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trlProps/ctrlProp3.xml" ContentType="application/vnd.ms-excel.controlproperties+xml"/>
  <Override PartName="/xl/drawings/drawing4.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ENOVO\Documents\excel projects\"/>
    </mc:Choice>
  </mc:AlternateContent>
  <xr:revisionPtr revIDLastSave="0" documentId="13_ncr:1_{CF9754D3-4574-429D-A6C9-AD1EA8BAFDDE}" xr6:coauthVersionLast="47" xr6:coauthVersionMax="47" xr10:uidLastSave="{00000000-0000-0000-0000-000000000000}"/>
  <bookViews>
    <workbookView xWindow="-108" yWindow="-108" windowWidth="23256" windowHeight="12576" activeTab="2" xr2:uid="{00000000-000D-0000-FFFF-FFFF00000000}"/>
  </bookViews>
  <sheets>
    <sheet name="StoreData" sheetId="3" r:id="rId1"/>
    <sheet name="BackEnd" sheetId="7" r:id="rId2"/>
    <sheet name="Dashboard" sheetId="8" r:id="rId3"/>
    <sheet name="NextView" sheetId="12" r:id="rId4"/>
    <sheet name="Follow_Up_Dataset" sheetId="14" r:id="rId5"/>
    <sheet name="CustomerView" sheetId="13" r:id="rId6"/>
  </sheets>
  <definedNames>
    <definedName name="Changevalue">BackEnd!$BK$16</definedName>
    <definedName name="CustomerViewRange">BackEnd!$EQ$4:$EY$1080</definedName>
    <definedName name="DatasourceNameRange">StoreData!$C:$C</definedName>
    <definedName name="FemaleGender">BackEnd!$AU$8:$AU$11</definedName>
    <definedName name="GenderRange" localSheetId="5">StoreData!$C$2:$D$1259</definedName>
    <definedName name="GenderRange">StoreData!$C$2:$D$1259</definedName>
    <definedName name="LargeSmallLookup">BackEnd!$DG:$DI</definedName>
    <definedName name="LargeTotalSalesLookup">BackEnd!$DH:$DH</definedName>
    <definedName name="LocationRange">StoreData!$C:$E</definedName>
    <definedName name="LookupRange">BackEnd!$AW:$AY</definedName>
    <definedName name="MaleGender">BackEnd!$AU$3:$AU$6</definedName>
    <definedName name="PictureLookups">BackEnd!$AX:$AZ</definedName>
    <definedName name="ProductViewRange">BackEnd!$EF$4:$EM$35</definedName>
    <definedName name="Search">BackEnd!$X:$AH</definedName>
    <definedName name="SearchBar">Dashboard!$O$18</definedName>
    <definedName name="searchHearder">BackEnd!$X$1:$AH$1</definedName>
    <definedName name="SearchNameRange">BackEnd!$X:$X</definedName>
    <definedName name="Slicer_Category">#N/A</definedName>
    <definedName name="Slicer_City">#N/A</definedName>
    <definedName name="Slicer_Gender">#N/A</definedName>
    <definedName name="Slicer_Manager">#N/A</definedName>
    <definedName name="Slicer_Month">#N/A</definedName>
    <definedName name="Slicer_Sales_Rep">#N/A</definedName>
    <definedName name="SpinLookup">BackEnd!$BC:$BF</definedName>
    <definedName name="Switch_Picture">INDIRECT(BackEnd!$AR$13)</definedName>
  </definedNames>
  <calcPr calcId="191029"/>
  <pivotCaches>
    <pivotCache cacheId="1" r:id="rId7"/>
  </pivotCaches>
  <fileRecoveryPr repairLoad="1"/>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6" i="7" l="1"/>
  <c r="BN6" i="7"/>
  <c r="BL6" i="7"/>
  <c r="BL4" i="7"/>
  <c r="BM4" i="7"/>
  <c r="AZ5" i="7"/>
  <c r="AE3"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54" i="7"/>
  <c r="AE55" i="7"/>
  <c r="AE56" i="7"/>
  <c r="AE57" i="7"/>
  <c r="AE58" i="7"/>
  <c r="AE59" i="7"/>
  <c r="AE60" i="7"/>
  <c r="AE61" i="7"/>
  <c r="AE62" i="7"/>
  <c r="AE63" i="7"/>
  <c r="AE64" i="7"/>
  <c r="AE65" i="7"/>
  <c r="AE66" i="7"/>
  <c r="AE67" i="7"/>
  <c r="AE68" i="7"/>
  <c r="AE69" i="7"/>
  <c r="AE70" i="7"/>
  <c r="AE71" i="7"/>
  <c r="AE72" i="7"/>
  <c r="AE73" i="7"/>
  <c r="AE74" i="7"/>
  <c r="AE75" i="7"/>
  <c r="AE76" i="7"/>
  <c r="AE77" i="7"/>
  <c r="AE78" i="7"/>
  <c r="AE79" i="7"/>
  <c r="AE80" i="7"/>
  <c r="AE81" i="7"/>
  <c r="AE82" i="7"/>
  <c r="AE83" i="7"/>
  <c r="AE84" i="7"/>
  <c r="AE85" i="7"/>
  <c r="AE86" i="7"/>
  <c r="AE87"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6"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0" i="7"/>
  <c r="AE331" i="7"/>
  <c r="AE332" i="7"/>
  <c r="AE333" i="7"/>
  <c r="AE334" i="7"/>
  <c r="AE335"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420" i="7"/>
  <c r="AE421" i="7"/>
  <c r="AE422" i="7"/>
  <c r="AE423" i="7"/>
  <c r="AE424" i="7"/>
  <c r="AE425" i="7"/>
  <c r="AE426" i="7"/>
  <c r="AE427" i="7"/>
  <c r="AE428" i="7"/>
  <c r="AE429" i="7"/>
  <c r="AE430" i="7"/>
  <c r="AE431" i="7"/>
  <c r="AE432" i="7"/>
  <c r="AE433" i="7"/>
  <c r="AE434" i="7"/>
  <c r="AE435" i="7"/>
  <c r="AE436" i="7"/>
  <c r="AE437" i="7"/>
  <c r="AE438" i="7"/>
  <c r="AE439" i="7"/>
  <c r="AE440" i="7"/>
  <c r="AE441" i="7"/>
  <c r="AE442" i="7"/>
  <c r="AE443" i="7"/>
  <c r="AE444" i="7"/>
  <c r="AE445" i="7"/>
  <c r="AE446" i="7"/>
  <c r="AE447" i="7"/>
  <c r="AE448" i="7"/>
  <c r="AE449" i="7"/>
  <c r="AE450" i="7"/>
  <c r="AE451" i="7"/>
  <c r="AE452" i="7"/>
  <c r="AE453" i="7"/>
  <c r="AE454" i="7"/>
  <c r="AE455" i="7"/>
  <c r="AE456" i="7"/>
  <c r="AE457" i="7"/>
  <c r="AE458" i="7"/>
  <c r="AE459" i="7"/>
  <c r="AE460" i="7"/>
  <c r="AE461" i="7"/>
  <c r="AE462" i="7"/>
  <c r="AE463" i="7"/>
  <c r="AE464" i="7"/>
  <c r="AE465" i="7"/>
  <c r="AE466" i="7"/>
  <c r="AE467" i="7"/>
  <c r="AE468" i="7"/>
  <c r="AE469" i="7"/>
  <c r="AE470" i="7"/>
  <c r="AE471" i="7"/>
  <c r="AE472" i="7"/>
  <c r="AE473" i="7"/>
  <c r="AE474" i="7"/>
  <c r="AE475" i="7"/>
  <c r="AE476" i="7"/>
  <c r="AE477" i="7"/>
  <c r="AE478" i="7"/>
  <c r="AE479" i="7"/>
  <c r="AE480" i="7"/>
  <c r="AE481" i="7"/>
  <c r="AE482" i="7"/>
  <c r="AE483" i="7"/>
  <c r="AE484" i="7"/>
  <c r="AE485" i="7"/>
  <c r="AE486" i="7"/>
  <c r="AE487" i="7"/>
  <c r="AE488" i="7"/>
  <c r="AE489" i="7"/>
  <c r="AE490" i="7"/>
  <c r="AE491" i="7"/>
  <c r="AE492" i="7"/>
  <c r="AE493" i="7"/>
  <c r="AE494" i="7"/>
  <c r="AE495" i="7"/>
  <c r="AE496" i="7"/>
  <c r="AE497" i="7"/>
  <c r="AE498" i="7"/>
  <c r="AE499" i="7"/>
  <c r="AE500" i="7"/>
  <c r="AE501" i="7"/>
  <c r="AE502" i="7"/>
  <c r="AE503" i="7"/>
  <c r="AE504" i="7"/>
  <c r="AE505" i="7"/>
  <c r="AE506" i="7"/>
  <c r="AE507" i="7"/>
  <c r="AE508" i="7"/>
  <c r="AE509" i="7"/>
  <c r="AE510" i="7"/>
  <c r="AE511" i="7"/>
  <c r="AE512" i="7"/>
  <c r="AE513" i="7"/>
  <c r="AE514" i="7"/>
  <c r="AE515" i="7"/>
  <c r="AE516" i="7"/>
  <c r="AE517" i="7"/>
  <c r="AE518" i="7"/>
  <c r="AE519" i="7"/>
  <c r="AE520" i="7"/>
  <c r="AE521" i="7"/>
  <c r="AE522" i="7"/>
  <c r="AE523" i="7"/>
  <c r="AE524" i="7"/>
  <c r="AE525" i="7"/>
  <c r="AE526" i="7"/>
  <c r="AE527" i="7"/>
  <c r="AE528" i="7"/>
  <c r="AE529" i="7"/>
  <c r="AE530" i="7"/>
  <c r="AE531" i="7"/>
  <c r="AE532" i="7"/>
  <c r="AE533" i="7"/>
  <c r="AE534" i="7"/>
  <c r="AE535" i="7"/>
  <c r="AE536" i="7"/>
  <c r="AE537" i="7"/>
  <c r="AE538" i="7"/>
  <c r="AE539" i="7"/>
  <c r="AE540" i="7"/>
  <c r="AE541" i="7"/>
  <c r="AE542" i="7"/>
  <c r="AE543" i="7"/>
  <c r="AE544" i="7"/>
  <c r="AE545" i="7"/>
  <c r="AE546" i="7"/>
  <c r="AE547" i="7"/>
  <c r="AE548" i="7"/>
  <c r="AE549" i="7"/>
  <c r="AE550" i="7"/>
  <c r="AE551" i="7"/>
  <c r="AE552" i="7"/>
  <c r="AE553" i="7"/>
  <c r="AE554" i="7"/>
  <c r="AE555" i="7"/>
  <c r="AE556" i="7"/>
  <c r="AE557" i="7"/>
  <c r="AE558" i="7"/>
  <c r="AE559" i="7"/>
  <c r="AE560" i="7"/>
  <c r="AE561" i="7"/>
  <c r="AE562" i="7"/>
  <c r="AE563" i="7"/>
  <c r="AE564" i="7"/>
  <c r="AE565" i="7"/>
  <c r="AE566" i="7"/>
  <c r="AE567" i="7"/>
  <c r="AE568" i="7"/>
  <c r="AE569" i="7"/>
  <c r="AE570" i="7"/>
  <c r="AE571" i="7"/>
  <c r="AE572" i="7"/>
  <c r="AE573" i="7"/>
  <c r="AE574" i="7"/>
  <c r="AE575" i="7"/>
  <c r="AE576" i="7"/>
  <c r="AE577" i="7"/>
  <c r="AE578" i="7"/>
  <c r="AE579" i="7"/>
  <c r="AE580" i="7"/>
  <c r="AE581" i="7"/>
  <c r="AE582" i="7"/>
  <c r="AE583" i="7"/>
  <c r="AE584" i="7"/>
  <c r="AE585" i="7"/>
  <c r="AE586" i="7"/>
  <c r="AE587" i="7"/>
  <c r="AE588" i="7"/>
  <c r="AE589" i="7"/>
  <c r="AE590" i="7"/>
  <c r="AE591" i="7"/>
  <c r="AE592" i="7"/>
  <c r="AE593" i="7"/>
  <c r="AE594" i="7"/>
  <c r="AE595" i="7"/>
  <c r="AE596" i="7"/>
  <c r="AE597" i="7"/>
  <c r="AE598" i="7"/>
  <c r="AE599" i="7"/>
  <c r="AE600" i="7"/>
  <c r="AE601" i="7"/>
  <c r="AE602" i="7"/>
  <c r="AE603" i="7"/>
  <c r="AE604" i="7"/>
  <c r="AE605" i="7"/>
  <c r="AE606" i="7"/>
  <c r="AE607" i="7"/>
  <c r="AE608" i="7"/>
  <c r="AE609" i="7"/>
  <c r="AE610" i="7"/>
  <c r="AE611" i="7"/>
  <c r="AE612" i="7"/>
  <c r="AE613" i="7"/>
  <c r="AE614" i="7"/>
  <c r="AE615" i="7"/>
  <c r="AE616" i="7"/>
  <c r="AE617" i="7"/>
  <c r="AE618" i="7"/>
  <c r="AE619" i="7"/>
  <c r="AE620" i="7"/>
  <c r="AE621" i="7"/>
  <c r="AE622" i="7"/>
  <c r="AE623" i="7"/>
  <c r="AE624" i="7"/>
  <c r="AE625" i="7"/>
  <c r="AE626" i="7"/>
  <c r="AE627" i="7"/>
  <c r="AE628" i="7"/>
  <c r="AE629" i="7"/>
  <c r="AE630" i="7"/>
  <c r="AE631" i="7"/>
  <c r="AE632" i="7"/>
  <c r="AE633" i="7"/>
  <c r="AE634" i="7"/>
  <c r="AE635" i="7"/>
  <c r="AE636" i="7"/>
  <c r="AE637" i="7"/>
  <c r="AE638" i="7"/>
  <c r="AE639" i="7"/>
  <c r="AE640" i="7"/>
  <c r="AE641" i="7"/>
  <c r="AE642" i="7"/>
  <c r="AE643" i="7"/>
  <c r="AE644" i="7"/>
  <c r="AE645" i="7"/>
  <c r="AE646" i="7"/>
  <c r="AE647" i="7"/>
  <c r="AE648" i="7"/>
  <c r="AE649" i="7"/>
  <c r="AE650" i="7"/>
  <c r="AE651" i="7"/>
  <c r="AE652" i="7"/>
  <c r="AE653" i="7"/>
  <c r="AE654" i="7"/>
  <c r="AE655" i="7"/>
  <c r="AE656" i="7"/>
  <c r="AE657" i="7"/>
  <c r="AE658" i="7"/>
  <c r="AE659" i="7"/>
  <c r="AE660" i="7"/>
  <c r="AE661" i="7"/>
  <c r="AE662" i="7"/>
  <c r="AE663" i="7"/>
  <c r="AE664" i="7"/>
  <c r="AE665" i="7"/>
  <c r="AE666" i="7"/>
  <c r="AE667" i="7"/>
  <c r="AE668" i="7"/>
  <c r="AE669" i="7"/>
  <c r="AE670" i="7"/>
  <c r="AE671" i="7"/>
  <c r="AE672" i="7"/>
  <c r="AE673" i="7"/>
  <c r="AE674" i="7"/>
  <c r="AE675" i="7"/>
  <c r="AE676" i="7"/>
  <c r="AE677" i="7"/>
  <c r="AE678" i="7"/>
  <c r="AE679" i="7"/>
  <c r="AE680" i="7"/>
  <c r="AE681" i="7"/>
  <c r="AE682" i="7"/>
  <c r="AE683" i="7"/>
  <c r="AE684" i="7"/>
  <c r="AE685" i="7"/>
  <c r="AE686" i="7"/>
  <c r="AE687" i="7"/>
  <c r="AE688" i="7"/>
  <c r="AE689" i="7"/>
  <c r="AE690" i="7"/>
  <c r="AE691" i="7"/>
  <c r="AE692" i="7"/>
  <c r="AE693" i="7"/>
  <c r="AE694" i="7"/>
  <c r="AE695" i="7"/>
  <c r="AE696" i="7"/>
  <c r="AE697" i="7"/>
  <c r="AE698" i="7"/>
  <c r="AE699" i="7"/>
  <c r="AE700" i="7"/>
  <c r="AE701" i="7"/>
  <c r="AE702" i="7"/>
  <c r="AE703" i="7"/>
  <c r="AE704" i="7"/>
  <c r="AE705" i="7"/>
  <c r="AE706" i="7"/>
  <c r="AE707" i="7"/>
  <c r="AE708" i="7"/>
  <c r="AE709" i="7"/>
  <c r="AE710" i="7"/>
  <c r="AE711" i="7"/>
  <c r="AE712" i="7"/>
  <c r="AE713" i="7"/>
  <c r="AE714" i="7"/>
  <c r="AE715" i="7"/>
  <c r="AE716" i="7"/>
  <c r="AE717" i="7"/>
  <c r="AE718" i="7"/>
  <c r="AE719" i="7"/>
  <c r="AE720" i="7"/>
  <c r="AE721" i="7"/>
  <c r="AE722" i="7"/>
  <c r="AE723" i="7"/>
  <c r="AE724" i="7"/>
  <c r="AE725" i="7"/>
  <c r="AE726" i="7"/>
  <c r="AE727" i="7"/>
  <c r="AE728" i="7"/>
  <c r="AE729" i="7"/>
  <c r="AE730" i="7"/>
  <c r="AE731" i="7"/>
  <c r="AE732" i="7"/>
  <c r="AE733" i="7"/>
  <c r="AE734" i="7"/>
  <c r="AE735" i="7"/>
  <c r="AE736" i="7"/>
  <c r="AE737" i="7"/>
  <c r="AE738" i="7"/>
  <c r="AE739" i="7"/>
  <c r="AE740" i="7"/>
  <c r="AE741" i="7"/>
  <c r="AE742" i="7"/>
  <c r="AE743" i="7"/>
  <c r="AE744" i="7"/>
  <c r="AE745" i="7"/>
  <c r="AE746" i="7"/>
  <c r="AE747" i="7"/>
  <c r="AE748" i="7"/>
  <c r="AE749" i="7"/>
  <c r="AE750" i="7"/>
  <c r="AE751" i="7"/>
  <c r="AE752" i="7"/>
  <c r="AE753" i="7"/>
  <c r="AE754" i="7"/>
  <c r="AE755" i="7"/>
  <c r="AE756" i="7"/>
  <c r="AE757" i="7"/>
  <c r="AE758" i="7"/>
  <c r="AE759" i="7"/>
  <c r="AE760" i="7"/>
  <c r="AE761" i="7"/>
  <c r="AE762" i="7"/>
  <c r="AE763" i="7"/>
  <c r="AE764" i="7"/>
  <c r="AE765" i="7"/>
  <c r="AE766" i="7"/>
  <c r="AE767" i="7"/>
  <c r="AE768" i="7"/>
  <c r="AE769" i="7"/>
  <c r="AE770" i="7"/>
  <c r="AE771" i="7"/>
  <c r="AE772" i="7"/>
  <c r="AE773" i="7"/>
  <c r="AE774" i="7"/>
  <c r="AE775" i="7"/>
  <c r="AE776" i="7"/>
  <c r="AE777" i="7"/>
  <c r="AE778" i="7"/>
  <c r="AE779" i="7"/>
  <c r="AE780" i="7"/>
  <c r="AE781" i="7"/>
  <c r="AE782" i="7"/>
  <c r="AE783" i="7"/>
  <c r="AE784" i="7"/>
  <c r="AE785" i="7"/>
  <c r="AE786" i="7"/>
  <c r="AE787" i="7"/>
  <c r="AE788" i="7"/>
  <c r="AE789" i="7"/>
  <c r="AE790" i="7"/>
  <c r="AE791" i="7"/>
  <c r="AE792" i="7"/>
  <c r="AE793" i="7"/>
  <c r="AE794" i="7"/>
  <c r="AE795" i="7"/>
  <c r="AE796" i="7"/>
  <c r="AE797" i="7"/>
  <c r="AE798" i="7"/>
  <c r="AE799" i="7"/>
  <c r="AE800" i="7"/>
  <c r="AE801" i="7"/>
  <c r="AE802" i="7"/>
  <c r="AE803" i="7"/>
  <c r="AE804" i="7"/>
  <c r="AE805" i="7"/>
  <c r="AE806" i="7"/>
  <c r="AE807" i="7"/>
  <c r="AE808" i="7"/>
  <c r="AE809" i="7"/>
  <c r="AE810" i="7"/>
  <c r="AE811" i="7"/>
  <c r="AE812" i="7"/>
  <c r="AE813" i="7"/>
  <c r="AE814" i="7"/>
  <c r="AE815" i="7"/>
  <c r="AE816" i="7"/>
  <c r="AE817" i="7"/>
  <c r="AE818" i="7"/>
  <c r="AE819" i="7"/>
  <c r="AE820" i="7"/>
  <c r="AE821" i="7"/>
  <c r="AE822" i="7"/>
  <c r="AE823" i="7"/>
  <c r="AE824" i="7"/>
  <c r="AE825" i="7"/>
  <c r="AE826" i="7"/>
  <c r="AE827" i="7"/>
  <c r="AE828" i="7"/>
  <c r="AE829" i="7"/>
  <c r="AE830" i="7"/>
  <c r="AE831" i="7"/>
  <c r="AE832" i="7"/>
  <c r="AE833" i="7"/>
  <c r="AE834" i="7"/>
  <c r="AE835" i="7"/>
  <c r="AE836" i="7"/>
  <c r="AE837" i="7"/>
  <c r="AE838" i="7"/>
  <c r="AE839" i="7"/>
  <c r="AE840" i="7"/>
  <c r="AE841" i="7"/>
  <c r="AE842" i="7"/>
  <c r="AE843" i="7"/>
  <c r="AE844" i="7"/>
  <c r="AE845" i="7"/>
  <c r="AE846" i="7"/>
  <c r="AE847" i="7"/>
  <c r="AE848" i="7"/>
  <c r="AE849" i="7"/>
  <c r="AE850" i="7"/>
  <c r="AE851" i="7"/>
  <c r="AE852" i="7"/>
  <c r="AE853" i="7"/>
  <c r="AE854" i="7"/>
  <c r="AE855" i="7"/>
  <c r="AE856" i="7"/>
  <c r="AE857" i="7"/>
  <c r="AE858" i="7"/>
  <c r="AE859" i="7"/>
  <c r="AE860" i="7"/>
  <c r="AE861" i="7"/>
  <c r="AE862" i="7"/>
  <c r="AE863" i="7"/>
  <c r="AE864" i="7"/>
  <c r="AE865" i="7"/>
  <c r="AE866" i="7"/>
  <c r="AE867" i="7"/>
  <c r="AE868" i="7"/>
  <c r="AE869" i="7"/>
  <c r="AE870" i="7"/>
  <c r="AE871" i="7"/>
  <c r="AE872" i="7"/>
  <c r="AE873" i="7"/>
  <c r="AE874" i="7"/>
  <c r="AE875" i="7"/>
  <c r="AE876" i="7"/>
  <c r="AE877" i="7"/>
  <c r="AE878" i="7"/>
  <c r="AE879" i="7"/>
  <c r="AE880" i="7"/>
  <c r="AE881" i="7"/>
  <c r="AE882" i="7"/>
  <c r="AE883" i="7"/>
  <c r="AE884" i="7"/>
  <c r="AE885" i="7"/>
  <c r="AE886" i="7"/>
  <c r="AE887" i="7"/>
  <c r="AE888" i="7"/>
  <c r="AE889" i="7"/>
  <c r="AE890" i="7"/>
  <c r="AE891" i="7"/>
  <c r="AE892" i="7"/>
  <c r="AE893" i="7"/>
  <c r="AE894" i="7"/>
  <c r="AE895" i="7"/>
  <c r="AE896" i="7"/>
  <c r="AE897" i="7"/>
  <c r="AE898" i="7"/>
  <c r="AE899" i="7"/>
  <c r="AE900" i="7"/>
  <c r="AE901" i="7"/>
  <c r="AE902" i="7"/>
  <c r="AE903" i="7"/>
  <c r="AE904" i="7"/>
  <c r="AE905" i="7"/>
  <c r="AE906" i="7"/>
  <c r="AE907" i="7"/>
  <c r="AE908" i="7"/>
  <c r="AE909" i="7"/>
  <c r="AE910" i="7"/>
  <c r="AE911" i="7"/>
  <c r="AE912" i="7"/>
  <c r="AE913" i="7"/>
  <c r="AE914" i="7"/>
  <c r="AE915" i="7"/>
  <c r="AE916" i="7"/>
  <c r="AE917" i="7"/>
  <c r="AE918" i="7"/>
  <c r="AE919" i="7"/>
  <c r="AE920" i="7"/>
  <c r="AE921" i="7"/>
  <c r="AE922" i="7"/>
  <c r="AE923" i="7"/>
  <c r="AE924" i="7"/>
  <c r="AE925" i="7"/>
  <c r="AE926" i="7"/>
  <c r="AE927" i="7"/>
  <c r="AE928" i="7"/>
  <c r="AE929" i="7"/>
  <c r="AE930" i="7"/>
  <c r="AE931" i="7"/>
  <c r="AE932" i="7"/>
  <c r="AE933" i="7"/>
  <c r="AE934" i="7"/>
  <c r="AE935" i="7"/>
  <c r="AE936" i="7"/>
  <c r="AE937" i="7"/>
  <c r="AE938" i="7"/>
  <c r="AE939" i="7"/>
  <c r="AE940" i="7"/>
  <c r="AE941" i="7"/>
  <c r="AE942" i="7"/>
  <c r="AE943" i="7"/>
  <c r="AE944" i="7"/>
  <c r="AE945" i="7"/>
  <c r="AE946" i="7"/>
  <c r="AE947" i="7"/>
  <c r="AE948" i="7"/>
  <c r="AE949" i="7"/>
  <c r="AE950" i="7"/>
  <c r="AE951" i="7"/>
  <c r="AE952" i="7"/>
  <c r="AE953" i="7"/>
  <c r="AE954" i="7"/>
  <c r="AE955" i="7"/>
  <c r="AE956" i="7"/>
  <c r="AE957" i="7"/>
  <c r="AE958" i="7"/>
  <c r="AE959" i="7"/>
  <c r="AE960" i="7"/>
  <c r="AE961" i="7"/>
  <c r="AE962" i="7"/>
  <c r="AE963" i="7"/>
  <c r="AE964" i="7"/>
  <c r="AE965" i="7"/>
  <c r="AE966" i="7"/>
  <c r="AE967" i="7"/>
  <c r="AE968" i="7"/>
  <c r="AE969" i="7"/>
  <c r="AE970" i="7"/>
  <c r="AE971" i="7"/>
  <c r="AE972" i="7"/>
  <c r="AE973" i="7"/>
  <c r="AE974" i="7"/>
  <c r="AE975" i="7"/>
  <c r="AE976" i="7"/>
  <c r="AE977" i="7"/>
  <c r="AE978" i="7"/>
  <c r="AE979" i="7"/>
  <c r="AE980" i="7"/>
  <c r="AE981" i="7"/>
  <c r="AE982" i="7"/>
  <c r="AE983" i="7"/>
  <c r="AE984" i="7"/>
  <c r="AE985" i="7"/>
  <c r="AE986" i="7"/>
  <c r="AE987" i="7"/>
  <c r="AE988" i="7"/>
  <c r="AE989" i="7"/>
  <c r="AE990" i="7"/>
  <c r="AE991" i="7"/>
  <c r="AE992" i="7"/>
  <c r="AE993" i="7"/>
  <c r="AE994" i="7"/>
  <c r="AE995" i="7"/>
  <c r="AE996" i="7"/>
  <c r="AE997" i="7"/>
  <c r="AE998" i="7"/>
  <c r="AE999" i="7"/>
  <c r="AE1000" i="7"/>
  <c r="AE1001" i="7"/>
  <c r="AE1002" i="7"/>
  <c r="AE1003" i="7"/>
  <c r="AE1004" i="7"/>
  <c r="AE1005" i="7"/>
  <c r="AE1006" i="7"/>
  <c r="AE1007" i="7"/>
  <c r="AE1008" i="7"/>
  <c r="AE1009" i="7"/>
  <c r="AE1010" i="7"/>
  <c r="AE1011" i="7"/>
  <c r="AE1012" i="7"/>
  <c r="AE1013" i="7"/>
  <c r="AE1014" i="7"/>
  <c r="AE1015" i="7"/>
  <c r="AE1016" i="7"/>
  <c r="AE1017" i="7"/>
  <c r="AE1018" i="7"/>
  <c r="AE1019" i="7"/>
  <c r="AE1020" i="7"/>
  <c r="AE1021" i="7"/>
  <c r="AE1022" i="7"/>
  <c r="AE1023" i="7"/>
  <c r="AE1024" i="7"/>
  <c r="AE1025" i="7"/>
  <c r="AE1026" i="7"/>
  <c r="AE1027" i="7"/>
  <c r="AE1028" i="7"/>
  <c r="AE1029" i="7"/>
  <c r="AE1030" i="7"/>
  <c r="AE1031" i="7"/>
  <c r="AE1032" i="7"/>
  <c r="AE1033" i="7"/>
  <c r="AE1034" i="7"/>
  <c r="AE1035" i="7"/>
  <c r="AE1036" i="7"/>
  <c r="AE1037" i="7"/>
  <c r="AE1038" i="7"/>
  <c r="AE1039" i="7"/>
  <c r="AE1040" i="7"/>
  <c r="AE1041" i="7"/>
  <c r="AE1042" i="7"/>
  <c r="AE1043" i="7"/>
  <c r="AE1044" i="7"/>
  <c r="AE1045" i="7"/>
  <c r="AE1046" i="7"/>
  <c r="AE1047" i="7"/>
  <c r="AE1048" i="7"/>
  <c r="AE1049" i="7"/>
  <c r="AE1050" i="7"/>
  <c r="AE1051" i="7"/>
  <c r="AE1052" i="7"/>
  <c r="AE1053" i="7"/>
  <c r="AE1054" i="7"/>
  <c r="AE1055" i="7"/>
  <c r="AE1056" i="7"/>
  <c r="AE1057" i="7"/>
  <c r="AE1058" i="7"/>
  <c r="AE1059" i="7"/>
  <c r="AE1060" i="7"/>
  <c r="AE1061" i="7"/>
  <c r="AE1062" i="7"/>
  <c r="AE1063" i="7"/>
  <c r="AE1064" i="7"/>
  <c r="AE1065" i="7"/>
  <c r="AE1066" i="7"/>
  <c r="AE1067" i="7"/>
  <c r="AE1068" i="7"/>
  <c r="AE1069" i="7"/>
  <c r="AE1070" i="7"/>
  <c r="AE1071" i="7"/>
  <c r="AE1072" i="7"/>
  <c r="AE1073" i="7"/>
  <c r="AE1074" i="7"/>
  <c r="AE1075" i="7"/>
  <c r="AE1076" i="7"/>
  <c r="AE1077" i="7"/>
  <c r="AE2" i="7"/>
  <c r="AF2" i="7"/>
  <c r="AL5" i="7"/>
  <c r="AK6" i="7"/>
  <c r="AL6" i="7"/>
  <c r="AM6" i="7"/>
  <c r="AN6" i="7"/>
  <c r="AJ6" i="7"/>
  <c r="BI4" i="7"/>
  <c r="EA9" i="7" l="1"/>
  <c r="EB9" i="7"/>
  <c r="R2" i="3" l="1"/>
  <c r="S2" i="3" s="1"/>
  <c r="R3" i="3"/>
  <c r="S3" i="3" s="1"/>
  <c r="R4" i="3"/>
  <c r="S4" i="3" s="1"/>
  <c r="R5" i="3"/>
  <c r="S5" i="3" s="1"/>
  <c r="R6" i="3"/>
  <c r="S6" i="3" s="1"/>
  <c r="R7" i="3"/>
  <c r="S7" i="3" s="1"/>
  <c r="R8" i="3"/>
  <c r="S8" i="3" s="1"/>
  <c r="R9" i="3"/>
  <c r="S9" i="3" s="1"/>
  <c r="R10" i="3"/>
  <c r="S10" i="3" s="1"/>
  <c r="R11" i="3"/>
  <c r="S11" i="3" s="1"/>
  <c r="R12" i="3"/>
  <c r="S12" i="3" s="1"/>
  <c r="R13" i="3"/>
  <c r="S13" i="3" s="1"/>
  <c r="R14" i="3"/>
  <c r="S14" i="3" s="1"/>
  <c r="R15" i="3"/>
  <c r="S15" i="3" s="1"/>
  <c r="R16" i="3"/>
  <c r="S16" i="3" s="1"/>
  <c r="R17" i="3"/>
  <c r="S17" i="3" s="1"/>
  <c r="R18" i="3"/>
  <c r="S18" i="3" s="1"/>
  <c r="R19" i="3"/>
  <c r="S19" i="3" s="1"/>
  <c r="R20" i="3"/>
  <c r="S20" i="3" s="1"/>
  <c r="R21" i="3"/>
  <c r="S21" i="3" s="1"/>
  <c r="R22" i="3"/>
  <c r="S22" i="3" s="1"/>
  <c r="R23" i="3"/>
  <c r="S23" i="3" s="1"/>
  <c r="R24" i="3"/>
  <c r="S24" i="3" s="1"/>
  <c r="R25" i="3"/>
  <c r="S25" i="3" s="1"/>
  <c r="R26" i="3"/>
  <c r="S26" i="3" s="1"/>
  <c r="R27" i="3"/>
  <c r="S27" i="3" s="1"/>
  <c r="R28" i="3"/>
  <c r="S28" i="3" s="1"/>
  <c r="R29" i="3"/>
  <c r="S29" i="3" s="1"/>
  <c r="R30" i="3"/>
  <c r="S30" i="3" s="1"/>
  <c r="R31" i="3"/>
  <c r="S31" i="3" s="1"/>
  <c r="R32" i="3"/>
  <c r="S32" i="3" s="1"/>
  <c r="R33" i="3"/>
  <c r="S33" i="3" s="1"/>
  <c r="R34" i="3"/>
  <c r="S34" i="3" s="1"/>
  <c r="R35" i="3"/>
  <c r="S35" i="3" s="1"/>
  <c r="R36" i="3"/>
  <c r="S36" i="3" s="1"/>
  <c r="R37" i="3"/>
  <c r="S37" i="3" s="1"/>
  <c r="R38" i="3"/>
  <c r="S38" i="3" s="1"/>
  <c r="R39" i="3"/>
  <c r="S39" i="3" s="1"/>
  <c r="R40" i="3"/>
  <c r="S40" i="3" s="1"/>
  <c r="R41" i="3"/>
  <c r="S41" i="3" s="1"/>
  <c r="R42" i="3"/>
  <c r="S42" i="3" s="1"/>
  <c r="R43" i="3"/>
  <c r="S43" i="3" s="1"/>
  <c r="R44" i="3"/>
  <c r="S44" i="3" s="1"/>
  <c r="R45" i="3"/>
  <c r="S45" i="3" s="1"/>
  <c r="R46" i="3"/>
  <c r="S46" i="3" s="1"/>
  <c r="R47" i="3"/>
  <c r="S47" i="3" s="1"/>
  <c r="R48" i="3"/>
  <c r="S48" i="3" s="1"/>
  <c r="R49" i="3"/>
  <c r="S49" i="3" s="1"/>
  <c r="R50" i="3"/>
  <c r="S50" i="3" s="1"/>
  <c r="R51" i="3"/>
  <c r="S51" i="3" s="1"/>
  <c r="R52" i="3"/>
  <c r="S52" i="3" s="1"/>
  <c r="R53" i="3"/>
  <c r="S53" i="3" s="1"/>
  <c r="R54" i="3"/>
  <c r="S54" i="3" s="1"/>
  <c r="R55" i="3"/>
  <c r="S55" i="3" s="1"/>
  <c r="R56" i="3"/>
  <c r="S56" i="3" s="1"/>
  <c r="R57" i="3"/>
  <c r="S57" i="3" s="1"/>
  <c r="R58" i="3"/>
  <c r="S58" i="3" s="1"/>
  <c r="R59" i="3"/>
  <c r="S59" i="3" s="1"/>
  <c r="R60" i="3"/>
  <c r="S60" i="3" s="1"/>
  <c r="R61" i="3"/>
  <c r="S61" i="3" s="1"/>
  <c r="R62" i="3"/>
  <c r="S62" i="3" s="1"/>
  <c r="R63" i="3"/>
  <c r="S63" i="3" s="1"/>
  <c r="R64" i="3"/>
  <c r="S64" i="3" s="1"/>
  <c r="R65" i="3"/>
  <c r="S65" i="3" s="1"/>
  <c r="R66" i="3"/>
  <c r="S66" i="3" s="1"/>
  <c r="R67" i="3"/>
  <c r="S67" i="3" s="1"/>
  <c r="R68" i="3"/>
  <c r="S68" i="3" s="1"/>
  <c r="R69" i="3"/>
  <c r="S69" i="3" s="1"/>
  <c r="R70" i="3"/>
  <c r="S70" i="3" s="1"/>
  <c r="R71" i="3"/>
  <c r="S71" i="3" s="1"/>
  <c r="R72" i="3"/>
  <c r="S72" i="3" s="1"/>
  <c r="R73" i="3"/>
  <c r="S73" i="3" s="1"/>
  <c r="R74" i="3"/>
  <c r="S74" i="3" s="1"/>
  <c r="R75" i="3"/>
  <c r="S75" i="3" s="1"/>
  <c r="R76" i="3"/>
  <c r="S76" i="3" s="1"/>
  <c r="R77" i="3"/>
  <c r="S77" i="3" s="1"/>
  <c r="R78" i="3"/>
  <c r="S78" i="3" s="1"/>
  <c r="R79" i="3"/>
  <c r="S79" i="3" s="1"/>
  <c r="R80" i="3"/>
  <c r="S80" i="3" s="1"/>
  <c r="R81" i="3"/>
  <c r="S81" i="3" s="1"/>
  <c r="R82" i="3"/>
  <c r="S82" i="3" s="1"/>
  <c r="R83" i="3"/>
  <c r="S83" i="3" s="1"/>
  <c r="R84" i="3"/>
  <c r="S84" i="3" s="1"/>
  <c r="R85" i="3"/>
  <c r="S85" i="3" s="1"/>
  <c r="R86" i="3"/>
  <c r="S86" i="3" s="1"/>
  <c r="R87" i="3"/>
  <c r="S87" i="3" s="1"/>
  <c r="R88" i="3"/>
  <c r="S88" i="3" s="1"/>
  <c r="R89" i="3"/>
  <c r="S89" i="3" s="1"/>
  <c r="R90" i="3"/>
  <c r="S90" i="3" s="1"/>
  <c r="R91" i="3"/>
  <c r="S91" i="3" s="1"/>
  <c r="R92" i="3"/>
  <c r="S92" i="3" s="1"/>
  <c r="R93" i="3"/>
  <c r="S93" i="3" s="1"/>
  <c r="R94" i="3"/>
  <c r="S94" i="3" s="1"/>
  <c r="R95" i="3"/>
  <c r="S95" i="3" s="1"/>
  <c r="R96" i="3"/>
  <c r="S96" i="3" s="1"/>
  <c r="R97" i="3"/>
  <c r="S97" i="3" s="1"/>
  <c r="R98" i="3"/>
  <c r="S98" i="3" s="1"/>
  <c r="R99" i="3"/>
  <c r="S99" i="3" s="1"/>
  <c r="R100" i="3"/>
  <c r="S100" i="3" s="1"/>
  <c r="R101" i="3"/>
  <c r="S101" i="3" s="1"/>
  <c r="R102" i="3"/>
  <c r="S102" i="3" s="1"/>
  <c r="R103" i="3"/>
  <c r="S103" i="3" s="1"/>
  <c r="R104" i="3"/>
  <c r="S104" i="3" s="1"/>
  <c r="R105" i="3"/>
  <c r="S105" i="3" s="1"/>
  <c r="R106" i="3"/>
  <c r="S106" i="3" s="1"/>
  <c r="R107" i="3"/>
  <c r="S107" i="3" s="1"/>
  <c r="R108" i="3"/>
  <c r="S108" i="3" s="1"/>
  <c r="R109" i="3"/>
  <c r="S109" i="3" s="1"/>
  <c r="R110" i="3"/>
  <c r="S110" i="3" s="1"/>
  <c r="R111" i="3"/>
  <c r="S111" i="3" s="1"/>
  <c r="R112" i="3"/>
  <c r="S112" i="3" s="1"/>
  <c r="R113" i="3"/>
  <c r="S113" i="3" s="1"/>
  <c r="R114" i="3"/>
  <c r="S114" i="3" s="1"/>
  <c r="R115" i="3"/>
  <c r="S115" i="3" s="1"/>
  <c r="R116" i="3"/>
  <c r="S116" i="3" s="1"/>
  <c r="R117" i="3"/>
  <c r="S117" i="3" s="1"/>
  <c r="R118" i="3"/>
  <c r="S118" i="3" s="1"/>
  <c r="R119" i="3"/>
  <c r="S119" i="3" s="1"/>
  <c r="R120" i="3"/>
  <c r="S120" i="3" s="1"/>
  <c r="R121" i="3"/>
  <c r="S121" i="3" s="1"/>
  <c r="R122" i="3"/>
  <c r="S122" i="3" s="1"/>
  <c r="R123" i="3"/>
  <c r="S123" i="3" s="1"/>
  <c r="R124" i="3"/>
  <c r="S124" i="3" s="1"/>
  <c r="R125" i="3"/>
  <c r="S125" i="3" s="1"/>
  <c r="R126" i="3"/>
  <c r="S126" i="3" s="1"/>
  <c r="R127" i="3"/>
  <c r="S127" i="3" s="1"/>
  <c r="R128" i="3"/>
  <c r="S128" i="3" s="1"/>
  <c r="R129" i="3"/>
  <c r="S129" i="3" s="1"/>
  <c r="R130" i="3"/>
  <c r="S130" i="3" s="1"/>
  <c r="R131" i="3"/>
  <c r="S131" i="3" s="1"/>
  <c r="R132" i="3"/>
  <c r="S132" i="3" s="1"/>
  <c r="R133" i="3"/>
  <c r="S133" i="3" s="1"/>
  <c r="R134" i="3"/>
  <c r="S134" i="3" s="1"/>
  <c r="R135" i="3"/>
  <c r="S135" i="3" s="1"/>
  <c r="R136" i="3"/>
  <c r="S136" i="3" s="1"/>
  <c r="R137" i="3"/>
  <c r="S137" i="3" s="1"/>
  <c r="R138" i="3"/>
  <c r="S138" i="3" s="1"/>
  <c r="R139" i="3"/>
  <c r="S139" i="3" s="1"/>
  <c r="R140" i="3"/>
  <c r="S140" i="3" s="1"/>
  <c r="R141" i="3"/>
  <c r="S141" i="3" s="1"/>
  <c r="R142" i="3"/>
  <c r="S142" i="3" s="1"/>
  <c r="R143" i="3"/>
  <c r="S143" i="3" s="1"/>
  <c r="R144" i="3"/>
  <c r="S144" i="3" s="1"/>
  <c r="R145" i="3"/>
  <c r="S145" i="3" s="1"/>
  <c r="R146" i="3"/>
  <c r="S146" i="3" s="1"/>
  <c r="R147" i="3"/>
  <c r="S147" i="3" s="1"/>
  <c r="R148" i="3"/>
  <c r="S148" i="3" s="1"/>
  <c r="R149" i="3"/>
  <c r="S149" i="3" s="1"/>
  <c r="R150" i="3"/>
  <c r="S150" i="3" s="1"/>
  <c r="R151" i="3"/>
  <c r="S151" i="3" s="1"/>
  <c r="R152" i="3"/>
  <c r="S152" i="3" s="1"/>
  <c r="R153" i="3"/>
  <c r="S153" i="3" s="1"/>
  <c r="R154" i="3"/>
  <c r="S154" i="3" s="1"/>
  <c r="R155" i="3"/>
  <c r="S155" i="3" s="1"/>
  <c r="R156" i="3"/>
  <c r="S156" i="3" s="1"/>
  <c r="R157" i="3"/>
  <c r="S157" i="3" s="1"/>
  <c r="R158" i="3"/>
  <c r="S158" i="3" s="1"/>
  <c r="R159" i="3"/>
  <c r="S159" i="3" s="1"/>
  <c r="R160" i="3"/>
  <c r="S160" i="3" s="1"/>
  <c r="R161" i="3"/>
  <c r="S161" i="3" s="1"/>
  <c r="R162" i="3"/>
  <c r="S162" i="3" s="1"/>
  <c r="R163" i="3"/>
  <c r="S163" i="3" s="1"/>
  <c r="R164" i="3"/>
  <c r="S164" i="3" s="1"/>
  <c r="R165" i="3"/>
  <c r="S165" i="3" s="1"/>
  <c r="R166" i="3"/>
  <c r="S166" i="3" s="1"/>
  <c r="R167" i="3"/>
  <c r="S167" i="3" s="1"/>
  <c r="R168" i="3"/>
  <c r="S168" i="3" s="1"/>
  <c r="R169" i="3"/>
  <c r="S169" i="3" s="1"/>
  <c r="R170" i="3"/>
  <c r="S170" i="3" s="1"/>
  <c r="R171" i="3"/>
  <c r="S171" i="3" s="1"/>
  <c r="R172" i="3"/>
  <c r="S172" i="3" s="1"/>
  <c r="R173" i="3"/>
  <c r="S173" i="3" s="1"/>
  <c r="R174" i="3"/>
  <c r="S174" i="3" s="1"/>
  <c r="R175" i="3"/>
  <c r="S175" i="3" s="1"/>
  <c r="R176" i="3"/>
  <c r="S176" i="3" s="1"/>
  <c r="R177" i="3"/>
  <c r="S177" i="3" s="1"/>
  <c r="R178" i="3"/>
  <c r="S178" i="3" s="1"/>
  <c r="R179" i="3"/>
  <c r="S179" i="3" s="1"/>
  <c r="R180" i="3"/>
  <c r="S180" i="3" s="1"/>
  <c r="R181" i="3"/>
  <c r="S181" i="3" s="1"/>
  <c r="R182" i="3"/>
  <c r="S182" i="3" s="1"/>
  <c r="R183" i="3"/>
  <c r="S183" i="3" s="1"/>
  <c r="R184" i="3"/>
  <c r="S184" i="3" s="1"/>
  <c r="R185" i="3"/>
  <c r="S185" i="3" s="1"/>
  <c r="R186" i="3"/>
  <c r="S186" i="3" s="1"/>
  <c r="R187" i="3"/>
  <c r="S187" i="3" s="1"/>
  <c r="R188" i="3"/>
  <c r="S188" i="3" s="1"/>
  <c r="R189" i="3"/>
  <c r="S189" i="3" s="1"/>
  <c r="R190" i="3"/>
  <c r="S190" i="3" s="1"/>
  <c r="R191" i="3"/>
  <c r="S191" i="3" s="1"/>
  <c r="R192" i="3"/>
  <c r="S192" i="3" s="1"/>
  <c r="R193" i="3"/>
  <c r="S193" i="3" s="1"/>
  <c r="R194" i="3"/>
  <c r="S194" i="3" s="1"/>
  <c r="R195" i="3"/>
  <c r="S195" i="3" s="1"/>
  <c r="R196" i="3"/>
  <c r="S196" i="3" s="1"/>
  <c r="R197" i="3"/>
  <c r="S197" i="3" s="1"/>
  <c r="R198" i="3"/>
  <c r="S198" i="3" s="1"/>
  <c r="R199" i="3"/>
  <c r="S199" i="3" s="1"/>
  <c r="R200" i="3"/>
  <c r="S200" i="3" s="1"/>
  <c r="R201" i="3"/>
  <c r="S201" i="3" s="1"/>
  <c r="R202" i="3"/>
  <c r="S202" i="3" s="1"/>
  <c r="R203" i="3"/>
  <c r="S203" i="3" s="1"/>
  <c r="R204" i="3"/>
  <c r="S204" i="3" s="1"/>
  <c r="R205" i="3"/>
  <c r="S205" i="3" s="1"/>
  <c r="R206" i="3"/>
  <c r="S206" i="3" s="1"/>
  <c r="R207" i="3"/>
  <c r="S207" i="3" s="1"/>
  <c r="R208" i="3"/>
  <c r="S208" i="3" s="1"/>
  <c r="R209" i="3"/>
  <c r="S209" i="3" s="1"/>
  <c r="R210" i="3"/>
  <c r="S210" i="3" s="1"/>
  <c r="R211" i="3"/>
  <c r="S211" i="3" s="1"/>
  <c r="R212" i="3"/>
  <c r="S212" i="3" s="1"/>
  <c r="R213" i="3"/>
  <c r="S213" i="3" s="1"/>
  <c r="R214" i="3"/>
  <c r="S214" i="3" s="1"/>
  <c r="R215" i="3"/>
  <c r="S215" i="3" s="1"/>
  <c r="R216" i="3"/>
  <c r="S216" i="3" s="1"/>
  <c r="R217" i="3"/>
  <c r="S217" i="3" s="1"/>
  <c r="R218" i="3"/>
  <c r="S218" i="3" s="1"/>
  <c r="R219" i="3"/>
  <c r="S219" i="3" s="1"/>
  <c r="R220" i="3"/>
  <c r="S220" i="3" s="1"/>
  <c r="R221" i="3"/>
  <c r="S221" i="3" s="1"/>
  <c r="R222" i="3"/>
  <c r="S222" i="3" s="1"/>
  <c r="R223" i="3"/>
  <c r="S223" i="3" s="1"/>
  <c r="R224" i="3"/>
  <c r="S224" i="3" s="1"/>
  <c r="R225" i="3"/>
  <c r="S225" i="3" s="1"/>
  <c r="R226" i="3"/>
  <c r="S226" i="3" s="1"/>
  <c r="R227" i="3"/>
  <c r="S227" i="3" s="1"/>
  <c r="R228" i="3"/>
  <c r="S228" i="3" s="1"/>
  <c r="R229" i="3"/>
  <c r="S229" i="3" s="1"/>
  <c r="R230" i="3"/>
  <c r="S230" i="3" s="1"/>
  <c r="R231" i="3"/>
  <c r="S231" i="3" s="1"/>
  <c r="R232" i="3"/>
  <c r="S232" i="3" s="1"/>
  <c r="R233" i="3"/>
  <c r="S233" i="3" s="1"/>
  <c r="R234" i="3"/>
  <c r="S234" i="3" s="1"/>
  <c r="R235" i="3"/>
  <c r="S235" i="3" s="1"/>
  <c r="R236" i="3"/>
  <c r="S236" i="3" s="1"/>
  <c r="R237" i="3"/>
  <c r="S237" i="3" s="1"/>
  <c r="R238" i="3"/>
  <c r="S238" i="3" s="1"/>
  <c r="R239" i="3"/>
  <c r="S239" i="3" s="1"/>
  <c r="R240" i="3"/>
  <c r="S240" i="3" s="1"/>
  <c r="R241" i="3"/>
  <c r="S241" i="3" s="1"/>
  <c r="R242" i="3"/>
  <c r="S242" i="3" s="1"/>
  <c r="R243" i="3"/>
  <c r="S243" i="3" s="1"/>
  <c r="R244" i="3"/>
  <c r="S244" i="3" s="1"/>
  <c r="R245" i="3"/>
  <c r="S245" i="3" s="1"/>
  <c r="R246" i="3"/>
  <c r="S246" i="3" s="1"/>
  <c r="R247" i="3"/>
  <c r="S247" i="3" s="1"/>
  <c r="R248" i="3"/>
  <c r="S248" i="3" s="1"/>
  <c r="R249" i="3"/>
  <c r="S249" i="3" s="1"/>
  <c r="R250" i="3"/>
  <c r="S250" i="3" s="1"/>
  <c r="R251" i="3"/>
  <c r="S251" i="3" s="1"/>
  <c r="R252" i="3"/>
  <c r="S252" i="3" s="1"/>
  <c r="R253" i="3"/>
  <c r="S253" i="3" s="1"/>
  <c r="R254" i="3"/>
  <c r="S254" i="3" s="1"/>
  <c r="R255" i="3"/>
  <c r="S255" i="3" s="1"/>
  <c r="R256" i="3"/>
  <c r="S256" i="3" s="1"/>
  <c r="R257" i="3"/>
  <c r="S257" i="3" s="1"/>
  <c r="R258" i="3"/>
  <c r="S258" i="3" s="1"/>
  <c r="R259" i="3"/>
  <c r="S259" i="3" s="1"/>
  <c r="R260" i="3"/>
  <c r="S260" i="3" s="1"/>
  <c r="R261" i="3"/>
  <c r="S261" i="3" s="1"/>
  <c r="R262" i="3"/>
  <c r="S262" i="3" s="1"/>
  <c r="R263" i="3"/>
  <c r="S263" i="3" s="1"/>
  <c r="R264" i="3"/>
  <c r="S264" i="3" s="1"/>
  <c r="R265" i="3"/>
  <c r="S265" i="3" s="1"/>
  <c r="R266" i="3"/>
  <c r="S266" i="3" s="1"/>
  <c r="R267" i="3"/>
  <c r="S267" i="3" s="1"/>
  <c r="R268" i="3"/>
  <c r="S268" i="3" s="1"/>
  <c r="R269" i="3"/>
  <c r="S269" i="3" s="1"/>
  <c r="R270" i="3"/>
  <c r="S270" i="3" s="1"/>
  <c r="R271" i="3"/>
  <c r="S271" i="3" s="1"/>
  <c r="R272" i="3"/>
  <c r="S272" i="3" s="1"/>
  <c r="R273" i="3"/>
  <c r="S273" i="3" s="1"/>
  <c r="R274" i="3"/>
  <c r="S274" i="3" s="1"/>
  <c r="R275" i="3"/>
  <c r="S275" i="3" s="1"/>
  <c r="R276" i="3"/>
  <c r="S276" i="3" s="1"/>
  <c r="R277" i="3"/>
  <c r="S277" i="3" s="1"/>
  <c r="R278" i="3"/>
  <c r="S278" i="3" s="1"/>
  <c r="R279" i="3"/>
  <c r="S279" i="3" s="1"/>
  <c r="R280" i="3"/>
  <c r="S280" i="3" s="1"/>
  <c r="R281" i="3"/>
  <c r="S281" i="3" s="1"/>
  <c r="R282" i="3"/>
  <c r="S282" i="3" s="1"/>
  <c r="R283" i="3"/>
  <c r="S283" i="3" s="1"/>
  <c r="R284" i="3"/>
  <c r="S284" i="3" s="1"/>
  <c r="R285" i="3"/>
  <c r="S285" i="3" s="1"/>
  <c r="R286" i="3"/>
  <c r="S286" i="3" s="1"/>
  <c r="R287" i="3"/>
  <c r="S287" i="3" s="1"/>
  <c r="R288" i="3"/>
  <c r="S288" i="3" s="1"/>
  <c r="R289" i="3"/>
  <c r="S289" i="3" s="1"/>
  <c r="R290" i="3"/>
  <c r="S290" i="3" s="1"/>
  <c r="R291" i="3"/>
  <c r="S291" i="3" s="1"/>
  <c r="R292" i="3"/>
  <c r="S292" i="3" s="1"/>
  <c r="R293" i="3"/>
  <c r="S293" i="3" s="1"/>
  <c r="R294" i="3"/>
  <c r="S294" i="3" s="1"/>
  <c r="R295" i="3"/>
  <c r="S295" i="3" s="1"/>
  <c r="R296" i="3"/>
  <c r="S296" i="3" s="1"/>
  <c r="R297" i="3"/>
  <c r="S297" i="3" s="1"/>
  <c r="R298" i="3"/>
  <c r="S298" i="3" s="1"/>
  <c r="R299" i="3"/>
  <c r="S299" i="3" s="1"/>
  <c r="R300" i="3"/>
  <c r="S300" i="3" s="1"/>
  <c r="R301" i="3"/>
  <c r="S301" i="3" s="1"/>
  <c r="R302" i="3"/>
  <c r="S302" i="3" s="1"/>
  <c r="R303" i="3"/>
  <c r="S303" i="3" s="1"/>
  <c r="R304" i="3"/>
  <c r="S304" i="3" s="1"/>
  <c r="R305" i="3"/>
  <c r="S305" i="3" s="1"/>
  <c r="R306" i="3"/>
  <c r="S306" i="3" s="1"/>
  <c r="R307" i="3"/>
  <c r="S307" i="3" s="1"/>
  <c r="R308" i="3"/>
  <c r="S308" i="3" s="1"/>
  <c r="R309" i="3"/>
  <c r="S309" i="3" s="1"/>
  <c r="R310" i="3"/>
  <c r="S310" i="3" s="1"/>
  <c r="R311" i="3"/>
  <c r="S311" i="3" s="1"/>
  <c r="R312" i="3"/>
  <c r="S312" i="3" s="1"/>
  <c r="R313" i="3"/>
  <c r="S313" i="3" s="1"/>
  <c r="R314" i="3"/>
  <c r="S314" i="3" s="1"/>
  <c r="R315" i="3"/>
  <c r="S315" i="3" s="1"/>
  <c r="R316" i="3"/>
  <c r="S316" i="3" s="1"/>
  <c r="R317" i="3"/>
  <c r="S317" i="3" s="1"/>
  <c r="R318" i="3"/>
  <c r="S318" i="3" s="1"/>
  <c r="R319" i="3"/>
  <c r="S319" i="3" s="1"/>
  <c r="R320" i="3"/>
  <c r="S320" i="3" s="1"/>
  <c r="R321" i="3"/>
  <c r="S321" i="3" s="1"/>
  <c r="R322" i="3"/>
  <c r="S322" i="3" s="1"/>
  <c r="R323" i="3"/>
  <c r="S323" i="3" s="1"/>
  <c r="R324" i="3"/>
  <c r="S324" i="3" s="1"/>
  <c r="R325" i="3"/>
  <c r="S325" i="3" s="1"/>
  <c r="R326" i="3"/>
  <c r="S326" i="3" s="1"/>
  <c r="R327" i="3"/>
  <c r="S327" i="3" s="1"/>
  <c r="R328" i="3"/>
  <c r="S328" i="3" s="1"/>
  <c r="R329" i="3"/>
  <c r="S329" i="3" s="1"/>
  <c r="R330" i="3"/>
  <c r="S330" i="3" s="1"/>
  <c r="R331" i="3"/>
  <c r="S331" i="3" s="1"/>
  <c r="R332" i="3"/>
  <c r="S332" i="3" s="1"/>
  <c r="R333" i="3"/>
  <c r="S333" i="3" s="1"/>
  <c r="R334" i="3"/>
  <c r="S334" i="3" s="1"/>
  <c r="R335" i="3"/>
  <c r="S335" i="3" s="1"/>
  <c r="R336" i="3"/>
  <c r="S336" i="3" s="1"/>
  <c r="R337" i="3"/>
  <c r="S337" i="3" s="1"/>
  <c r="R338" i="3"/>
  <c r="S338" i="3" s="1"/>
  <c r="R339" i="3"/>
  <c r="S339" i="3" s="1"/>
  <c r="R340" i="3"/>
  <c r="S340" i="3" s="1"/>
  <c r="R341" i="3"/>
  <c r="S341" i="3" s="1"/>
  <c r="R342" i="3"/>
  <c r="S342" i="3" s="1"/>
  <c r="R343" i="3"/>
  <c r="S343" i="3" s="1"/>
  <c r="R344" i="3"/>
  <c r="S344" i="3" s="1"/>
  <c r="R345" i="3"/>
  <c r="S345" i="3" s="1"/>
  <c r="R346" i="3"/>
  <c r="S346" i="3" s="1"/>
  <c r="R347" i="3"/>
  <c r="S347" i="3" s="1"/>
  <c r="R348" i="3"/>
  <c r="S348" i="3" s="1"/>
  <c r="R349" i="3"/>
  <c r="S349" i="3" s="1"/>
  <c r="R350" i="3"/>
  <c r="S350" i="3" s="1"/>
  <c r="R351" i="3"/>
  <c r="S351" i="3" s="1"/>
  <c r="R352" i="3"/>
  <c r="S352" i="3" s="1"/>
  <c r="R353" i="3"/>
  <c r="S353" i="3" s="1"/>
  <c r="R354" i="3"/>
  <c r="S354" i="3" s="1"/>
  <c r="R355" i="3"/>
  <c r="S355" i="3" s="1"/>
  <c r="R356" i="3"/>
  <c r="S356" i="3" s="1"/>
  <c r="R357" i="3"/>
  <c r="S357" i="3" s="1"/>
  <c r="R358" i="3"/>
  <c r="S358" i="3" s="1"/>
  <c r="R359" i="3"/>
  <c r="S359" i="3" s="1"/>
  <c r="R360" i="3"/>
  <c r="S360" i="3" s="1"/>
  <c r="R361" i="3"/>
  <c r="S361" i="3" s="1"/>
  <c r="R362" i="3"/>
  <c r="S362" i="3" s="1"/>
  <c r="R363" i="3"/>
  <c r="S363" i="3" s="1"/>
  <c r="R364" i="3"/>
  <c r="S364" i="3" s="1"/>
  <c r="R365" i="3"/>
  <c r="S365" i="3" s="1"/>
  <c r="R366" i="3"/>
  <c r="S366" i="3" s="1"/>
  <c r="R367" i="3"/>
  <c r="S367" i="3" s="1"/>
  <c r="R368" i="3"/>
  <c r="S368" i="3" s="1"/>
  <c r="R369" i="3"/>
  <c r="S369" i="3" s="1"/>
  <c r="R370" i="3"/>
  <c r="S370" i="3" s="1"/>
  <c r="R371" i="3"/>
  <c r="S371" i="3" s="1"/>
  <c r="R372" i="3"/>
  <c r="S372" i="3" s="1"/>
  <c r="R373" i="3"/>
  <c r="S373" i="3" s="1"/>
  <c r="R374" i="3"/>
  <c r="S374" i="3" s="1"/>
  <c r="R375" i="3"/>
  <c r="S375" i="3" s="1"/>
  <c r="R376" i="3"/>
  <c r="S376" i="3" s="1"/>
  <c r="R377" i="3"/>
  <c r="S377" i="3" s="1"/>
  <c r="R378" i="3"/>
  <c r="S378" i="3" s="1"/>
  <c r="R379" i="3"/>
  <c r="S379" i="3" s="1"/>
  <c r="R380" i="3"/>
  <c r="S380" i="3" s="1"/>
  <c r="R381" i="3"/>
  <c r="S381" i="3" s="1"/>
  <c r="R382" i="3"/>
  <c r="S382" i="3" s="1"/>
  <c r="R383" i="3"/>
  <c r="S383" i="3" s="1"/>
  <c r="R384" i="3"/>
  <c r="S384" i="3" s="1"/>
  <c r="R385" i="3"/>
  <c r="S385" i="3" s="1"/>
  <c r="R386" i="3"/>
  <c r="S386" i="3" s="1"/>
  <c r="R387" i="3"/>
  <c r="S387" i="3" s="1"/>
  <c r="R388" i="3"/>
  <c r="S388" i="3" s="1"/>
  <c r="R389" i="3"/>
  <c r="S389" i="3" s="1"/>
  <c r="R390" i="3"/>
  <c r="S390" i="3" s="1"/>
  <c r="R391" i="3"/>
  <c r="S391" i="3" s="1"/>
  <c r="R392" i="3"/>
  <c r="S392" i="3" s="1"/>
  <c r="R393" i="3"/>
  <c r="S393" i="3" s="1"/>
  <c r="R394" i="3"/>
  <c r="S394" i="3" s="1"/>
  <c r="R395" i="3"/>
  <c r="S395" i="3" s="1"/>
  <c r="R396" i="3"/>
  <c r="S396" i="3" s="1"/>
  <c r="R397" i="3"/>
  <c r="S397" i="3" s="1"/>
  <c r="R398" i="3"/>
  <c r="S398" i="3" s="1"/>
  <c r="R399" i="3"/>
  <c r="S399" i="3" s="1"/>
  <c r="R400" i="3"/>
  <c r="S400" i="3" s="1"/>
  <c r="R401" i="3"/>
  <c r="S401" i="3" s="1"/>
  <c r="R402" i="3"/>
  <c r="S402" i="3" s="1"/>
  <c r="R403" i="3"/>
  <c r="S403" i="3" s="1"/>
  <c r="R404" i="3"/>
  <c r="S404" i="3" s="1"/>
  <c r="R405" i="3"/>
  <c r="S405" i="3" s="1"/>
  <c r="R406" i="3"/>
  <c r="S406" i="3" s="1"/>
  <c r="R407" i="3"/>
  <c r="S407" i="3" s="1"/>
  <c r="R408" i="3"/>
  <c r="S408" i="3" s="1"/>
  <c r="R409" i="3"/>
  <c r="S409" i="3" s="1"/>
  <c r="R410" i="3"/>
  <c r="S410" i="3" s="1"/>
  <c r="R411" i="3"/>
  <c r="S411" i="3" s="1"/>
  <c r="R412" i="3"/>
  <c r="S412" i="3" s="1"/>
  <c r="R413" i="3"/>
  <c r="S413" i="3" s="1"/>
  <c r="R414" i="3"/>
  <c r="S414" i="3" s="1"/>
  <c r="R415" i="3"/>
  <c r="S415" i="3" s="1"/>
  <c r="R416" i="3"/>
  <c r="S416" i="3" s="1"/>
  <c r="R417" i="3"/>
  <c r="S417" i="3" s="1"/>
  <c r="R418" i="3"/>
  <c r="S418" i="3" s="1"/>
  <c r="R419" i="3"/>
  <c r="S419" i="3" s="1"/>
  <c r="R420" i="3"/>
  <c r="S420" i="3" s="1"/>
  <c r="R421" i="3"/>
  <c r="S421" i="3" s="1"/>
  <c r="R422" i="3"/>
  <c r="S422" i="3" s="1"/>
  <c r="R423" i="3"/>
  <c r="S423" i="3" s="1"/>
  <c r="R424" i="3"/>
  <c r="S424" i="3" s="1"/>
  <c r="R425" i="3"/>
  <c r="S425" i="3" s="1"/>
  <c r="R426" i="3"/>
  <c r="S426" i="3" s="1"/>
  <c r="R427" i="3"/>
  <c r="S427" i="3" s="1"/>
  <c r="R428" i="3"/>
  <c r="S428" i="3" s="1"/>
  <c r="R429" i="3"/>
  <c r="S429" i="3" s="1"/>
  <c r="R430" i="3"/>
  <c r="S430" i="3" s="1"/>
  <c r="R431" i="3"/>
  <c r="S431" i="3" s="1"/>
  <c r="R432" i="3"/>
  <c r="S432" i="3" s="1"/>
  <c r="R433" i="3"/>
  <c r="S433" i="3" s="1"/>
  <c r="R434" i="3"/>
  <c r="S434" i="3" s="1"/>
  <c r="R435" i="3"/>
  <c r="S435" i="3" s="1"/>
  <c r="R436" i="3"/>
  <c r="S436" i="3" s="1"/>
  <c r="R437" i="3"/>
  <c r="S437" i="3" s="1"/>
  <c r="R438" i="3"/>
  <c r="S438" i="3" s="1"/>
  <c r="R439" i="3"/>
  <c r="S439" i="3" s="1"/>
  <c r="R440" i="3"/>
  <c r="S440" i="3" s="1"/>
  <c r="R441" i="3"/>
  <c r="S441" i="3" s="1"/>
  <c r="R442" i="3"/>
  <c r="S442" i="3" s="1"/>
  <c r="R443" i="3"/>
  <c r="S443" i="3" s="1"/>
  <c r="R444" i="3"/>
  <c r="S444" i="3" s="1"/>
  <c r="R445" i="3"/>
  <c r="S445" i="3" s="1"/>
  <c r="R446" i="3"/>
  <c r="S446" i="3" s="1"/>
  <c r="R447" i="3"/>
  <c r="S447" i="3" s="1"/>
  <c r="R448" i="3"/>
  <c r="S448" i="3" s="1"/>
  <c r="R449" i="3"/>
  <c r="S449" i="3" s="1"/>
  <c r="R450" i="3"/>
  <c r="S450" i="3" s="1"/>
  <c r="R451" i="3"/>
  <c r="S451" i="3" s="1"/>
  <c r="R452" i="3"/>
  <c r="S452" i="3" s="1"/>
  <c r="R453" i="3"/>
  <c r="S453" i="3" s="1"/>
  <c r="R454" i="3"/>
  <c r="S454" i="3" s="1"/>
  <c r="R455" i="3"/>
  <c r="S455" i="3" s="1"/>
  <c r="R456" i="3"/>
  <c r="S456" i="3" s="1"/>
  <c r="R457" i="3"/>
  <c r="S457" i="3" s="1"/>
  <c r="R458" i="3"/>
  <c r="S458" i="3" s="1"/>
  <c r="R459" i="3"/>
  <c r="S459" i="3" s="1"/>
  <c r="R460" i="3"/>
  <c r="S460" i="3" s="1"/>
  <c r="R461" i="3"/>
  <c r="S461" i="3" s="1"/>
  <c r="R462" i="3"/>
  <c r="S462" i="3" s="1"/>
  <c r="R463" i="3"/>
  <c r="S463" i="3" s="1"/>
  <c r="R464" i="3"/>
  <c r="S464" i="3" s="1"/>
  <c r="R465" i="3"/>
  <c r="S465" i="3" s="1"/>
  <c r="R466" i="3"/>
  <c r="S466" i="3" s="1"/>
  <c r="R467" i="3"/>
  <c r="S467" i="3" s="1"/>
  <c r="R468" i="3"/>
  <c r="S468" i="3" s="1"/>
  <c r="R469" i="3"/>
  <c r="S469" i="3" s="1"/>
  <c r="R470" i="3"/>
  <c r="S470" i="3" s="1"/>
  <c r="R471" i="3"/>
  <c r="S471" i="3" s="1"/>
  <c r="R472" i="3"/>
  <c r="S472" i="3" s="1"/>
  <c r="R473" i="3"/>
  <c r="S473" i="3" s="1"/>
  <c r="R474" i="3"/>
  <c r="S474" i="3" s="1"/>
  <c r="R475" i="3"/>
  <c r="S475" i="3" s="1"/>
  <c r="R476" i="3"/>
  <c r="S476" i="3" s="1"/>
  <c r="R477" i="3"/>
  <c r="S477" i="3" s="1"/>
  <c r="R478" i="3"/>
  <c r="S478" i="3" s="1"/>
  <c r="R479" i="3"/>
  <c r="S479" i="3" s="1"/>
  <c r="R480" i="3"/>
  <c r="S480" i="3" s="1"/>
  <c r="R481" i="3"/>
  <c r="S481" i="3" s="1"/>
  <c r="R482" i="3"/>
  <c r="S482" i="3" s="1"/>
  <c r="R483" i="3"/>
  <c r="S483" i="3" s="1"/>
  <c r="R484" i="3"/>
  <c r="S484" i="3" s="1"/>
  <c r="R485" i="3"/>
  <c r="S485" i="3" s="1"/>
  <c r="R486" i="3"/>
  <c r="S486" i="3" s="1"/>
  <c r="R487" i="3"/>
  <c r="S487" i="3" s="1"/>
  <c r="R488" i="3"/>
  <c r="S488" i="3" s="1"/>
  <c r="R489" i="3"/>
  <c r="S489" i="3" s="1"/>
  <c r="R490" i="3"/>
  <c r="S490" i="3" s="1"/>
  <c r="R491" i="3"/>
  <c r="S491" i="3" s="1"/>
  <c r="R492" i="3"/>
  <c r="S492" i="3" s="1"/>
  <c r="R493" i="3"/>
  <c r="S493" i="3" s="1"/>
  <c r="R494" i="3"/>
  <c r="S494" i="3" s="1"/>
  <c r="R495" i="3"/>
  <c r="S495" i="3" s="1"/>
  <c r="R496" i="3"/>
  <c r="S496" i="3" s="1"/>
  <c r="R497" i="3"/>
  <c r="S497" i="3" s="1"/>
  <c r="R498" i="3"/>
  <c r="S498" i="3" s="1"/>
  <c r="R499" i="3"/>
  <c r="S499" i="3" s="1"/>
  <c r="R500" i="3"/>
  <c r="S500" i="3" s="1"/>
  <c r="R501" i="3"/>
  <c r="S501" i="3" s="1"/>
  <c r="R502" i="3"/>
  <c r="S502" i="3" s="1"/>
  <c r="R503" i="3"/>
  <c r="S503" i="3" s="1"/>
  <c r="R504" i="3"/>
  <c r="S504" i="3" s="1"/>
  <c r="R505" i="3"/>
  <c r="S505" i="3" s="1"/>
  <c r="R506" i="3"/>
  <c r="S506" i="3" s="1"/>
  <c r="R507" i="3"/>
  <c r="S507" i="3" s="1"/>
  <c r="R508" i="3"/>
  <c r="S508" i="3" s="1"/>
  <c r="R509" i="3"/>
  <c r="S509" i="3" s="1"/>
  <c r="R510" i="3"/>
  <c r="S510" i="3" s="1"/>
  <c r="R511" i="3"/>
  <c r="S511" i="3" s="1"/>
  <c r="R512" i="3"/>
  <c r="S512" i="3" s="1"/>
  <c r="R513" i="3"/>
  <c r="S513" i="3" s="1"/>
  <c r="R514" i="3"/>
  <c r="S514" i="3" s="1"/>
  <c r="R515" i="3"/>
  <c r="S515" i="3" s="1"/>
  <c r="R516" i="3"/>
  <c r="S516" i="3" s="1"/>
  <c r="R517" i="3"/>
  <c r="S517" i="3" s="1"/>
  <c r="R518" i="3"/>
  <c r="S518" i="3" s="1"/>
  <c r="R519" i="3"/>
  <c r="S519" i="3" s="1"/>
  <c r="R520" i="3"/>
  <c r="S520" i="3" s="1"/>
  <c r="R521" i="3"/>
  <c r="S521" i="3" s="1"/>
  <c r="R522" i="3"/>
  <c r="S522" i="3" s="1"/>
  <c r="R523" i="3"/>
  <c r="S523" i="3" s="1"/>
  <c r="R524" i="3"/>
  <c r="S524" i="3" s="1"/>
  <c r="R525" i="3"/>
  <c r="S525" i="3" s="1"/>
  <c r="R526" i="3"/>
  <c r="S526" i="3" s="1"/>
  <c r="R527" i="3"/>
  <c r="S527" i="3" s="1"/>
  <c r="R528" i="3"/>
  <c r="S528" i="3" s="1"/>
  <c r="R529" i="3"/>
  <c r="S529" i="3" s="1"/>
  <c r="R530" i="3"/>
  <c r="S530" i="3" s="1"/>
  <c r="R531" i="3"/>
  <c r="S531" i="3" s="1"/>
  <c r="R532" i="3"/>
  <c r="S532" i="3" s="1"/>
  <c r="R533" i="3"/>
  <c r="S533" i="3" s="1"/>
  <c r="R534" i="3"/>
  <c r="S534" i="3" s="1"/>
  <c r="R535" i="3"/>
  <c r="S535" i="3" s="1"/>
  <c r="R536" i="3"/>
  <c r="S536" i="3" s="1"/>
  <c r="R537" i="3"/>
  <c r="S537" i="3" s="1"/>
  <c r="R538" i="3"/>
  <c r="S538" i="3" s="1"/>
  <c r="R539" i="3"/>
  <c r="S539" i="3" s="1"/>
  <c r="R540" i="3"/>
  <c r="S540" i="3" s="1"/>
  <c r="R541" i="3"/>
  <c r="S541" i="3" s="1"/>
  <c r="R542" i="3"/>
  <c r="S542" i="3" s="1"/>
  <c r="R543" i="3"/>
  <c r="S543" i="3" s="1"/>
  <c r="R544" i="3"/>
  <c r="S544" i="3" s="1"/>
  <c r="R545" i="3"/>
  <c r="S545" i="3" s="1"/>
  <c r="R546" i="3"/>
  <c r="S546" i="3" s="1"/>
  <c r="R547" i="3"/>
  <c r="S547" i="3" s="1"/>
  <c r="R548" i="3"/>
  <c r="S548" i="3" s="1"/>
  <c r="R549" i="3"/>
  <c r="S549" i="3" s="1"/>
  <c r="R550" i="3"/>
  <c r="S550" i="3" s="1"/>
  <c r="R551" i="3"/>
  <c r="S551" i="3" s="1"/>
  <c r="R552" i="3"/>
  <c r="S552" i="3" s="1"/>
  <c r="R553" i="3"/>
  <c r="S553" i="3" s="1"/>
  <c r="R554" i="3"/>
  <c r="S554" i="3" s="1"/>
  <c r="R555" i="3"/>
  <c r="S555" i="3" s="1"/>
  <c r="R556" i="3"/>
  <c r="S556" i="3" s="1"/>
  <c r="R557" i="3"/>
  <c r="S557" i="3" s="1"/>
  <c r="R558" i="3"/>
  <c r="S558" i="3" s="1"/>
  <c r="R559" i="3"/>
  <c r="S559" i="3" s="1"/>
  <c r="R560" i="3"/>
  <c r="S560" i="3" s="1"/>
  <c r="R561" i="3"/>
  <c r="S561" i="3" s="1"/>
  <c r="R562" i="3"/>
  <c r="S562" i="3" s="1"/>
  <c r="R563" i="3"/>
  <c r="S563" i="3" s="1"/>
  <c r="R564" i="3"/>
  <c r="S564" i="3" s="1"/>
  <c r="R565" i="3"/>
  <c r="S565" i="3" s="1"/>
  <c r="R566" i="3"/>
  <c r="S566" i="3" s="1"/>
  <c r="R567" i="3"/>
  <c r="S567" i="3" s="1"/>
  <c r="R568" i="3"/>
  <c r="S568" i="3" s="1"/>
  <c r="R569" i="3"/>
  <c r="S569" i="3" s="1"/>
  <c r="R570" i="3"/>
  <c r="S570" i="3" s="1"/>
  <c r="R571" i="3"/>
  <c r="S571" i="3" s="1"/>
  <c r="R572" i="3"/>
  <c r="S572" i="3" s="1"/>
  <c r="R573" i="3"/>
  <c r="S573" i="3" s="1"/>
  <c r="R574" i="3"/>
  <c r="S574" i="3" s="1"/>
  <c r="R575" i="3"/>
  <c r="S575" i="3" s="1"/>
  <c r="R576" i="3"/>
  <c r="S576" i="3" s="1"/>
  <c r="R577" i="3"/>
  <c r="S577" i="3" s="1"/>
  <c r="R578" i="3"/>
  <c r="S578" i="3" s="1"/>
  <c r="R579" i="3"/>
  <c r="S579" i="3" s="1"/>
  <c r="R580" i="3"/>
  <c r="S580" i="3" s="1"/>
  <c r="R581" i="3"/>
  <c r="S581" i="3" s="1"/>
  <c r="R582" i="3"/>
  <c r="S582" i="3" s="1"/>
  <c r="R583" i="3"/>
  <c r="S583" i="3" s="1"/>
  <c r="R584" i="3"/>
  <c r="S584" i="3" s="1"/>
  <c r="R585" i="3"/>
  <c r="S585" i="3" s="1"/>
  <c r="R586" i="3"/>
  <c r="S586" i="3" s="1"/>
  <c r="R587" i="3"/>
  <c r="S587" i="3" s="1"/>
  <c r="R588" i="3"/>
  <c r="S588" i="3" s="1"/>
  <c r="R589" i="3"/>
  <c r="S589" i="3" s="1"/>
  <c r="R590" i="3"/>
  <c r="S590" i="3" s="1"/>
  <c r="R591" i="3"/>
  <c r="S591" i="3" s="1"/>
  <c r="R592" i="3"/>
  <c r="S592" i="3" s="1"/>
  <c r="R593" i="3"/>
  <c r="S593" i="3" s="1"/>
  <c r="R594" i="3"/>
  <c r="S594" i="3" s="1"/>
  <c r="R595" i="3"/>
  <c r="S595" i="3" s="1"/>
  <c r="R596" i="3"/>
  <c r="S596" i="3" s="1"/>
  <c r="R597" i="3"/>
  <c r="S597" i="3" s="1"/>
  <c r="R598" i="3"/>
  <c r="S598" i="3" s="1"/>
  <c r="R599" i="3"/>
  <c r="S599" i="3" s="1"/>
  <c r="R600" i="3"/>
  <c r="S600" i="3" s="1"/>
  <c r="R601" i="3"/>
  <c r="S601" i="3" s="1"/>
  <c r="R602" i="3"/>
  <c r="S602" i="3" s="1"/>
  <c r="R603" i="3"/>
  <c r="S603" i="3" s="1"/>
  <c r="R604" i="3"/>
  <c r="S604" i="3" s="1"/>
  <c r="R605" i="3"/>
  <c r="S605" i="3" s="1"/>
  <c r="R606" i="3"/>
  <c r="S606" i="3" s="1"/>
  <c r="R607" i="3"/>
  <c r="S607" i="3" s="1"/>
  <c r="R608" i="3"/>
  <c r="S608" i="3" s="1"/>
  <c r="R609" i="3"/>
  <c r="S609" i="3" s="1"/>
  <c r="R610" i="3"/>
  <c r="S610" i="3" s="1"/>
  <c r="R611" i="3"/>
  <c r="S611" i="3" s="1"/>
  <c r="R612" i="3"/>
  <c r="S612" i="3" s="1"/>
  <c r="R613" i="3"/>
  <c r="S613" i="3" s="1"/>
  <c r="R614" i="3"/>
  <c r="S614" i="3" s="1"/>
  <c r="R615" i="3"/>
  <c r="S615" i="3" s="1"/>
  <c r="R616" i="3"/>
  <c r="S616" i="3" s="1"/>
  <c r="R617" i="3"/>
  <c r="S617" i="3" s="1"/>
  <c r="R618" i="3"/>
  <c r="S618" i="3" s="1"/>
  <c r="R619" i="3"/>
  <c r="S619" i="3" s="1"/>
  <c r="R620" i="3"/>
  <c r="S620" i="3" s="1"/>
  <c r="R621" i="3"/>
  <c r="S621" i="3" s="1"/>
  <c r="R622" i="3"/>
  <c r="S622" i="3" s="1"/>
  <c r="R623" i="3"/>
  <c r="S623" i="3" s="1"/>
  <c r="R624" i="3"/>
  <c r="S624" i="3" s="1"/>
  <c r="R625" i="3"/>
  <c r="S625" i="3" s="1"/>
  <c r="R626" i="3"/>
  <c r="S626" i="3" s="1"/>
  <c r="R627" i="3"/>
  <c r="S627" i="3" s="1"/>
  <c r="R628" i="3"/>
  <c r="S628" i="3" s="1"/>
  <c r="R629" i="3"/>
  <c r="S629" i="3" s="1"/>
  <c r="R630" i="3"/>
  <c r="S630" i="3" s="1"/>
  <c r="R631" i="3"/>
  <c r="S631" i="3" s="1"/>
  <c r="R632" i="3"/>
  <c r="S632" i="3" s="1"/>
  <c r="R633" i="3"/>
  <c r="S633" i="3" s="1"/>
  <c r="R634" i="3"/>
  <c r="S634" i="3" s="1"/>
  <c r="R635" i="3"/>
  <c r="S635" i="3" s="1"/>
  <c r="R636" i="3"/>
  <c r="S636" i="3" s="1"/>
  <c r="R637" i="3"/>
  <c r="S637" i="3" s="1"/>
  <c r="R638" i="3"/>
  <c r="S638" i="3" s="1"/>
  <c r="R639" i="3"/>
  <c r="S639" i="3" s="1"/>
  <c r="R640" i="3"/>
  <c r="S640" i="3" s="1"/>
  <c r="R641" i="3"/>
  <c r="S641" i="3" s="1"/>
  <c r="R642" i="3"/>
  <c r="S642" i="3" s="1"/>
  <c r="R643" i="3"/>
  <c r="S643" i="3" s="1"/>
  <c r="R644" i="3"/>
  <c r="S644" i="3" s="1"/>
  <c r="R645" i="3"/>
  <c r="S645" i="3" s="1"/>
  <c r="R646" i="3"/>
  <c r="S646" i="3" s="1"/>
  <c r="R647" i="3"/>
  <c r="S647" i="3" s="1"/>
  <c r="R648" i="3"/>
  <c r="S648" i="3" s="1"/>
  <c r="R649" i="3"/>
  <c r="S649" i="3" s="1"/>
  <c r="R650" i="3"/>
  <c r="S650" i="3" s="1"/>
  <c r="R651" i="3"/>
  <c r="S651" i="3" s="1"/>
  <c r="R652" i="3"/>
  <c r="S652" i="3" s="1"/>
  <c r="R653" i="3"/>
  <c r="S653" i="3" s="1"/>
  <c r="R654" i="3"/>
  <c r="S654" i="3" s="1"/>
  <c r="R655" i="3"/>
  <c r="S655" i="3" s="1"/>
  <c r="R656" i="3"/>
  <c r="S656" i="3" s="1"/>
  <c r="R657" i="3"/>
  <c r="S657" i="3" s="1"/>
  <c r="R658" i="3"/>
  <c r="S658" i="3" s="1"/>
  <c r="R659" i="3"/>
  <c r="S659" i="3" s="1"/>
  <c r="R660" i="3"/>
  <c r="S660" i="3" s="1"/>
  <c r="R661" i="3"/>
  <c r="S661" i="3" s="1"/>
  <c r="R662" i="3"/>
  <c r="S662" i="3" s="1"/>
  <c r="R663" i="3"/>
  <c r="S663" i="3" s="1"/>
  <c r="R664" i="3"/>
  <c r="S664" i="3" s="1"/>
  <c r="R665" i="3"/>
  <c r="S665" i="3" s="1"/>
  <c r="R666" i="3"/>
  <c r="S666" i="3" s="1"/>
  <c r="R667" i="3"/>
  <c r="S667" i="3" s="1"/>
  <c r="R668" i="3"/>
  <c r="S668" i="3" s="1"/>
  <c r="R669" i="3"/>
  <c r="S669" i="3" s="1"/>
  <c r="R670" i="3"/>
  <c r="S670" i="3" s="1"/>
  <c r="R671" i="3"/>
  <c r="S671" i="3" s="1"/>
  <c r="R672" i="3"/>
  <c r="S672" i="3" s="1"/>
  <c r="R673" i="3"/>
  <c r="S673" i="3" s="1"/>
  <c r="R674" i="3"/>
  <c r="S674" i="3" s="1"/>
  <c r="R675" i="3"/>
  <c r="S675" i="3" s="1"/>
  <c r="R676" i="3"/>
  <c r="S676" i="3" s="1"/>
  <c r="R677" i="3"/>
  <c r="S677" i="3" s="1"/>
  <c r="R678" i="3"/>
  <c r="S678" i="3" s="1"/>
  <c r="R679" i="3"/>
  <c r="S679" i="3" s="1"/>
  <c r="R680" i="3"/>
  <c r="S680" i="3" s="1"/>
  <c r="R681" i="3"/>
  <c r="S681" i="3" s="1"/>
  <c r="R682" i="3"/>
  <c r="S682" i="3" s="1"/>
  <c r="R683" i="3"/>
  <c r="S683" i="3" s="1"/>
  <c r="R684" i="3"/>
  <c r="S684" i="3" s="1"/>
  <c r="R685" i="3"/>
  <c r="S685" i="3" s="1"/>
  <c r="R686" i="3"/>
  <c r="S686" i="3" s="1"/>
  <c r="R687" i="3"/>
  <c r="S687" i="3" s="1"/>
  <c r="R688" i="3"/>
  <c r="S688" i="3" s="1"/>
  <c r="R689" i="3"/>
  <c r="S689" i="3" s="1"/>
  <c r="R690" i="3"/>
  <c r="S690" i="3" s="1"/>
  <c r="R691" i="3"/>
  <c r="S691" i="3" s="1"/>
  <c r="R692" i="3"/>
  <c r="S692" i="3" s="1"/>
  <c r="R693" i="3"/>
  <c r="S693" i="3" s="1"/>
  <c r="R694" i="3"/>
  <c r="S694" i="3" s="1"/>
  <c r="R695" i="3"/>
  <c r="S695" i="3" s="1"/>
  <c r="R696" i="3"/>
  <c r="S696" i="3" s="1"/>
  <c r="R697" i="3"/>
  <c r="S697" i="3" s="1"/>
  <c r="R698" i="3"/>
  <c r="S698" i="3" s="1"/>
  <c r="R699" i="3"/>
  <c r="S699" i="3" s="1"/>
  <c r="R700" i="3"/>
  <c r="S700" i="3" s="1"/>
  <c r="R701" i="3"/>
  <c r="S701" i="3" s="1"/>
  <c r="R702" i="3"/>
  <c r="S702" i="3" s="1"/>
  <c r="R703" i="3"/>
  <c r="S703" i="3" s="1"/>
  <c r="R704" i="3"/>
  <c r="S704" i="3" s="1"/>
  <c r="R705" i="3"/>
  <c r="S705" i="3" s="1"/>
  <c r="R706" i="3"/>
  <c r="S706" i="3" s="1"/>
  <c r="R707" i="3"/>
  <c r="S707" i="3" s="1"/>
  <c r="R708" i="3"/>
  <c r="S708" i="3" s="1"/>
  <c r="R709" i="3"/>
  <c r="S709" i="3" s="1"/>
  <c r="R710" i="3"/>
  <c r="S710" i="3" s="1"/>
  <c r="R711" i="3"/>
  <c r="S711" i="3" s="1"/>
  <c r="R712" i="3"/>
  <c r="S712" i="3" s="1"/>
  <c r="R713" i="3"/>
  <c r="S713" i="3" s="1"/>
  <c r="R714" i="3"/>
  <c r="S714" i="3" s="1"/>
  <c r="R715" i="3"/>
  <c r="S715" i="3" s="1"/>
  <c r="R716" i="3"/>
  <c r="S716" i="3" s="1"/>
  <c r="R717" i="3"/>
  <c r="S717" i="3" s="1"/>
  <c r="R718" i="3"/>
  <c r="S718" i="3" s="1"/>
  <c r="R719" i="3"/>
  <c r="S719" i="3" s="1"/>
  <c r="R720" i="3"/>
  <c r="S720" i="3" s="1"/>
  <c r="R721" i="3"/>
  <c r="S721" i="3" s="1"/>
  <c r="R722" i="3"/>
  <c r="S722" i="3" s="1"/>
  <c r="R723" i="3"/>
  <c r="S723" i="3" s="1"/>
  <c r="R724" i="3"/>
  <c r="S724" i="3" s="1"/>
  <c r="R725" i="3"/>
  <c r="S725" i="3" s="1"/>
  <c r="R726" i="3"/>
  <c r="S726" i="3" s="1"/>
  <c r="R727" i="3"/>
  <c r="S727" i="3" s="1"/>
  <c r="R728" i="3"/>
  <c r="S728" i="3" s="1"/>
  <c r="R729" i="3"/>
  <c r="S729" i="3" s="1"/>
  <c r="R730" i="3"/>
  <c r="S730" i="3" s="1"/>
  <c r="R731" i="3"/>
  <c r="S731" i="3" s="1"/>
  <c r="R732" i="3"/>
  <c r="S732" i="3" s="1"/>
  <c r="R733" i="3"/>
  <c r="S733" i="3" s="1"/>
  <c r="R734" i="3"/>
  <c r="S734" i="3" s="1"/>
  <c r="R735" i="3"/>
  <c r="S735" i="3" s="1"/>
  <c r="R736" i="3"/>
  <c r="S736" i="3" s="1"/>
  <c r="R737" i="3"/>
  <c r="S737" i="3" s="1"/>
  <c r="R738" i="3"/>
  <c r="S738" i="3" s="1"/>
  <c r="R739" i="3"/>
  <c r="S739" i="3" s="1"/>
  <c r="R740" i="3"/>
  <c r="S740" i="3" s="1"/>
  <c r="R741" i="3"/>
  <c r="S741" i="3" s="1"/>
  <c r="R742" i="3"/>
  <c r="S742" i="3" s="1"/>
  <c r="R743" i="3"/>
  <c r="S743" i="3" s="1"/>
  <c r="R744" i="3"/>
  <c r="S744" i="3" s="1"/>
  <c r="R745" i="3"/>
  <c r="S745" i="3" s="1"/>
  <c r="R746" i="3"/>
  <c r="S746" i="3" s="1"/>
  <c r="R747" i="3"/>
  <c r="S747" i="3" s="1"/>
  <c r="R748" i="3"/>
  <c r="S748" i="3" s="1"/>
  <c r="R749" i="3"/>
  <c r="S749" i="3" s="1"/>
  <c r="R750" i="3"/>
  <c r="S750" i="3" s="1"/>
  <c r="R751" i="3"/>
  <c r="S751" i="3" s="1"/>
  <c r="R752" i="3"/>
  <c r="S752" i="3" s="1"/>
  <c r="R753" i="3"/>
  <c r="S753" i="3" s="1"/>
  <c r="R754" i="3"/>
  <c r="S754" i="3" s="1"/>
  <c r="R755" i="3"/>
  <c r="S755" i="3" s="1"/>
  <c r="R756" i="3"/>
  <c r="S756" i="3" s="1"/>
  <c r="R757" i="3"/>
  <c r="S757" i="3" s="1"/>
  <c r="R758" i="3"/>
  <c r="S758" i="3" s="1"/>
  <c r="R759" i="3"/>
  <c r="S759" i="3" s="1"/>
  <c r="R760" i="3"/>
  <c r="S760" i="3" s="1"/>
  <c r="R761" i="3"/>
  <c r="S761" i="3" s="1"/>
  <c r="R762" i="3"/>
  <c r="S762" i="3" s="1"/>
  <c r="R763" i="3"/>
  <c r="S763" i="3" s="1"/>
  <c r="R764" i="3"/>
  <c r="S764" i="3" s="1"/>
  <c r="R765" i="3"/>
  <c r="S765" i="3" s="1"/>
  <c r="R766" i="3"/>
  <c r="S766" i="3" s="1"/>
  <c r="R767" i="3"/>
  <c r="S767" i="3" s="1"/>
  <c r="R768" i="3"/>
  <c r="S768" i="3" s="1"/>
  <c r="R769" i="3"/>
  <c r="S769" i="3" s="1"/>
  <c r="R770" i="3"/>
  <c r="S770" i="3" s="1"/>
  <c r="R771" i="3"/>
  <c r="S771" i="3" s="1"/>
  <c r="R772" i="3"/>
  <c r="S772" i="3" s="1"/>
  <c r="R773" i="3"/>
  <c r="S773" i="3" s="1"/>
  <c r="R774" i="3"/>
  <c r="S774" i="3" s="1"/>
  <c r="R775" i="3"/>
  <c r="S775" i="3" s="1"/>
  <c r="R776" i="3"/>
  <c r="S776" i="3" s="1"/>
  <c r="R777" i="3"/>
  <c r="S777" i="3" s="1"/>
  <c r="R778" i="3"/>
  <c r="S778" i="3" s="1"/>
  <c r="R779" i="3"/>
  <c r="S779" i="3" s="1"/>
  <c r="R780" i="3"/>
  <c r="S780" i="3" s="1"/>
  <c r="R781" i="3"/>
  <c r="S781" i="3" s="1"/>
  <c r="R782" i="3"/>
  <c r="S782" i="3" s="1"/>
  <c r="R783" i="3"/>
  <c r="S783" i="3" s="1"/>
  <c r="R784" i="3"/>
  <c r="S784" i="3" s="1"/>
  <c r="R785" i="3"/>
  <c r="S785" i="3" s="1"/>
  <c r="R786" i="3"/>
  <c r="S786" i="3" s="1"/>
  <c r="R787" i="3"/>
  <c r="S787" i="3" s="1"/>
  <c r="R788" i="3"/>
  <c r="S788" i="3" s="1"/>
  <c r="R789" i="3"/>
  <c r="S789" i="3" s="1"/>
  <c r="R790" i="3"/>
  <c r="S790" i="3" s="1"/>
  <c r="R791" i="3"/>
  <c r="S791" i="3" s="1"/>
  <c r="R792" i="3"/>
  <c r="S792" i="3" s="1"/>
  <c r="R793" i="3"/>
  <c r="S793" i="3" s="1"/>
  <c r="R794" i="3"/>
  <c r="S794" i="3" s="1"/>
  <c r="R795" i="3"/>
  <c r="S795" i="3" s="1"/>
  <c r="R796" i="3"/>
  <c r="S796" i="3" s="1"/>
  <c r="R797" i="3"/>
  <c r="S797" i="3" s="1"/>
  <c r="R798" i="3"/>
  <c r="S798" i="3" s="1"/>
  <c r="R799" i="3"/>
  <c r="S799" i="3" s="1"/>
  <c r="R800" i="3"/>
  <c r="S800" i="3" s="1"/>
  <c r="R801" i="3"/>
  <c r="S801" i="3" s="1"/>
  <c r="R802" i="3"/>
  <c r="S802" i="3" s="1"/>
  <c r="R803" i="3"/>
  <c r="S803" i="3" s="1"/>
  <c r="R804" i="3"/>
  <c r="S804" i="3" s="1"/>
  <c r="R805" i="3"/>
  <c r="S805" i="3" s="1"/>
  <c r="R806" i="3"/>
  <c r="S806" i="3" s="1"/>
  <c r="R807" i="3"/>
  <c r="S807" i="3" s="1"/>
  <c r="R808" i="3"/>
  <c r="S808" i="3" s="1"/>
  <c r="R809" i="3"/>
  <c r="S809" i="3" s="1"/>
  <c r="R810" i="3"/>
  <c r="S810" i="3" s="1"/>
  <c r="R811" i="3"/>
  <c r="S811" i="3" s="1"/>
  <c r="R812" i="3"/>
  <c r="S812" i="3" s="1"/>
  <c r="R813" i="3"/>
  <c r="S813" i="3" s="1"/>
  <c r="R814" i="3"/>
  <c r="S814" i="3" s="1"/>
  <c r="R815" i="3"/>
  <c r="S815" i="3" s="1"/>
  <c r="R816" i="3"/>
  <c r="S816" i="3" s="1"/>
  <c r="R817" i="3"/>
  <c r="S817" i="3" s="1"/>
  <c r="R818" i="3"/>
  <c r="S818" i="3" s="1"/>
  <c r="R819" i="3"/>
  <c r="S819" i="3" s="1"/>
  <c r="R820" i="3"/>
  <c r="S820" i="3" s="1"/>
  <c r="R821" i="3"/>
  <c r="S821" i="3" s="1"/>
  <c r="R822" i="3"/>
  <c r="S822" i="3" s="1"/>
  <c r="R823" i="3"/>
  <c r="S823" i="3" s="1"/>
  <c r="R824" i="3"/>
  <c r="S824" i="3" s="1"/>
  <c r="R825" i="3"/>
  <c r="S825" i="3" s="1"/>
  <c r="R826" i="3"/>
  <c r="S826" i="3" s="1"/>
  <c r="R827" i="3"/>
  <c r="S827" i="3" s="1"/>
  <c r="R828" i="3"/>
  <c r="S828" i="3" s="1"/>
  <c r="R829" i="3"/>
  <c r="S829" i="3" s="1"/>
  <c r="R830" i="3"/>
  <c r="S830" i="3" s="1"/>
  <c r="R831" i="3"/>
  <c r="S831" i="3" s="1"/>
  <c r="R832" i="3"/>
  <c r="S832" i="3" s="1"/>
  <c r="R833" i="3"/>
  <c r="S833" i="3" s="1"/>
  <c r="R834" i="3"/>
  <c r="S834" i="3" s="1"/>
  <c r="R835" i="3"/>
  <c r="S835" i="3" s="1"/>
  <c r="R836" i="3"/>
  <c r="S836" i="3" s="1"/>
  <c r="R837" i="3"/>
  <c r="S837" i="3" s="1"/>
  <c r="R838" i="3"/>
  <c r="S838" i="3" s="1"/>
  <c r="R839" i="3"/>
  <c r="S839" i="3" s="1"/>
  <c r="R840" i="3"/>
  <c r="S840" i="3" s="1"/>
  <c r="R841" i="3"/>
  <c r="S841" i="3" s="1"/>
  <c r="R842" i="3"/>
  <c r="S842" i="3" s="1"/>
  <c r="R843" i="3"/>
  <c r="S843" i="3" s="1"/>
  <c r="R844" i="3"/>
  <c r="S844" i="3" s="1"/>
  <c r="R845" i="3"/>
  <c r="S845" i="3" s="1"/>
  <c r="R846" i="3"/>
  <c r="S846" i="3" s="1"/>
  <c r="R847" i="3"/>
  <c r="S847" i="3" s="1"/>
  <c r="R848" i="3"/>
  <c r="S848" i="3" s="1"/>
  <c r="R849" i="3"/>
  <c r="S849" i="3" s="1"/>
  <c r="R850" i="3"/>
  <c r="S850" i="3" s="1"/>
  <c r="R851" i="3"/>
  <c r="S851" i="3" s="1"/>
  <c r="R852" i="3"/>
  <c r="S852" i="3" s="1"/>
  <c r="R853" i="3"/>
  <c r="S853" i="3" s="1"/>
  <c r="R854" i="3"/>
  <c r="S854" i="3" s="1"/>
  <c r="R855" i="3"/>
  <c r="S855" i="3" s="1"/>
  <c r="R856" i="3"/>
  <c r="S856" i="3" s="1"/>
  <c r="R857" i="3"/>
  <c r="S857" i="3" s="1"/>
  <c r="R858" i="3"/>
  <c r="S858" i="3" s="1"/>
  <c r="R859" i="3"/>
  <c r="S859" i="3" s="1"/>
  <c r="R860" i="3"/>
  <c r="S860" i="3" s="1"/>
  <c r="R861" i="3"/>
  <c r="S861" i="3" s="1"/>
  <c r="R862" i="3"/>
  <c r="S862" i="3" s="1"/>
  <c r="R863" i="3"/>
  <c r="S863" i="3" s="1"/>
  <c r="R864" i="3"/>
  <c r="S864" i="3" s="1"/>
  <c r="R865" i="3"/>
  <c r="S865" i="3" s="1"/>
  <c r="R866" i="3"/>
  <c r="S866" i="3" s="1"/>
  <c r="R867" i="3"/>
  <c r="S867" i="3" s="1"/>
  <c r="R868" i="3"/>
  <c r="S868" i="3" s="1"/>
  <c r="R869" i="3"/>
  <c r="S869" i="3" s="1"/>
  <c r="R870" i="3"/>
  <c r="S870" i="3" s="1"/>
  <c r="R871" i="3"/>
  <c r="S871" i="3" s="1"/>
  <c r="R872" i="3"/>
  <c r="S872" i="3" s="1"/>
  <c r="R873" i="3"/>
  <c r="S873" i="3" s="1"/>
  <c r="R874" i="3"/>
  <c r="S874" i="3" s="1"/>
  <c r="R875" i="3"/>
  <c r="S875" i="3" s="1"/>
  <c r="R876" i="3"/>
  <c r="S876" i="3" s="1"/>
  <c r="R877" i="3"/>
  <c r="S877" i="3" s="1"/>
  <c r="R878" i="3"/>
  <c r="S878" i="3" s="1"/>
  <c r="R879" i="3"/>
  <c r="S879" i="3" s="1"/>
  <c r="R880" i="3"/>
  <c r="S880" i="3" s="1"/>
  <c r="R881" i="3"/>
  <c r="S881" i="3" s="1"/>
  <c r="R882" i="3"/>
  <c r="S882" i="3" s="1"/>
  <c r="R883" i="3"/>
  <c r="S883" i="3" s="1"/>
  <c r="R884" i="3"/>
  <c r="S884" i="3" s="1"/>
  <c r="R885" i="3"/>
  <c r="S885" i="3" s="1"/>
  <c r="R886" i="3"/>
  <c r="S886" i="3" s="1"/>
  <c r="R887" i="3"/>
  <c r="S887" i="3" s="1"/>
  <c r="R888" i="3"/>
  <c r="S888" i="3" s="1"/>
  <c r="R889" i="3"/>
  <c r="S889" i="3" s="1"/>
  <c r="R890" i="3"/>
  <c r="S890" i="3" s="1"/>
  <c r="R891" i="3"/>
  <c r="S891" i="3" s="1"/>
  <c r="R892" i="3"/>
  <c r="S892" i="3" s="1"/>
  <c r="R893" i="3"/>
  <c r="S893" i="3" s="1"/>
  <c r="R894" i="3"/>
  <c r="S894" i="3" s="1"/>
  <c r="R895" i="3"/>
  <c r="S895" i="3" s="1"/>
  <c r="R896" i="3"/>
  <c r="S896" i="3" s="1"/>
  <c r="R897" i="3"/>
  <c r="S897" i="3" s="1"/>
  <c r="R898" i="3"/>
  <c r="S898" i="3" s="1"/>
  <c r="R899" i="3"/>
  <c r="S899" i="3" s="1"/>
  <c r="R900" i="3"/>
  <c r="S900" i="3" s="1"/>
  <c r="R901" i="3"/>
  <c r="S901" i="3" s="1"/>
  <c r="R902" i="3"/>
  <c r="S902" i="3" s="1"/>
  <c r="R903" i="3"/>
  <c r="S903" i="3" s="1"/>
  <c r="R904" i="3"/>
  <c r="S904" i="3" s="1"/>
  <c r="R905" i="3"/>
  <c r="S905" i="3" s="1"/>
  <c r="R906" i="3"/>
  <c r="S906" i="3" s="1"/>
  <c r="R907" i="3"/>
  <c r="S907" i="3" s="1"/>
  <c r="R908" i="3"/>
  <c r="S908" i="3" s="1"/>
  <c r="R909" i="3"/>
  <c r="S909" i="3" s="1"/>
  <c r="R910" i="3"/>
  <c r="S910" i="3" s="1"/>
  <c r="R911" i="3"/>
  <c r="S911" i="3" s="1"/>
  <c r="R912" i="3"/>
  <c r="S912" i="3" s="1"/>
  <c r="R913" i="3"/>
  <c r="S913" i="3" s="1"/>
  <c r="R914" i="3"/>
  <c r="S914" i="3" s="1"/>
  <c r="R915" i="3"/>
  <c r="S915" i="3" s="1"/>
  <c r="R916" i="3"/>
  <c r="S916" i="3" s="1"/>
  <c r="R917" i="3"/>
  <c r="S917" i="3" s="1"/>
  <c r="R918" i="3"/>
  <c r="S918" i="3" s="1"/>
  <c r="R919" i="3"/>
  <c r="S919" i="3" s="1"/>
  <c r="R920" i="3"/>
  <c r="S920" i="3" s="1"/>
  <c r="R921" i="3"/>
  <c r="S921" i="3" s="1"/>
  <c r="R922" i="3"/>
  <c r="S922" i="3" s="1"/>
  <c r="R923" i="3"/>
  <c r="S923" i="3" s="1"/>
  <c r="R924" i="3"/>
  <c r="S924" i="3" s="1"/>
  <c r="R925" i="3"/>
  <c r="S925" i="3" s="1"/>
  <c r="R926" i="3"/>
  <c r="S926" i="3" s="1"/>
  <c r="R927" i="3"/>
  <c r="S927" i="3" s="1"/>
  <c r="R928" i="3"/>
  <c r="S928" i="3" s="1"/>
  <c r="R929" i="3"/>
  <c r="S929" i="3" s="1"/>
  <c r="R930" i="3"/>
  <c r="S930" i="3" s="1"/>
  <c r="R931" i="3"/>
  <c r="S931" i="3" s="1"/>
  <c r="R932" i="3"/>
  <c r="S932" i="3" s="1"/>
  <c r="R933" i="3"/>
  <c r="S933" i="3" s="1"/>
  <c r="R934" i="3"/>
  <c r="S934" i="3" s="1"/>
  <c r="R935" i="3"/>
  <c r="S935" i="3" s="1"/>
  <c r="R936" i="3"/>
  <c r="S936" i="3" s="1"/>
  <c r="R937" i="3"/>
  <c r="S937" i="3" s="1"/>
  <c r="R938" i="3"/>
  <c r="S938" i="3" s="1"/>
  <c r="R939" i="3"/>
  <c r="S939" i="3" s="1"/>
  <c r="R940" i="3"/>
  <c r="S940" i="3" s="1"/>
  <c r="R941" i="3"/>
  <c r="S941" i="3" s="1"/>
  <c r="R942" i="3"/>
  <c r="S942" i="3" s="1"/>
  <c r="R943" i="3"/>
  <c r="S943" i="3" s="1"/>
  <c r="R944" i="3"/>
  <c r="S944" i="3" s="1"/>
  <c r="R945" i="3"/>
  <c r="S945" i="3" s="1"/>
  <c r="R946" i="3"/>
  <c r="S946" i="3" s="1"/>
  <c r="R947" i="3"/>
  <c r="S947" i="3" s="1"/>
  <c r="R948" i="3"/>
  <c r="S948" i="3" s="1"/>
  <c r="R949" i="3"/>
  <c r="S949" i="3" s="1"/>
  <c r="R950" i="3"/>
  <c r="S950" i="3" s="1"/>
  <c r="R951" i="3"/>
  <c r="S951" i="3" s="1"/>
  <c r="R952" i="3"/>
  <c r="S952" i="3" s="1"/>
  <c r="R953" i="3"/>
  <c r="S953" i="3" s="1"/>
  <c r="R954" i="3"/>
  <c r="S954" i="3" s="1"/>
  <c r="R955" i="3"/>
  <c r="S955" i="3" s="1"/>
  <c r="R956" i="3"/>
  <c r="S956" i="3" s="1"/>
  <c r="R957" i="3"/>
  <c r="S957" i="3" s="1"/>
  <c r="R958" i="3"/>
  <c r="S958" i="3" s="1"/>
  <c r="R959" i="3"/>
  <c r="S959" i="3" s="1"/>
  <c r="R960" i="3"/>
  <c r="S960" i="3" s="1"/>
  <c r="R961" i="3"/>
  <c r="S961" i="3" s="1"/>
  <c r="R962" i="3"/>
  <c r="S962" i="3" s="1"/>
  <c r="R963" i="3"/>
  <c r="S963" i="3" s="1"/>
  <c r="R964" i="3"/>
  <c r="S964" i="3" s="1"/>
  <c r="R965" i="3"/>
  <c r="S965" i="3" s="1"/>
  <c r="R966" i="3"/>
  <c r="S966" i="3" s="1"/>
  <c r="R967" i="3"/>
  <c r="S967" i="3" s="1"/>
  <c r="R968" i="3"/>
  <c r="S968" i="3" s="1"/>
  <c r="R969" i="3"/>
  <c r="S969" i="3" s="1"/>
  <c r="R970" i="3"/>
  <c r="S970" i="3" s="1"/>
  <c r="R971" i="3"/>
  <c r="S971" i="3" s="1"/>
  <c r="R972" i="3"/>
  <c r="S972" i="3" s="1"/>
  <c r="R973" i="3"/>
  <c r="S973" i="3" s="1"/>
  <c r="R974" i="3"/>
  <c r="S974" i="3" s="1"/>
  <c r="R975" i="3"/>
  <c r="S975" i="3" s="1"/>
  <c r="R976" i="3"/>
  <c r="S976" i="3" s="1"/>
  <c r="R977" i="3"/>
  <c r="S977" i="3" s="1"/>
  <c r="R978" i="3"/>
  <c r="S978" i="3" s="1"/>
  <c r="R979" i="3"/>
  <c r="S979" i="3" s="1"/>
  <c r="R980" i="3"/>
  <c r="S980" i="3" s="1"/>
  <c r="R981" i="3"/>
  <c r="S981" i="3" s="1"/>
  <c r="R982" i="3"/>
  <c r="S982" i="3" s="1"/>
  <c r="R983" i="3"/>
  <c r="S983" i="3" s="1"/>
  <c r="R984" i="3"/>
  <c r="S984" i="3" s="1"/>
  <c r="R985" i="3"/>
  <c r="S985" i="3" s="1"/>
  <c r="R986" i="3"/>
  <c r="S986" i="3" s="1"/>
  <c r="R987" i="3"/>
  <c r="S987" i="3" s="1"/>
  <c r="R988" i="3"/>
  <c r="S988" i="3" s="1"/>
  <c r="R989" i="3"/>
  <c r="S989" i="3" s="1"/>
  <c r="R990" i="3"/>
  <c r="S990" i="3" s="1"/>
  <c r="R991" i="3"/>
  <c r="S991" i="3" s="1"/>
  <c r="R992" i="3"/>
  <c r="S992" i="3" s="1"/>
  <c r="R993" i="3"/>
  <c r="S993" i="3" s="1"/>
  <c r="R994" i="3"/>
  <c r="S994" i="3" s="1"/>
  <c r="R995" i="3"/>
  <c r="S995" i="3" s="1"/>
  <c r="R996" i="3"/>
  <c r="S996" i="3" s="1"/>
  <c r="R997" i="3"/>
  <c r="S997" i="3" s="1"/>
  <c r="R998" i="3"/>
  <c r="S998" i="3" s="1"/>
  <c r="R999" i="3"/>
  <c r="S999" i="3" s="1"/>
  <c r="R1000" i="3"/>
  <c r="S1000" i="3" s="1"/>
  <c r="R1001" i="3"/>
  <c r="S1001" i="3" s="1"/>
  <c r="R1002" i="3"/>
  <c r="S1002" i="3" s="1"/>
  <c r="R1003" i="3"/>
  <c r="S1003" i="3" s="1"/>
  <c r="R1004" i="3"/>
  <c r="S1004" i="3" s="1"/>
  <c r="R1005" i="3"/>
  <c r="S1005" i="3" s="1"/>
  <c r="R1006" i="3"/>
  <c r="S1006" i="3" s="1"/>
  <c r="R1007" i="3"/>
  <c r="S1007" i="3" s="1"/>
  <c r="R1008" i="3"/>
  <c r="S1008" i="3" s="1"/>
  <c r="R1009" i="3"/>
  <c r="S1009" i="3" s="1"/>
  <c r="R1010" i="3"/>
  <c r="S1010" i="3" s="1"/>
  <c r="R1011" i="3"/>
  <c r="S1011" i="3" s="1"/>
  <c r="R1012" i="3"/>
  <c r="S1012" i="3" s="1"/>
  <c r="R1013" i="3"/>
  <c r="S1013" i="3" s="1"/>
  <c r="R1014" i="3"/>
  <c r="S1014" i="3" s="1"/>
  <c r="R1015" i="3"/>
  <c r="S1015" i="3" s="1"/>
  <c r="R1016" i="3"/>
  <c r="S1016" i="3" s="1"/>
  <c r="R1017" i="3"/>
  <c r="S1017" i="3" s="1"/>
  <c r="R1018" i="3"/>
  <c r="S1018" i="3" s="1"/>
  <c r="R1019" i="3"/>
  <c r="S1019" i="3" s="1"/>
  <c r="R1020" i="3"/>
  <c r="S1020" i="3" s="1"/>
  <c r="R1021" i="3"/>
  <c r="S1021" i="3" s="1"/>
  <c r="R1022" i="3"/>
  <c r="S1022" i="3" s="1"/>
  <c r="R1023" i="3"/>
  <c r="S1023" i="3" s="1"/>
  <c r="R1024" i="3"/>
  <c r="S1024" i="3" s="1"/>
  <c r="R1025" i="3"/>
  <c r="S1025" i="3" s="1"/>
  <c r="R1026" i="3"/>
  <c r="S1026" i="3" s="1"/>
  <c r="R1027" i="3"/>
  <c r="S1027" i="3" s="1"/>
  <c r="R1028" i="3"/>
  <c r="S1028" i="3" s="1"/>
  <c r="R1029" i="3"/>
  <c r="S1029" i="3" s="1"/>
  <c r="R1030" i="3"/>
  <c r="S1030" i="3" s="1"/>
  <c r="R1031" i="3"/>
  <c r="S1031" i="3" s="1"/>
  <c r="R1032" i="3"/>
  <c r="S1032" i="3" s="1"/>
  <c r="R1033" i="3"/>
  <c r="S1033" i="3" s="1"/>
  <c r="R1034" i="3"/>
  <c r="S1034" i="3" s="1"/>
  <c r="R1035" i="3"/>
  <c r="S1035" i="3" s="1"/>
  <c r="R1036" i="3"/>
  <c r="S1036" i="3" s="1"/>
  <c r="R1037" i="3"/>
  <c r="S1037" i="3" s="1"/>
  <c r="R1038" i="3"/>
  <c r="S1038" i="3" s="1"/>
  <c r="R1039" i="3"/>
  <c r="S1039" i="3" s="1"/>
  <c r="R1040" i="3"/>
  <c r="S1040" i="3" s="1"/>
  <c r="R1041" i="3"/>
  <c r="S1041" i="3" s="1"/>
  <c r="R1042" i="3"/>
  <c r="S1042" i="3" s="1"/>
  <c r="R1043" i="3"/>
  <c r="S1043" i="3" s="1"/>
  <c r="R1044" i="3"/>
  <c r="S1044" i="3" s="1"/>
  <c r="R1045" i="3"/>
  <c r="S1045" i="3" s="1"/>
  <c r="R1046" i="3"/>
  <c r="S1046" i="3" s="1"/>
  <c r="R1047" i="3"/>
  <c r="S1047" i="3" s="1"/>
  <c r="R1048" i="3"/>
  <c r="S1048" i="3" s="1"/>
  <c r="R1049" i="3"/>
  <c r="S1049" i="3" s="1"/>
  <c r="R1050" i="3"/>
  <c r="S1050" i="3" s="1"/>
  <c r="R1051" i="3"/>
  <c r="S1051" i="3" s="1"/>
  <c r="R1052" i="3"/>
  <c r="S1052" i="3" s="1"/>
  <c r="R1053" i="3"/>
  <c r="S1053" i="3" s="1"/>
  <c r="R1054" i="3"/>
  <c r="S1054" i="3" s="1"/>
  <c r="R1055" i="3"/>
  <c r="S1055" i="3" s="1"/>
  <c r="R1056" i="3"/>
  <c r="S1056" i="3" s="1"/>
  <c r="R1057" i="3"/>
  <c r="S1057" i="3" s="1"/>
  <c r="R1058" i="3"/>
  <c r="S1058" i="3" s="1"/>
  <c r="R1059" i="3"/>
  <c r="S1059" i="3" s="1"/>
  <c r="R1060" i="3"/>
  <c r="S1060" i="3" s="1"/>
  <c r="R1061" i="3"/>
  <c r="S1061" i="3" s="1"/>
  <c r="R1062" i="3"/>
  <c r="S1062" i="3" s="1"/>
  <c r="R1063" i="3"/>
  <c r="S1063" i="3" s="1"/>
  <c r="R1064" i="3"/>
  <c r="S1064" i="3" s="1"/>
  <c r="R1065" i="3"/>
  <c r="S1065" i="3" s="1"/>
  <c r="R1066" i="3"/>
  <c r="S1066" i="3" s="1"/>
  <c r="R1067" i="3"/>
  <c r="S1067" i="3" s="1"/>
  <c r="R1068" i="3"/>
  <c r="S1068" i="3" s="1"/>
  <c r="R1069" i="3"/>
  <c r="S1069" i="3" s="1"/>
  <c r="R1070" i="3"/>
  <c r="S1070" i="3" s="1"/>
  <c r="R1071" i="3"/>
  <c r="S1071" i="3" s="1"/>
  <c r="R1072" i="3"/>
  <c r="S1072" i="3" s="1"/>
  <c r="R1073" i="3"/>
  <c r="S1073" i="3" s="1"/>
  <c r="R1074" i="3"/>
  <c r="S1074" i="3" s="1"/>
  <c r="R1075" i="3"/>
  <c r="S1075" i="3" s="1"/>
  <c r="R1076" i="3"/>
  <c r="S1076" i="3" s="1"/>
  <c r="R1077" i="3"/>
  <c r="S1077" i="3" s="1"/>
  <c r="R1078" i="3"/>
  <c r="S1078" i="3" s="1"/>
  <c r="R1079" i="3"/>
  <c r="S1079" i="3" s="1"/>
  <c r="R1080" i="3"/>
  <c r="S1080" i="3" s="1"/>
  <c r="R1081" i="3"/>
  <c r="S1081" i="3" s="1"/>
  <c r="R1082" i="3"/>
  <c r="S1082" i="3" s="1"/>
  <c r="R1083" i="3"/>
  <c r="S1083" i="3" s="1"/>
  <c r="R1084" i="3"/>
  <c r="S1084" i="3" s="1"/>
  <c r="R1085" i="3"/>
  <c r="S1085" i="3" s="1"/>
  <c r="R1086" i="3"/>
  <c r="S1086" i="3" s="1"/>
  <c r="R1087" i="3"/>
  <c r="S1087" i="3" s="1"/>
  <c r="R1088" i="3"/>
  <c r="S1088" i="3" s="1"/>
  <c r="R1089" i="3"/>
  <c r="S1089" i="3" s="1"/>
  <c r="R1090" i="3"/>
  <c r="S1090" i="3" s="1"/>
  <c r="R1091" i="3"/>
  <c r="S1091" i="3" s="1"/>
  <c r="R1092" i="3"/>
  <c r="S1092" i="3" s="1"/>
  <c r="R1093" i="3"/>
  <c r="S1093" i="3" s="1"/>
  <c r="R1094" i="3"/>
  <c r="S1094" i="3" s="1"/>
  <c r="R1095" i="3"/>
  <c r="S1095" i="3" s="1"/>
  <c r="R1096" i="3"/>
  <c r="S1096" i="3" s="1"/>
  <c r="R1097" i="3"/>
  <c r="S1097" i="3" s="1"/>
  <c r="R1098" i="3"/>
  <c r="S1098" i="3" s="1"/>
  <c r="R1099" i="3"/>
  <c r="S1099" i="3" s="1"/>
  <c r="R1100" i="3"/>
  <c r="S1100" i="3" s="1"/>
  <c r="R1101" i="3"/>
  <c r="S1101" i="3" s="1"/>
  <c r="R1102" i="3"/>
  <c r="S1102" i="3" s="1"/>
  <c r="R1103" i="3"/>
  <c r="S1103" i="3" s="1"/>
  <c r="R1104" i="3"/>
  <c r="S1104" i="3" s="1"/>
  <c r="R1105" i="3"/>
  <c r="S1105" i="3" s="1"/>
  <c r="R1106" i="3"/>
  <c r="S1106" i="3" s="1"/>
  <c r="R1107" i="3"/>
  <c r="S1107" i="3" s="1"/>
  <c r="R1108" i="3"/>
  <c r="S1108" i="3" s="1"/>
  <c r="R1109" i="3"/>
  <c r="S1109" i="3" s="1"/>
  <c r="R1110" i="3"/>
  <c r="S1110" i="3" s="1"/>
  <c r="R1111" i="3"/>
  <c r="S1111" i="3" s="1"/>
  <c r="R1112" i="3"/>
  <c r="S1112" i="3" s="1"/>
  <c r="R1113" i="3"/>
  <c r="S1113" i="3" s="1"/>
  <c r="R1114" i="3"/>
  <c r="S1114" i="3" s="1"/>
  <c r="R1115" i="3"/>
  <c r="S1115" i="3" s="1"/>
  <c r="R1116" i="3"/>
  <c r="S1116" i="3" s="1"/>
  <c r="R1117" i="3"/>
  <c r="S1117" i="3" s="1"/>
  <c r="R1118" i="3"/>
  <c r="S1118" i="3" s="1"/>
  <c r="R1119" i="3"/>
  <c r="S1119" i="3" s="1"/>
  <c r="R1120" i="3"/>
  <c r="S1120" i="3" s="1"/>
  <c r="R1121" i="3"/>
  <c r="S1121" i="3" s="1"/>
  <c r="R1122" i="3"/>
  <c r="S1122" i="3" s="1"/>
  <c r="R1123" i="3"/>
  <c r="S1123" i="3" s="1"/>
  <c r="R1124" i="3"/>
  <c r="S1124" i="3" s="1"/>
  <c r="R1125" i="3"/>
  <c r="S1125" i="3" s="1"/>
  <c r="R1126" i="3"/>
  <c r="S1126" i="3" s="1"/>
  <c r="R1127" i="3"/>
  <c r="S1127" i="3" s="1"/>
  <c r="R1128" i="3"/>
  <c r="S1128" i="3" s="1"/>
  <c r="R1129" i="3"/>
  <c r="S1129" i="3" s="1"/>
  <c r="R1130" i="3"/>
  <c r="S1130" i="3" s="1"/>
  <c r="R1131" i="3"/>
  <c r="S1131" i="3" s="1"/>
  <c r="R1132" i="3"/>
  <c r="S1132" i="3" s="1"/>
  <c r="R1133" i="3"/>
  <c r="S1133" i="3" s="1"/>
  <c r="R1134" i="3"/>
  <c r="S1134" i="3" s="1"/>
  <c r="R1135" i="3"/>
  <c r="S1135" i="3" s="1"/>
  <c r="R1136" i="3"/>
  <c r="S1136" i="3" s="1"/>
  <c r="R1137" i="3"/>
  <c r="S1137" i="3" s="1"/>
  <c r="R1138" i="3"/>
  <c r="S1138" i="3" s="1"/>
  <c r="R1139" i="3"/>
  <c r="S1139" i="3" s="1"/>
  <c r="R1140" i="3"/>
  <c r="S1140" i="3" s="1"/>
  <c r="R1141" i="3"/>
  <c r="S1141" i="3" s="1"/>
  <c r="R1142" i="3"/>
  <c r="S1142" i="3" s="1"/>
  <c r="R1143" i="3"/>
  <c r="S1143" i="3" s="1"/>
  <c r="R1144" i="3"/>
  <c r="S1144" i="3" s="1"/>
  <c r="R1145" i="3"/>
  <c r="S1145" i="3" s="1"/>
  <c r="R1146" i="3"/>
  <c r="S1146" i="3" s="1"/>
  <c r="R1147" i="3"/>
  <c r="S1147" i="3" s="1"/>
  <c r="R1148" i="3"/>
  <c r="S1148" i="3" s="1"/>
  <c r="R1149" i="3"/>
  <c r="S1149" i="3" s="1"/>
  <c r="R1150" i="3"/>
  <c r="S1150" i="3" s="1"/>
  <c r="R1151" i="3"/>
  <c r="S1151" i="3" s="1"/>
  <c r="R1152" i="3"/>
  <c r="S1152" i="3" s="1"/>
  <c r="R1153" i="3"/>
  <c r="S1153" i="3" s="1"/>
  <c r="R1154" i="3"/>
  <c r="S1154" i="3" s="1"/>
  <c r="R1155" i="3"/>
  <c r="S1155" i="3" s="1"/>
  <c r="R1156" i="3"/>
  <c r="S1156" i="3" s="1"/>
  <c r="R1157" i="3"/>
  <c r="S1157" i="3" s="1"/>
  <c r="R1158" i="3"/>
  <c r="S1158" i="3" s="1"/>
  <c r="R1159" i="3"/>
  <c r="S1159" i="3" s="1"/>
  <c r="R1160" i="3"/>
  <c r="S1160" i="3" s="1"/>
  <c r="R1161" i="3"/>
  <c r="S1161" i="3" s="1"/>
  <c r="R1162" i="3"/>
  <c r="S1162" i="3" s="1"/>
  <c r="R1163" i="3"/>
  <c r="S1163" i="3" s="1"/>
  <c r="R1164" i="3"/>
  <c r="S1164" i="3" s="1"/>
  <c r="R1165" i="3"/>
  <c r="S1165" i="3" s="1"/>
  <c r="R1166" i="3"/>
  <c r="S1166" i="3" s="1"/>
  <c r="R1167" i="3"/>
  <c r="S1167" i="3" s="1"/>
  <c r="R1168" i="3"/>
  <c r="S1168" i="3" s="1"/>
  <c r="R1169" i="3"/>
  <c r="S1169" i="3" s="1"/>
  <c r="R1170" i="3"/>
  <c r="S1170" i="3" s="1"/>
  <c r="R1171" i="3"/>
  <c r="S1171" i="3" s="1"/>
  <c r="R1172" i="3"/>
  <c r="S1172" i="3" s="1"/>
  <c r="R1173" i="3"/>
  <c r="S1173" i="3" s="1"/>
  <c r="R1174" i="3"/>
  <c r="S1174" i="3" s="1"/>
  <c r="R1175" i="3"/>
  <c r="S1175" i="3" s="1"/>
  <c r="R1176" i="3"/>
  <c r="S1176" i="3" s="1"/>
  <c r="R1177" i="3"/>
  <c r="S1177" i="3" s="1"/>
  <c r="R1178" i="3"/>
  <c r="S1178" i="3" s="1"/>
  <c r="R1179" i="3"/>
  <c r="S1179" i="3" s="1"/>
  <c r="R1180" i="3"/>
  <c r="S1180" i="3" s="1"/>
  <c r="R1181" i="3"/>
  <c r="S1181" i="3" s="1"/>
  <c r="R1182" i="3"/>
  <c r="S1182" i="3" s="1"/>
  <c r="R1183" i="3"/>
  <c r="S1183" i="3" s="1"/>
  <c r="R1184" i="3"/>
  <c r="S1184" i="3" s="1"/>
  <c r="R1185" i="3"/>
  <c r="S1185" i="3" s="1"/>
  <c r="R1186" i="3"/>
  <c r="S1186" i="3" s="1"/>
  <c r="R1187" i="3"/>
  <c r="S1187" i="3" s="1"/>
  <c r="R1188" i="3"/>
  <c r="S1188" i="3" s="1"/>
  <c r="R1189" i="3"/>
  <c r="S1189" i="3" s="1"/>
  <c r="R1190" i="3"/>
  <c r="S1190" i="3" s="1"/>
  <c r="R1191" i="3"/>
  <c r="S1191" i="3" s="1"/>
  <c r="R1192" i="3"/>
  <c r="S1192" i="3" s="1"/>
  <c r="R1193" i="3"/>
  <c r="S1193" i="3" s="1"/>
  <c r="R1194" i="3"/>
  <c r="S1194" i="3" s="1"/>
  <c r="R1195" i="3"/>
  <c r="S1195" i="3" s="1"/>
  <c r="R1196" i="3"/>
  <c r="S1196" i="3" s="1"/>
  <c r="R1197" i="3"/>
  <c r="S1197" i="3" s="1"/>
  <c r="R1198" i="3"/>
  <c r="S1198" i="3" s="1"/>
  <c r="R1199" i="3"/>
  <c r="S1199" i="3" s="1"/>
  <c r="R1200" i="3"/>
  <c r="S1200" i="3" s="1"/>
  <c r="R1201" i="3"/>
  <c r="S1201" i="3" s="1"/>
  <c r="R1202" i="3"/>
  <c r="S1202" i="3" s="1"/>
  <c r="R1203" i="3"/>
  <c r="S1203" i="3" s="1"/>
  <c r="R1204" i="3"/>
  <c r="S1204" i="3" s="1"/>
  <c r="R1205" i="3"/>
  <c r="S1205" i="3" s="1"/>
  <c r="R1206" i="3"/>
  <c r="S1206" i="3" s="1"/>
  <c r="R1207" i="3"/>
  <c r="S1207" i="3" s="1"/>
  <c r="R1208" i="3"/>
  <c r="S1208" i="3" s="1"/>
  <c r="R1209" i="3"/>
  <c r="S1209" i="3" s="1"/>
  <c r="R1210" i="3"/>
  <c r="S1210" i="3" s="1"/>
  <c r="R1211" i="3"/>
  <c r="S1211" i="3" s="1"/>
  <c r="R1212" i="3"/>
  <c r="S1212" i="3" s="1"/>
  <c r="R1213" i="3"/>
  <c r="S1213" i="3" s="1"/>
  <c r="R1214" i="3"/>
  <c r="S1214" i="3" s="1"/>
  <c r="R1215" i="3"/>
  <c r="S1215" i="3" s="1"/>
  <c r="R1216" i="3"/>
  <c r="S1216" i="3" s="1"/>
  <c r="R1217" i="3"/>
  <c r="S1217" i="3" s="1"/>
  <c r="R1218" i="3"/>
  <c r="S1218" i="3" s="1"/>
  <c r="R1219" i="3"/>
  <c r="S1219" i="3" s="1"/>
  <c r="R1220" i="3"/>
  <c r="S1220" i="3" s="1"/>
  <c r="R1221" i="3"/>
  <c r="S1221" i="3" s="1"/>
  <c r="R1222" i="3"/>
  <c r="S1222" i="3" s="1"/>
  <c r="R1223" i="3"/>
  <c r="S1223" i="3" s="1"/>
  <c r="R1224" i="3"/>
  <c r="S1224" i="3" s="1"/>
  <c r="R1225" i="3"/>
  <c r="S1225" i="3" s="1"/>
  <c r="R1226" i="3"/>
  <c r="S1226" i="3" s="1"/>
  <c r="R1227" i="3"/>
  <c r="S1227" i="3" s="1"/>
  <c r="R1228" i="3"/>
  <c r="S1228" i="3" s="1"/>
  <c r="R1229" i="3"/>
  <c r="S1229" i="3" s="1"/>
  <c r="R1230" i="3"/>
  <c r="S1230" i="3" s="1"/>
  <c r="R1231" i="3"/>
  <c r="S1231" i="3" s="1"/>
  <c r="R1232" i="3"/>
  <c r="S1232" i="3" s="1"/>
  <c r="R1233" i="3"/>
  <c r="S1233" i="3" s="1"/>
  <c r="R1234" i="3"/>
  <c r="S1234" i="3" s="1"/>
  <c r="R1235" i="3"/>
  <c r="S1235" i="3" s="1"/>
  <c r="R1236" i="3"/>
  <c r="S1236" i="3" s="1"/>
  <c r="R1237" i="3"/>
  <c r="S1237" i="3" s="1"/>
  <c r="R1238" i="3"/>
  <c r="S1238" i="3" s="1"/>
  <c r="R1239" i="3"/>
  <c r="S1239" i="3" s="1"/>
  <c r="R1240" i="3"/>
  <c r="S1240" i="3" s="1"/>
  <c r="R1241" i="3"/>
  <c r="S1241" i="3" s="1"/>
  <c r="R1242" i="3"/>
  <c r="S1242" i="3" s="1"/>
  <c r="R1243" i="3"/>
  <c r="S1243" i="3" s="1"/>
  <c r="R1244" i="3"/>
  <c r="S1244" i="3" s="1"/>
  <c r="R1245" i="3"/>
  <c r="S1245" i="3" s="1"/>
  <c r="R1246" i="3"/>
  <c r="S1246" i="3" s="1"/>
  <c r="R1247" i="3"/>
  <c r="S1247" i="3" s="1"/>
  <c r="R1248" i="3"/>
  <c r="S1248" i="3" s="1"/>
  <c r="R1249" i="3"/>
  <c r="S1249" i="3" s="1"/>
  <c r="R1250" i="3"/>
  <c r="S1250" i="3" s="1"/>
  <c r="R1251" i="3"/>
  <c r="S1251" i="3" s="1"/>
  <c r="R1252" i="3"/>
  <c r="S1252" i="3" s="1"/>
  <c r="R1253" i="3"/>
  <c r="S1253" i="3" s="1"/>
  <c r="R1254" i="3"/>
  <c r="S1254" i="3" s="1"/>
  <c r="R1255" i="3"/>
  <c r="S1255" i="3" s="1"/>
  <c r="R1256" i="3"/>
  <c r="S1256" i="3" s="1"/>
  <c r="R1257" i="3"/>
  <c r="S1257" i="3" s="1"/>
  <c r="R1258" i="3"/>
  <c r="S1258" i="3" s="1"/>
  <c r="R1259" i="3"/>
  <c r="S1259" i="3" s="1"/>
  <c r="O1081" i="3"/>
  <c r="P1081" i="3"/>
  <c r="O1082" i="3"/>
  <c r="P1082" i="3"/>
  <c r="O1083" i="3"/>
  <c r="P1083" i="3"/>
  <c r="O1084" i="3"/>
  <c r="P1084" i="3"/>
  <c r="O1085" i="3"/>
  <c r="P1085" i="3"/>
  <c r="O1086" i="3"/>
  <c r="P1086" i="3"/>
  <c r="O1087" i="3"/>
  <c r="P1087" i="3"/>
  <c r="O1088" i="3"/>
  <c r="P1088" i="3"/>
  <c r="O1089" i="3"/>
  <c r="P1089" i="3"/>
  <c r="O1090" i="3"/>
  <c r="P1090" i="3"/>
  <c r="O1091" i="3"/>
  <c r="P1091" i="3"/>
  <c r="O1092" i="3"/>
  <c r="P1092" i="3"/>
  <c r="O1093" i="3"/>
  <c r="P1093" i="3"/>
  <c r="O1094" i="3"/>
  <c r="P1094" i="3"/>
  <c r="O1095" i="3"/>
  <c r="P1095" i="3"/>
  <c r="O1096" i="3"/>
  <c r="P1096" i="3"/>
  <c r="O1097" i="3"/>
  <c r="P1097" i="3"/>
  <c r="O1098" i="3"/>
  <c r="P1098" i="3"/>
  <c r="O1099" i="3"/>
  <c r="P1099" i="3"/>
  <c r="O1100" i="3"/>
  <c r="P1100" i="3"/>
  <c r="O1101" i="3"/>
  <c r="P1101" i="3"/>
  <c r="O1102" i="3"/>
  <c r="P1102" i="3"/>
  <c r="O1103" i="3"/>
  <c r="P1103" i="3"/>
  <c r="O1104" i="3"/>
  <c r="P1104" i="3"/>
  <c r="O1105" i="3"/>
  <c r="P1105" i="3"/>
  <c r="O1106" i="3"/>
  <c r="P1106" i="3"/>
  <c r="O1107" i="3"/>
  <c r="P1107" i="3"/>
  <c r="O1108" i="3"/>
  <c r="P1108" i="3"/>
  <c r="O1109" i="3"/>
  <c r="P1109" i="3"/>
  <c r="O1110" i="3"/>
  <c r="P1110" i="3"/>
  <c r="O1111" i="3"/>
  <c r="P1111" i="3"/>
  <c r="O1112" i="3"/>
  <c r="P1112" i="3"/>
  <c r="O1113" i="3"/>
  <c r="P1113" i="3"/>
  <c r="O1114" i="3"/>
  <c r="P1114" i="3"/>
  <c r="O1115" i="3"/>
  <c r="P1115" i="3"/>
  <c r="O1116" i="3"/>
  <c r="P1116" i="3"/>
  <c r="O1117" i="3"/>
  <c r="P1117" i="3"/>
  <c r="O1118" i="3"/>
  <c r="P1118" i="3"/>
  <c r="O1119" i="3"/>
  <c r="P1119" i="3"/>
  <c r="O1120" i="3"/>
  <c r="P1120" i="3"/>
  <c r="O1121" i="3"/>
  <c r="P1121" i="3"/>
  <c r="O1122" i="3"/>
  <c r="P1122" i="3"/>
  <c r="O1123" i="3"/>
  <c r="P1123" i="3"/>
  <c r="O1124" i="3"/>
  <c r="P1124" i="3"/>
  <c r="O1125" i="3"/>
  <c r="P1125" i="3"/>
  <c r="O1126" i="3"/>
  <c r="P1126" i="3"/>
  <c r="O1127" i="3"/>
  <c r="P1127" i="3"/>
  <c r="O1128" i="3"/>
  <c r="P1128" i="3"/>
  <c r="O1129" i="3"/>
  <c r="P1129" i="3"/>
  <c r="O1130" i="3"/>
  <c r="P1130" i="3"/>
  <c r="O1131" i="3"/>
  <c r="P1131" i="3"/>
  <c r="O1132" i="3"/>
  <c r="P1132" i="3"/>
  <c r="O1133" i="3"/>
  <c r="P1133" i="3"/>
  <c r="O1134" i="3"/>
  <c r="P1134" i="3"/>
  <c r="O1135" i="3"/>
  <c r="P1135" i="3"/>
  <c r="O1136" i="3"/>
  <c r="P1136" i="3"/>
  <c r="O1137" i="3"/>
  <c r="P1137" i="3"/>
  <c r="O1138" i="3"/>
  <c r="P1138" i="3"/>
  <c r="O1139" i="3"/>
  <c r="P1139" i="3"/>
  <c r="O1140" i="3"/>
  <c r="P1140" i="3"/>
  <c r="O1141" i="3"/>
  <c r="P1141" i="3"/>
  <c r="O1142" i="3"/>
  <c r="P1142" i="3"/>
  <c r="O1143" i="3"/>
  <c r="P1143" i="3"/>
  <c r="O1144" i="3"/>
  <c r="P1144" i="3"/>
  <c r="O1145" i="3"/>
  <c r="P1145" i="3"/>
  <c r="O1146" i="3"/>
  <c r="P1146" i="3"/>
  <c r="O1147" i="3"/>
  <c r="P1147" i="3"/>
  <c r="O1148" i="3"/>
  <c r="P1148" i="3"/>
  <c r="O1149" i="3"/>
  <c r="P1149" i="3"/>
  <c r="O1150" i="3"/>
  <c r="P1150" i="3"/>
  <c r="O1151" i="3"/>
  <c r="P1151" i="3"/>
  <c r="O1152" i="3"/>
  <c r="P1152" i="3"/>
  <c r="O1153" i="3"/>
  <c r="P1153" i="3"/>
  <c r="O1154" i="3"/>
  <c r="P1154" i="3"/>
  <c r="O1155" i="3"/>
  <c r="P1155" i="3"/>
  <c r="O1156" i="3"/>
  <c r="P1156" i="3"/>
  <c r="O1157" i="3"/>
  <c r="P1157" i="3"/>
  <c r="O1158" i="3"/>
  <c r="P1158" i="3"/>
  <c r="O1159" i="3"/>
  <c r="P1159" i="3"/>
  <c r="O1160" i="3"/>
  <c r="P1160" i="3"/>
  <c r="O1161" i="3"/>
  <c r="P1161" i="3"/>
  <c r="O1162" i="3"/>
  <c r="P1162" i="3"/>
  <c r="O1163" i="3"/>
  <c r="P1163" i="3"/>
  <c r="O1164" i="3"/>
  <c r="P1164" i="3"/>
  <c r="O1165" i="3"/>
  <c r="P1165" i="3"/>
  <c r="O1166" i="3"/>
  <c r="P1166" i="3"/>
  <c r="O1167" i="3"/>
  <c r="P1167" i="3"/>
  <c r="O1168" i="3"/>
  <c r="P1168" i="3"/>
  <c r="O1169" i="3"/>
  <c r="P1169" i="3"/>
  <c r="O1170" i="3"/>
  <c r="P1170" i="3"/>
  <c r="O1171" i="3"/>
  <c r="P1171" i="3"/>
  <c r="O1172" i="3"/>
  <c r="P1172" i="3"/>
  <c r="O1173" i="3"/>
  <c r="P1173" i="3"/>
  <c r="O1174" i="3"/>
  <c r="P1174" i="3"/>
  <c r="O1175" i="3"/>
  <c r="P1175" i="3"/>
  <c r="O1176" i="3"/>
  <c r="P1176" i="3"/>
  <c r="O1177" i="3"/>
  <c r="P1177" i="3"/>
  <c r="O1178" i="3"/>
  <c r="P1178" i="3"/>
  <c r="O1179" i="3"/>
  <c r="P1179" i="3"/>
  <c r="O1180" i="3"/>
  <c r="P1180" i="3"/>
  <c r="O1181" i="3"/>
  <c r="P1181" i="3"/>
  <c r="O1182" i="3"/>
  <c r="P1182" i="3"/>
  <c r="O1183" i="3"/>
  <c r="P1183" i="3"/>
  <c r="O1184" i="3"/>
  <c r="P1184" i="3"/>
  <c r="O1185" i="3"/>
  <c r="P1185" i="3"/>
  <c r="O1186" i="3"/>
  <c r="P1186" i="3"/>
  <c r="O1187" i="3"/>
  <c r="P1187" i="3"/>
  <c r="O1188" i="3"/>
  <c r="P1188" i="3"/>
  <c r="O1189" i="3"/>
  <c r="P1189" i="3"/>
  <c r="O1190" i="3"/>
  <c r="P1190" i="3"/>
  <c r="O1191" i="3"/>
  <c r="P1191" i="3"/>
  <c r="O1192" i="3"/>
  <c r="P1192" i="3"/>
  <c r="O1193" i="3"/>
  <c r="P1193" i="3"/>
  <c r="O1194" i="3"/>
  <c r="P1194" i="3"/>
  <c r="O1195" i="3"/>
  <c r="P1195" i="3"/>
  <c r="O1196" i="3"/>
  <c r="P1196" i="3"/>
  <c r="O1197" i="3"/>
  <c r="P1197" i="3"/>
  <c r="O1198" i="3"/>
  <c r="P1198" i="3"/>
  <c r="O1199" i="3"/>
  <c r="P1199" i="3"/>
  <c r="O1200" i="3"/>
  <c r="P1200" i="3"/>
  <c r="O1201" i="3"/>
  <c r="P1201" i="3"/>
  <c r="O1202" i="3"/>
  <c r="P1202" i="3"/>
  <c r="O1203" i="3"/>
  <c r="P1203" i="3"/>
  <c r="O1204" i="3"/>
  <c r="P1204" i="3"/>
  <c r="O1205" i="3"/>
  <c r="P1205" i="3"/>
  <c r="O1206" i="3"/>
  <c r="P1206" i="3"/>
  <c r="O1207" i="3"/>
  <c r="P1207" i="3"/>
  <c r="O1208" i="3"/>
  <c r="P1208" i="3"/>
  <c r="O1209" i="3"/>
  <c r="P1209" i="3"/>
  <c r="O1210" i="3"/>
  <c r="P1210" i="3"/>
  <c r="O1211" i="3"/>
  <c r="P1211" i="3"/>
  <c r="O1212" i="3"/>
  <c r="P1212" i="3"/>
  <c r="O1213" i="3"/>
  <c r="P1213" i="3"/>
  <c r="O1214" i="3"/>
  <c r="P1214" i="3"/>
  <c r="O1215" i="3"/>
  <c r="P1215" i="3"/>
  <c r="O1216" i="3"/>
  <c r="P1216" i="3"/>
  <c r="O1217" i="3"/>
  <c r="P1217" i="3"/>
  <c r="O1218" i="3"/>
  <c r="P1218" i="3"/>
  <c r="O1219" i="3"/>
  <c r="P1219" i="3"/>
  <c r="O1220" i="3"/>
  <c r="P1220" i="3"/>
  <c r="O1221" i="3"/>
  <c r="P1221" i="3"/>
  <c r="O1222" i="3"/>
  <c r="P1222" i="3"/>
  <c r="O1223" i="3"/>
  <c r="P1223" i="3"/>
  <c r="O1224" i="3"/>
  <c r="P1224" i="3"/>
  <c r="O1225" i="3"/>
  <c r="P1225" i="3"/>
  <c r="O1226" i="3"/>
  <c r="P1226" i="3"/>
  <c r="O1227" i="3"/>
  <c r="P1227" i="3"/>
  <c r="O1228" i="3"/>
  <c r="P1228" i="3"/>
  <c r="O1229" i="3"/>
  <c r="P1229" i="3"/>
  <c r="O1230" i="3"/>
  <c r="P1230" i="3"/>
  <c r="O1231" i="3"/>
  <c r="P1231" i="3"/>
  <c r="O1232" i="3"/>
  <c r="P1232" i="3"/>
  <c r="O1233" i="3"/>
  <c r="P1233" i="3"/>
  <c r="O1234" i="3"/>
  <c r="P1234" i="3"/>
  <c r="O1235" i="3"/>
  <c r="P1235" i="3"/>
  <c r="O1236" i="3"/>
  <c r="P1236" i="3"/>
  <c r="O1237" i="3"/>
  <c r="P1237" i="3"/>
  <c r="O1238" i="3"/>
  <c r="P1238" i="3"/>
  <c r="O1239" i="3"/>
  <c r="P1239" i="3"/>
  <c r="O1240" i="3"/>
  <c r="P1240" i="3"/>
  <c r="O1241" i="3"/>
  <c r="P1241" i="3"/>
  <c r="O1242" i="3"/>
  <c r="P1242" i="3"/>
  <c r="O1243" i="3"/>
  <c r="P1243" i="3"/>
  <c r="O1244" i="3"/>
  <c r="P1244" i="3"/>
  <c r="O1245" i="3"/>
  <c r="P1245" i="3"/>
  <c r="O1246" i="3"/>
  <c r="P1246" i="3"/>
  <c r="O1247" i="3"/>
  <c r="P1247" i="3"/>
  <c r="O1248" i="3"/>
  <c r="P1248" i="3"/>
  <c r="O1249" i="3"/>
  <c r="P1249" i="3"/>
  <c r="O1250" i="3"/>
  <c r="P1250" i="3"/>
  <c r="O1251" i="3"/>
  <c r="P1251" i="3"/>
  <c r="O1252" i="3"/>
  <c r="P1252" i="3"/>
  <c r="O1253" i="3"/>
  <c r="P1253" i="3"/>
  <c r="O1254" i="3"/>
  <c r="P1254" i="3"/>
  <c r="O1255" i="3"/>
  <c r="P1255" i="3"/>
  <c r="O1256" i="3"/>
  <c r="P1256" i="3"/>
  <c r="O1257" i="3"/>
  <c r="P1257" i="3"/>
  <c r="O1258" i="3"/>
  <c r="P1258" i="3"/>
  <c r="O1259" i="3"/>
  <c r="P1259" i="3"/>
  <c r="Q1259" i="3" l="1"/>
  <c r="Q1258" i="3"/>
  <c r="Q1257" i="3"/>
  <c r="Q1256" i="3"/>
  <c r="Q1255" i="3"/>
  <c r="Q1254" i="3"/>
  <c r="Q1253" i="3"/>
  <c r="Q1252" i="3"/>
  <c r="Q1251" i="3"/>
  <c r="Q1250" i="3"/>
  <c r="Q1249" i="3"/>
  <c r="Q1248" i="3"/>
  <c r="Q1247" i="3"/>
  <c r="Q1246" i="3"/>
  <c r="Q1245" i="3"/>
  <c r="Q1244" i="3"/>
  <c r="Q1243" i="3"/>
  <c r="Q1242" i="3"/>
  <c r="Q1241" i="3"/>
  <c r="Q1240" i="3"/>
  <c r="Q1239" i="3"/>
  <c r="Q1238" i="3"/>
  <c r="Q1237" i="3"/>
  <c r="Q1236" i="3"/>
  <c r="Q1235" i="3"/>
  <c r="Q1234" i="3"/>
  <c r="Q1233" i="3"/>
  <c r="Q1232" i="3"/>
  <c r="Q1231" i="3"/>
  <c r="Q1230" i="3"/>
  <c r="Q1229" i="3"/>
  <c r="Q1228" i="3"/>
  <c r="Q1227" i="3"/>
  <c r="Q1226" i="3"/>
  <c r="Q1225" i="3"/>
  <c r="Q1224" i="3"/>
  <c r="Q1223" i="3"/>
  <c r="Q1222" i="3"/>
  <c r="Q1221" i="3"/>
  <c r="Q1220" i="3"/>
  <c r="Q1219" i="3"/>
  <c r="Q1218" i="3"/>
  <c r="Q1217" i="3"/>
  <c r="Q1216" i="3"/>
  <c r="Q1215" i="3"/>
  <c r="Q1214" i="3"/>
  <c r="Q1213" i="3"/>
  <c r="Q1212" i="3"/>
  <c r="Q1211" i="3"/>
  <c r="Q1210" i="3"/>
  <c r="Q1209" i="3"/>
  <c r="Q1208" i="3"/>
  <c r="Q1207" i="3"/>
  <c r="Q1206" i="3"/>
  <c r="Q1205" i="3"/>
  <c r="Q1204" i="3"/>
  <c r="Q1203" i="3"/>
  <c r="Q1202" i="3"/>
  <c r="Q1201" i="3"/>
  <c r="Q1200" i="3"/>
  <c r="Q1199" i="3"/>
  <c r="Q1198" i="3"/>
  <c r="Q1197" i="3"/>
  <c r="Q1196" i="3"/>
  <c r="Q1195" i="3"/>
  <c r="Q1194" i="3"/>
  <c r="Q1193" i="3"/>
  <c r="Q1192" i="3"/>
  <c r="Q1191" i="3"/>
  <c r="Q1190" i="3"/>
  <c r="Q1189" i="3"/>
  <c r="Q1188" i="3"/>
  <c r="Q1187" i="3"/>
  <c r="Q1186" i="3"/>
  <c r="Q1185" i="3"/>
  <c r="Q1184" i="3"/>
  <c r="Q1183" i="3"/>
  <c r="Q1182" i="3"/>
  <c r="Q1181" i="3"/>
  <c r="Q1180" i="3"/>
  <c r="Q1179" i="3"/>
  <c r="Q1178" i="3"/>
  <c r="Q1177" i="3"/>
  <c r="Q1176" i="3"/>
  <c r="Q1175" i="3"/>
  <c r="Q1174" i="3"/>
  <c r="Q1173" i="3"/>
  <c r="Q1172" i="3"/>
  <c r="Q1171" i="3"/>
  <c r="Q1170" i="3"/>
  <c r="Q1169" i="3"/>
  <c r="Q1168" i="3"/>
  <c r="Q1167" i="3"/>
  <c r="Q1166" i="3"/>
  <c r="Q1165" i="3"/>
  <c r="Q1164" i="3"/>
  <c r="Q1163" i="3"/>
  <c r="Q1162" i="3"/>
  <c r="Q1161" i="3"/>
  <c r="Q1160" i="3"/>
  <c r="Q1159" i="3"/>
  <c r="Q1158" i="3"/>
  <c r="Q1157" i="3"/>
  <c r="Q1156" i="3"/>
  <c r="Q1155" i="3"/>
  <c r="Q1154" i="3"/>
  <c r="Q1153" i="3"/>
  <c r="Q1152" i="3"/>
  <c r="Q1151" i="3"/>
  <c r="Q1150" i="3"/>
  <c r="Q1149" i="3"/>
  <c r="Q1148" i="3"/>
  <c r="Q1147" i="3"/>
  <c r="Q1146" i="3"/>
  <c r="Q1145" i="3"/>
  <c r="Q1144" i="3"/>
  <c r="Q1143" i="3"/>
  <c r="Q1142" i="3"/>
  <c r="Q1141" i="3"/>
  <c r="Q1140" i="3"/>
  <c r="Q1139" i="3"/>
  <c r="Q1138" i="3"/>
  <c r="Q1137" i="3"/>
  <c r="Q1136" i="3"/>
  <c r="Q1135" i="3"/>
  <c r="Q1134" i="3"/>
  <c r="Q1133" i="3"/>
  <c r="Q1132" i="3"/>
  <c r="Q1131" i="3"/>
  <c r="Q1130" i="3"/>
  <c r="Q1129" i="3"/>
  <c r="Q1128" i="3"/>
  <c r="Q1127" i="3"/>
  <c r="Q1126" i="3"/>
  <c r="Q1125" i="3"/>
  <c r="Q1124" i="3"/>
  <c r="Q1123" i="3"/>
  <c r="Q1122" i="3"/>
  <c r="Q1121" i="3"/>
  <c r="Q1120" i="3"/>
  <c r="Q1119" i="3"/>
  <c r="Q1118" i="3"/>
  <c r="Q1117" i="3"/>
  <c r="Q1116" i="3"/>
  <c r="Q1115" i="3"/>
  <c r="Q1114" i="3"/>
  <c r="Q1113" i="3"/>
  <c r="Q1112" i="3"/>
  <c r="Q1111" i="3"/>
  <c r="Q1110" i="3"/>
  <c r="Q1109" i="3"/>
  <c r="Q1108" i="3"/>
  <c r="Q1107" i="3"/>
  <c r="Q1106" i="3"/>
  <c r="Q1105" i="3"/>
  <c r="Q1104" i="3"/>
  <c r="Q1103" i="3"/>
  <c r="Q1102" i="3"/>
  <c r="Q1101" i="3"/>
  <c r="Q1100" i="3"/>
  <c r="Q1099" i="3"/>
  <c r="Q1098" i="3"/>
  <c r="Q1097" i="3"/>
  <c r="Q1096" i="3"/>
  <c r="Q1095" i="3"/>
  <c r="Q1094" i="3"/>
  <c r="Q1093" i="3"/>
  <c r="Q1092" i="3"/>
  <c r="Q1091" i="3"/>
  <c r="Q1090" i="3"/>
  <c r="Q1089" i="3"/>
  <c r="Q1088" i="3"/>
  <c r="Q1087" i="3"/>
  <c r="Q1086" i="3"/>
  <c r="Q1085" i="3"/>
  <c r="Q1084" i="3"/>
  <c r="Q1083" i="3"/>
  <c r="Q1082" i="3"/>
  <c r="Q1081" i="3"/>
  <c r="E8" i="13"/>
  <c r="F8" i="13"/>
  <c r="G8" i="13"/>
  <c r="H8" i="13"/>
  <c r="I8" i="13"/>
  <c r="J8" i="13"/>
  <c r="K8" i="13"/>
  <c r="L8" i="13"/>
  <c r="E9" i="13"/>
  <c r="F9" i="13"/>
  <c r="G9" i="13"/>
  <c r="H9" i="13"/>
  <c r="I9" i="13"/>
  <c r="J9" i="13"/>
  <c r="K9" i="13"/>
  <c r="L9" i="13"/>
  <c r="E10" i="13"/>
  <c r="F10" i="13"/>
  <c r="G10" i="13"/>
  <c r="H10" i="13"/>
  <c r="I10" i="13"/>
  <c r="J10" i="13"/>
  <c r="K10" i="13"/>
  <c r="L10" i="13"/>
  <c r="E11" i="13"/>
  <c r="F11" i="13"/>
  <c r="G11" i="13"/>
  <c r="H11" i="13"/>
  <c r="I11" i="13"/>
  <c r="J11" i="13"/>
  <c r="K11" i="13"/>
  <c r="L11" i="13"/>
  <c r="E12" i="13"/>
  <c r="F12" i="13"/>
  <c r="G12" i="13"/>
  <c r="H12" i="13"/>
  <c r="I12" i="13"/>
  <c r="J12" i="13"/>
  <c r="K12" i="13"/>
  <c r="L12" i="13"/>
  <c r="E13" i="13"/>
  <c r="F13" i="13"/>
  <c r="G13" i="13"/>
  <c r="H13" i="13"/>
  <c r="I13" i="13"/>
  <c r="J13" i="13"/>
  <c r="K13" i="13"/>
  <c r="L13" i="13"/>
  <c r="E14" i="13"/>
  <c r="F14" i="13"/>
  <c r="G14" i="13"/>
  <c r="H14" i="13"/>
  <c r="I14" i="13"/>
  <c r="J14" i="13"/>
  <c r="K14" i="13"/>
  <c r="L14" i="13"/>
  <c r="E15" i="13"/>
  <c r="F15" i="13"/>
  <c r="G15" i="13"/>
  <c r="H15" i="13"/>
  <c r="I15" i="13"/>
  <c r="J15" i="13"/>
  <c r="K15" i="13"/>
  <c r="L15" i="13"/>
  <c r="E16" i="13"/>
  <c r="F16" i="13"/>
  <c r="G16" i="13"/>
  <c r="H16" i="13"/>
  <c r="I16" i="13"/>
  <c r="J16" i="13"/>
  <c r="K16" i="13"/>
  <c r="L16" i="13"/>
  <c r="F7" i="13"/>
  <c r="G7" i="13"/>
  <c r="H7" i="13"/>
  <c r="I7" i="13"/>
  <c r="J7" i="13"/>
  <c r="K7" i="13"/>
  <c r="L7" i="13"/>
  <c r="EY5" i="7"/>
  <c r="EY6" i="7"/>
  <c r="EY7" i="7"/>
  <c r="EY8" i="7"/>
  <c r="EY9" i="7"/>
  <c r="EY10" i="7"/>
  <c r="EY11" i="7"/>
  <c r="EY12" i="7"/>
  <c r="EY13" i="7"/>
  <c r="EY14" i="7"/>
  <c r="EY15" i="7"/>
  <c r="EY16" i="7"/>
  <c r="EY17" i="7"/>
  <c r="EY18" i="7"/>
  <c r="EY19" i="7"/>
  <c r="EY20" i="7"/>
  <c r="EY21" i="7"/>
  <c r="EY22" i="7"/>
  <c r="EY23" i="7"/>
  <c r="EY24" i="7"/>
  <c r="EY25" i="7"/>
  <c r="EY26" i="7"/>
  <c r="EY27" i="7"/>
  <c r="EY28" i="7"/>
  <c r="EY29" i="7"/>
  <c r="EY30" i="7"/>
  <c r="EY31" i="7"/>
  <c r="EY32" i="7"/>
  <c r="EY33" i="7"/>
  <c r="EY34" i="7"/>
  <c r="EY35" i="7"/>
  <c r="EY36" i="7"/>
  <c r="EY37" i="7"/>
  <c r="EY38" i="7"/>
  <c r="EY39" i="7"/>
  <c r="EY40" i="7"/>
  <c r="EY41" i="7"/>
  <c r="EY42" i="7"/>
  <c r="EY43" i="7"/>
  <c r="EY44" i="7"/>
  <c r="EY45" i="7"/>
  <c r="EY46" i="7"/>
  <c r="EY47" i="7"/>
  <c r="EY48" i="7"/>
  <c r="EY49" i="7"/>
  <c r="EY50" i="7"/>
  <c r="EY51" i="7"/>
  <c r="EY52" i="7"/>
  <c r="EY53" i="7"/>
  <c r="EY54" i="7"/>
  <c r="EY55" i="7"/>
  <c r="EY56" i="7"/>
  <c r="EY57" i="7"/>
  <c r="EY58" i="7"/>
  <c r="EY59" i="7"/>
  <c r="EY60" i="7"/>
  <c r="EY61" i="7"/>
  <c r="EY62" i="7"/>
  <c r="EY63" i="7"/>
  <c r="EY64" i="7"/>
  <c r="EY65" i="7"/>
  <c r="EY66" i="7"/>
  <c r="EY67" i="7"/>
  <c r="EY68" i="7"/>
  <c r="EY69" i="7"/>
  <c r="EY70" i="7"/>
  <c r="EY71" i="7"/>
  <c r="EY72" i="7"/>
  <c r="EY73" i="7"/>
  <c r="EY74" i="7"/>
  <c r="EY75" i="7"/>
  <c r="EY76" i="7"/>
  <c r="EY77" i="7"/>
  <c r="EY78" i="7"/>
  <c r="EY79" i="7"/>
  <c r="EY80" i="7"/>
  <c r="EY81" i="7"/>
  <c r="EY82" i="7"/>
  <c r="EY83" i="7"/>
  <c r="EY84" i="7"/>
  <c r="EY85" i="7"/>
  <c r="EY86" i="7"/>
  <c r="EY87" i="7"/>
  <c r="EY88" i="7"/>
  <c r="EY89" i="7"/>
  <c r="EY90" i="7"/>
  <c r="EY91" i="7"/>
  <c r="EY92" i="7"/>
  <c r="EY93" i="7"/>
  <c r="EY94" i="7"/>
  <c r="EY95" i="7"/>
  <c r="EY96" i="7"/>
  <c r="EY97" i="7"/>
  <c r="EY98" i="7"/>
  <c r="EY99" i="7"/>
  <c r="EY100" i="7"/>
  <c r="EY101" i="7"/>
  <c r="EY102" i="7"/>
  <c r="EY103" i="7"/>
  <c r="EY104" i="7"/>
  <c r="EY105" i="7"/>
  <c r="EY106" i="7"/>
  <c r="EY107" i="7"/>
  <c r="EY108" i="7"/>
  <c r="EY109" i="7"/>
  <c r="EY110" i="7"/>
  <c r="EY111" i="7"/>
  <c r="EY112" i="7"/>
  <c r="EY113" i="7"/>
  <c r="EY114" i="7"/>
  <c r="EY115" i="7"/>
  <c r="EY116" i="7"/>
  <c r="EY117" i="7"/>
  <c r="EY118" i="7"/>
  <c r="EY119" i="7"/>
  <c r="EY120" i="7"/>
  <c r="EY121" i="7"/>
  <c r="EY122" i="7"/>
  <c r="EY123" i="7"/>
  <c r="EY124" i="7"/>
  <c r="EY125" i="7"/>
  <c r="EY126" i="7"/>
  <c r="EY127" i="7"/>
  <c r="EY128" i="7"/>
  <c r="EY129" i="7"/>
  <c r="EY130" i="7"/>
  <c r="EY131" i="7"/>
  <c r="EY132" i="7"/>
  <c r="EY133" i="7"/>
  <c r="EY134" i="7"/>
  <c r="EY135" i="7"/>
  <c r="EY136" i="7"/>
  <c r="EY137" i="7"/>
  <c r="EY138" i="7"/>
  <c r="EY139" i="7"/>
  <c r="EY140" i="7"/>
  <c r="EY141" i="7"/>
  <c r="EY142" i="7"/>
  <c r="EY143" i="7"/>
  <c r="EY144" i="7"/>
  <c r="EY145" i="7"/>
  <c r="EY146" i="7"/>
  <c r="EY147" i="7"/>
  <c r="EY148" i="7"/>
  <c r="EY149" i="7"/>
  <c r="EY150" i="7"/>
  <c r="EY151" i="7"/>
  <c r="EY152" i="7"/>
  <c r="EY153" i="7"/>
  <c r="EY154" i="7"/>
  <c r="EY155" i="7"/>
  <c r="EY156" i="7"/>
  <c r="EY157" i="7"/>
  <c r="EY158" i="7"/>
  <c r="EY159" i="7"/>
  <c r="EY160" i="7"/>
  <c r="EY161" i="7"/>
  <c r="EY162" i="7"/>
  <c r="EY163" i="7"/>
  <c r="EY164" i="7"/>
  <c r="EY165" i="7"/>
  <c r="EY166" i="7"/>
  <c r="EY167" i="7"/>
  <c r="EY168" i="7"/>
  <c r="EY169" i="7"/>
  <c r="EY170" i="7"/>
  <c r="EY171" i="7"/>
  <c r="EY172" i="7"/>
  <c r="EY173" i="7"/>
  <c r="EY174" i="7"/>
  <c r="EY175" i="7"/>
  <c r="EY176" i="7"/>
  <c r="EY177" i="7"/>
  <c r="EY178" i="7"/>
  <c r="EY179" i="7"/>
  <c r="EY180" i="7"/>
  <c r="EY181" i="7"/>
  <c r="EY182" i="7"/>
  <c r="EY183" i="7"/>
  <c r="EY184" i="7"/>
  <c r="EY185" i="7"/>
  <c r="EY186" i="7"/>
  <c r="EY187" i="7"/>
  <c r="EY188" i="7"/>
  <c r="EY189" i="7"/>
  <c r="EY190" i="7"/>
  <c r="EY191" i="7"/>
  <c r="EY192" i="7"/>
  <c r="EY193" i="7"/>
  <c r="EY194" i="7"/>
  <c r="EY195" i="7"/>
  <c r="EY196" i="7"/>
  <c r="EY197" i="7"/>
  <c r="EY198" i="7"/>
  <c r="EY199" i="7"/>
  <c r="EY200" i="7"/>
  <c r="EY201" i="7"/>
  <c r="EY202" i="7"/>
  <c r="EY203" i="7"/>
  <c r="EY204" i="7"/>
  <c r="EY205" i="7"/>
  <c r="EY206" i="7"/>
  <c r="EY207" i="7"/>
  <c r="EY208" i="7"/>
  <c r="EY209" i="7"/>
  <c r="EY210" i="7"/>
  <c r="EY211" i="7"/>
  <c r="EY212" i="7"/>
  <c r="EY213" i="7"/>
  <c r="EY214" i="7"/>
  <c r="EY215" i="7"/>
  <c r="EY216" i="7"/>
  <c r="EY217" i="7"/>
  <c r="EY218" i="7"/>
  <c r="EY219" i="7"/>
  <c r="EY220" i="7"/>
  <c r="EY221" i="7"/>
  <c r="EY222" i="7"/>
  <c r="EY223" i="7"/>
  <c r="EY224" i="7"/>
  <c r="EY225" i="7"/>
  <c r="EY226" i="7"/>
  <c r="EY227" i="7"/>
  <c r="EY228" i="7"/>
  <c r="EY229" i="7"/>
  <c r="EY230" i="7"/>
  <c r="EY231" i="7"/>
  <c r="EY232" i="7"/>
  <c r="EY233" i="7"/>
  <c r="EY234" i="7"/>
  <c r="EY235" i="7"/>
  <c r="EY236" i="7"/>
  <c r="EY237" i="7"/>
  <c r="EY238" i="7"/>
  <c r="EY239" i="7"/>
  <c r="EY240" i="7"/>
  <c r="EY241" i="7"/>
  <c r="EY242" i="7"/>
  <c r="EY243" i="7"/>
  <c r="EY244" i="7"/>
  <c r="EY245" i="7"/>
  <c r="EY246" i="7"/>
  <c r="EY247" i="7"/>
  <c r="EY248" i="7"/>
  <c r="EY249" i="7"/>
  <c r="EY250" i="7"/>
  <c r="EY251" i="7"/>
  <c r="EY252" i="7"/>
  <c r="EY253" i="7"/>
  <c r="EY254" i="7"/>
  <c r="EY255" i="7"/>
  <c r="EY256" i="7"/>
  <c r="EY257" i="7"/>
  <c r="EY258" i="7"/>
  <c r="EY259" i="7"/>
  <c r="EY260" i="7"/>
  <c r="EY261" i="7"/>
  <c r="EY262" i="7"/>
  <c r="EY263" i="7"/>
  <c r="EY264" i="7"/>
  <c r="EY265" i="7"/>
  <c r="EY266" i="7"/>
  <c r="EY267" i="7"/>
  <c r="EY268" i="7"/>
  <c r="EY269" i="7"/>
  <c r="EY270" i="7"/>
  <c r="EY271" i="7"/>
  <c r="EY272" i="7"/>
  <c r="EY273" i="7"/>
  <c r="EY274" i="7"/>
  <c r="EY275" i="7"/>
  <c r="EY276" i="7"/>
  <c r="EY277" i="7"/>
  <c r="EY278" i="7"/>
  <c r="EY279" i="7"/>
  <c r="EY280" i="7"/>
  <c r="EY281" i="7"/>
  <c r="EY282" i="7"/>
  <c r="EY283" i="7"/>
  <c r="EY284" i="7"/>
  <c r="EY285" i="7"/>
  <c r="EY286" i="7"/>
  <c r="EY287" i="7"/>
  <c r="EY288" i="7"/>
  <c r="EY289" i="7"/>
  <c r="EY290" i="7"/>
  <c r="EY291" i="7"/>
  <c r="EY292" i="7"/>
  <c r="EY293" i="7"/>
  <c r="EY294" i="7"/>
  <c r="EY295" i="7"/>
  <c r="EY296" i="7"/>
  <c r="EY297" i="7"/>
  <c r="EY298" i="7"/>
  <c r="EY299" i="7"/>
  <c r="EY300" i="7"/>
  <c r="EY301" i="7"/>
  <c r="EY302" i="7"/>
  <c r="EY303" i="7"/>
  <c r="EY304" i="7"/>
  <c r="EY305" i="7"/>
  <c r="EY306" i="7"/>
  <c r="EY307" i="7"/>
  <c r="EY308" i="7"/>
  <c r="EY309" i="7"/>
  <c r="EY310" i="7"/>
  <c r="EY311" i="7"/>
  <c r="EY312" i="7"/>
  <c r="EY313" i="7"/>
  <c r="EY314" i="7"/>
  <c r="EY315" i="7"/>
  <c r="EY316" i="7"/>
  <c r="EY317" i="7"/>
  <c r="EY318" i="7"/>
  <c r="EY319" i="7"/>
  <c r="EY320" i="7"/>
  <c r="EY321" i="7"/>
  <c r="EY322" i="7"/>
  <c r="EY323" i="7"/>
  <c r="EY324" i="7"/>
  <c r="EY325" i="7"/>
  <c r="EY326" i="7"/>
  <c r="EY327" i="7"/>
  <c r="EY328" i="7"/>
  <c r="EY329" i="7"/>
  <c r="EY330" i="7"/>
  <c r="EY331" i="7"/>
  <c r="EY332" i="7"/>
  <c r="EY333" i="7"/>
  <c r="EY334" i="7"/>
  <c r="EY335" i="7"/>
  <c r="EY336" i="7"/>
  <c r="EY337" i="7"/>
  <c r="EY338" i="7"/>
  <c r="EY339" i="7"/>
  <c r="EY340" i="7"/>
  <c r="EY341" i="7"/>
  <c r="EY342" i="7"/>
  <c r="EY343" i="7"/>
  <c r="EY344" i="7"/>
  <c r="EY345" i="7"/>
  <c r="EY346" i="7"/>
  <c r="EY347" i="7"/>
  <c r="EY348" i="7"/>
  <c r="EY349" i="7"/>
  <c r="EY350" i="7"/>
  <c r="EY351" i="7"/>
  <c r="EY352" i="7"/>
  <c r="EY353" i="7"/>
  <c r="EY354" i="7"/>
  <c r="EY355" i="7"/>
  <c r="EY356" i="7"/>
  <c r="EY357" i="7"/>
  <c r="EY358" i="7"/>
  <c r="EY359" i="7"/>
  <c r="EY360" i="7"/>
  <c r="EY361" i="7"/>
  <c r="EY362" i="7"/>
  <c r="EY363" i="7"/>
  <c r="EY364" i="7"/>
  <c r="EY365" i="7"/>
  <c r="EY366" i="7"/>
  <c r="EY367" i="7"/>
  <c r="EY368" i="7"/>
  <c r="EY369" i="7"/>
  <c r="EY370" i="7"/>
  <c r="EY371" i="7"/>
  <c r="EY372" i="7"/>
  <c r="EY373" i="7"/>
  <c r="EY374" i="7"/>
  <c r="EY375" i="7"/>
  <c r="EY376" i="7"/>
  <c r="EY377" i="7"/>
  <c r="EY378" i="7"/>
  <c r="EY379" i="7"/>
  <c r="EY380" i="7"/>
  <c r="EY381" i="7"/>
  <c r="EY382" i="7"/>
  <c r="EY383" i="7"/>
  <c r="EY384" i="7"/>
  <c r="EY385" i="7"/>
  <c r="EY386" i="7"/>
  <c r="EY387" i="7"/>
  <c r="EY388" i="7"/>
  <c r="EY389" i="7"/>
  <c r="EY390" i="7"/>
  <c r="EY391" i="7"/>
  <c r="EY392" i="7"/>
  <c r="EY393" i="7"/>
  <c r="EY394" i="7"/>
  <c r="EY395" i="7"/>
  <c r="EY396" i="7"/>
  <c r="EY397" i="7"/>
  <c r="EY398" i="7"/>
  <c r="EY399" i="7"/>
  <c r="EY400" i="7"/>
  <c r="EY401" i="7"/>
  <c r="EY402" i="7"/>
  <c r="EY403" i="7"/>
  <c r="EY404" i="7"/>
  <c r="EY405" i="7"/>
  <c r="EY406" i="7"/>
  <c r="EY407" i="7"/>
  <c r="EY408" i="7"/>
  <c r="EY409" i="7"/>
  <c r="EY410" i="7"/>
  <c r="EY411" i="7"/>
  <c r="EY412" i="7"/>
  <c r="EY413" i="7"/>
  <c r="EY414" i="7"/>
  <c r="EY415" i="7"/>
  <c r="EY416" i="7"/>
  <c r="EY417" i="7"/>
  <c r="EY418" i="7"/>
  <c r="EY419" i="7"/>
  <c r="EY420" i="7"/>
  <c r="EY421" i="7"/>
  <c r="EY422" i="7"/>
  <c r="EY423" i="7"/>
  <c r="EY424" i="7"/>
  <c r="EY425" i="7"/>
  <c r="EY426" i="7"/>
  <c r="EY427" i="7"/>
  <c r="EY428" i="7"/>
  <c r="EY429" i="7"/>
  <c r="EY430" i="7"/>
  <c r="EY431" i="7"/>
  <c r="EY432" i="7"/>
  <c r="EY433" i="7"/>
  <c r="EY434" i="7"/>
  <c r="EY435" i="7"/>
  <c r="EY436" i="7"/>
  <c r="EY437" i="7"/>
  <c r="EY438" i="7"/>
  <c r="EY439" i="7"/>
  <c r="EY440" i="7"/>
  <c r="EY441" i="7"/>
  <c r="EY442" i="7"/>
  <c r="EY443" i="7"/>
  <c r="EY444" i="7"/>
  <c r="EY445" i="7"/>
  <c r="EY446" i="7"/>
  <c r="EY447" i="7"/>
  <c r="EY448" i="7"/>
  <c r="EY449" i="7"/>
  <c r="EY450" i="7"/>
  <c r="EY451" i="7"/>
  <c r="EY452" i="7"/>
  <c r="EY453" i="7"/>
  <c r="EY454" i="7"/>
  <c r="EY455" i="7"/>
  <c r="EY456" i="7"/>
  <c r="EY457" i="7"/>
  <c r="EY458" i="7"/>
  <c r="EY459" i="7"/>
  <c r="EY460" i="7"/>
  <c r="EY461" i="7"/>
  <c r="EY462" i="7"/>
  <c r="EY463" i="7"/>
  <c r="EY464" i="7"/>
  <c r="EY465" i="7"/>
  <c r="EY466" i="7"/>
  <c r="EY467" i="7"/>
  <c r="EY468" i="7"/>
  <c r="EY469" i="7"/>
  <c r="EY470" i="7"/>
  <c r="EY471" i="7"/>
  <c r="EY472" i="7"/>
  <c r="EY473" i="7"/>
  <c r="EY474" i="7"/>
  <c r="EY475" i="7"/>
  <c r="EY476" i="7"/>
  <c r="EY477" i="7"/>
  <c r="EY478" i="7"/>
  <c r="EY479" i="7"/>
  <c r="EY480" i="7"/>
  <c r="EY481" i="7"/>
  <c r="EY482" i="7"/>
  <c r="EY483" i="7"/>
  <c r="EY484" i="7"/>
  <c r="EY485" i="7"/>
  <c r="EY486" i="7"/>
  <c r="EY487" i="7"/>
  <c r="EY488" i="7"/>
  <c r="EY489" i="7"/>
  <c r="EY490" i="7"/>
  <c r="EY491" i="7"/>
  <c r="EY492" i="7"/>
  <c r="EY493" i="7"/>
  <c r="EY494" i="7"/>
  <c r="EY495" i="7"/>
  <c r="EY496" i="7"/>
  <c r="EY497" i="7"/>
  <c r="EY498" i="7"/>
  <c r="EY499" i="7"/>
  <c r="EY500" i="7"/>
  <c r="EY501" i="7"/>
  <c r="EY502" i="7"/>
  <c r="EY503" i="7"/>
  <c r="EY504" i="7"/>
  <c r="EY505" i="7"/>
  <c r="EY506" i="7"/>
  <c r="EY507" i="7"/>
  <c r="EY508" i="7"/>
  <c r="EY509" i="7"/>
  <c r="EY510" i="7"/>
  <c r="EY511" i="7"/>
  <c r="EY512" i="7"/>
  <c r="EY513" i="7"/>
  <c r="EY514" i="7"/>
  <c r="EY515" i="7"/>
  <c r="EY516" i="7"/>
  <c r="EY517" i="7"/>
  <c r="EY518" i="7"/>
  <c r="EY519" i="7"/>
  <c r="EY520" i="7"/>
  <c r="EY521" i="7"/>
  <c r="EY522" i="7"/>
  <c r="EY523" i="7"/>
  <c r="EY524" i="7"/>
  <c r="EY525" i="7"/>
  <c r="EY526" i="7"/>
  <c r="EY527" i="7"/>
  <c r="EY528" i="7"/>
  <c r="EY529" i="7"/>
  <c r="EY530" i="7"/>
  <c r="EY531" i="7"/>
  <c r="EY532" i="7"/>
  <c r="EY533" i="7"/>
  <c r="EY534" i="7"/>
  <c r="EY535" i="7"/>
  <c r="EY536" i="7"/>
  <c r="EY537" i="7"/>
  <c r="EY538" i="7"/>
  <c r="EY539" i="7"/>
  <c r="EY540" i="7"/>
  <c r="EY541" i="7"/>
  <c r="EY542" i="7"/>
  <c r="EY543" i="7"/>
  <c r="EY544" i="7"/>
  <c r="EY545" i="7"/>
  <c r="EY546" i="7"/>
  <c r="EY547" i="7"/>
  <c r="EY548" i="7"/>
  <c r="EY549" i="7"/>
  <c r="EY550" i="7"/>
  <c r="EY551" i="7"/>
  <c r="EY552" i="7"/>
  <c r="EY553" i="7"/>
  <c r="EY554" i="7"/>
  <c r="EY555" i="7"/>
  <c r="EY556" i="7"/>
  <c r="EY557" i="7"/>
  <c r="EY558" i="7"/>
  <c r="EY559" i="7"/>
  <c r="EY560" i="7"/>
  <c r="EY561" i="7"/>
  <c r="EY562" i="7"/>
  <c r="EY563" i="7"/>
  <c r="EY564" i="7"/>
  <c r="EY565" i="7"/>
  <c r="EY566" i="7"/>
  <c r="EY567" i="7"/>
  <c r="EY568" i="7"/>
  <c r="EY569" i="7"/>
  <c r="EY570" i="7"/>
  <c r="EY571" i="7"/>
  <c r="EY572" i="7"/>
  <c r="EY573" i="7"/>
  <c r="EY574" i="7"/>
  <c r="EY575" i="7"/>
  <c r="EY576" i="7"/>
  <c r="EY577" i="7"/>
  <c r="EY578" i="7"/>
  <c r="EY579" i="7"/>
  <c r="EY580" i="7"/>
  <c r="EY581" i="7"/>
  <c r="EY582" i="7"/>
  <c r="EY583" i="7"/>
  <c r="EY584" i="7"/>
  <c r="EY585" i="7"/>
  <c r="EY586" i="7"/>
  <c r="EY587" i="7"/>
  <c r="EY588" i="7"/>
  <c r="EY589" i="7"/>
  <c r="EY590" i="7"/>
  <c r="EY591" i="7"/>
  <c r="EY592" i="7"/>
  <c r="EY593" i="7"/>
  <c r="EY594" i="7"/>
  <c r="EY595" i="7"/>
  <c r="EY596" i="7"/>
  <c r="EY597" i="7"/>
  <c r="EY598" i="7"/>
  <c r="EY599" i="7"/>
  <c r="EY600" i="7"/>
  <c r="EY601" i="7"/>
  <c r="EY602" i="7"/>
  <c r="EY603" i="7"/>
  <c r="EY604" i="7"/>
  <c r="EY605" i="7"/>
  <c r="EY606" i="7"/>
  <c r="EY607" i="7"/>
  <c r="EY608" i="7"/>
  <c r="EY609" i="7"/>
  <c r="EY610" i="7"/>
  <c r="EY611" i="7"/>
  <c r="EY612" i="7"/>
  <c r="EY613" i="7"/>
  <c r="EY614" i="7"/>
  <c r="EY615" i="7"/>
  <c r="EY616" i="7"/>
  <c r="EY617" i="7"/>
  <c r="EY618" i="7"/>
  <c r="EY619" i="7"/>
  <c r="EY620" i="7"/>
  <c r="EY621" i="7"/>
  <c r="EY622" i="7"/>
  <c r="EY623" i="7"/>
  <c r="EY624" i="7"/>
  <c r="EY625" i="7"/>
  <c r="EY626" i="7"/>
  <c r="EY627" i="7"/>
  <c r="EY628" i="7"/>
  <c r="EY629" i="7"/>
  <c r="EY630" i="7"/>
  <c r="EY631" i="7"/>
  <c r="EY632" i="7"/>
  <c r="EY633" i="7"/>
  <c r="EY634" i="7"/>
  <c r="EY635" i="7"/>
  <c r="EY636" i="7"/>
  <c r="EY637" i="7"/>
  <c r="EY638" i="7"/>
  <c r="EY639" i="7"/>
  <c r="EY640" i="7"/>
  <c r="EY641" i="7"/>
  <c r="EY642" i="7"/>
  <c r="EY643" i="7"/>
  <c r="EY644" i="7"/>
  <c r="EY645" i="7"/>
  <c r="EY646" i="7"/>
  <c r="EY647" i="7"/>
  <c r="EY648" i="7"/>
  <c r="EY649" i="7"/>
  <c r="EY650" i="7"/>
  <c r="EY651" i="7"/>
  <c r="EY652" i="7"/>
  <c r="EY653" i="7"/>
  <c r="EY654" i="7"/>
  <c r="EY655" i="7"/>
  <c r="EY656" i="7"/>
  <c r="EY657" i="7"/>
  <c r="EY658" i="7"/>
  <c r="EY659" i="7"/>
  <c r="EY660" i="7"/>
  <c r="EY661" i="7"/>
  <c r="EY662" i="7"/>
  <c r="EY663" i="7"/>
  <c r="EY664" i="7"/>
  <c r="EY665" i="7"/>
  <c r="EY666" i="7"/>
  <c r="EY667" i="7"/>
  <c r="EY668" i="7"/>
  <c r="EY669" i="7"/>
  <c r="EY670" i="7"/>
  <c r="EY671" i="7"/>
  <c r="EY672" i="7"/>
  <c r="EY673" i="7"/>
  <c r="EY674" i="7"/>
  <c r="EY675" i="7"/>
  <c r="EY676" i="7"/>
  <c r="EY677" i="7"/>
  <c r="EY678" i="7"/>
  <c r="EY679" i="7"/>
  <c r="EY680" i="7"/>
  <c r="EY681" i="7"/>
  <c r="EY682" i="7"/>
  <c r="EY683" i="7"/>
  <c r="EY684" i="7"/>
  <c r="EY685" i="7"/>
  <c r="EY686" i="7"/>
  <c r="EY687" i="7"/>
  <c r="EY688" i="7"/>
  <c r="EY689" i="7"/>
  <c r="EY690" i="7"/>
  <c r="EY691" i="7"/>
  <c r="EY692" i="7"/>
  <c r="EY693" i="7"/>
  <c r="EY694" i="7"/>
  <c r="EY695" i="7"/>
  <c r="EY696" i="7"/>
  <c r="EY697" i="7"/>
  <c r="EY698" i="7"/>
  <c r="EY699" i="7"/>
  <c r="EY700" i="7"/>
  <c r="EY701" i="7"/>
  <c r="EY702" i="7"/>
  <c r="EY703" i="7"/>
  <c r="EY704" i="7"/>
  <c r="EY705" i="7"/>
  <c r="EY706" i="7"/>
  <c r="EY707" i="7"/>
  <c r="EY708" i="7"/>
  <c r="EY709" i="7"/>
  <c r="EY710" i="7"/>
  <c r="EY711" i="7"/>
  <c r="EY712" i="7"/>
  <c r="EY713" i="7"/>
  <c r="EY714" i="7"/>
  <c r="EY715" i="7"/>
  <c r="EY716" i="7"/>
  <c r="EY717" i="7"/>
  <c r="EY718" i="7"/>
  <c r="EY719" i="7"/>
  <c r="EY720" i="7"/>
  <c r="EY721" i="7"/>
  <c r="EY722" i="7"/>
  <c r="EY723" i="7"/>
  <c r="EY724" i="7"/>
  <c r="EY725" i="7"/>
  <c r="EY726" i="7"/>
  <c r="EY727" i="7"/>
  <c r="EY728" i="7"/>
  <c r="EY729" i="7"/>
  <c r="EY730" i="7"/>
  <c r="EY731" i="7"/>
  <c r="EY732" i="7"/>
  <c r="EY733" i="7"/>
  <c r="EY734" i="7"/>
  <c r="EY735" i="7"/>
  <c r="EY736" i="7"/>
  <c r="EY737" i="7"/>
  <c r="EY738" i="7"/>
  <c r="EY739" i="7"/>
  <c r="EY740" i="7"/>
  <c r="EY741" i="7"/>
  <c r="EY742" i="7"/>
  <c r="EY743" i="7"/>
  <c r="EY744" i="7"/>
  <c r="EY745" i="7"/>
  <c r="EY746" i="7"/>
  <c r="EY747" i="7"/>
  <c r="EY748" i="7"/>
  <c r="EY749" i="7"/>
  <c r="EY750" i="7"/>
  <c r="EY751" i="7"/>
  <c r="EY752" i="7"/>
  <c r="EY753" i="7"/>
  <c r="EY754" i="7"/>
  <c r="EY755" i="7"/>
  <c r="EY756" i="7"/>
  <c r="EY757" i="7"/>
  <c r="EY758" i="7"/>
  <c r="EY759" i="7"/>
  <c r="EY760" i="7"/>
  <c r="EY761" i="7"/>
  <c r="EY762" i="7"/>
  <c r="EY763" i="7"/>
  <c r="EY764" i="7"/>
  <c r="EY765" i="7"/>
  <c r="EY766" i="7"/>
  <c r="EY767" i="7"/>
  <c r="EY768" i="7"/>
  <c r="EY769" i="7"/>
  <c r="EY770" i="7"/>
  <c r="EY771" i="7"/>
  <c r="EY772" i="7"/>
  <c r="EY773" i="7"/>
  <c r="EY774" i="7"/>
  <c r="EY775" i="7"/>
  <c r="EY776" i="7"/>
  <c r="EY777" i="7"/>
  <c r="EY778" i="7"/>
  <c r="EY779" i="7"/>
  <c r="EY780" i="7"/>
  <c r="EY781" i="7"/>
  <c r="EY782" i="7"/>
  <c r="EY783" i="7"/>
  <c r="EY784" i="7"/>
  <c r="EY785" i="7"/>
  <c r="EY786" i="7"/>
  <c r="EY787" i="7"/>
  <c r="EY788" i="7"/>
  <c r="EY789" i="7"/>
  <c r="EY790" i="7"/>
  <c r="EY791" i="7"/>
  <c r="EY792" i="7"/>
  <c r="EY793" i="7"/>
  <c r="EY794" i="7"/>
  <c r="EY795" i="7"/>
  <c r="EY796" i="7"/>
  <c r="EY797" i="7"/>
  <c r="EY798" i="7"/>
  <c r="EY799" i="7"/>
  <c r="EY800" i="7"/>
  <c r="EY801" i="7"/>
  <c r="EY802" i="7"/>
  <c r="EY803" i="7"/>
  <c r="EY804" i="7"/>
  <c r="EY805" i="7"/>
  <c r="EY806" i="7"/>
  <c r="EY807" i="7"/>
  <c r="EY808" i="7"/>
  <c r="EY809" i="7"/>
  <c r="EY810" i="7"/>
  <c r="EY811" i="7"/>
  <c r="EY812" i="7"/>
  <c r="EY813" i="7"/>
  <c r="EY814" i="7"/>
  <c r="EY815" i="7"/>
  <c r="EY816" i="7"/>
  <c r="EY817" i="7"/>
  <c r="EY818" i="7"/>
  <c r="EY819" i="7"/>
  <c r="EY820" i="7"/>
  <c r="EY821" i="7"/>
  <c r="EY822" i="7"/>
  <c r="EY823" i="7"/>
  <c r="EY824" i="7"/>
  <c r="EY825" i="7"/>
  <c r="EY826" i="7"/>
  <c r="EY827" i="7"/>
  <c r="EY828" i="7"/>
  <c r="EY829" i="7"/>
  <c r="EY830" i="7"/>
  <c r="EY831" i="7"/>
  <c r="EY832" i="7"/>
  <c r="EY833" i="7"/>
  <c r="EY834" i="7"/>
  <c r="M9" i="13" s="1"/>
  <c r="EY835" i="7"/>
  <c r="M10" i="13" s="1"/>
  <c r="EY836" i="7"/>
  <c r="M11" i="13" s="1"/>
  <c r="EY837" i="7"/>
  <c r="M12" i="13" s="1"/>
  <c r="EY838" i="7"/>
  <c r="M13" i="13" s="1"/>
  <c r="EY839" i="7"/>
  <c r="M14" i="13" s="1"/>
  <c r="EY840" i="7"/>
  <c r="EY841" i="7"/>
  <c r="EY842" i="7"/>
  <c r="EY843" i="7"/>
  <c r="EY844" i="7"/>
  <c r="EY845" i="7"/>
  <c r="EY846" i="7"/>
  <c r="EY847" i="7"/>
  <c r="EY848" i="7"/>
  <c r="EY849" i="7"/>
  <c r="EY850" i="7"/>
  <c r="EY851" i="7"/>
  <c r="EY852" i="7"/>
  <c r="EY853" i="7"/>
  <c r="EY854" i="7"/>
  <c r="EY855" i="7"/>
  <c r="EY856" i="7"/>
  <c r="EY857" i="7"/>
  <c r="EY858" i="7"/>
  <c r="EY859" i="7"/>
  <c r="EY860" i="7"/>
  <c r="EY861" i="7"/>
  <c r="EY862" i="7"/>
  <c r="EY863" i="7"/>
  <c r="EY864" i="7"/>
  <c r="EY865" i="7"/>
  <c r="EY866" i="7"/>
  <c r="EY867" i="7"/>
  <c r="EY868" i="7"/>
  <c r="EY869" i="7"/>
  <c r="EY870" i="7"/>
  <c r="EY871" i="7"/>
  <c r="EY872" i="7"/>
  <c r="EY873" i="7"/>
  <c r="EY874" i="7"/>
  <c r="EY875" i="7"/>
  <c r="EY876" i="7"/>
  <c r="EY877" i="7"/>
  <c r="EY878" i="7"/>
  <c r="EY879" i="7"/>
  <c r="EY880" i="7"/>
  <c r="EY881" i="7"/>
  <c r="EY882" i="7"/>
  <c r="EY883" i="7"/>
  <c r="EY884" i="7"/>
  <c r="EY885" i="7"/>
  <c r="EY886" i="7"/>
  <c r="EY887" i="7"/>
  <c r="EY888" i="7"/>
  <c r="EY889" i="7"/>
  <c r="EY890" i="7"/>
  <c r="EY891" i="7"/>
  <c r="EY892" i="7"/>
  <c r="EY893" i="7"/>
  <c r="EY894" i="7"/>
  <c r="EY895" i="7"/>
  <c r="EY896" i="7"/>
  <c r="EY897" i="7"/>
  <c r="EY898" i="7"/>
  <c r="EY899" i="7"/>
  <c r="EY900" i="7"/>
  <c r="EY901" i="7"/>
  <c r="EY902" i="7"/>
  <c r="EY903" i="7"/>
  <c r="EY904" i="7"/>
  <c r="EY905" i="7"/>
  <c r="EY906" i="7"/>
  <c r="EY907" i="7"/>
  <c r="EY908" i="7"/>
  <c r="EY909" i="7"/>
  <c r="EY910" i="7"/>
  <c r="EY911" i="7"/>
  <c r="EY912" i="7"/>
  <c r="EY913" i="7"/>
  <c r="EY914" i="7"/>
  <c r="EY915" i="7"/>
  <c r="EY916" i="7"/>
  <c r="EY917" i="7"/>
  <c r="EY918" i="7"/>
  <c r="EY919" i="7"/>
  <c r="EY920" i="7"/>
  <c r="EY921" i="7"/>
  <c r="EY922" i="7"/>
  <c r="EY923" i="7"/>
  <c r="EY924" i="7"/>
  <c r="EY925" i="7"/>
  <c r="EY926" i="7"/>
  <c r="EY927" i="7"/>
  <c r="EY928" i="7"/>
  <c r="EY929" i="7"/>
  <c r="EY930" i="7"/>
  <c r="EY931" i="7"/>
  <c r="EY932" i="7"/>
  <c r="EY933" i="7"/>
  <c r="EY934" i="7"/>
  <c r="EY935" i="7"/>
  <c r="EY936" i="7"/>
  <c r="EY937" i="7"/>
  <c r="EY938" i="7"/>
  <c r="EY939" i="7"/>
  <c r="EY940" i="7"/>
  <c r="EY941" i="7"/>
  <c r="EY942" i="7"/>
  <c r="EY943" i="7"/>
  <c r="EY944" i="7"/>
  <c r="EY945" i="7"/>
  <c r="EY946" i="7"/>
  <c r="EY947" i="7"/>
  <c r="EY948" i="7"/>
  <c r="EY949" i="7"/>
  <c r="EY950" i="7"/>
  <c r="EY951" i="7"/>
  <c r="EY952" i="7"/>
  <c r="EY953" i="7"/>
  <c r="EY954" i="7"/>
  <c r="EY955" i="7"/>
  <c r="EY956" i="7"/>
  <c r="EY957" i="7"/>
  <c r="EY958" i="7"/>
  <c r="EY959" i="7"/>
  <c r="EY960" i="7"/>
  <c r="EY961" i="7"/>
  <c r="EY962" i="7"/>
  <c r="EY963" i="7"/>
  <c r="EY964" i="7"/>
  <c r="EY965" i="7"/>
  <c r="EY966" i="7"/>
  <c r="EY967" i="7"/>
  <c r="EY968" i="7"/>
  <c r="EY969" i="7"/>
  <c r="EY970" i="7"/>
  <c r="EY971" i="7"/>
  <c r="EY972" i="7"/>
  <c r="EY973" i="7"/>
  <c r="EY974" i="7"/>
  <c r="EY975" i="7"/>
  <c r="EY976" i="7"/>
  <c r="EY977" i="7"/>
  <c r="EY978" i="7"/>
  <c r="EY979" i="7"/>
  <c r="EY980" i="7"/>
  <c r="EY981" i="7"/>
  <c r="EY982" i="7"/>
  <c r="EY983" i="7"/>
  <c r="EY984" i="7"/>
  <c r="EY985" i="7"/>
  <c r="EY986" i="7"/>
  <c r="EY987" i="7"/>
  <c r="EY988" i="7"/>
  <c r="EY989" i="7"/>
  <c r="EY990" i="7"/>
  <c r="EY991" i="7"/>
  <c r="EY992" i="7"/>
  <c r="EY993" i="7"/>
  <c r="EY994" i="7"/>
  <c r="EY995" i="7"/>
  <c r="EY996" i="7"/>
  <c r="EY997" i="7"/>
  <c r="EY998" i="7"/>
  <c r="EY999" i="7"/>
  <c r="EY1000" i="7"/>
  <c r="EY1001" i="7"/>
  <c r="EY1002" i="7"/>
  <c r="EY1003" i="7"/>
  <c r="EY1004" i="7"/>
  <c r="EY1005" i="7"/>
  <c r="EY1006" i="7"/>
  <c r="EY1007" i="7"/>
  <c r="EY1008" i="7"/>
  <c r="EY1009" i="7"/>
  <c r="EY1010" i="7"/>
  <c r="EY1011" i="7"/>
  <c r="EY1012" i="7"/>
  <c r="EY1013" i="7"/>
  <c r="EY1014" i="7"/>
  <c r="EY1015" i="7"/>
  <c r="EY1016" i="7"/>
  <c r="EY1017" i="7"/>
  <c r="EY1018" i="7"/>
  <c r="EY1019" i="7"/>
  <c r="EY1020" i="7"/>
  <c r="EY1021" i="7"/>
  <c r="EY1022" i="7"/>
  <c r="EY1023" i="7"/>
  <c r="EY1024" i="7"/>
  <c r="EY1025" i="7"/>
  <c r="EY1026" i="7"/>
  <c r="EY1027" i="7"/>
  <c r="EY1028" i="7"/>
  <c r="EY1029" i="7"/>
  <c r="EY1030" i="7"/>
  <c r="EY1031" i="7"/>
  <c r="EY1032" i="7"/>
  <c r="EY1033" i="7"/>
  <c r="EY1034" i="7"/>
  <c r="EY1035" i="7"/>
  <c r="EY1036" i="7"/>
  <c r="EY1037" i="7"/>
  <c r="EY1038" i="7"/>
  <c r="EY1039" i="7"/>
  <c r="EY1040" i="7"/>
  <c r="EY1041" i="7"/>
  <c r="EY1042" i="7"/>
  <c r="EY1043" i="7"/>
  <c r="EY1044" i="7"/>
  <c r="EY1045" i="7"/>
  <c r="EY1046" i="7"/>
  <c r="EY1047" i="7"/>
  <c r="EY1048" i="7"/>
  <c r="EY1049" i="7"/>
  <c r="EY1050" i="7"/>
  <c r="EY1051" i="7"/>
  <c r="EY1052" i="7"/>
  <c r="EY1053" i="7"/>
  <c r="EY1054" i="7"/>
  <c r="EY1055" i="7"/>
  <c r="EY1056" i="7"/>
  <c r="EY1057" i="7"/>
  <c r="EY1058" i="7"/>
  <c r="EY1059" i="7"/>
  <c r="EY1060" i="7"/>
  <c r="EY1061" i="7"/>
  <c r="EY1062" i="7"/>
  <c r="EY1063" i="7"/>
  <c r="EY1064" i="7"/>
  <c r="EY1065" i="7"/>
  <c r="EY1066" i="7"/>
  <c r="EY1067" i="7"/>
  <c r="EY1068" i="7"/>
  <c r="EY1069" i="7"/>
  <c r="EY1070" i="7"/>
  <c r="EY1071" i="7"/>
  <c r="EY1072" i="7"/>
  <c r="EY1073" i="7"/>
  <c r="EY1074" i="7"/>
  <c r="EY1075" i="7"/>
  <c r="EY1076" i="7"/>
  <c r="EY1077" i="7"/>
  <c r="EY1078" i="7"/>
  <c r="EY1079" i="7"/>
  <c r="EY1080" i="7"/>
  <c r="EY1081" i="7"/>
  <c r="EY4" i="7"/>
  <c r="M16" i="13" l="1"/>
  <c r="M8" i="13"/>
  <c r="M15" i="13"/>
  <c r="M7" i="13"/>
  <c r="E7" i="13"/>
  <c r="M16" i="12"/>
  <c r="L16" i="12"/>
  <c r="K16" i="12"/>
  <c r="J16" i="12"/>
  <c r="I16" i="12"/>
  <c r="H16" i="12"/>
  <c r="M15" i="12"/>
  <c r="L15" i="12"/>
  <c r="K15" i="12"/>
  <c r="J15" i="12"/>
  <c r="I15" i="12"/>
  <c r="H15" i="12"/>
  <c r="M14" i="12"/>
  <c r="L14" i="12"/>
  <c r="K14" i="12"/>
  <c r="J14" i="12"/>
  <c r="I14" i="12"/>
  <c r="H14" i="12"/>
  <c r="M13" i="12"/>
  <c r="L13" i="12"/>
  <c r="K13" i="12"/>
  <c r="J13" i="12"/>
  <c r="I13" i="12"/>
  <c r="H13" i="12"/>
  <c r="M12" i="12"/>
  <c r="L12" i="12"/>
  <c r="K12" i="12"/>
  <c r="J12" i="12"/>
  <c r="I12" i="12"/>
  <c r="H12" i="12"/>
  <c r="M11" i="12"/>
  <c r="L11" i="12"/>
  <c r="K11" i="12"/>
  <c r="J11" i="12"/>
  <c r="I11" i="12"/>
  <c r="H11" i="12"/>
  <c r="M10" i="12"/>
  <c r="L10" i="12"/>
  <c r="K10" i="12"/>
  <c r="J10" i="12"/>
  <c r="I10" i="12"/>
  <c r="H10" i="12"/>
  <c r="M9" i="12"/>
  <c r="L9" i="12"/>
  <c r="K9" i="12"/>
  <c r="J9" i="12"/>
  <c r="I9" i="12"/>
  <c r="H9" i="12"/>
  <c r="M8" i="12"/>
  <c r="L8" i="12"/>
  <c r="K8" i="12"/>
  <c r="J8" i="12"/>
  <c r="I8" i="12"/>
  <c r="H8" i="12"/>
  <c r="N7" i="12"/>
  <c r="M7" i="12"/>
  <c r="L7" i="12"/>
  <c r="K7" i="12"/>
  <c r="J7" i="12"/>
  <c r="I7" i="12"/>
  <c r="H7" i="12"/>
  <c r="AZ1079" i="7"/>
  <c r="AZ1078" i="7"/>
  <c r="AZ1077" i="7"/>
  <c r="AH1077" i="7"/>
  <c r="AG1077" i="7"/>
  <c r="AF1077" i="7"/>
  <c r="AZ1076" i="7"/>
  <c r="AH1076" i="7"/>
  <c r="AG1076" i="7"/>
  <c r="AF1076" i="7"/>
  <c r="AZ1075" i="7"/>
  <c r="AH1075" i="7"/>
  <c r="AG1075" i="7"/>
  <c r="AF1075" i="7"/>
  <c r="AZ1074" i="7"/>
  <c r="AH1074" i="7"/>
  <c r="AG1074" i="7"/>
  <c r="AF1074" i="7"/>
  <c r="AZ1073" i="7"/>
  <c r="AH1073" i="7"/>
  <c r="AG1073" i="7"/>
  <c r="AF1073" i="7"/>
  <c r="AZ1072" i="7"/>
  <c r="AH1072" i="7"/>
  <c r="AG1072" i="7"/>
  <c r="AF1072" i="7"/>
  <c r="AZ1071" i="7"/>
  <c r="AH1071" i="7"/>
  <c r="AG1071" i="7"/>
  <c r="AF1071" i="7"/>
  <c r="AZ1070" i="7"/>
  <c r="AH1070" i="7"/>
  <c r="AG1070" i="7"/>
  <c r="AF1070" i="7"/>
  <c r="AZ1069" i="7"/>
  <c r="AH1069" i="7"/>
  <c r="AG1069" i="7"/>
  <c r="AF1069" i="7"/>
  <c r="AZ1068" i="7"/>
  <c r="AH1068" i="7"/>
  <c r="AG1068" i="7"/>
  <c r="AF1068" i="7"/>
  <c r="AZ1067" i="7"/>
  <c r="AH1067" i="7"/>
  <c r="AG1067" i="7"/>
  <c r="AF1067" i="7"/>
  <c r="AZ1066" i="7"/>
  <c r="AH1066" i="7"/>
  <c r="AG1066" i="7"/>
  <c r="AF1066" i="7"/>
  <c r="AZ1065" i="7"/>
  <c r="AH1065" i="7"/>
  <c r="AG1065" i="7"/>
  <c r="AF1065" i="7"/>
  <c r="AZ1064" i="7"/>
  <c r="AH1064" i="7"/>
  <c r="AG1064" i="7"/>
  <c r="AF1064" i="7"/>
  <c r="AZ1063" i="7"/>
  <c r="AH1063" i="7"/>
  <c r="AG1063" i="7"/>
  <c r="AF1063" i="7"/>
  <c r="AZ1062" i="7"/>
  <c r="AH1062" i="7"/>
  <c r="AG1062" i="7"/>
  <c r="AF1062" i="7"/>
  <c r="AZ1061" i="7"/>
  <c r="AH1061" i="7"/>
  <c r="AG1061" i="7"/>
  <c r="AF1061" i="7"/>
  <c r="AZ1060" i="7"/>
  <c r="AH1060" i="7"/>
  <c r="AG1060" i="7"/>
  <c r="AF1060" i="7"/>
  <c r="AZ1059" i="7"/>
  <c r="AH1059" i="7"/>
  <c r="AG1059" i="7"/>
  <c r="AF1059" i="7"/>
  <c r="AZ1058" i="7"/>
  <c r="AH1058" i="7"/>
  <c r="AG1058" i="7"/>
  <c r="AF1058" i="7"/>
  <c r="AZ1057" i="7"/>
  <c r="AH1057" i="7"/>
  <c r="AG1057" i="7"/>
  <c r="AF1057" i="7"/>
  <c r="AZ1056" i="7"/>
  <c r="AH1056" i="7"/>
  <c r="AG1056" i="7"/>
  <c r="AF1056" i="7"/>
  <c r="AZ1055" i="7"/>
  <c r="AH1055" i="7"/>
  <c r="AG1055" i="7"/>
  <c r="AF1055" i="7"/>
  <c r="AZ1054" i="7"/>
  <c r="AH1054" i="7"/>
  <c r="AG1054" i="7"/>
  <c r="AF1054" i="7"/>
  <c r="AZ1053" i="7"/>
  <c r="AH1053" i="7"/>
  <c r="AG1053" i="7"/>
  <c r="AF1053" i="7"/>
  <c r="AZ1052" i="7"/>
  <c r="AH1052" i="7"/>
  <c r="AG1052" i="7"/>
  <c r="AF1052" i="7"/>
  <c r="AZ1051" i="7"/>
  <c r="AH1051" i="7"/>
  <c r="AG1051" i="7"/>
  <c r="AF1051" i="7"/>
  <c r="AZ1050" i="7"/>
  <c r="AH1050" i="7"/>
  <c r="AG1050" i="7"/>
  <c r="AF1050" i="7"/>
  <c r="AZ1049" i="7"/>
  <c r="AH1049" i="7"/>
  <c r="AG1049" i="7"/>
  <c r="AF1049" i="7"/>
  <c r="AZ1048" i="7"/>
  <c r="AH1048" i="7"/>
  <c r="AG1048" i="7"/>
  <c r="AF1048" i="7"/>
  <c r="AZ1047" i="7"/>
  <c r="AH1047" i="7"/>
  <c r="AG1047" i="7"/>
  <c r="AF1047" i="7"/>
  <c r="AZ1046" i="7"/>
  <c r="AH1046" i="7"/>
  <c r="AG1046" i="7"/>
  <c r="AF1046" i="7"/>
  <c r="AZ1045" i="7"/>
  <c r="AH1045" i="7"/>
  <c r="AG1045" i="7"/>
  <c r="AF1045" i="7"/>
  <c r="AZ1044" i="7"/>
  <c r="AH1044" i="7"/>
  <c r="AG1044" i="7"/>
  <c r="AF1044" i="7"/>
  <c r="AZ1043" i="7"/>
  <c r="AH1043" i="7"/>
  <c r="AG1043" i="7"/>
  <c r="AF1043" i="7"/>
  <c r="AZ1042" i="7"/>
  <c r="AH1042" i="7"/>
  <c r="AG1042" i="7"/>
  <c r="AF1042" i="7"/>
  <c r="AZ1041" i="7"/>
  <c r="AH1041" i="7"/>
  <c r="AG1041" i="7"/>
  <c r="AF1041" i="7"/>
  <c r="AZ1040" i="7"/>
  <c r="AH1040" i="7"/>
  <c r="AG1040" i="7"/>
  <c r="AF1040" i="7"/>
  <c r="AZ1039" i="7"/>
  <c r="AH1039" i="7"/>
  <c r="AG1039" i="7"/>
  <c r="AF1039" i="7"/>
  <c r="AZ1038" i="7"/>
  <c r="AH1038" i="7"/>
  <c r="AG1038" i="7"/>
  <c r="AF1038" i="7"/>
  <c r="AZ1037" i="7"/>
  <c r="AH1037" i="7"/>
  <c r="AG1037" i="7"/>
  <c r="AF1037" i="7"/>
  <c r="AZ1036" i="7"/>
  <c r="AH1036" i="7"/>
  <c r="AG1036" i="7"/>
  <c r="AF1036" i="7"/>
  <c r="AZ1035" i="7"/>
  <c r="AH1035" i="7"/>
  <c r="AG1035" i="7"/>
  <c r="AF1035" i="7"/>
  <c r="AZ1034" i="7"/>
  <c r="AH1034" i="7"/>
  <c r="AG1034" i="7"/>
  <c r="AF1034" i="7"/>
  <c r="AZ1033" i="7"/>
  <c r="AH1033" i="7"/>
  <c r="AG1033" i="7"/>
  <c r="AF1033" i="7"/>
  <c r="AZ1032" i="7"/>
  <c r="AH1032" i="7"/>
  <c r="AG1032" i="7"/>
  <c r="AF1032" i="7"/>
  <c r="AZ1031" i="7"/>
  <c r="AH1031" i="7"/>
  <c r="AG1031" i="7"/>
  <c r="AF1031" i="7"/>
  <c r="AZ1030" i="7"/>
  <c r="AH1030" i="7"/>
  <c r="AG1030" i="7"/>
  <c r="AF1030" i="7"/>
  <c r="AZ1029" i="7"/>
  <c r="AH1029" i="7"/>
  <c r="AG1029" i="7"/>
  <c r="AF1029" i="7"/>
  <c r="AZ1028" i="7"/>
  <c r="AH1028" i="7"/>
  <c r="AG1028" i="7"/>
  <c r="AF1028" i="7"/>
  <c r="AZ1027" i="7"/>
  <c r="AH1027" i="7"/>
  <c r="AG1027" i="7"/>
  <c r="AF1027" i="7"/>
  <c r="AZ1026" i="7"/>
  <c r="AH1026" i="7"/>
  <c r="AG1026" i="7"/>
  <c r="AF1026" i="7"/>
  <c r="AZ1025" i="7"/>
  <c r="AH1025" i="7"/>
  <c r="AG1025" i="7"/>
  <c r="AF1025" i="7"/>
  <c r="AZ1024" i="7"/>
  <c r="AH1024" i="7"/>
  <c r="AG1024" i="7"/>
  <c r="AF1024" i="7"/>
  <c r="AZ1023" i="7"/>
  <c r="AH1023" i="7"/>
  <c r="AG1023" i="7"/>
  <c r="AF1023" i="7"/>
  <c r="AZ1022" i="7"/>
  <c r="AH1022" i="7"/>
  <c r="AG1022" i="7"/>
  <c r="AF1022" i="7"/>
  <c r="AZ1021" i="7"/>
  <c r="AH1021" i="7"/>
  <c r="AG1021" i="7"/>
  <c r="AF1021" i="7"/>
  <c r="AZ1020" i="7"/>
  <c r="AH1020" i="7"/>
  <c r="AG1020" i="7"/>
  <c r="AF1020" i="7"/>
  <c r="AZ1019" i="7"/>
  <c r="AH1019" i="7"/>
  <c r="AG1019" i="7"/>
  <c r="AF1019" i="7"/>
  <c r="AZ1018" i="7"/>
  <c r="AH1018" i="7"/>
  <c r="AG1018" i="7"/>
  <c r="AF1018" i="7"/>
  <c r="AZ1017" i="7"/>
  <c r="AH1017" i="7"/>
  <c r="AG1017" i="7"/>
  <c r="AF1017" i="7"/>
  <c r="AZ1016" i="7"/>
  <c r="AH1016" i="7"/>
  <c r="AG1016" i="7"/>
  <c r="AF1016" i="7"/>
  <c r="AZ1015" i="7"/>
  <c r="AH1015" i="7"/>
  <c r="AG1015" i="7"/>
  <c r="AF1015" i="7"/>
  <c r="AZ1014" i="7"/>
  <c r="AH1014" i="7"/>
  <c r="AG1014" i="7"/>
  <c r="AF1014" i="7"/>
  <c r="AZ1013" i="7"/>
  <c r="AH1013" i="7"/>
  <c r="AG1013" i="7"/>
  <c r="AF1013" i="7"/>
  <c r="AZ1012" i="7"/>
  <c r="AH1012" i="7"/>
  <c r="AG1012" i="7"/>
  <c r="AF1012" i="7"/>
  <c r="AZ1011" i="7"/>
  <c r="AH1011" i="7"/>
  <c r="AG1011" i="7"/>
  <c r="AF1011" i="7"/>
  <c r="AZ1010" i="7"/>
  <c r="AH1010" i="7"/>
  <c r="AG1010" i="7"/>
  <c r="AF1010" i="7"/>
  <c r="AZ1009" i="7"/>
  <c r="AH1009" i="7"/>
  <c r="AG1009" i="7"/>
  <c r="AF1009" i="7"/>
  <c r="AZ1008" i="7"/>
  <c r="AH1008" i="7"/>
  <c r="AG1008" i="7"/>
  <c r="AF1008" i="7"/>
  <c r="AZ1007" i="7"/>
  <c r="AH1007" i="7"/>
  <c r="AG1007" i="7"/>
  <c r="AF1007" i="7"/>
  <c r="AZ1006" i="7"/>
  <c r="AH1006" i="7"/>
  <c r="AG1006" i="7"/>
  <c r="AF1006" i="7"/>
  <c r="AZ1005" i="7"/>
  <c r="AH1005" i="7"/>
  <c r="AG1005" i="7"/>
  <c r="AF1005" i="7"/>
  <c r="AZ1004" i="7"/>
  <c r="AH1004" i="7"/>
  <c r="AG1004" i="7"/>
  <c r="AF1004" i="7"/>
  <c r="AZ1003" i="7"/>
  <c r="AH1003" i="7"/>
  <c r="AG1003" i="7"/>
  <c r="AF1003" i="7"/>
  <c r="AZ1002" i="7"/>
  <c r="AH1002" i="7"/>
  <c r="AG1002" i="7"/>
  <c r="AF1002" i="7"/>
  <c r="AZ1001" i="7"/>
  <c r="AH1001" i="7"/>
  <c r="AG1001" i="7"/>
  <c r="AF1001" i="7"/>
  <c r="AZ1000" i="7"/>
  <c r="AH1000" i="7"/>
  <c r="AG1000" i="7"/>
  <c r="AF1000" i="7"/>
  <c r="AZ999" i="7"/>
  <c r="AH999" i="7"/>
  <c r="AG999" i="7"/>
  <c r="AF999" i="7"/>
  <c r="AZ998" i="7"/>
  <c r="AH998" i="7"/>
  <c r="AG998" i="7"/>
  <c r="AF998" i="7"/>
  <c r="AZ997" i="7"/>
  <c r="AH997" i="7"/>
  <c r="AG997" i="7"/>
  <c r="AF997" i="7"/>
  <c r="AZ996" i="7"/>
  <c r="AH996" i="7"/>
  <c r="AG996" i="7"/>
  <c r="AF996" i="7"/>
  <c r="AZ995" i="7"/>
  <c r="AH995" i="7"/>
  <c r="AG995" i="7"/>
  <c r="AF995" i="7"/>
  <c r="AZ994" i="7"/>
  <c r="AH994" i="7"/>
  <c r="AG994" i="7"/>
  <c r="AF994" i="7"/>
  <c r="AZ993" i="7"/>
  <c r="AH993" i="7"/>
  <c r="AG993" i="7"/>
  <c r="AF993" i="7"/>
  <c r="AZ992" i="7"/>
  <c r="AH992" i="7"/>
  <c r="AG992" i="7"/>
  <c r="AF992" i="7"/>
  <c r="AZ991" i="7"/>
  <c r="AH991" i="7"/>
  <c r="AG991" i="7"/>
  <c r="AF991" i="7"/>
  <c r="AZ990" i="7"/>
  <c r="AH990" i="7"/>
  <c r="AG990" i="7"/>
  <c r="AF990" i="7"/>
  <c r="AZ989" i="7"/>
  <c r="AH989" i="7"/>
  <c r="AG989" i="7"/>
  <c r="AF989" i="7"/>
  <c r="AZ988" i="7"/>
  <c r="AH988" i="7"/>
  <c r="AG988" i="7"/>
  <c r="AF988" i="7"/>
  <c r="AZ987" i="7"/>
  <c r="AH987" i="7"/>
  <c r="AG987" i="7"/>
  <c r="AF987" i="7"/>
  <c r="AZ986" i="7"/>
  <c r="AH986" i="7"/>
  <c r="AG986" i="7"/>
  <c r="AF986" i="7"/>
  <c r="AZ985" i="7"/>
  <c r="AH985" i="7"/>
  <c r="AG985" i="7"/>
  <c r="AF985" i="7"/>
  <c r="AZ984" i="7"/>
  <c r="AH984" i="7"/>
  <c r="AG984" i="7"/>
  <c r="AF984" i="7"/>
  <c r="AZ983" i="7"/>
  <c r="AH983" i="7"/>
  <c r="AG983" i="7"/>
  <c r="AF983" i="7"/>
  <c r="AZ982" i="7"/>
  <c r="AH982" i="7"/>
  <c r="AG982" i="7"/>
  <c r="AF982" i="7"/>
  <c r="AZ981" i="7"/>
  <c r="AH981" i="7"/>
  <c r="AG981" i="7"/>
  <c r="AF981" i="7"/>
  <c r="AZ980" i="7"/>
  <c r="AH980" i="7"/>
  <c r="AG980" i="7"/>
  <c r="AF980" i="7"/>
  <c r="AZ979" i="7"/>
  <c r="AH979" i="7"/>
  <c r="AG979" i="7"/>
  <c r="AF979" i="7"/>
  <c r="AZ978" i="7"/>
  <c r="AH978" i="7"/>
  <c r="AG978" i="7"/>
  <c r="AF978" i="7"/>
  <c r="AZ977" i="7"/>
  <c r="AH977" i="7"/>
  <c r="AG977" i="7"/>
  <c r="AF977" i="7"/>
  <c r="AZ976" i="7"/>
  <c r="AH976" i="7"/>
  <c r="AG976" i="7"/>
  <c r="AF976" i="7"/>
  <c r="AZ975" i="7"/>
  <c r="AH975" i="7"/>
  <c r="AG975" i="7"/>
  <c r="AF975" i="7"/>
  <c r="AZ974" i="7"/>
  <c r="AH974" i="7"/>
  <c r="AG974" i="7"/>
  <c r="AF974" i="7"/>
  <c r="AZ973" i="7"/>
  <c r="AH973" i="7"/>
  <c r="AG973" i="7"/>
  <c r="AF973" i="7"/>
  <c r="AZ972" i="7"/>
  <c r="AH972" i="7"/>
  <c r="AG972" i="7"/>
  <c r="AF972" i="7"/>
  <c r="AZ971" i="7"/>
  <c r="AH971" i="7"/>
  <c r="AG971" i="7"/>
  <c r="AF971" i="7"/>
  <c r="AZ970" i="7"/>
  <c r="AH970" i="7"/>
  <c r="AG970" i="7"/>
  <c r="AF970" i="7"/>
  <c r="AZ969" i="7"/>
  <c r="AH969" i="7"/>
  <c r="AG969" i="7"/>
  <c r="AF969" i="7"/>
  <c r="AZ968" i="7"/>
  <c r="AH968" i="7"/>
  <c r="AG968" i="7"/>
  <c r="AF968" i="7"/>
  <c r="AZ967" i="7"/>
  <c r="AH967" i="7"/>
  <c r="AG967" i="7"/>
  <c r="AF967" i="7"/>
  <c r="AZ966" i="7"/>
  <c r="AH966" i="7"/>
  <c r="AG966" i="7"/>
  <c r="AF966" i="7"/>
  <c r="AZ965" i="7"/>
  <c r="AH965" i="7"/>
  <c r="AG965" i="7"/>
  <c r="AF965" i="7"/>
  <c r="AZ964" i="7"/>
  <c r="AH964" i="7"/>
  <c r="AG964" i="7"/>
  <c r="AF964" i="7"/>
  <c r="AZ963" i="7"/>
  <c r="AH963" i="7"/>
  <c r="AG963" i="7"/>
  <c r="AF963" i="7"/>
  <c r="AZ962" i="7"/>
  <c r="AH962" i="7"/>
  <c r="AG962" i="7"/>
  <c r="AF962" i="7"/>
  <c r="AZ961" i="7"/>
  <c r="AH961" i="7"/>
  <c r="AG961" i="7"/>
  <c r="AF961" i="7"/>
  <c r="AZ960" i="7"/>
  <c r="AH960" i="7"/>
  <c r="AG960" i="7"/>
  <c r="AF960" i="7"/>
  <c r="AZ959" i="7"/>
  <c r="AH959" i="7"/>
  <c r="AG959" i="7"/>
  <c r="AF959" i="7"/>
  <c r="AZ958" i="7"/>
  <c r="AH958" i="7"/>
  <c r="AG958" i="7"/>
  <c r="AF958" i="7"/>
  <c r="AZ957" i="7"/>
  <c r="AH957" i="7"/>
  <c r="AG957" i="7"/>
  <c r="AF957" i="7"/>
  <c r="AZ956" i="7"/>
  <c r="AH956" i="7"/>
  <c r="AG956" i="7"/>
  <c r="AF956" i="7"/>
  <c r="AZ955" i="7"/>
  <c r="AH955" i="7"/>
  <c r="AG955" i="7"/>
  <c r="AF955" i="7"/>
  <c r="AZ954" i="7"/>
  <c r="AH954" i="7"/>
  <c r="AG954" i="7"/>
  <c r="AF954" i="7"/>
  <c r="AZ953" i="7"/>
  <c r="AH953" i="7"/>
  <c r="AG953" i="7"/>
  <c r="AF953" i="7"/>
  <c r="AZ952" i="7"/>
  <c r="AH952" i="7"/>
  <c r="AG952" i="7"/>
  <c r="AF952" i="7"/>
  <c r="AZ951" i="7"/>
  <c r="AH951" i="7"/>
  <c r="AG951" i="7"/>
  <c r="AF951" i="7"/>
  <c r="AZ950" i="7"/>
  <c r="AH950" i="7"/>
  <c r="AG950" i="7"/>
  <c r="AF950" i="7"/>
  <c r="AZ949" i="7"/>
  <c r="AH949" i="7"/>
  <c r="AG949" i="7"/>
  <c r="AF949" i="7"/>
  <c r="AZ948" i="7"/>
  <c r="AH948" i="7"/>
  <c r="AG948" i="7"/>
  <c r="AF948" i="7"/>
  <c r="AZ947" i="7"/>
  <c r="AH947" i="7"/>
  <c r="AG947" i="7"/>
  <c r="AF947" i="7"/>
  <c r="AZ946" i="7"/>
  <c r="AH946" i="7"/>
  <c r="AG946" i="7"/>
  <c r="AF946" i="7"/>
  <c r="AZ945" i="7"/>
  <c r="AH945" i="7"/>
  <c r="AG945" i="7"/>
  <c r="AF945" i="7"/>
  <c r="AZ944" i="7"/>
  <c r="AH944" i="7"/>
  <c r="AG944" i="7"/>
  <c r="AF944" i="7"/>
  <c r="AZ943" i="7"/>
  <c r="AH943" i="7"/>
  <c r="AG943" i="7"/>
  <c r="AF943" i="7"/>
  <c r="AZ942" i="7"/>
  <c r="AH942" i="7"/>
  <c r="AG942" i="7"/>
  <c r="AF942" i="7"/>
  <c r="AZ941" i="7"/>
  <c r="AH941" i="7"/>
  <c r="AG941" i="7"/>
  <c r="AF941" i="7"/>
  <c r="AZ940" i="7"/>
  <c r="AH940" i="7"/>
  <c r="AG940" i="7"/>
  <c r="AF940" i="7"/>
  <c r="AZ939" i="7"/>
  <c r="AH939" i="7"/>
  <c r="AG939" i="7"/>
  <c r="AF939" i="7"/>
  <c r="AZ938" i="7"/>
  <c r="AH938" i="7"/>
  <c r="AG938" i="7"/>
  <c r="AF938" i="7"/>
  <c r="AZ937" i="7"/>
  <c r="AH937" i="7"/>
  <c r="AG937" i="7"/>
  <c r="AF937" i="7"/>
  <c r="AZ936" i="7"/>
  <c r="AH936" i="7"/>
  <c r="AG936" i="7"/>
  <c r="AF936" i="7"/>
  <c r="AZ935" i="7"/>
  <c r="AH935" i="7"/>
  <c r="AG935" i="7"/>
  <c r="AF935" i="7"/>
  <c r="AZ934" i="7"/>
  <c r="AH934" i="7"/>
  <c r="AG934" i="7"/>
  <c r="AF934" i="7"/>
  <c r="AZ933" i="7"/>
  <c r="AH933" i="7"/>
  <c r="AG933" i="7"/>
  <c r="AF933" i="7"/>
  <c r="AZ932" i="7"/>
  <c r="AH932" i="7"/>
  <c r="AG932" i="7"/>
  <c r="AF932" i="7"/>
  <c r="AZ931" i="7"/>
  <c r="AH931" i="7"/>
  <c r="AG931" i="7"/>
  <c r="AF931" i="7"/>
  <c r="AZ930" i="7"/>
  <c r="AH930" i="7"/>
  <c r="AG930" i="7"/>
  <c r="AF930" i="7"/>
  <c r="AZ929" i="7"/>
  <c r="AH929" i="7"/>
  <c r="AG929" i="7"/>
  <c r="AF929" i="7"/>
  <c r="AZ928" i="7"/>
  <c r="AH928" i="7"/>
  <c r="AG928" i="7"/>
  <c r="AF928" i="7"/>
  <c r="AZ927" i="7"/>
  <c r="AH927" i="7"/>
  <c r="AG927" i="7"/>
  <c r="AF927" i="7"/>
  <c r="AZ926" i="7"/>
  <c r="AH926" i="7"/>
  <c r="AG926" i="7"/>
  <c r="AF926" i="7"/>
  <c r="AZ925" i="7"/>
  <c r="AH925" i="7"/>
  <c r="AG925" i="7"/>
  <c r="AF925" i="7"/>
  <c r="AZ924" i="7"/>
  <c r="AH924" i="7"/>
  <c r="AG924" i="7"/>
  <c r="AF924" i="7"/>
  <c r="AZ923" i="7"/>
  <c r="AH923" i="7"/>
  <c r="AG923" i="7"/>
  <c r="AF923" i="7"/>
  <c r="AZ922" i="7"/>
  <c r="AH922" i="7"/>
  <c r="AG922" i="7"/>
  <c r="AF922" i="7"/>
  <c r="AZ921" i="7"/>
  <c r="AH921" i="7"/>
  <c r="AG921" i="7"/>
  <c r="AF921" i="7"/>
  <c r="AZ920" i="7"/>
  <c r="AH920" i="7"/>
  <c r="AG920" i="7"/>
  <c r="AF920" i="7"/>
  <c r="AZ919" i="7"/>
  <c r="AH919" i="7"/>
  <c r="AG919" i="7"/>
  <c r="AF919" i="7"/>
  <c r="AZ918" i="7"/>
  <c r="AH918" i="7"/>
  <c r="AG918" i="7"/>
  <c r="AF918" i="7"/>
  <c r="AZ917" i="7"/>
  <c r="AH917" i="7"/>
  <c r="AG917" i="7"/>
  <c r="AF917" i="7"/>
  <c r="AZ916" i="7"/>
  <c r="AH916" i="7"/>
  <c r="AG916" i="7"/>
  <c r="AF916" i="7"/>
  <c r="AZ915" i="7"/>
  <c r="AH915" i="7"/>
  <c r="AG915" i="7"/>
  <c r="AF915" i="7"/>
  <c r="AZ914" i="7"/>
  <c r="AH914" i="7"/>
  <c r="AG914" i="7"/>
  <c r="AF914" i="7"/>
  <c r="AZ913" i="7"/>
  <c r="AH913" i="7"/>
  <c r="AG913" i="7"/>
  <c r="AF913" i="7"/>
  <c r="AZ912" i="7"/>
  <c r="AH912" i="7"/>
  <c r="AG912" i="7"/>
  <c r="AF912" i="7"/>
  <c r="AZ911" i="7"/>
  <c r="AH911" i="7"/>
  <c r="AG911" i="7"/>
  <c r="AF911" i="7"/>
  <c r="AZ910" i="7"/>
  <c r="AH910" i="7"/>
  <c r="AG910" i="7"/>
  <c r="AF910" i="7"/>
  <c r="AZ909" i="7"/>
  <c r="AH909" i="7"/>
  <c r="AG909" i="7"/>
  <c r="AF909" i="7"/>
  <c r="AZ908" i="7"/>
  <c r="AH908" i="7"/>
  <c r="AG908" i="7"/>
  <c r="AF908" i="7"/>
  <c r="AZ907" i="7"/>
  <c r="AH907" i="7"/>
  <c r="AG907" i="7"/>
  <c r="AF907" i="7"/>
  <c r="AZ906" i="7"/>
  <c r="AH906" i="7"/>
  <c r="AG906" i="7"/>
  <c r="AF906" i="7"/>
  <c r="AZ905" i="7"/>
  <c r="AH905" i="7"/>
  <c r="AG905" i="7"/>
  <c r="AF905" i="7"/>
  <c r="AZ904" i="7"/>
  <c r="AH904" i="7"/>
  <c r="AG904" i="7"/>
  <c r="AF904" i="7"/>
  <c r="AZ903" i="7"/>
  <c r="AH903" i="7"/>
  <c r="AG903" i="7"/>
  <c r="AF903" i="7"/>
  <c r="AZ902" i="7"/>
  <c r="AH902" i="7"/>
  <c r="AG902" i="7"/>
  <c r="AF902" i="7"/>
  <c r="AZ901" i="7"/>
  <c r="AH901" i="7"/>
  <c r="AG901" i="7"/>
  <c r="AF901" i="7"/>
  <c r="AZ900" i="7"/>
  <c r="AH900" i="7"/>
  <c r="AG900" i="7"/>
  <c r="AF900" i="7"/>
  <c r="AZ899" i="7"/>
  <c r="AH899" i="7"/>
  <c r="AG899" i="7"/>
  <c r="AF899" i="7"/>
  <c r="AZ898" i="7"/>
  <c r="AH898" i="7"/>
  <c r="AG898" i="7"/>
  <c r="AF898" i="7"/>
  <c r="AZ897" i="7"/>
  <c r="AH897" i="7"/>
  <c r="AG897" i="7"/>
  <c r="AF897" i="7"/>
  <c r="AZ896" i="7"/>
  <c r="AH896" i="7"/>
  <c r="AG896" i="7"/>
  <c r="AF896" i="7"/>
  <c r="AZ895" i="7"/>
  <c r="AH895" i="7"/>
  <c r="AG895" i="7"/>
  <c r="AF895" i="7"/>
  <c r="AZ894" i="7"/>
  <c r="AH894" i="7"/>
  <c r="AG894" i="7"/>
  <c r="AF894" i="7"/>
  <c r="AZ893" i="7"/>
  <c r="AH893" i="7"/>
  <c r="AG893" i="7"/>
  <c r="AF893" i="7"/>
  <c r="AZ892" i="7"/>
  <c r="AH892" i="7"/>
  <c r="AG892" i="7"/>
  <c r="AF892" i="7"/>
  <c r="AZ891" i="7"/>
  <c r="AH891" i="7"/>
  <c r="AG891" i="7"/>
  <c r="AF891" i="7"/>
  <c r="AZ890" i="7"/>
  <c r="AH890" i="7"/>
  <c r="AG890" i="7"/>
  <c r="AF890" i="7"/>
  <c r="AZ889" i="7"/>
  <c r="AH889" i="7"/>
  <c r="AG889" i="7"/>
  <c r="AF889" i="7"/>
  <c r="AZ888" i="7"/>
  <c r="AH888" i="7"/>
  <c r="AG888" i="7"/>
  <c r="AF888" i="7"/>
  <c r="AZ887" i="7"/>
  <c r="AH887" i="7"/>
  <c r="AG887" i="7"/>
  <c r="AF887" i="7"/>
  <c r="AZ886" i="7"/>
  <c r="AH886" i="7"/>
  <c r="AG886" i="7"/>
  <c r="AF886" i="7"/>
  <c r="AZ885" i="7"/>
  <c r="AH885" i="7"/>
  <c r="AG885" i="7"/>
  <c r="AF885" i="7"/>
  <c r="AZ884" i="7"/>
  <c r="AH884" i="7"/>
  <c r="AG884" i="7"/>
  <c r="AF884" i="7"/>
  <c r="AZ883" i="7"/>
  <c r="AH883" i="7"/>
  <c r="AG883" i="7"/>
  <c r="AF883" i="7"/>
  <c r="AZ882" i="7"/>
  <c r="AH882" i="7"/>
  <c r="AG882" i="7"/>
  <c r="AF882" i="7"/>
  <c r="AZ881" i="7"/>
  <c r="AH881" i="7"/>
  <c r="AG881" i="7"/>
  <c r="AF881" i="7"/>
  <c r="AZ880" i="7"/>
  <c r="AH880" i="7"/>
  <c r="AG880" i="7"/>
  <c r="AF880" i="7"/>
  <c r="AZ879" i="7"/>
  <c r="AH879" i="7"/>
  <c r="AG879" i="7"/>
  <c r="AF879" i="7"/>
  <c r="AZ878" i="7"/>
  <c r="AH878" i="7"/>
  <c r="AG878" i="7"/>
  <c r="AF878" i="7"/>
  <c r="AZ877" i="7"/>
  <c r="AH877" i="7"/>
  <c r="AG877" i="7"/>
  <c r="AF877" i="7"/>
  <c r="AZ876" i="7"/>
  <c r="AH876" i="7"/>
  <c r="AG876" i="7"/>
  <c r="AF876" i="7"/>
  <c r="AZ875" i="7"/>
  <c r="AH875" i="7"/>
  <c r="AG875" i="7"/>
  <c r="AF875" i="7"/>
  <c r="AZ874" i="7"/>
  <c r="AH874" i="7"/>
  <c r="AG874" i="7"/>
  <c r="AF874" i="7"/>
  <c r="AZ873" i="7"/>
  <c r="AH873" i="7"/>
  <c r="AG873" i="7"/>
  <c r="AF873" i="7"/>
  <c r="AZ872" i="7"/>
  <c r="AH872" i="7"/>
  <c r="AG872" i="7"/>
  <c r="AF872" i="7"/>
  <c r="AZ871" i="7"/>
  <c r="AH871" i="7"/>
  <c r="AG871" i="7"/>
  <c r="AF871" i="7"/>
  <c r="AZ870" i="7"/>
  <c r="AH870" i="7"/>
  <c r="AG870" i="7"/>
  <c r="AF870" i="7"/>
  <c r="AZ869" i="7"/>
  <c r="AH869" i="7"/>
  <c r="AG869" i="7"/>
  <c r="AF869" i="7"/>
  <c r="AZ868" i="7"/>
  <c r="AH868" i="7"/>
  <c r="AG868" i="7"/>
  <c r="AF868" i="7"/>
  <c r="AZ867" i="7"/>
  <c r="AH867" i="7"/>
  <c r="AG867" i="7"/>
  <c r="AF867" i="7"/>
  <c r="AZ866" i="7"/>
  <c r="AH866" i="7"/>
  <c r="AG866" i="7"/>
  <c r="AF866" i="7"/>
  <c r="AZ865" i="7"/>
  <c r="AH865" i="7"/>
  <c r="AG865" i="7"/>
  <c r="AF865" i="7"/>
  <c r="AZ864" i="7"/>
  <c r="AH864" i="7"/>
  <c r="AG864" i="7"/>
  <c r="AF864" i="7"/>
  <c r="AZ863" i="7"/>
  <c r="AH863" i="7"/>
  <c r="AG863" i="7"/>
  <c r="AF863" i="7"/>
  <c r="AZ862" i="7"/>
  <c r="AH862" i="7"/>
  <c r="AG862" i="7"/>
  <c r="AF862" i="7"/>
  <c r="AZ861" i="7"/>
  <c r="AH861" i="7"/>
  <c r="AG861" i="7"/>
  <c r="AF861" i="7"/>
  <c r="AZ860" i="7"/>
  <c r="AH860" i="7"/>
  <c r="AG860" i="7"/>
  <c r="AF860" i="7"/>
  <c r="AZ859" i="7"/>
  <c r="AH859" i="7"/>
  <c r="AG859" i="7"/>
  <c r="AF859" i="7"/>
  <c r="AZ858" i="7"/>
  <c r="AH858" i="7"/>
  <c r="AG858" i="7"/>
  <c r="AF858" i="7"/>
  <c r="AZ857" i="7"/>
  <c r="AH857" i="7"/>
  <c r="AG857" i="7"/>
  <c r="AF857" i="7"/>
  <c r="AZ856" i="7"/>
  <c r="AH856" i="7"/>
  <c r="AG856" i="7"/>
  <c r="AF856" i="7"/>
  <c r="AZ855" i="7"/>
  <c r="AH855" i="7"/>
  <c r="AG855" i="7"/>
  <c r="AF855" i="7"/>
  <c r="AZ854" i="7"/>
  <c r="AH854" i="7"/>
  <c r="AG854" i="7"/>
  <c r="AF854" i="7"/>
  <c r="AZ853" i="7"/>
  <c r="AH853" i="7"/>
  <c r="AG853" i="7"/>
  <c r="AF853" i="7"/>
  <c r="AZ852" i="7"/>
  <c r="AH852" i="7"/>
  <c r="AG852" i="7"/>
  <c r="AF852" i="7"/>
  <c r="AZ851" i="7"/>
  <c r="AH851" i="7"/>
  <c r="AG851" i="7"/>
  <c r="AF851" i="7"/>
  <c r="AZ850" i="7"/>
  <c r="AH850" i="7"/>
  <c r="AG850" i="7"/>
  <c r="AF850" i="7"/>
  <c r="AZ849" i="7"/>
  <c r="AH849" i="7"/>
  <c r="AG849" i="7"/>
  <c r="AF849" i="7"/>
  <c r="AZ848" i="7"/>
  <c r="AH848" i="7"/>
  <c r="AG848" i="7"/>
  <c r="AF848" i="7"/>
  <c r="AZ847" i="7"/>
  <c r="AH847" i="7"/>
  <c r="AG847" i="7"/>
  <c r="AF847" i="7"/>
  <c r="AZ846" i="7"/>
  <c r="AH846" i="7"/>
  <c r="AG846" i="7"/>
  <c r="AF846" i="7"/>
  <c r="AZ845" i="7"/>
  <c r="AH845" i="7"/>
  <c r="AG845" i="7"/>
  <c r="AF845" i="7"/>
  <c r="AZ844" i="7"/>
  <c r="AH844" i="7"/>
  <c r="AG844" i="7"/>
  <c r="AF844" i="7"/>
  <c r="AZ843" i="7"/>
  <c r="AH843" i="7"/>
  <c r="AG843" i="7"/>
  <c r="AF843" i="7"/>
  <c r="AZ842" i="7"/>
  <c r="AH842" i="7"/>
  <c r="AG842" i="7"/>
  <c r="AF842" i="7"/>
  <c r="AZ841" i="7"/>
  <c r="AH841" i="7"/>
  <c r="AG841" i="7"/>
  <c r="AF841" i="7"/>
  <c r="AZ840" i="7"/>
  <c r="AH840" i="7"/>
  <c r="AG840" i="7"/>
  <c r="AF840" i="7"/>
  <c r="AZ839" i="7"/>
  <c r="AH839" i="7"/>
  <c r="AG839" i="7"/>
  <c r="AF839" i="7"/>
  <c r="AZ838" i="7"/>
  <c r="AH838" i="7"/>
  <c r="AG838" i="7"/>
  <c r="AF838" i="7"/>
  <c r="AZ837" i="7"/>
  <c r="AH837" i="7"/>
  <c r="AG837" i="7"/>
  <c r="AF837" i="7"/>
  <c r="AZ836" i="7"/>
  <c r="AH836" i="7"/>
  <c r="AG836" i="7"/>
  <c r="AF836" i="7"/>
  <c r="AZ835" i="7"/>
  <c r="AH835" i="7"/>
  <c r="AG835" i="7"/>
  <c r="AF835" i="7"/>
  <c r="AZ834" i="7"/>
  <c r="AH834" i="7"/>
  <c r="AG834" i="7"/>
  <c r="AF834" i="7"/>
  <c r="AZ833" i="7"/>
  <c r="AH833" i="7"/>
  <c r="AG833" i="7"/>
  <c r="AF833" i="7"/>
  <c r="AZ832" i="7"/>
  <c r="AH832" i="7"/>
  <c r="AG832" i="7"/>
  <c r="AF832" i="7"/>
  <c r="AZ831" i="7"/>
  <c r="AH831" i="7"/>
  <c r="AG831" i="7"/>
  <c r="AF831" i="7"/>
  <c r="AZ830" i="7"/>
  <c r="AH830" i="7"/>
  <c r="AG830" i="7"/>
  <c r="AF830" i="7"/>
  <c r="AZ829" i="7"/>
  <c r="AH829" i="7"/>
  <c r="AG829" i="7"/>
  <c r="AF829" i="7"/>
  <c r="AZ828" i="7"/>
  <c r="AH828" i="7"/>
  <c r="AG828" i="7"/>
  <c r="AF828" i="7"/>
  <c r="AZ827" i="7"/>
  <c r="AH827" i="7"/>
  <c r="AG827" i="7"/>
  <c r="AF827" i="7"/>
  <c r="AZ826" i="7"/>
  <c r="AH826" i="7"/>
  <c r="AG826" i="7"/>
  <c r="AF826" i="7"/>
  <c r="AZ825" i="7"/>
  <c r="AH825" i="7"/>
  <c r="AG825" i="7"/>
  <c r="AF825" i="7"/>
  <c r="AZ824" i="7"/>
  <c r="AH824" i="7"/>
  <c r="AG824" i="7"/>
  <c r="AF824" i="7"/>
  <c r="AZ823" i="7"/>
  <c r="AH823" i="7"/>
  <c r="AG823" i="7"/>
  <c r="AF823" i="7"/>
  <c r="AZ822" i="7"/>
  <c r="AH822" i="7"/>
  <c r="AG822" i="7"/>
  <c r="AF822" i="7"/>
  <c r="AZ821" i="7"/>
  <c r="AH821" i="7"/>
  <c r="AG821" i="7"/>
  <c r="AF821" i="7"/>
  <c r="AZ820" i="7"/>
  <c r="AH820" i="7"/>
  <c r="AG820" i="7"/>
  <c r="AF820" i="7"/>
  <c r="AZ819" i="7"/>
  <c r="AH819" i="7"/>
  <c r="AG819" i="7"/>
  <c r="AF819" i="7"/>
  <c r="AZ818" i="7"/>
  <c r="AH818" i="7"/>
  <c r="AG818" i="7"/>
  <c r="AF818" i="7"/>
  <c r="AZ817" i="7"/>
  <c r="AH817" i="7"/>
  <c r="AG817" i="7"/>
  <c r="AF817" i="7"/>
  <c r="AZ816" i="7"/>
  <c r="AH816" i="7"/>
  <c r="AG816" i="7"/>
  <c r="AF816" i="7"/>
  <c r="AZ815" i="7"/>
  <c r="AH815" i="7"/>
  <c r="AG815" i="7"/>
  <c r="AF815" i="7"/>
  <c r="AZ814" i="7"/>
  <c r="AH814" i="7"/>
  <c r="AG814" i="7"/>
  <c r="AF814" i="7"/>
  <c r="AZ813" i="7"/>
  <c r="AH813" i="7"/>
  <c r="AG813" i="7"/>
  <c r="AF813" i="7"/>
  <c r="AZ812" i="7"/>
  <c r="AH812" i="7"/>
  <c r="AG812" i="7"/>
  <c r="AF812" i="7"/>
  <c r="AZ811" i="7"/>
  <c r="AH811" i="7"/>
  <c r="AG811" i="7"/>
  <c r="AF811" i="7"/>
  <c r="AZ810" i="7"/>
  <c r="AH810" i="7"/>
  <c r="AG810" i="7"/>
  <c r="AF810" i="7"/>
  <c r="AZ809" i="7"/>
  <c r="AH809" i="7"/>
  <c r="AG809" i="7"/>
  <c r="AF809" i="7"/>
  <c r="AZ808" i="7"/>
  <c r="AH808" i="7"/>
  <c r="AG808" i="7"/>
  <c r="AF808" i="7"/>
  <c r="AZ807" i="7"/>
  <c r="AH807" i="7"/>
  <c r="AG807" i="7"/>
  <c r="AF807" i="7"/>
  <c r="AZ806" i="7"/>
  <c r="AH806" i="7"/>
  <c r="AG806" i="7"/>
  <c r="AF806" i="7"/>
  <c r="AZ805" i="7"/>
  <c r="AH805" i="7"/>
  <c r="AG805" i="7"/>
  <c r="AF805" i="7"/>
  <c r="AZ804" i="7"/>
  <c r="AH804" i="7"/>
  <c r="AG804" i="7"/>
  <c r="AF804" i="7"/>
  <c r="AZ803" i="7"/>
  <c r="AH803" i="7"/>
  <c r="AG803" i="7"/>
  <c r="AF803" i="7"/>
  <c r="AZ802" i="7"/>
  <c r="AH802" i="7"/>
  <c r="AG802" i="7"/>
  <c r="AF802" i="7"/>
  <c r="AZ801" i="7"/>
  <c r="AH801" i="7"/>
  <c r="AG801" i="7"/>
  <c r="AF801" i="7"/>
  <c r="AZ800" i="7"/>
  <c r="AH800" i="7"/>
  <c r="AG800" i="7"/>
  <c r="AF800" i="7"/>
  <c r="AZ799" i="7"/>
  <c r="AH799" i="7"/>
  <c r="AG799" i="7"/>
  <c r="AF799" i="7"/>
  <c r="AZ798" i="7"/>
  <c r="AH798" i="7"/>
  <c r="AG798" i="7"/>
  <c r="AF798" i="7"/>
  <c r="AZ797" i="7"/>
  <c r="AH797" i="7"/>
  <c r="AG797" i="7"/>
  <c r="AF797" i="7"/>
  <c r="AZ796" i="7"/>
  <c r="AH796" i="7"/>
  <c r="AG796" i="7"/>
  <c r="AF796" i="7"/>
  <c r="AZ795" i="7"/>
  <c r="AH795" i="7"/>
  <c r="AG795" i="7"/>
  <c r="AF795" i="7"/>
  <c r="AZ794" i="7"/>
  <c r="AH794" i="7"/>
  <c r="AG794" i="7"/>
  <c r="AF794" i="7"/>
  <c r="AZ793" i="7"/>
  <c r="AH793" i="7"/>
  <c r="AG793" i="7"/>
  <c r="AF793" i="7"/>
  <c r="AZ792" i="7"/>
  <c r="AH792" i="7"/>
  <c r="AG792" i="7"/>
  <c r="AF792" i="7"/>
  <c r="AZ791" i="7"/>
  <c r="AH791" i="7"/>
  <c r="AG791" i="7"/>
  <c r="AF791" i="7"/>
  <c r="AZ790" i="7"/>
  <c r="AH790" i="7"/>
  <c r="AG790" i="7"/>
  <c r="AF790" i="7"/>
  <c r="AZ789" i="7"/>
  <c r="AH789" i="7"/>
  <c r="AG789" i="7"/>
  <c r="AF789" i="7"/>
  <c r="AZ788" i="7"/>
  <c r="AH788" i="7"/>
  <c r="AG788" i="7"/>
  <c r="AF788" i="7"/>
  <c r="AZ787" i="7"/>
  <c r="AH787" i="7"/>
  <c r="AG787" i="7"/>
  <c r="AF787" i="7"/>
  <c r="AZ786" i="7"/>
  <c r="AH786" i="7"/>
  <c r="AG786" i="7"/>
  <c r="AF786" i="7"/>
  <c r="AZ785" i="7"/>
  <c r="AH785" i="7"/>
  <c r="AG785" i="7"/>
  <c r="AF785" i="7"/>
  <c r="AZ784" i="7"/>
  <c r="AH784" i="7"/>
  <c r="AG784" i="7"/>
  <c r="AF784" i="7"/>
  <c r="AZ783" i="7"/>
  <c r="AH783" i="7"/>
  <c r="AG783" i="7"/>
  <c r="AF783" i="7"/>
  <c r="AZ782" i="7"/>
  <c r="AH782" i="7"/>
  <c r="AG782" i="7"/>
  <c r="AF782" i="7"/>
  <c r="AZ781" i="7"/>
  <c r="AH781" i="7"/>
  <c r="AG781" i="7"/>
  <c r="AF781" i="7"/>
  <c r="AZ780" i="7"/>
  <c r="AH780" i="7"/>
  <c r="AG780" i="7"/>
  <c r="AF780" i="7"/>
  <c r="AZ779" i="7"/>
  <c r="AH779" i="7"/>
  <c r="AG779" i="7"/>
  <c r="AF779" i="7"/>
  <c r="AZ778" i="7"/>
  <c r="AH778" i="7"/>
  <c r="AG778" i="7"/>
  <c r="AF778" i="7"/>
  <c r="AZ777" i="7"/>
  <c r="AH777" i="7"/>
  <c r="AG777" i="7"/>
  <c r="AF777" i="7"/>
  <c r="AZ776" i="7"/>
  <c r="AH776" i="7"/>
  <c r="AG776" i="7"/>
  <c r="AF776" i="7"/>
  <c r="AZ775" i="7"/>
  <c r="AH775" i="7"/>
  <c r="AG775" i="7"/>
  <c r="AF775" i="7"/>
  <c r="AZ774" i="7"/>
  <c r="AH774" i="7"/>
  <c r="AG774" i="7"/>
  <c r="AF774" i="7"/>
  <c r="AZ773" i="7"/>
  <c r="AH773" i="7"/>
  <c r="AG773" i="7"/>
  <c r="AF773" i="7"/>
  <c r="AZ772" i="7"/>
  <c r="AH772" i="7"/>
  <c r="AG772" i="7"/>
  <c r="AF772" i="7"/>
  <c r="AZ771" i="7"/>
  <c r="AH771" i="7"/>
  <c r="AG771" i="7"/>
  <c r="AF771" i="7"/>
  <c r="AZ770" i="7"/>
  <c r="AH770" i="7"/>
  <c r="AG770" i="7"/>
  <c r="AF770" i="7"/>
  <c r="AZ769" i="7"/>
  <c r="AH769" i="7"/>
  <c r="AG769" i="7"/>
  <c r="AF769" i="7"/>
  <c r="AZ768" i="7"/>
  <c r="AH768" i="7"/>
  <c r="AG768" i="7"/>
  <c r="AF768" i="7"/>
  <c r="AZ767" i="7"/>
  <c r="AH767" i="7"/>
  <c r="AG767" i="7"/>
  <c r="AF767" i="7"/>
  <c r="AZ766" i="7"/>
  <c r="AH766" i="7"/>
  <c r="AG766" i="7"/>
  <c r="AF766" i="7"/>
  <c r="AZ765" i="7"/>
  <c r="AH765" i="7"/>
  <c r="AG765" i="7"/>
  <c r="AF765" i="7"/>
  <c r="AZ764" i="7"/>
  <c r="AH764" i="7"/>
  <c r="AG764" i="7"/>
  <c r="AF764" i="7"/>
  <c r="AZ763" i="7"/>
  <c r="AH763" i="7"/>
  <c r="AG763" i="7"/>
  <c r="AF763" i="7"/>
  <c r="AZ762" i="7"/>
  <c r="AH762" i="7"/>
  <c r="AG762" i="7"/>
  <c r="AF762" i="7"/>
  <c r="AZ761" i="7"/>
  <c r="AH761" i="7"/>
  <c r="AG761" i="7"/>
  <c r="AF761" i="7"/>
  <c r="AZ760" i="7"/>
  <c r="AH760" i="7"/>
  <c r="AG760" i="7"/>
  <c r="AF760" i="7"/>
  <c r="AZ759" i="7"/>
  <c r="AH759" i="7"/>
  <c r="AG759" i="7"/>
  <c r="AF759" i="7"/>
  <c r="AZ758" i="7"/>
  <c r="AH758" i="7"/>
  <c r="AG758" i="7"/>
  <c r="AF758" i="7"/>
  <c r="AZ757" i="7"/>
  <c r="AH757" i="7"/>
  <c r="AG757" i="7"/>
  <c r="AF757" i="7"/>
  <c r="AZ756" i="7"/>
  <c r="AH756" i="7"/>
  <c r="AG756" i="7"/>
  <c r="AF756" i="7"/>
  <c r="AZ755" i="7"/>
  <c r="AH755" i="7"/>
  <c r="AG755" i="7"/>
  <c r="AF755" i="7"/>
  <c r="AZ754" i="7"/>
  <c r="AH754" i="7"/>
  <c r="AG754" i="7"/>
  <c r="AF754" i="7"/>
  <c r="AZ753" i="7"/>
  <c r="AH753" i="7"/>
  <c r="AG753" i="7"/>
  <c r="AF753" i="7"/>
  <c r="AZ752" i="7"/>
  <c r="AH752" i="7"/>
  <c r="AG752" i="7"/>
  <c r="AF752" i="7"/>
  <c r="AZ751" i="7"/>
  <c r="AH751" i="7"/>
  <c r="AG751" i="7"/>
  <c r="AF751" i="7"/>
  <c r="AZ750" i="7"/>
  <c r="AH750" i="7"/>
  <c r="AG750" i="7"/>
  <c r="AF750" i="7"/>
  <c r="AZ749" i="7"/>
  <c r="AH749" i="7"/>
  <c r="AG749" i="7"/>
  <c r="AF749" i="7"/>
  <c r="AZ748" i="7"/>
  <c r="AH748" i="7"/>
  <c r="AG748" i="7"/>
  <c r="AF748" i="7"/>
  <c r="AZ747" i="7"/>
  <c r="AH747" i="7"/>
  <c r="AG747" i="7"/>
  <c r="AF747" i="7"/>
  <c r="AZ746" i="7"/>
  <c r="AH746" i="7"/>
  <c r="AG746" i="7"/>
  <c r="AF746" i="7"/>
  <c r="AZ745" i="7"/>
  <c r="AH745" i="7"/>
  <c r="AG745" i="7"/>
  <c r="AF745" i="7"/>
  <c r="AZ744" i="7"/>
  <c r="AH744" i="7"/>
  <c r="AG744" i="7"/>
  <c r="AF744" i="7"/>
  <c r="AZ743" i="7"/>
  <c r="AH743" i="7"/>
  <c r="AG743" i="7"/>
  <c r="AF743" i="7"/>
  <c r="AZ742" i="7"/>
  <c r="AH742" i="7"/>
  <c r="AG742" i="7"/>
  <c r="AF742" i="7"/>
  <c r="AZ741" i="7"/>
  <c r="AH741" i="7"/>
  <c r="AG741" i="7"/>
  <c r="AF741" i="7"/>
  <c r="AZ740" i="7"/>
  <c r="AH740" i="7"/>
  <c r="AG740" i="7"/>
  <c r="AF740" i="7"/>
  <c r="AZ739" i="7"/>
  <c r="AH739" i="7"/>
  <c r="AG739" i="7"/>
  <c r="AF739" i="7"/>
  <c r="AZ738" i="7"/>
  <c r="AH738" i="7"/>
  <c r="AG738" i="7"/>
  <c r="AF738" i="7"/>
  <c r="AZ737" i="7"/>
  <c r="AH737" i="7"/>
  <c r="AG737" i="7"/>
  <c r="AF737" i="7"/>
  <c r="AZ736" i="7"/>
  <c r="AH736" i="7"/>
  <c r="AG736" i="7"/>
  <c r="AF736" i="7"/>
  <c r="AZ735" i="7"/>
  <c r="AH735" i="7"/>
  <c r="AG735" i="7"/>
  <c r="AF735" i="7"/>
  <c r="AZ734" i="7"/>
  <c r="AH734" i="7"/>
  <c r="AG734" i="7"/>
  <c r="AF734" i="7"/>
  <c r="AZ733" i="7"/>
  <c r="AH733" i="7"/>
  <c r="AG733" i="7"/>
  <c r="AF733" i="7"/>
  <c r="AZ732" i="7"/>
  <c r="AH732" i="7"/>
  <c r="AG732" i="7"/>
  <c r="AF732" i="7"/>
  <c r="AZ731" i="7"/>
  <c r="AH731" i="7"/>
  <c r="AG731" i="7"/>
  <c r="AF731" i="7"/>
  <c r="AZ730" i="7"/>
  <c r="AH730" i="7"/>
  <c r="AG730" i="7"/>
  <c r="AF730" i="7"/>
  <c r="AZ729" i="7"/>
  <c r="AH729" i="7"/>
  <c r="AG729" i="7"/>
  <c r="AF729" i="7"/>
  <c r="AZ728" i="7"/>
  <c r="AH728" i="7"/>
  <c r="AG728" i="7"/>
  <c r="AF728" i="7"/>
  <c r="AZ727" i="7"/>
  <c r="AH727" i="7"/>
  <c r="AG727" i="7"/>
  <c r="AF727" i="7"/>
  <c r="AZ726" i="7"/>
  <c r="AH726" i="7"/>
  <c r="AG726" i="7"/>
  <c r="AF726" i="7"/>
  <c r="AZ725" i="7"/>
  <c r="AH725" i="7"/>
  <c r="AG725" i="7"/>
  <c r="AF725" i="7"/>
  <c r="AZ724" i="7"/>
  <c r="AH724" i="7"/>
  <c r="AG724" i="7"/>
  <c r="AF724" i="7"/>
  <c r="AZ723" i="7"/>
  <c r="AH723" i="7"/>
  <c r="AG723" i="7"/>
  <c r="AF723" i="7"/>
  <c r="AZ722" i="7"/>
  <c r="AH722" i="7"/>
  <c r="AG722" i="7"/>
  <c r="AF722" i="7"/>
  <c r="AZ721" i="7"/>
  <c r="AH721" i="7"/>
  <c r="AG721" i="7"/>
  <c r="AF721" i="7"/>
  <c r="AZ720" i="7"/>
  <c r="AH720" i="7"/>
  <c r="AG720" i="7"/>
  <c r="AF720" i="7"/>
  <c r="AZ719" i="7"/>
  <c r="AH719" i="7"/>
  <c r="AG719" i="7"/>
  <c r="AF719" i="7"/>
  <c r="AZ718" i="7"/>
  <c r="AH718" i="7"/>
  <c r="AG718" i="7"/>
  <c r="AF718" i="7"/>
  <c r="AZ717" i="7"/>
  <c r="AH717" i="7"/>
  <c r="AG717" i="7"/>
  <c r="AF717" i="7"/>
  <c r="AZ716" i="7"/>
  <c r="AH716" i="7"/>
  <c r="AG716" i="7"/>
  <c r="AF716" i="7"/>
  <c r="AZ715" i="7"/>
  <c r="AH715" i="7"/>
  <c r="AG715" i="7"/>
  <c r="AF715" i="7"/>
  <c r="AZ714" i="7"/>
  <c r="AH714" i="7"/>
  <c r="AG714" i="7"/>
  <c r="AF714" i="7"/>
  <c r="AZ713" i="7"/>
  <c r="AH713" i="7"/>
  <c r="AG713" i="7"/>
  <c r="AF713" i="7"/>
  <c r="AZ712" i="7"/>
  <c r="AH712" i="7"/>
  <c r="AG712" i="7"/>
  <c r="AF712" i="7"/>
  <c r="AZ711" i="7"/>
  <c r="AH711" i="7"/>
  <c r="AG711" i="7"/>
  <c r="AF711" i="7"/>
  <c r="AZ710" i="7"/>
  <c r="AH710" i="7"/>
  <c r="AG710" i="7"/>
  <c r="AF710" i="7"/>
  <c r="AZ709" i="7"/>
  <c r="AH709" i="7"/>
  <c r="AG709" i="7"/>
  <c r="AF709" i="7"/>
  <c r="AZ708" i="7"/>
  <c r="AH708" i="7"/>
  <c r="AG708" i="7"/>
  <c r="AF708" i="7"/>
  <c r="AZ707" i="7"/>
  <c r="AH707" i="7"/>
  <c r="AG707" i="7"/>
  <c r="AF707" i="7"/>
  <c r="AZ706" i="7"/>
  <c r="AH706" i="7"/>
  <c r="AG706" i="7"/>
  <c r="AF706" i="7"/>
  <c r="AZ705" i="7"/>
  <c r="AH705" i="7"/>
  <c r="AG705" i="7"/>
  <c r="AF705" i="7"/>
  <c r="AZ704" i="7"/>
  <c r="AH704" i="7"/>
  <c r="AG704" i="7"/>
  <c r="AF704" i="7"/>
  <c r="AZ703" i="7"/>
  <c r="AH703" i="7"/>
  <c r="AG703" i="7"/>
  <c r="AF703" i="7"/>
  <c r="AZ702" i="7"/>
  <c r="AH702" i="7"/>
  <c r="AG702" i="7"/>
  <c r="AF702" i="7"/>
  <c r="AZ701" i="7"/>
  <c r="AH701" i="7"/>
  <c r="AG701" i="7"/>
  <c r="AF701" i="7"/>
  <c r="AZ700" i="7"/>
  <c r="AH700" i="7"/>
  <c r="AG700" i="7"/>
  <c r="AF700" i="7"/>
  <c r="AZ699" i="7"/>
  <c r="AH699" i="7"/>
  <c r="AG699" i="7"/>
  <c r="AF699" i="7"/>
  <c r="AZ698" i="7"/>
  <c r="AH698" i="7"/>
  <c r="AG698" i="7"/>
  <c r="AF698" i="7"/>
  <c r="AZ697" i="7"/>
  <c r="AH697" i="7"/>
  <c r="AG697" i="7"/>
  <c r="AF697" i="7"/>
  <c r="AZ696" i="7"/>
  <c r="AH696" i="7"/>
  <c r="AG696" i="7"/>
  <c r="AF696" i="7"/>
  <c r="AZ695" i="7"/>
  <c r="AH695" i="7"/>
  <c r="AG695" i="7"/>
  <c r="AF695" i="7"/>
  <c r="AZ694" i="7"/>
  <c r="AH694" i="7"/>
  <c r="AG694" i="7"/>
  <c r="AF694" i="7"/>
  <c r="AZ693" i="7"/>
  <c r="AH693" i="7"/>
  <c r="AG693" i="7"/>
  <c r="AF693" i="7"/>
  <c r="AZ692" i="7"/>
  <c r="AH692" i="7"/>
  <c r="AG692" i="7"/>
  <c r="AF692" i="7"/>
  <c r="AZ691" i="7"/>
  <c r="AH691" i="7"/>
  <c r="AG691" i="7"/>
  <c r="AF691" i="7"/>
  <c r="AZ690" i="7"/>
  <c r="AH690" i="7"/>
  <c r="AG690" i="7"/>
  <c r="AF690" i="7"/>
  <c r="AZ689" i="7"/>
  <c r="AH689" i="7"/>
  <c r="AG689" i="7"/>
  <c r="AF689" i="7"/>
  <c r="AZ688" i="7"/>
  <c r="AH688" i="7"/>
  <c r="AG688" i="7"/>
  <c r="AF688" i="7"/>
  <c r="AZ687" i="7"/>
  <c r="AH687" i="7"/>
  <c r="AG687" i="7"/>
  <c r="AF687" i="7"/>
  <c r="AZ686" i="7"/>
  <c r="AH686" i="7"/>
  <c r="AG686" i="7"/>
  <c r="AF686" i="7"/>
  <c r="AZ685" i="7"/>
  <c r="AH685" i="7"/>
  <c r="AG685" i="7"/>
  <c r="AF685" i="7"/>
  <c r="AZ684" i="7"/>
  <c r="AH684" i="7"/>
  <c r="AG684" i="7"/>
  <c r="AF684" i="7"/>
  <c r="AZ683" i="7"/>
  <c r="AH683" i="7"/>
  <c r="AG683" i="7"/>
  <c r="AF683" i="7"/>
  <c r="AZ682" i="7"/>
  <c r="AH682" i="7"/>
  <c r="AG682" i="7"/>
  <c r="AF682" i="7"/>
  <c r="AZ681" i="7"/>
  <c r="AH681" i="7"/>
  <c r="AG681" i="7"/>
  <c r="AF681" i="7"/>
  <c r="AZ680" i="7"/>
  <c r="AH680" i="7"/>
  <c r="AG680" i="7"/>
  <c r="AF680" i="7"/>
  <c r="AZ679" i="7"/>
  <c r="AH679" i="7"/>
  <c r="AG679" i="7"/>
  <c r="AF679" i="7"/>
  <c r="AZ678" i="7"/>
  <c r="AH678" i="7"/>
  <c r="AG678" i="7"/>
  <c r="AF678" i="7"/>
  <c r="AZ677" i="7"/>
  <c r="AH677" i="7"/>
  <c r="AG677" i="7"/>
  <c r="AF677" i="7"/>
  <c r="AZ676" i="7"/>
  <c r="AH676" i="7"/>
  <c r="AG676" i="7"/>
  <c r="AF676" i="7"/>
  <c r="AZ675" i="7"/>
  <c r="AH675" i="7"/>
  <c r="AG675" i="7"/>
  <c r="AF675" i="7"/>
  <c r="AZ674" i="7"/>
  <c r="AH674" i="7"/>
  <c r="AG674" i="7"/>
  <c r="AF674" i="7"/>
  <c r="AZ673" i="7"/>
  <c r="AH673" i="7"/>
  <c r="AG673" i="7"/>
  <c r="AF673" i="7"/>
  <c r="AZ672" i="7"/>
  <c r="AH672" i="7"/>
  <c r="AG672" i="7"/>
  <c r="AF672" i="7"/>
  <c r="AZ671" i="7"/>
  <c r="AH671" i="7"/>
  <c r="AG671" i="7"/>
  <c r="AF671" i="7"/>
  <c r="AZ670" i="7"/>
  <c r="AH670" i="7"/>
  <c r="AG670" i="7"/>
  <c r="AF670" i="7"/>
  <c r="AZ669" i="7"/>
  <c r="AH669" i="7"/>
  <c r="AG669" i="7"/>
  <c r="AF669" i="7"/>
  <c r="AZ668" i="7"/>
  <c r="AH668" i="7"/>
  <c r="AG668" i="7"/>
  <c r="AF668" i="7"/>
  <c r="AZ667" i="7"/>
  <c r="AH667" i="7"/>
  <c r="AG667" i="7"/>
  <c r="AF667" i="7"/>
  <c r="AZ666" i="7"/>
  <c r="AH666" i="7"/>
  <c r="AG666" i="7"/>
  <c r="AF666" i="7"/>
  <c r="AZ665" i="7"/>
  <c r="AH665" i="7"/>
  <c r="AG665" i="7"/>
  <c r="AF665" i="7"/>
  <c r="AZ664" i="7"/>
  <c r="AH664" i="7"/>
  <c r="AG664" i="7"/>
  <c r="AF664" i="7"/>
  <c r="AZ663" i="7"/>
  <c r="AH663" i="7"/>
  <c r="AG663" i="7"/>
  <c r="AF663" i="7"/>
  <c r="AZ662" i="7"/>
  <c r="AH662" i="7"/>
  <c r="AG662" i="7"/>
  <c r="AF662" i="7"/>
  <c r="AZ661" i="7"/>
  <c r="AH661" i="7"/>
  <c r="AG661" i="7"/>
  <c r="AF661" i="7"/>
  <c r="AZ660" i="7"/>
  <c r="AH660" i="7"/>
  <c r="AG660" i="7"/>
  <c r="AF660" i="7"/>
  <c r="AZ659" i="7"/>
  <c r="AH659" i="7"/>
  <c r="AG659" i="7"/>
  <c r="AF659" i="7"/>
  <c r="AZ658" i="7"/>
  <c r="AH658" i="7"/>
  <c r="AG658" i="7"/>
  <c r="AF658" i="7"/>
  <c r="AZ657" i="7"/>
  <c r="AH657" i="7"/>
  <c r="AG657" i="7"/>
  <c r="AF657" i="7"/>
  <c r="AZ656" i="7"/>
  <c r="AH656" i="7"/>
  <c r="AG656" i="7"/>
  <c r="AF656" i="7"/>
  <c r="AZ655" i="7"/>
  <c r="AH655" i="7"/>
  <c r="AG655" i="7"/>
  <c r="AF655" i="7"/>
  <c r="AZ654" i="7"/>
  <c r="AH654" i="7"/>
  <c r="AG654" i="7"/>
  <c r="AF654" i="7"/>
  <c r="AZ653" i="7"/>
  <c r="AH653" i="7"/>
  <c r="AG653" i="7"/>
  <c r="AF653" i="7"/>
  <c r="AZ652" i="7"/>
  <c r="AH652" i="7"/>
  <c r="AG652" i="7"/>
  <c r="AF652" i="7"/>
  <c r="AZ651" i="7"/>
  <c r="AH651" i="7"/>
  <c r="AG651" i="7"/>
  <c r="AF651" i="7"/>
  <c r="AZ650" i="7"/>
  <c r="AH650" i="7"/>
  <c r="AG650" i="7"/>
  <c r="AF650" i="7"/>
  <c r="AZ649" i="7"/>
  <c r="AH649" i="7"/>
  <c r="AG649" i="7"/>
  <c r="AF649" i="7"/>
  <c r="AZ648" i="7"/>
  <c r="AH648" i="7"/>
  <c r="AG648" i="7"/>
  <c r="AF648" i="7"/>
  <c r="AZ647" i="7"/>
  <c r="AH647" i="7"/>
  <c r="AG647" i="7"/>
  <c r="AF647" i="7"/>
  <c r="AZ646" i="7"/>
  <c r="AH646" i="7"/>
  <c r="AG646" i="7"/>
  <c r="AF646" i="7"/>
  <c r="AZ645" i="7"/>
  <c r="AH645" i="7"/>
  <c r="AG645" i="7"/>
  <c r="AF645" i="7"/>
  <c r="AZ644" i="7"/>
  <c r="AH644" i="7"/>
  <c r="AG644" i="7"/>
  <c r="AF644" i="7"/>
  <c r="AZ643" i="7"/>
  <c r="AH643" i="7"/>
  <c r="AG643" i="7"/>
  <c r="AF643" i="7"/>
  <c r="AZ642" i="7"/>
  <c r="AH642" i="7"/>
  <c r="AG642" i="7"/>
  <c r="AF642" i="7"/>
  <c r="AZ641" i="7"/>
  <c r="AH641" i="7"/>
  <c r="AG641" i="7"/>
  <c r="AF641" i="7"/>
  <c r="AZ640" i="7"/>
  <c r="AH640" i="7"/>
  <c r="AG640" i="7"/>
  <c r="AF640" i="7"/>
  <c r="AZ639" i="7"/>
  <c r="AH639" i="7"/>
  <c r="AG639" i="7"/>
  <c r="AF639" i="7"/>
  <c r="AZ638" i="7"/>
  <c r="AH638" i="7"/>
  <c r="AG638" i="7"/>
  <c r="AF638" i="7"/>
  <c r="AZ637" i="7"/>
  <c r="AH637" i="7"/>
  <c r="AG637" i="7"/>
  <c r="AF637" i="7"/>
  <c r="AZ636" i="7"/>
  <c r="AH636" i="7"/>
  <c r="AG636" i="7"/>
  <c r="AF636" i="7"/>
  <c r="AZ635" i="7"/>
  <c r="AH635" i="7"/>
  <c r="AG635" i="7"/>
  <c r="AF635" i="7"/>
  <c r="AZ634" i="7"/>
  <c r="AH634" i="7"/>
  <c r="AG634" i="7"/>
  <c r="AF634" i="7"/>
  <c r="AZ633" i="7"/>
  <c r="AH633" i="7"/>
  <c r="AG633" i="7"/>
  <c r="AF633" i="7"/>
  <c r="AZ632" i="7"/>
  <c r="AH632" i="7"/>
  <c r="AG632" i="7"/>
  <c r="AF632" i="7"/>
  <c r="AZ631" i="7"/>
  <c r="AH631" i="7"/>
  <c r="AG631" i="7"/>
  <c r="AF631" i="7"/>
  <c r="AZ630" i="7"/>
  <c r="AH630" i="7"/>
  <c r="AG630" i="7"/>
  <c r="AF630" i="7"/>
  <c r="AZ629" i="7"/>
  <c r="AH629" i="7"/>
  <c r="AG629" i="7"/>
  <c r="AF629" i="7"/>
  <c r="AZ628" i="7"/>
  <c r="AH628" i="7"/>
  <c r="AG628" i="7"/>
  <c r="AF628" i="7"/>
  <c r="AZ627" i="7"/>
  <c r="AH627" i="7"/>
  <c r="AG627" i="7"/>
  <c r="AF627" i="7"/>
  <c r="AZ626" i="7"/>
  <c r="AH626" i="7"/>
  <c r="AG626" i="7"/>
  <c r="AF626" i="7"/>
  <c r="AZ625" i="7"/>
  <c r="AH625" i="7"/>
  <c r="AG625" i="7"/>
  <c r="AF625" i="7"/>
  <c r="AZ624" i="7"/>
  <c r="AH624" i="7"/>
  <c r="AG624" i="7"/>
  <c r="AF624" i="7"/>
  <c r="AZ623" i="7"/>
  <c r="AH623" i="7"/>
  <c r="AG623" i="7"/>
  <c r="AF623" i="7"/>
  <c r="AZ622" i="7"/>
  <c r="AH622" i="7"/>
  <c r="AG622" i="7"/>
  <c r="AF622" i="7"/>
  <c r="AZ621" i="7"/>
  <c r="AH621" i="7"/>
  <c r="AG621" i="7"/>
  <c r="AF621" i="7"/>
  <c r="AZ620" i="7"/>
  <c r="AH620" i="7"/>
  <c r="AG620" i="7"/>
  <c r="AF620" i="7"/>
  <c r="AZ619" i="7"/>
  <c r="AH619" i="7"/>
  <c r="AG619" i="7"/>
  <c r="AF619" i="7"/>
  <c r="AZ618" i="7"/>
  <c r="AH618" i="7"/>
  <c r="AG618" i="7"/>
  <c r="AF618" i="7"/>
  <c r="AZ617" i="7"/>
  <c r="AH617" i="7"/>
  <c r="AG617" i="7"/>
  <c r="AF617" i="7"/>
  <c r="AZ616" i="7"/>
  <c r="AH616" i="7"/>
  <c r="AG616" i="7"/>
  <c r="AF616" i="7"/>
  <c r="AZ615" i="7"/>
  <c r="AH615" i="7"/>
  <c r="AG615" i="7"/>
  <c r="AF615" i="7"/>
  <c r="AZ614" i="7"/>
  <c r="AH614" i="7"/>
  <c r="AG614" i="7"/>
  <c r="AF614" i="7"/>
  <c r="AZ613" i="7"/>
  <c r="AH613" i="7"/>
  <c r="AG613" i="7"/>
  <c r="AF613" i="7"/>
  <c r="AZ612" i="7"/>
  <c r="AH612" i="7"/>
  <c r="AG612" i="7"/>
  <c r="AF612" i="7"/>
  <c r="AZ611" i="7"/>
  <c r="AH611" i="7"/>
  <c r="AG611" i="7"/>
  <c r="AF611" i="7"/>
  <c r="AZ610" i="7"/>
  <c r="AH610" i="7"/>
  <c r="AG610" i="7"/>
  <c r="AF610" i="7"/>
  <c r="AZ609" i="7"/>
  <c r="AH609" i="7"/>
  <c r="AG609" i="7"/>
  <c r="AF609" i="7"/>
  <c r="AZ608" i="7"/>
  <c r="AH608" i="7"/>
  <c r="AG608" i="7"/>
  <c r="AF608" i="7"/>
  <c r="AZ607" i="7"/>
  <c r="AH607" i="7"/>
  <c r="AG607" i="7"/>
  <c r="AF607" i="7"/>
  <c r="AZ606" i="7"/>
  <c r="AH606" i="7"/>
  <c r="AG606" i="7"/>
  <c r="AF606" i="7"/>
  <c r="AZ605" i="7"/>
  <c r="AH605" i="7"/>
  <c r="AG605" i="7"/>
  <c r="AF605" i="7"/>
  <c r="AZ604" i="7"/>
  <c r="AH604" i="7"/>
  <c r="AG604" i="7"/>
  <c r="AF604" i="7"/>
  <c r="AZ603" i="7"/>
  <c r="AH603" i="7"/>
  <c r="AG603" i="7"/>
  <c r="AF603" i="7"/>
  <c r="AZ602" i="7"/>
  <c r="AH602" i="7"/>
  <c r="AG602" i="7"/>
  <c r="AF602" i="7"/>
  <c r="AZ601" i="7"/>
  <c r="AH601" i="7"/>
  <c r="AG601" i="7"/>
  <c r="AF601" i="7"/>
  <c r="AZ600" i="7"/>
  <c r="AH600" i="7"/>
  <c r="AG600" i="7"/>
  <c r="AF600" i="7"/>
  <c r="AZ599" i="7"/>
  <c r="AH599" i="7"/>
  <c r="AG599" i="7"/>
  <c r="AF599" i="7"/>
  <c r="AZ598" i="7"/>
  <c r="AH598" i="7"/>
  <c r="AG598" i="7"/>
  <c r="AF598" i="7"/>
  <c r="AZ597" i="7"/>
  <c r="AH597" i="7"/>
  <c r="AG597" i="7"/>
  <c r="AF597" i="7"/>
  <c r="AZ596" i="7"/>
  <c r="AH596" i="7"/>
  <c r="AG596" i="7"/>
  <c r="AF596" i="7"/>
  <c r="AZ595" i="7"/>
  <c r="AH595" i="7"/>
  <c r="AG595" i="7"/>
  <c r="AF595" i="7"/>
  <c r="AZ594" i="7"/>
  <c r="AH594" i="7"/>
  <c r="AG594" i="7"/>
  <c r="AF594" i="7"/>
  <c r="AZ593" i="7"/>
  <c r="AH593" i="7"/>
  <c r="AG593" i="7"/>
  <c r="AF593" i="7"/>
  <c r="AZ592" i="7"/>
  <c r="AH592" i="7"/>
  <c r="AG592" i="7"/>
  <c r="AF592" i="7"/>
  <c r="AZ591" i="7"/>
  <c r="AH591" i="7"/>
  <c r="AG591" i="7"/>
  <c r="AF591" i="7"/>
  <c r="AZ590" i="7"/>
  <c r="AH590" i="7"/>
  <c r="AG590" i="7"/>
  <c r="AF590" i="7"/>
  <c r="AZ589" i="7"/>
  <c r="AH589" i="7"/>
  <c r="AG589" i="7"/>
  <c r="AF589" i="7"/>
  <c r="AZ588" i="7"/>
  <c r="AH588" i="7"/>
  <c r="AG588" i="7"/>
  <c r="AF588" i="7"/>
  <c r="AZ587" i="7"/>
  <c r="AH587" i="7"/>
  <c r="AG587" i="7"/>
  <c r="AF587" i="7"/>
  <c r="AZ586" i="7"/>
  <c r="AH586" i="7"/>
  <c r="AG586" i="7"/>
  <c r="AF586" i="7"/>
  <c r="AZ585" i="7"/>
  <c r="AH585" i="7"/>
  <c r="AG585" i="7"/>
  <c r="AF585" i="7"/>
  <c r="AZ584" i="7"/>
  <c r="AH584" i="7"/>
  <c r="AG584" i="7"/>
  <c r="AF584" i="7"/>
  <c r="AZ583" i="7"/>
  <c r="AH583" i="7"/>
  <c r="AG583" i="7"/>
  <c r="AF583" i="7"/>
  <c r="AZ582" i="7"/>
  <c r="AH582" i="7"/>
  <c r="AG582" i="7"/>
  <c r="AF582" i="7"/>
  <c r="AZ581" i="7"/>
  <c r="AH581" i="7"/>
  <c r="AG581" i="7"/>
  <c r="AF581" i="7"/>
  <c r="AZ580" i="7"/>
  <c r="AH580" i="7"/>
  <c r="AG580" i="7"/>
  <c r="AF580" i="7"/>
  <c r="AZ579" i="7"/>
  <c r="AH579" i="7"/>
  <c r="AG579" i="7"/>
  <c r="AF579" i="7"/>
  <c r="AZ578" i="7"/>
  <c r="AH578" i="7"/>
  <c r="AG578" i="7"/>
  <c r="AF578" i="7"/>
  <c r="AZ577" i="7"/>
  <c r="AH577" i="7"/>
  <c r="AG577" i="7"/>
  <c r="AF577" i="7"/>
  <c r="AZ576" i="7"/>
  <c r="AH576" i="7"/>
  <c r="AG576" i="7"/>
  <c r="AF576" i="7"/>
  <c r="AZ575" i="7"/>
  <c r="AH575" i="7"/>
  <c r="AG575" i="7"/>
  <c r="AF575" i="7"/>
  <c r="AZ574" i="7"/>
  <c r="AH574" i="7"/>
  <c r="AG574" i="7"/>
  <c r="AF574" i="7"/>
  <c r="AZ573" i="7"/>
  <c r="AH573" i="7"/>
  <c r="AG573" i="7"/>
  <c r="AF573" i="7"/>
  <c r="AZ572" i="7"/>
  <c r="AH572" i="7"/>
  <c r="AG572" i="7"/>
  <c r="AF572" i="7"/>
  <c r="AZ571" i="7"/>
  <c r="AH571" i="7"/>
  <c r="AG571" i="7"/>
  <c r="AF571" i="7"/>
  <c r="AZ570" i="7"/>
  <c r="AH570" i="7"/>
  <c r="AG570" i="7"/>
  <c r="AF570" i="7"/>
  <c r="AZ569" i="7"/>
  <c r="AH569" i="7"/>
  <c r="AG569" i="7"/>
  <c r="AF569" i="7"/>
  <c r="AZ568" i="7"/>
  <c r="AH568" i="7"/>
  <c r="AG568" i="7"/>
  <c r="AF568" i="7"/>
  <c r="AZ567" i="7"/>
  <c r="AH567" i="7"/>
  <c r="AG567" i="7"/>
  <c r="AF567" i="7"/>
  <c r="AZ566" i="7"/>
  <c r="AH566" i="7"/>
  <c r="AG566" i="7"/>
  <c r="AF566" i="7"/>
  <c r="AZ565" i="7"/>
  <c r="AH565" i="7"/>
  <c r="AG565" i="7"/>
  <c r="AF565" i="7"/>
  <c r="AZ564" i="7"/>
  <c r="AH564" i="7"/>
  <c r="AG564" i="7"/>
  <c r="AF564" i="7"/>
  <c r="AZ563" i="7"/>
  <c r="AH563" i="7"/>
  <c r="AG563" i="7"/>
  <c r="AF563" i="7"/>
  <c r="AZ562" i="7"/>
  <c r="AH562" i="7"/>
  <c r="AG562" i="7"/>
  <c r="AF562" i="7"/>
  <c r="AZ561" i="7"/>
  <c r="AH561" i="7"/>
  <c r="AG561" i="7"/>
  <c r="AF561" i="7"/>
  <c r="AZ560" i="7"/>
  <c r="AH560" i="7"/>
  <c r="AG560" i="7"/>
  <c r="AF560" i="7"/>
  <c r="AZ559" i="7"/>
  <c r="AH559" i="7"/>
  <c r="AG559" i="7"/>
  <c r="AF559" i="7"/>
  <c r="AZ558" i="7"/>
  <c r="AH558" i="7"/>
  <c r="AG558" i="7"/>
  <c r="AF558" i="7"/>
  <c r="AZ557" i="7"/>
  <c r="AH557" i="7"/>
  <c r="AG557" i="7"/>
  <c r="AF557" i="7"/>
  <c r="AZ556" i="7"/>
  <c r="AH556" i="7"/>
  <c r="AG556" i="7"/>
  <c r="AF556" i="7"/>
  <c r="AZ555" i="7"/>
  <c r="AH555" i="7"/>
  <c r="AG555" i="7"/>
  <c r="AF555" i="7"/>
  <c r="AZ554" i="7"/>
  <c r="AH554" i="7"/>
  <c r="AG554" i="7"/>
  <c r="AF554" i="7"/>
  <c r="AZ553" i="7"/>
  <c r="AH553" i="7"/>
  <c r="AG553" i="7"/>
  <c r="AF553" i="7"/>
  <c r="AZ552" i="7"/>
  <c r="AH552" i="7"/>
  <c r="AG552" i="7"/>
  <c r="AF552" i="7"/>
  <c r="AZ551" i="7"/>
  <c r="AH551" i="7"/>
  <c r="AG551" i="7"/>
  <c r="AF551" i="7"/>
  <c r="AZ550" i="7"/>
  <c r="AH550" i="7"/>
  <c r="AG550" i="7"/>
  <c r="AF550" i="7"/>
  <c r="AZ549" i="7"/>
  <c r="AH549" i="7"/>
  <c r="AG549" i="7"/>
  <c r="AF549" i="7"/>
  <c r="AZ548" i="7"/>
  <c r="AH548" i="7"/>
  <c r="AG548" i="7"/>
  <c r="AF548" i="7"/>
  <c r="AZ547" i="7"/>
  <c r="AH547" i="7"/>
  <c r="AG547" i="7"/>
  <c r="AF547" i="7"/>
  <c r="AZ546" i="7"/>
  <c r="AH546" i="7"/>
  <c r="AG546" i="7"/>
  <c r="AF546" i="7"/>
  <c r="AZ545" i="7"/>
  <c r="AH545" i="7"/>
  <c r="AG545" i="7"/>
  <c r="AF545" i="7"/>
  <c r="AZ544" i="7"/>
  <c r="AH544" i="7"/>
  <c r="AG544" i="7"/>
  <c r="AF544" i="7"/>
  <c r="AZ543" i="7"/>
  <c r="AH543" i="7"/>
  <c r="AG543" i="7"/>
  <c r="AF543" i="7"/>
  <c r="AZ542" i="7"/>
  <c r="AH542" i="7"/>
  <c r="AG542" i="7"/>
  <c r="AF542" i="7"/>
  <c r="AZ541" i="7"/>
  <c r="AH541" i="7"/>
  <c r="AG541" i="7"/>
  <c r="AF541" i="7"/>
  <c r="AZ540" i="7"/>
  <c r="AH540" i="7"/>
  <c r="AG540" i="7"/>
  <c r="AF540" i="7"/>
  <c r="AZ539" i="7"/>
  <c r="AH539" i="7"/>
  <c r="AG539" i="7"/>
  <c r="AF539" i="7"/>
  <c r="AZ538" i="7"/>
  <c r="AH538" i="7"/>
  <c r="AG538" i="7"/>
  <c r="AF538" i="7"/>
  <c r="AZ537" i="7"/>
  <c r="AH537" i="7"/>
  <c r="AG537" i="7"/>
  <c r="AF537" i="7"/>
  <c r="AZ536" i="7"/>
  <c r="AH536" i="7"/>
  <c r="AG536" i="7"/>
  <c r="AF536" i="7"/>
  <c r="AZ535" i="7"/>
  <c r="AH535" i="7"/>
  <c r="AG535" i="7"/>
  <c r="AF535" i="7"/>
  <c r="AZ534" i="7"/>
  <c r="AH534" i="7"/>
  <c r="AG534" i="7"/>
  <c r="AF534" i="7"/>
  <c r="AZ533" i="7"/>
  <c r="AH533" i="7"/>
  <c r="AG533" i="7"/>
  <c r="AF533" i="7"/>
  <c r="AZ532" i="7"/>
  <c r="AH532" i="7"/>
  <c r="AG532" i="7"/>
  <c r="AF532" i="7"/>
  <c r="AZ531" i="7"/>
  <c r="AH531" i="7"/>
  <c r="AG531" i="7"/>
  <c r="AF531" i="7"/>
  <c r="AZ530" i="7"/>
  <c r="AH530" i="7"/>
  <c r="AG530" i="7"/>
  <c r="AF530" i="7"/>
  <c r="AZ529" i="7"/>
  <c r="AH529" i="7"/>
  <c r="AG529" i="7"/>
  <c r="AF529" i="7"/>
  <c r="AZ528" i="7"/>
  <c r="AH528" i="7"/>
  <c r="AG528" i="7"/>
  <c r="AF528" i="7"/>
  <c r="AZ527" i="7"/>
  <c r="AH527" i="7"/>
  <c r="AG527" i="7"/>
  <c r="AF527" i="7"/>
  <c r="AZ526" i="7"/>
  <c r="AH526" i="7"/>
  <c r="AG526" i="7"/>
  <c r="AF526" i="7"/>
  <c r="AZ525" i="7"/>
  <c r="AH525" i="7"/>
  <c r="AG525" i="7"/>
  <c r="AF525" i="7"/>
  <c r="AZ524" i="7"/>
  <c r="AH524" i="7"/>
  <c r="AG524" i="7"/>
  <c r="AF524" i="7"/>
  <c r="AZ523" i="7"/>
  <c r="AH523" i="7"/>
  <c r="AG523" i="7"/>
  <c r="AF523" i="7"/>
  <c r="AZ522" i="7"/>
  <c r="AH522" i="7"/>
  <c r="AG522" i="7"/>
  <c r="AF522" i="7"/>
  <c r="AZ521" i="7"/>
  <c r="AH521" i="7"/>
  <c r="AG521" i="7"/>
  <c r="AF521" i="7"/>
  <c r="AZ520" i="7"/>
  <c r="AH520" i="7"/>
  <c r="AG520" i="7"/>
  <c r="AF520" i="7"/>
  <c r="AZ519" i="7"/>
  <c r="AH519" i="7"/>
  <c r="AG519" i="7"/>
  <c r="AF519" i="7"/>
  <c r="AZ518" i="7"/>
  <c r="AH518" i="7"/>
  <c r="AG518" i="7"/>
  <c r="AF518" i="7"/>
  <c r="AZ517" i="7"/>
  <c r="AH517" i="7"/>
  <c r="AG517" i="7"/>
  <c r="AF517" i="7"/>
  <c r="AZ516" i="7"/>
  <c r="AH516" i="7"/>
  <c r="AG516" i="7"/>
  <c r="AF516" i="7"/>
  <c r="AZ515" i="7"/>
  <c r="AH515" i="7"/>
  <c r="AG515" i="7"/>
  <c r="AF515" i="7"/>
  <c r="AZ514" i="7"/>
  <c r="AH514" i="7"/>
  <c r="AG514" i="7"/>
  <c r="AF514" i="7"/>
  <c r="AZ513" i="7"/>
  <c r="AH513" i="7"/>
  <c r="AG513" i="7"/>
  <c r="AF513" i="7"/>
  <c r="AZ512" i="7"/>
  <c r="AH512" i="7"/>
  <c r="AG512" i="7"/>
  <c r="AF512" i="7"/>
  <c r="AZ511" i="7"/>
  <c r="AH511" i="7"/>
  <c r="AG511" i="7"/>
  <c r="AF511" i="7"/>
  <c r="AZ510" i="7"/>
  <c r="AH510" i="7"/>
  <c r="AG510" i="7"/>
  <c r="AF510" i="7"/>
  <c r="AZ509" i="7"/>
  <c r="AH509" i="7"/>
  <c r="AG509" i="7"/>
  <c r="AF509" i="7"/>
  <c r="AZ508" i="7"/>
  <c r="AH508" i="7"/>
  <c r="AG508" i="7"/>
  <c r="AF508" i="7"/>
  <c r="AZ507" i="7"/>
  <c r="AH507" i="7"/>
  <c r="AG507" i="7"/>
  <c r="AF507" i="7"/>
  <c r="AZ506" i="7"/>
  <c r="AH506" i="7"/>
  <c r="AG506" i="7"/>
  <c r="AF506" i="7"/>
  <c r="AZ505" i="7"/>
  <c r="AH505" i="7"/>
  <c r="AG505" i="7"/>
  <c r="AF505" i="7"/>
  <c r="AZ504" i="7"/>
  <c r="AH504" i="7"/>
  <c r="AG504" i="7"/>
  <c r="AF504" i="7"/>
  <c r="AZ503" i="7"/>
  <c r="AH503" i="7"/>
  <c r="AG503" i="7"/>
  <c r="AF503" i="7"/>
  <c r="AZ502" i="7"/>
  <c r="AH502" i="7"/>
  <c r="AG502" i="7"/>
  <c r="AF502" i="7"/>
  <c r="AZ501" i="7"/>
  <c r="AH501" i="7"/>
  <c r="AG501" i="7"/>
  <c r="AF501" i="7"/>
  <c r="AZ500" i="7"/>
  <c r="AH500" i="7"/>
  <c r="AG500" i="7"/>
  <c r="AF500" i="7"/>
  <c r="AZ499" i="7"/>
  <c r="AH499" i="7"/>
  <c r="AG499" i="7"/>
  <c r="AF499" i="7"/>
  <c r="AZ498" i="7"/>
  <c r="AH498" i="7"/>
  <c r="AG498" i="7"/>
  <c r="AF498" i="7"/>
  <c r="AZ497" i="7"/>
  <c r="AH497" i="7"/>
  <c r="AG497" i="7"/>
  <c r="AF497" i="7"/>
  <c r="AZ496" i="7"/>
  <c r="AH496" i="7"/>
  <c r="AG496" i="7"/>
  <c r="AF496" i="7"/>
  <c r="AZ495" i="7"/>
  <c r="AH495" i="7"/>
  <c r="AG495" i="7"/>
  <c r="AF495" i="7"/>
  <c r="AZ494" i="7"/>
  <c r="AH494" i="7"/>
  <c r="AG494" i="7"/>
  <c r="AF494" i="7"/>
  <c r="AZ493" i="7"/>
  <c r="AH493" i="7"/>
  <c r="AG493" i="7"/>
  <c r="AF493" i="7"/>
  <c r="AZ492" i="7"/>
  <c r="AH492" i="7"/>
  <c r="AG492" i="7"/>
  <c r="AF492" i="7"/>
  <c r="AZ491" i="7"/>
  <c r="AH491" i="7"/>
  <c r="AG491" i="7"/>
  <c r="AF491" i="7"/>
  <c r="AZ490" i="7"/>
  <c r="AH490" i="7"/>
  <c r="AG490" i="7"/>
  <c r="AF490" i="7"/>
  <c r="AZ489" i="7"/>
  <c r="AH489" i="7"/>
  <c r="AG489" i="7"/>
  <c r="AF489" i="7"/>
  <c r="AZ488" i="7"/>
  <c r="AH488" i="7"/>
  <c r="AG488" i="7"/>
  <c r="AF488" i="7"/>
  <c r="AZ487" i="7"/>
  <c r="AH487" i="7"/>
  <c r="AG487" i="7"/>
  <c r="AF487" i="7"/>
  <c r="AZ486" i="7"/>
  <c r="AH486" i="7"/>
  <c r="AG486" i="7"/>
  <c r="AF486" i="7"/>
  <c r="AZ485" i="7"/>
  <c r="AH485" i="7"/>
  <c r="AG485" i="7"/>
  <c r="AF485" i="7"/>
  <c r="AZ484" i="7"/>
  <c r="AH484" i="7"/>
  <c r="AG484" i="7"/>
  <c r="AF484" i="7"/>
  <c r="AZ483" i="7"/>
  <c r="AH483" i="7"/>
  <c r="AG483" i="7"/>
  <c r="AF483" i="7"/>
  <c r="AZ482" i="7"/>
  <c r="AH482" i="7"/>
  <c r="AG482" i="7"/>
  <c r="AF482" i="7"/>
  <c r="AZ481" i="7"/>
  <c r="AH481" i="7"/>
  <c r="AG481" i="7"/>
  <c r="AF481" i="7"/>
  <c r="AZ480" i="7"/>
  <c r="AH480" i="7"/>
  <c r="AG480" i="7"/>
  <c r="AF480" i="7"/>
  <c r="AZ479" i="7"/>
  <c r="AH479" i="7"/>
  <c r="AG479" i="7"/>
  <c r="AF479" i="7"/>
  <c r="AZ478" i="7"/>
  <c r="AH478" i="7"/>
  <c r="AG478" i="7"/>
  <c r="AF478" i="7"/>
  <c r="AZ477" i="7"/>
  <c r="AH477" i="7"/>
  <c r="AG477" i="7"/>
  <c r="AF477" i="7"/>
  <c r="AZ476" i="7"/>
  <c r="AH476" i="7"/>
  <c r="AG476" i="7"/>
  <c r="AF476" i="7"/>
  <c r="AZ475" i="7"/>
  <c r="AH475" i="7"/>
  <c r="AG475" i="7"/>
  <c r="AF475" i="7"/>
  <c r="AZ474" i="7"/>
  <c r="AH474" i="7"/>
  <c r="AG474" i="7"/>
  <c r="AF474" i="7"/>
  <c r="AZ473" i="7"/>
  <c r="AH473" i="7"/>
  <c r="AG473" i="7"/>
  <c r="AF473" i="7"/>
  <c r="AZ472" i="7"/>
  <c r="AH472" i="7"/>
  <c r="AG472" i="7"/>
  <c r="AF472" i="7"/>
  <c r="AZ471" i="7"/>
  <c r="AH471" i="7"/>
  <c r="AG471" i="7"/>
  <c r="AF471" i="7"/>
  <c r="AZ470" i="7"/>
  <c r="AH470" i="7"/>
  <c r="AG470" i="7"/>
  <c r="AF470" i="7"/>
  <c r="AZ469" i="7"/>
  <c r="AH469" i="7"/>
  <c r="AG469" i="7"/>
  <c r="AF469" i="7"/>
  <c r="AZ468" i="7"/>
  <c r="AH468" i="7"/>
  <c r="AG468" i="7"/>
  <c r="AF468" i="7"/>
  <c r="AZ467" i="7"/>
  <c r="AH467" i="7"/>
  <c r="AG467" i="7"/>
  <c r="AF467" i="7"/>
  <c r="AZ466" i="7"/>
  <c r="AH466" i="7"/>
  <c r="AG466" i="7"/>
  <c r="AF466" i="7"/>
  <c r="AZ465" i="7"/>
  <c r="AH465" i="7"/>
  <c r="AG465" i="7"/>
  <c r="AF465" i="7"/>
  <c r="AZ464" i="7"/>
  <c r="AH464" i="7"/>
  <c r="AG464" i="7"/>
  <c r="AF464" i="7"/>
  <c r="AZ463" i="7"/>
  <c r="AH463" i="7"/>
  <c r="AG463" i="7"/>
  <c r="AF463" i="7"/>
  <c r="AZ462" i="7"/>
  <c r="AH462" i="7"/>
  <c r="AG462" i="7"/>
  <c r="AF462" i="7"/>
  <c r="AZ461" i="7"/>
  <c r="AH461" i="7"/>
  <c r="AG461" i="7"/>
  <c r="AF461" i="7"/>
  <c r="AZ460" i="7"/>
  <c r="AH460" i="7"/>
  <c r="AG460" i="7"/>
  <c r="AF460" i="7"/>
  <c r="AZ459" i="7"/>
  <c r="AH459" i="7"/>
  <c r="AG459" i="7"/>
  <c r="AF459" i="7"/>
  <c r="AZ458" i="7"/>
  <c r="AH458" i="7"/>
  <c r="AG458" i="7"/>
  <c r="AF458" i="7"/>
  <c r="AZ457" i="7"/>
  <c r="AH457" i="7"/>
  <c r="AG457" i="7"/>
  <c r="AF457" i="7"/>
  <c r="AZ456" i="7"/>
  <c r="AH456" i="7"/>
  <c r="AG456" i="7"/>
  <c r="AF456" i="7"/>
  <c r="AZ455" i="7"/>
  <c r="AH455" i="7"/>
  <c r="AG455" i="7"/>
  <c r="AF455" i="7"/>
  <c r="AZ454" i="7"/>
  <c r="AH454" i="7"/>
  <c r="AG454" i="7"/>
  <c r="AF454" i="7"/>
  <c r="AZ453" i="7"/>
  <c r="AH453" i="7"/>
  <c r="AG453" i="7"/>
  <c r="AF453" i="7"/>
  <c r="AZ452" i="7"/>
  <c r="AH452" i="7"/>
  <c r="AG452" i="7"/>
  <c r="AF452" i="7"/>
  <c r="AZ451" i="7"/>
  <c r="AH451" i="7"/>
  <c r="AG451" i="7"/>
  <c r="AF451" i="7"/>
  <c r="AZ450" i="7"/>
  <c r="AH450" i="7"/>
  <c r="AG450" i="7"/>
  <c r="AF450" i="7"/>
  <c r="AZ449" i="7"/>
  <c r="AH449" i="7"/>
  <c r="AG449" i="7"/>
  <c r="AF449" i="7"/>
  <c r="AZ448" i="7"/>
  <c r="AH448" i="7"/>
  <c r="AG448" i="7"/>
  <c r="AF448" i="7"/>
  <c r="AZ447" i="7"/>
  <c r="AH447" i="7"/>
  <c r="AG447" i="7"/>
  <c r="AF447" i="7"/>
  <c r="AZ446" i="7"/>
  <c r="AH446" i="7"/>
  <c r="AG446" i="7"/>
  <c r="AF446" i="7"/>
  <c r="AZ445" i="7"/>
  <c r="AH445" i="7"/>
  <c r="AG445" i="7"/>
  <c r="AF445" i="7"/>
  <c r="AZ444" i="7"/>
  <c r="AH444" i="7"/>
  <c r="AG444" i="7"/>
  <c r="AF444" i="7"/>
  <c r="AZ443" i="7"/>
  <c r="AH443" i="7"/>
  <c r="AG443" i="7"/>
  <c r="AF443" i="7"/>
  <c r="AZ442" i="7"/>
  <c r="AH442" i="7"/>
  <c r="AG442" i="7"/>
  <c r="AF442" i="7"/>
  <c r="AZ441" i="7"/>
  <c r="AH441" i="7"/>
  <c r="AG441" i="7"/>
  <c r="AF441" i="7"/>
  <c r="AZ440" i="7"/>
  <c r="AH440" i="7"/>
  <c r="AG440" i="7"/>
  <c r="AF440" i="7"/>
  <c r="AZ439" i="7"/>
  <c r="AH439" i="7"/>
  <c r="AG439" i="7"/>
  <c r="AF439" i="7"/>
  <c r="AZ438" i="7"/>
  <c r="AH438" i="7"/>
  <c r="AG438" i="7"/>
  <c r="AF438" i="7"/>
  <c r="AZ437" i="7"/>
  <c r="AH437" i="7"/>
  <c r="AG437" i="7"/>
  <c r="AF437" i="7"/>
  <c r="AZ436" i="7"/>
  <c r="AH436" i="7"/>
  <c r="AG436" i="7"/>
  <c r="AF436" i="7"/>
  <c r="AZ435" i="7"/>
  <c r="AH435" i="7"/>
  <c r="AG435" i="7"/>
  <c r="AF435" i="7"/>
  <c r="AZ434" i="7"/>
  <c r="AH434" i="7"/>
  <c r="AG434" i="7"/>
  <c r="AF434" i="7"/>
  <c r="AZ433" i="7"/>
  <c r="AH433" i="7"/>
  <c r="AG433" i="7"/>
  <c r="AF433" i="7"/>
  <c r="AZ432" i="7"/>
  <c r="AH432" i="7"/>
  <c r="AG432" i="7"/>
  <c r="AF432" i="7"/>
  <c r="AZ431" i="7"/>
  <c r="AH431" i="7"/>
  <c r="AG431" i="7"/>
  <c r="AF431" i="7"/>
  <c r="AZ430" i="7"/>
  <c r="AH430" i="7"/>
  <c r="AG430" i="7"/>
  <c r="AF430" i="7"/>
  <c r="AZ429" i="7"/>
  <c r="AH429" i="7"/>
  <c r="AG429" i="7"/>
  <c r="AF429" i="7"/>
  <c r="AZ428" i="7"/>
  <c r="AH428" i="7"/>
  <c r="AG428" i="7"/>
  <c r="AF428" i="7"/>
  <c r="AZ427" i="7"/>
  <c r="AH427" i="7"/>
  <c r="AG427" i="7"/>
  <c r="AF427" i="7"/>
  <c r="AZ426" i="7"/>
  <c r="AH426" i="7"/>
  <c r="AG426" i="7"/>
  <c r="AF426" i="7"/>
  <c r="AZ425" i="7"/>
  <c r="AH425" i="7"/>
  <c r="AG425" i="7"/>
  <c r="AF425" i="7"/>
  <c r="AZ424" i="7"/>
  <c r="AH424" i="7"/>
  <c r="AG424" i="7"/>
  <c r="AF424" i="7"/>
  <c r="AZ423" i="7"/>
  <c r="AH423" i="7"/>
  <c r="AG423" i="7"/>
  <c r="AF423" i="7"/>
  <c r="AZ422" i="7"/>
  <c r="AH422" i="7"/>
  <c r="AG422" i="7"/>
  <c r="AF422" i="7"/>
  <c r="AZ421" i="7"/>
  <c r="AH421" i="7"/>
  <c r="AG421" i="7"/>
  <c r="AF421" i="7"/>
  <c r="AZ420" i="7"/>
  <c r="AH420" i="7"/>
  <c r="AG420" i="7"/>
  <c r="AF420" i="7"/>
  <c r="AZ419" i="7"/>
  <c r="AH419" i="7"/>
  <c r="AG419" i="7"/>
  <c r="AF419" i="7"/>
  <c r="AZ418" i="7"/>
  <c r="AH418" i="7"/>
  <c r="AG418" i="7"/>
  <c r="AF418" i="7"/>
  <c r="AZ417" i="7"/>
  <c r="AH417" i="7"/>
  <c r="AG417" i="7"/>
  <c r="AF417" i="7"/>
  <c r="AZ416" i="7"/>
  <c r="AH416" i="7"/>
  <c r="AG416" i="7"/>
  <c r="AF416" i="7"/>
  <c r="AZ415" i="7"/>
  <c r="AH415" i="7"/>
  <c r="AG415" i="7"/>
  <c r="AF415" i="7"/>
  <c r="AZ414" i="7"/>
  <c r="AH414" i="7"/>
  <c r="AG414" i="7"/>
  <c r="AF414" i="7"/>
  <c r="AZ413" i="7"/>
  <c r="AH413" i="7"/>
  <c r="AG413" i="7"/>
  <c r="AF413" i="7"/>
  <c r="AZ412" i="7"/>
  <c r="AH412" i="7"/>
  <c r="AG412" i="7"/>
  <c r="AF412" i="7"/>
  <c r="AZ411" i="7"/>
  <c r="AH411" i="7"/>
  <c r="AG411" i="7"/>
  <c r="AF411" i="7"/>
  <c r="AZ410" i="7"/>
  <c r="AH410" i="7"/>
  <c r="AG410" i="7"/>
  <c r="AF410" i="7"/>
  <c r="AZ409" i="7"/>
  <c r="AH409" i="7"/>
  <c r="AG409" i="7"/>
  <c r="AF409" i="7"/>
  <c r="AZ408" i="7"/>
  <c r="AH408" i="7"/>
  <c r="AG408" i="7"/>
  <c r="AF408" i="7"/>
  <c r="AZ407" i="7"/>
  <c r="AH407" i="7"/>
  <c r="AG407" i="7"/>
  <c r="AF407" i="7"/>
  <c r="AZ406" i="7"/>
  <c r="AH406" i="7"/>
  <c r="AG406" i="7"/>
  <c r="AF406" i="7"/>
  <c r="AZ405" i="7"/>
  <c r="AH405" i="7"/>
  <c r="AG405" i="7"/>
  <c r="AF405" i="7"/>
  <c r="AZ404" i="7"/>
  <c r="AH404" i="7"/>
  <c r="AG404" i="7"/>
  <c r="AF404" i="7"/>
  <c r="AZ403" i="7"/>
  <c r="AH403" i="7"/>
  <c r="AG403" i="7"/>
  <c r="AF403" i="7"/>
  <c r="AZ402" i="7"/>
  <c r="AH402" i="7"/>
  <c r="AG402" i="7"/>
  <c r="AF402" i="7"/>
  <c r="AZ401" i="7"/>
  <c r="AH401" i="7"/>
  <c r="AG401" i="7"/>
  <c r="AF401" i="7"/>
  <c r="AZ400" i="7"/>
  <c r="AH400" i="7"/>
  <c r="AG400" i="7"/>
  <c r="AF400" i="7"/>
  <c r="AZ399" i="7"/>
  <c r="AH399" i="7"/>
  <c r="AG399" i="7"/>
  <c r="AF399" i="7"/>
  <c r="AZ398" i="7"/>
  <c r="AH398" i="7"/>
  <c r="AG398" i="7"/>
  <c r="AF398" i="7"/>
  <c r="AZ397" i="7"/>
  <c r="AH397" i="7"/>
  <c r="AG397" i="7"/>
  <c r="AF397" i="7"/>
  <c r="AZ396" i="7"/>
  <c r="AH396" i="7"/>
  <c r="AG396" i="7"/>
  <c r="AF396" i="7"/>
  <c r="AZ395" i="7"/>
  <c r="AH395" i="7"/>
  <c r="AG395" i="7"/>
  <c r="AF395" i="7"/>
  <c r="AZ394" i="7"/>
  <c r="AH394" i="7"/>
  <c r="AG394" i="7"/>
  <c r="AF394" i="7"/>
  <c r="AZ393" i="7"/>
  <c r="AH393" i="7"/>
  <c r="AG393" i="7"/>
  <c r="AF393" i="7"/>
  <c r="AZ392" i="7"/>
  <c r="AH392" i="7"/>
  <c r="AG392" i="7"/>
  <c r="AF392" i="7"/>
  <c r="AZ391" i="7"/>
  <c r="AH391" i="7"/>
  <c r="AG391" i="7"/>
  <c r="AF391" i="7"/>
  <c r="AZ390" i="7"/>
  <c r="AH390" i="7"/>
  <c r="AG390" i="7"/>
  <c r="AF390" i="7"/>
  <c r="AZ389" i="7"/>
  <c r="AH389" i="7"/>
  <c r="AG389" i="7"/>
  <c r="AF389" i="7"/>
  <c r="AZ388" i="7"/>
  <c r="AH388" i="7"/>
  <c r="AG388" i="7"/>
  <c r="AF388" i="7"/>
  <c r="AZ387" i="7"/>
  <c r="AH387" i="7"/>
  <c r="AG387" i="7"/>
  <c r="AF387" i="7"/>
  <c r="AZ386" i="7"/>
  <c r="AH386" i="7"/>
  <c r="AG386" i="7"/>
  <c r="AF386" i="7"/>
  <c r="AZ385" i="7"/>
  <c r="AH385" i="7"/>
  <c r="AG385" i="7"/>
  <c r="AF385" i="7"/>
  <c r="AZ384" i="7"/>
  <c r="AH384" i="7"/>
  <c r="AG384" i="7"/>
  <c r="AF384" i="7"/>
  <c r="AZ383" i="7"/>
  <c r="AH383" i="7"/>
  <c r="AG383" i="7"/>
  <c r="AF383" i="7"/>
  <c r="AZ382" i="7"/>
  <c r="AH382" i="7"/>
  <c r="AG382" i="7"/>
  <c r="AF382" i="7"/>
  <c r="AZ381" i="7"/>
  <c r="AH381" i="7"/>
  <c r="AG381" i="7"/>
  <c r="AF381" i="7"/>
  <c r="AZ380" i="7"/>
  <c r="AH380" i="7"/>
  <c r="AG380" i="7"/>
  <c r="AF380" i="7"/>
  <c r="AZ379" i="7"/>
  <c r="AH379" i="7"/>
  <c r="AG379" i="7"/>
  <c r="AF379" i="7"/>
  <c r="AZ378" i="7"/>
  <c r="AH378" i="7"/>
  <c r="AG378" i="7"/>
  <c r="AF378" i="7"/>
  <c r="AZ377" i="7"/>
  <c r="AH377" i="7"/>
  <c r="AG377" i="7"/>
  <c r="AF377" i="7"/>
  <c r="AZ376" i="7"/>
  <c r="AH376" i="7"/>
  <c r="AG376" i="7"/>
  <c r="AF376" i="7"/>
  <c r="AZ375" i="7"/>
  <c r="AH375" i="7"/>
  <c r="AG375" i="7"/>
  <c r="AF375" i="7"/>
  <c r="AZ374" i="7"/>
  <c r="AH374" i="7"/>
  <c r="AG374" i="7"/>
  <c r="AF374" i="7"/>
  <c r="AZ373" i="7"/>
  <c r="AH373" i="7"/>
  <c r="AG373" i="7"/>
  <c r="AF373" i="7"/>
  <c r="AZ372" i="7"/>
  <c r="AH372" i="7"/>
  <c r="AG372" i="7"/>
  <c r="AF372" i="7"/>
  <c r="AZ371" i="7"/>
  <c r="AH371" i="7"/>
  <c r="AG371" i="7"/>
  <c r="AF371" i="7"/>
  <c r="AZ370" i="7"/>
  <c r="AH370" i="7"/>
  <c r="AG370" i="7"/>
  <c r="AF370" i="7"/>
  <c r="AZ369" i="7"/>
  <c r="AH369" i="7"/>
  <c r="AG369" i="7"/>
  <c r="AF369" i="7"/>
  <c r="AZ368" i="7"/>
  <c r="AH368" i="7"/>
  <c r="AG368" i="7"/>
  <c r="AF368" i="7"/>
  <c r="AZ367" i="7"/>
  <c r="AH367" i="7"/>
  <c r="AG367" i="7"/>
  <c r="AF367" i="7"/>
  <c r="AZ366" i="7"/>
  <c r="AH366" i="7"/>
  <c r="AG366" i="7"/>
  <c r="AF366" i="7"/>
  <c r="AZ365" i="7"/>
  <c r="AH365" i="7"/>
  <c r="AG365" i="7"/>
  <c r="AF365" i="7"/>
  <c r="AZ364" i="7"/>
  <c r="AH364" i="7"/>
  <c r="AG364" i="7"/>
  <c r="AF364" i="7"/>
  <c r="AZ363" i="7"/>
  <c r="AH363" i="7"/>
  <c r="AG363" i="7"/>
  <c r="AF363" i="7"/>
  <c r="AZ362" i="7"/>
  <c r="AH362" i="7"/>
  <c r="AG362" i="7"/>
  <c r="AF362" i="7"/>
  <c r="AZ361" i="7"/>
  <c r="AH361" i="7"/>
  <c r="AG361" i="7"/>
  <c r="AF361" i="7"/>
  <c r="AZ360" i="7"/>
  <c r="AH360" i="7"/>
  <c r="AG360" i="7"/>
  <c r="AF360" i="7"/>
  <c r="AZ359" i="7"/>
  <c r="AH359" i="7"/>
  <c r="AG359" i="7"/>
  <c r="AF359" i="7"/>
  <c r="AZ358" i="7"/>
  <c r="AH358" i="7"/>
  <c r="AG358" i="7"/>
  <c r="AF358" i="7"/>
  <c r="AZ357" i="7"/>
  <c r="AH357" i="7"/>
  <c r="AG357" i="7"/>
  <c r="AF357" i="7"/>
  <c r="AZ356" i="7"/>
  <c r="AH356" i="7"/>
  <c r="AG356" i="7"/>
  <c r="AF356" i="7"/>
  <c r="AZ355" i="7"/>
  <c r="AH355" i="7"/>
  <c r="AG355" i="7"/>
  <c r="AF355" i="7"/>
  <c r="AZ354" i="7"/>
  <c r="AH354" i="7"/>
  <c r="AG354" i="7"/>
  <c r="AF354" i="7"/>
  <c r="AZ353" i="7"/>
  <c r="AH353" i="7"/>
  <c r="AG353" i="7"/>
  <c r="AF353" i="7"/>
  <c r="AZ352" i="7"/>
  <c r="AH352" i="7"/>
  <c r="AG352" i="7"/>
  <c r="AF352" i="7"/>
  <c r="AZ351" i="7"/>
  <c r="AH351" i="7"/>
  <c r="AG351" i="7"/>
  <c r="AF351" i="7"/>
  <c r="AZ350" i="7"/>
  <c r="AH350" i="7"/>
  <c r="AG350" i="7"/>
  <c r="AF350" i="7"/>
  <c r="AZ349" i="7"/>
  <c r="AH349" i="7"/>
  <c r="AG349" i="7"/>
  <c r="AF349" i="7"/>
  <c r="AZ348" i="7"/>
  <c r="AH348" i="7"/>
  <c r="AG348" i="7"/>
  <c r="AF348" i="7"/>
  <c r="AZ347" i="7"/>
  <c r="AH347" i="7"/>
  <c r="AG347" i="7"/>
  <c r="AF347" i="7"/>
  <c r="AZ346" i="7"/>
  <c r="AH346" i="7"/>
  <c r="AG346" i="7"/>
  <c r="AF346" i="7"/>
  <c r="AZ345" i="7"/>
  <c r="AH345" i="7"/>
  <c r="AG345" i="7"/>
  <c r="AF345" i="7"/>
  <c r="AZ344" i="7"/>
  <c r="AH344" i="7"/>
  <c r="AG344" i="7"/>
  <c r="AF344" i="7"/>
  <c r="AZ343" i="7"/>
  <c r="AH343" i="7"/>
  <c r="AG343" i="7"/>
  <c r="AF343" i="7"/>
  <c r="AZ342" i="7"/>
  <c r="AH342" i="7"/>
  <c r="AG342" i="7"/>
  <c r="AF342" i="7"/>
  <c r="AZ341" i="7"/>
  <c r="AH341" i="7"/>
  <c r="AG341" i="7"/>
  <c r="AF341" i="7"/>
  <c r="AZ340" i="7"/>
  <c r="AH340" i="7"/>
  <c r="AG340" i="7"/>
  <c r="AF340" i="7"/>
  <c r="AZ339" i="7"/>
  <c r="AH339" i="7"/>
  <c r="AG339" i="7"/>
  <c r="AF339" i="7"/>
  <c r="AZ338" i="7"/>
  <c r="AH338" i="7"/>
  <c r="AG338" i="7"/>
  <c r="AF338" i="7"/>
  <c r="AZ337" i="7"/>
  <c r="AH337" i="7"/>
  <c r="AG337" i="7"/>
  <c r="AF337" i="7"/>
  <c r="AZ336" i="7"/>
  <c r="AH336" i="7"/>
  <c r="AG336" i="7"/>
  <c r="AF336" i="7"/>
  <c r="AZ335" i="7"/>
  <c r="AH335" i="7"/>
  <c r="AG335" i="7"/>
  <c r="AF335" i="7"/>
  <c r="AZ334" i="7"/>
  <c r="AH334" i="7"/>
  <c r="AG334" i="7"/>
  <c r="AF334" i="7"/>
  <c r="AZ333" i="7"/>
  <c r="AH333" i="7"/>
  <c r="AG333" i="7"/>
  <c r="AF333" i="7"/>
  <c r="AZ332" i="7"/>
  <c r="AH332" i="7"/>
  <c r="AG332" i="7"/>
  <c r="AF332" i="7"/>
  <c r="AZ331" i="7"/>
  <c r="AH331" i="7"/>
  <c r="AG331" i="7"/>
  <c r="AF331" i="7"/>
  <c r="AZ330" i="7"/>
  <c r="AH330" i="7"/>
  <c r="AG330" i="7"/>
  <c r="AF330" i="7"/>
  <c r="AZ329" i="7"/>
  <c r="AH329" i="7"/>
  <c r="AG329" i="7"/>
  <c r="AF329" i="7"/>
  <c r="AZ328" i="7"/>
  <c r="AH328" i="7"/>
  <c r="AG328" i="7"/>
  <c r="AF328" i="7"/>
  <c r="AZ327" i="7"/>
  <c r="AH327" i="7"/>
  <c r="AG327" i="7"/>
  <c r="AF327" i="7"/>
  <c r="AZ326" i="7"/>
  <c r="AH326" i="7"/>
  <c r="AG326" i="7"/>
  <c r="AF326" i="7"/>
  <c r="AZ325" i="7"/>
  <c r="AH325" i="7"/>
  <c r="AG325" i="7"/>
  <c r="AF325" i="7"/>
  <c r="AZ324" i="7"/>
  <c r="AH324" i="7"/>
  <c r="AG324" i="7"/>
  <c r="AF324" i="7"/>
  <c r="AZ323" i="7"/>
  <c r="AH323" i="7"/>
  <c r="AG323" i="7"/>
  <c r="AF323" i="7"/>
  <c r="AZ322" i="7"/>
  <c r="AH322" i="7"/>
  <c r="AG322" i="7"/>
  <c r="AF322" i="7"/>
  <c r="AZ321" i="7"/>
  <c r="AH321" i="7"/>
  <c r="AG321" i="7"/>
  <c r="AF321" i="7"/>
  <c r="AZ320" i="7"/>
  <c r="AH320" i="7"/>
  <c r="AG320" i="7"/>
  <c r="AF320" i="7"/>
  <c r="AZ319" i="7"/>
  <c r="AH319" i="7"/>
  <c r="AG319" i="7"/>
  <c r="AF319" i="7"/>
  <c r="AZ318" i="7"/>
  <c r="AH318" i="7"/>
  <c r="AG318" i="7"/>
  <c r="AF318" i="7"/>
  <c r="AZ317" i="7"/>
  <c r="AH317" i="7"/>
  <c r="AG317" i="7"/>
  <c r="AF317" i="7"/>
  <c r="AZ316" i="7"/>
  <c r="AH316" i="7"/>
  <c r="AG316" i="7"/>
  <c r="AF316" i="7"/>
  <c r="AZ315" i="7"/>
  <c r="AH315" i="7"/>
  <c r="AG315" i="7"/>
  <c r="AF315" i="7"/>
  <c r="AZ314" i="7"/>
  <c r="AH314" i="7"/>
  <c r="AG314" i="7"/>
  <c r="AF314" i="7"/>
  <c r="AZ313" i="7"/>
  <c r="AH313" i="7"/>
  <c r="AG313" i="7"/>
  <c r="AF313" i="7"/>
  <c r="AZ312" i="7"/>
  <c r="AH312" i="7"/>
  <c r="AG312" i="7"/>
  <c r="AF312" i="7"/>
  <c r="AZ311" i="7"/>
  <c r="AH311" i="7"/>
  <c r="AG311" i="7"/>
  <c r="AF311" i="7"/>
  <c r="AZ310" i="7"/>
  <c r="AH310" i="7"/>
  <c r="AG310" i="7"/>
  <c r="AF310" i="7"/>
  <c r="AZ309" i="7"/>
  <c r="AH309" i="7"/>
  <c r="AG309" i="7"/>
  <c r="AF309" i="7"/>
  <c r="AZ308" i="7"/>
  <c r="AH308" i="7"/>
  <c r="AG308" i="7"/>
  <c r="AF308" i="7"/>
  <c r="AZ307" i="7"/>
  <c r="AH307" i="7"/>
  <c r="AG307" i="7"/>
  <c r="AF307" i="7"/>
  <c r="AZ306" i="7"/>
  <c r="AH306" i="7"/>
  <c r="AG306" i="7"/>
  <c r="AF306" i="7"/>
  <c r="AZ305" i="7"/>
  <c r="AH305" i="7"/>
  <c r="AG305" i="7"/>
  <c r="AF305" i="7"/>
  <c r="AZ304" i="7"/>
  <c r="AH304" i="7"/>
  <c r="AG304" i="7"/>
  <c r="AF304" i="7"/>
  <c r="AZ303" i="7"/>
  <c r="AH303" i="7"/>
  <c r="AG303" i="7"/>
  <c r="AF303" i="7"/>
  <c r="AZ302" i="7"/>
  <c r="AH302" i="7"/>
  <c r="AG302" i="7"/>
  <c r="AF302" i="7"/>
  <c r="AZ301" i="7"/>
  <c r="AH301" i="7"/>
  <c r="AG301" i="7"/>
  <c r="AF301" i="7"/>
  <c r="AZ300" i="7"/>
  <c r="AH300" i="7"/>
  <c r="AG300" i="7"/>
  <c r="AF300" i="7"/>
  <c r="AZ299" i="7"/>
  <c r="AH299" i="7"/>
  <c r="AG299" i="7"/>
  <c r="AF299" i="7"/>
  <c r="AZ298" i="7"/>
  <c r="AH298" i="7"/>
  <c r="AG298" i="7"/>
  <c r="AF298" i="7"/>
  <c r="AZ297" i="7"/>
  <c r="AH297" i="7"/>
  <c r="AG297" i="7"/>
  <c r="AF297" i="7"/>
  <c r="AZ296" i="7"/>
  <c r="AH296" i="7"/>
  <c r="AG296" i="7"/>
  <c r="AF296" i="7"/>
  <c r="AZ295" i="7"/>
  <c r="AH295" i="7"/>
  <c r="AG295" i="7"/>
  <c r="AF295" i="7"/>
  <c r="AZ294" i="7"/>
  <c r="AH294" i="7"/>
  <c r="AG294" i="7"/>
  <c r="AF294" i="7"/>
  <c r="AZ293" i="7"/>
  <c r="AH293" i="7"/>
  <c r="AG293" i="7"/>
  <c r="AF293" i="7"/>
  <c r="AZ292" i="7"/>
  <c r="AH292" i="7"/>
  <c r="AG292" i="7"/>
  <c r="AF292" i="7"/>
  <c r="AZ291" i="7"/>
  <c r="AH291" i="7"/>
  <c r="AG291" i="7"/>
  <c r="AF291" i="7"/>
  <c r="AZ290" i="7"/>
  <c r="AH290" i="7"/>
  <c r="AG290" i="7"/>
  <c r="AF290" i="7"/>
  <c r="AZ289" i="7"/>
  <c r="AH289" i="7"/>
  <c r="AG289" i="7"/>
  <c r="AF289" i="7"/>
  <c r="AZ288" i="7"/>
  <c r="AH288" i="7"/>
  <c r="AG288" i="7"/>
  <c r="AF288" i="7"/>
  <c r="AZ287" i="7"/>
  <c r="AH287" i="7"/>
  <c r="AG287" i="7"/>
  <c r="AF287" i="7"/>
  <c r="AZ286" i="7"/>
  <c r="AH286" i="7"/>
  <c r="AG286" i="7"/>
  <c r="AF286" i="7"/>
  <c r="AZ285" i="7"/>
  <c r="AH285" i="7"/>
  <c r="AG285" i="7"/>
  <c r="AF285" i="7"/>
  <c r="AZ284" i="7"/>
  <c r="AH284" i="7"/>
  <c r="AG284" i="7"/>
  <c r="AF284" i="7"/>
  <c r="AZ283" i="7"/>
  <c r="AH283" i="7"/>
  <c r="AG283" i="7"/>
  <c r="AF283" i="7"/>
  <c r="AZ282" i="7"/>
  <c r="AH282" i="7"/>
  <c r="AG282" i="7"/>
  <c r="AF282" i="7"/>
  <c r="AZ281" i="7"/>
  <c r="AH281" i="7"/>
  <c r="AG281" i="7"/>
  <c r="AF281" i="7"/>
  <c r="AZ280" i="7"/>
  <c r="AH280" i="7"/>
  <c r="AG280" i="7"/>
  <c r="AF280" i="7"/>
  <c r="AZ279" i="7"/>
  <c r="AH279" i="7"/>
  <c r="AG279" i="7"/>
  <c r="AF279" i="7"/>
  <c r="AZ278" i="7"/>
  <c r="AH278" i="7"/>
  <c r="AG278" i="7"/>
  <c r="AF278" i="7"/>
  <c r="AZ277" i="7"/>
  <c r="AH277" i="7"/>
  <c r="AG277" i="7"/>
  <c r="AF277" i="7"/>
  <c r="AZ276" i="7"/>
  <c r="AH276" i="7"/>
  <c r="AG276" i="7"/>
  <c r="AF276" i="7"/>
  <c r="AZ275" i="7"/>
  <c r="AH275" i="7"/>
  <c r="AG275" i="7"/>
  <c r="AF275" i="7"/>
  <c r="AZ274" i="7"/>
  <c r="AH274" i="7"/>
  <c r="AG274" i="7"/>
  <c r="AF274" i="7"/>
  <c r="AZ273" i="7"/>
  <c r="AH273" i="7"/>
  <c r="AG273" i="7"/>
  <c r="AF273" i="7"/>
  <c r="AZ272" i="7"/>
  <c r="AH272" i="7"/>
  <c r="AG272" i="7"/>
  <c r="AF272" i="7"/>
  <c r="AZ271" i="7"/>
  <c r="AH271" i="7"/>
  <c r="AG271" i="7"/>
  <c r="AF271" i="7"/>
  <c r="AZ270" i="7"/>
  <c r="AH270" i="7"/>
  <c r="AG270" i="7"/>
  <c r="AF270" i="7"/>
  <c r="AZ269" i="7"/>
  <c r="AH269" i="7"/>
  <c r="AG269" i="7"/>
  <c r="AF269" i="7"/>
  <c r="AZ268" i="7"/>
  <c r="AH268" i="7"/>
  <c r="AG268" i="7"/>
  <c r="AF268" i="7"/>
  <c r="AZ267" i="7"/>
  <c r="AH267" i="7"/>
  <c r="AG267" i="7"/>
  <c r="AF267" i="7"/>
  <c r="AZ266" i="7"/>
  <c r="AH266" i="7"/>
  <c r="AG266" i="7"/>
  <c r="AF266" i="7"/>
  <c r="AZ265" i="7"/>
  <c r="AH265" i="7"/>
  <c r="AG265" i="7"/>
  <c r="AF265" i="7"/>
  <c r="AZ264" i="7"/>
  <c r="AH264" i="7"/>
  <c r="AG264" i="7"/>
  <c r="AF264" i="7"/>
  <c r="AZ263" i="7"/>
  <c r="AH263" i="7"/>
  <c r="AG263" i="7"/>
  <c r="AF263" i="7"/>
  <c r="AZ262" i="7"/>
  <c r="AH262" i="7"/>
  <c r="AG262" i="7"/>
  <c r="AF262" i="7"/>
  <c r="AZ261" i="7"/>
  <c r="AH261" i="7"/>
  <c r="AG261" i="7"/>
  <c r="AF261" i="7"/>
  <c r="AZ260" i="7"/>
  <c r="AH260" i="7"/>
  <c r="AG260" i="7"/>
  <c r="AF260" i="7"/>
  <c r="AZ259" i="7"/>
  <c r="AH259" i="7"/>
  <c r="AG259" i="7"/>
  <c r="AF259" i="7"/>
  <c r="AZ258" i="7"/>
  <c r="AH258" i="7"/>
  <c r="AG258" i="7"/>
  <c r="AF258" i="7"/>
  <c r="AZ257" i="7"/>
  <c r="AH257" i="7"/>
  <c r="AG257" i="7"/>
  <c r="AF257" i="7"/>
  <c r="AZ256" i="7"/>
  <c r="AH256" i="7"/>
  <c r="AG256" i="7"/>
  <c r="AF256" i="7"/>
  <c r="AZ255" i="7"/>
  <c r="AH255" i="7"/>
  <c r="AG255" i="7"/>
  <c r="AF255" i="7"/>
  <c r="AZ254" i="7"/>
  <c r="AH254" i="7"/>
  <c r="AG254" i="7"/>
  <c r="AF254" i="7"/>
  <c r="AZ253" i="7"/>
  <c r="AH253" i="7"/>
  <c r="AG253" i="7"/>
  <c r="AF253" i="7"/>
  <c r="AZ252" i="7"/>
  <c r="AH252" i="7"/>
  <c r="AG252" i="7"/>
  <c r="AF252" i="7"/>
  <c r="AZ251" i="7"/>
  <c r="AH251" i="7"/>
  <c r="AG251" i="7"/>
  <c r="AF251" i="7"/>
  <c r="AZ250" i="7"/>
  <c r="AH250" i="7"/>
  <c r="AG250" i="7"/>
  <c r="AF250" i="7"/>
  <c r="AZ249" i="7"/>
  <c r="AH249" i="7"/>
  <c r="AG249" i="7"/>
  <c r="AF249" i="7"/>
  <c r="AZ248" i="7"/>
  <c r="AH248" i="7"/>
  <c r="AG248" i="7"/>
  <c r="AF248" i="7"/>
  <c r="AZ247" i="7"/>
  <c r="AH247" i="7"/>
  <c r="AG247" i="7"/>
  <c r="AF247" i="7"/>
  <c r="AZ246" i="7"/>
  <c r="AH246" i="7"/>
  <c r="AG246" i="7"/>
  <c r="AF246" i="7"/>
  <c r="AZ245" i="7"/>
  <c r="AH245" i="7"/>
  <c r="AG245" i="7"/>
  <c r="AF245" i="7"/>
  <c r="AZ244" i="7"/>
  <c r="AH244" i="7"/>
  <c r="AG244" i="7"/>
  <c r="AF244" i="7"/>
  <c r="AZ243" i="7"/>
  <c r="AH243" i="7"/>
  <c r="AG243" i="7"/>
  <c r="AF243" i="7"/>
  <c r="AZ242" i="7"/>
  <c r="AH242" i="7"/>
  <c r="AG242" i="7"/>
  <c r="AF242" i="7"/>
  <c r="AZ241" i="7"/>
  <c r="AH241" i="7"/>
  <c r="AG241" i="7"/>
  <c r="AF241" i="7"/>
  <c r="AZ240" i="7"/>
  <c r="AH240" i="7"/>
  <c r="AG240" i="7"/>
  <c r="AF240" i="7"/>
  <c r="AZ239" i="7"/>
  <c r="AH239" i="7"/>
  <c r="AG239" i="7"/>
  <c r="AF239" i="7"/>
  <c r="AZ238" i="7"/>
  <c r="AH238" i="7"/>
  <c r="AG238" i="7"/>
  <c r="AF238" i="7"/>
  <c r="AZ237" i="7"/>
  <c r="AH237" i="7"/>
  <c r="AG237" i="7"/>
  <c r="AF237" i="7"/>
  <c r="AZ236" i="7"/>
  <c r="AH236" i="7"/>
  <c r="AG236" i="7"/>
  <c r="AF236" i="7"/>
  <c r="AZ235" i="7"/>
  <c r="AH235" i="7"/>
  <c r="AG235" i="7"/>
  <c r="AF235" i="7"/>
  <c r="AZ234" i="7"/>
  <c r="AH234" i="7"/>
  <c r="AG234" i="7"/>
  <c r="AF234" i="7"/>
  <c r="AZ233" i="7"/>
  <c r="AH233" i="7"/>
  <c r="AG233" i="7"/>
  <c r="AF233" i="7"/>
  <c r="AZ232" i="7"/>
  <c r="AH232" i="7"/>
  <c r="AG232" i="7"/>
  <c r="AF232" i="7"/>
  <c r="AZ231" i="7"/>
  <c r="AH231" i="7"/>
  <c r="AG231" i="7"/>
  <c r="AF231" i="7"/>
  <c r="AZ230" i="7"/>
  <c r="AH230" i="7"/>
  <c r="AG230" i="7"/>
  <c r="AF230" i="7"/>
  <c r="AZ229" i="7"/>
  <c r="AH229" i="7"/>
  <c r="AG229" i="7"/>
  <c r="AF229" i="7"/>
  <c r="AZ228" i="7"/>
  <c r="AH228" i="7"/>
  <c r="AG228" i="7"/>
  <c r="AF228" i="7"/>
  <c r="AZ227" i="7"/>
  <c r="AH227" i="7"/>
  <c r="AG227" i="7"/>
  <c r="AF227" i="7"/>
  <c r="AZ226" i="7"/>
  <c r="AH226" i="7"/>
  <c r="AG226" i="7"/>
  <c r="AF226" i="7"/>
  <c r="AZ225" i="7"/>
  <c r="AH225" i="7"/>
  <c r="AG225" i="7"/>
  <c r="AF225" i="7"/>
  <c r="AZ224" i="7"/>
  <c r="AH224" i="7"/>
  <c r="AG224" i="7"/>
  <c r="AF224" i="7"/>
  <c r="AZ223" i="7"/>
  <c r="AH223" i="7"/>
  <c r="AG223" i="7"/>
  <c r="AF223" i="7"/>
  <c r="AZ222" i="7"/>
  <c r="AH222" i="7"/>
  <c r="AG222" i="7"/>
  <c r="AF222" i="7"/>
  <c r="AZ221" i="7"/>
  <c r="AH221" i="7"/>
  <c r="AG221" i="7"/>
  <c r="AF221" i="7"/>
  <c r="AZ220" i="7"/>
  <c r="AH220" i="7"/>
  <c r="AG220" i="7"/>
  <c r="AF220" i="7"/>
  <c r="AZ219" i="7"/>
  <c r="AH219" i="7"/>
  <c r="AG219" i="7"/>
  <c r="AF219" i="7"/>
  <c r="AZ218" i="7"/>
  <c r="AH218" i="7"/>
  <c r="AG218" i="7"/>
  <c r="AF218" i="7"/>
  <c r="AZ217" i="7"/>
  <c r="AH217" i="7"/>
  <c r="AG217" i="7"/>
  <c r="AF217" i="7"/>
  <c r="AZ216" i="7"/>
  <c r="AH216" i="7"/>
  <c r="AG216" i="7"/>
  <c r="AF216" i="7"/>
  <c r="AZ215" i="7"/>
  <c r="AH215" i="7"/>
  <c r="AG215" i="7"/>
  <c r="AF215" i="7"/>
  <c r="AZ214" i="7"/>
  <c r="AH214" i="7"/>
  <c r="AG214" i="7"/>
  <c r="AF214" i="7"/>
  <c r="AZ213" i="7"/>
  <c r="AH213" i="7"/>
  <c r="AG213" i="7"/>
  <c r="AF213" i="7"/>
  <c r="AZ212" i="7"/>
  <c r="AH212" i="7"/>
  <c r="AG212" i="7"/>
  <c r="AF212" i="7"/>
  <c r="AZ211" i="7"/>
  <c r="AH211" i="7"/>
  <c r="AG211" i="7"/>
  <c r="AF211" i="7"/>
  <c r="AZ210" i="7"/>
  <c r="AH210" i="7"/>
  <c r="AG210" i="7"/>
  <c r="AF210" i="7"/>
  <c r="AZ209" i="7"/>
  <c r="AH209" i="7"/>
  <c r="AG209" i="7"/>
  <c r="AF209" i="7"/>
  <c r="AZ208" i="7"/>
  <c r="AH208" i="7"/>
  <c r="AG208" i="7"/>
  <c r="AF208" i="7"/>
  <c r="AZ207" i="7"/>
  <c r="AH207" i="7"/>
  <c r="AG207" i="7"/>
  <c r="AF207" i="7"/>
  <c r="AZ206" i="7"/>
  <c r="AH206" i="7"/>
  <c r="AG206" i="7"/>
  <c r="AF206" i="7"/>
  <c r="AZ205" i="7"/>
  <c r="AH205" i="7"/>
  <c r="AG205" i="7"/>
  <c r="AF205" i="7"/>
  <c r="AZ204" i="7"/>
  <c r="AH204" i="7"/>
  <c r="AG204" i="7"/>
  <c r="AF204" i="7"/>
  <c r="AZ203" i="7"/>
  <c r="AH203" i="7"/>
  <c r="AG203" i="7"/>
  <c r="AF203" i="7"/>
  <c r="AZ202" i="7"/>
  <c r="AH202" i="7"/>
  <c r="AG202" i="7"/>
  <c r="AF202" i="7"/>
  <c r="AZ201" i="7"/>
  <c r="AH201" i="7"/>
  <c r="AG201" i="7"/>
  <c r="AF201" i="7"/>
  <c r="AZ200" i="7"/>
  <c r="AH200" i="7"/>
  <c r="AG200" i="7"/>
  <c r="AF200" i="7"/>
  <c r="AZ199" i="7"/>
  <c r="AH199" i="7"/>
  <c r="AG199" i="7"/>
  <c r="AF199" i="7"/>
  <c r="AZ198" i="7"/>
  <c r="AH198" i="7"/>
  <c r="AG198" i="7"/>
  <c r="AF198" i="7"/>
  <c r="AZ197" i="7"/>
  <c r="AH197" i="7"/>
  <c r="AG197" i="7"/>
  <c r="AF197" i="7"/>
  <c r="AZ196" i="7"/>
  <c r="AH196" i="7"/>
  <c r="AG196" i="7"/>
  <c r="AF196" i="7"/>
  <c r="AZ195" i="7"/>
  <c r="AH195" i="7"/>
  <c r="AG195" i="7"/>
  <c r="AF195" i="7"/>
  <c r="AZ194" i="7"/>
  <c r="AH194" i="7"/>
  <c r="AG194" i="7"/>
  <c r="AF194" i="7"/>
  <c r="AZ193" i="7"/>
  <c r="AH193" i="7"/>
  <c r="AG193" i="7"/>
  <c r="AF193" i="7"/>
  <c r="AZ192" i="7"/>
  <c r="AH192" i="7"/>
  <c r="AG192" i="7"/>
  <c r="AF192" i="7"/>
  <c r="AZ191" i="7"/>
  <c r="AH191" i="7"/>
  <c r="AG191" i="7"/>
  <c r="AF191" i="7"/>
  <c r="AZ190" i="7"/>
  <c r="AH190" i="7"/>
  <c r="AG190" i="7"/>
  <c r="AF190" i="7"/>
  <c r="AZ189" i="7"/>
  <c r="AH189" i="7"/>
  <c r="AG189" i="7"/>
  <c r="AF189" i="7"/>
  <c r="AZ188" i="7"/>
  <c r="AH188" i="7"/>
  <c r="AG188" i="7"/>
  <c r="AF188" i="7"/>
  <c r="AZ187" i="7"/>
  <c r="AH187" i="7"/>
  <c r="AG187" i="7"/>
  <c r="AF187" i="7"/>
  <c r="AZ186" i="7"/>
  <c r="AH186" i="7"/>
  <c r="AG186" i="7"/>
  <c r="AF186" i="7"/>
  <c r="AZ185" i="7"/>
  <c r="AH185" i="7"/>
  <c r="AG185" i="7"/>
  <c r="AF185" i="7"/>
  <c r="AZ184" i="7"/>
  <c r="AH184" i="7"/>
  <c r="AG184" i="7"/>
  <c r="AF184" i="7"/>
  <c r="AZ183" i="7"/>
  <c r="AH183" i="7"/>
  <c r="AG183" i="7"/>
  <c r="AF183" i="7"/>
  <c r="AZ182" i="7"/>
  <c r="AH182" i="7"/>
  <c r="AG182" i="7"/>
  <c r="AF182" i="7"/>
  <c r="AZ181" i="7"/>
  <c r="AH181" i="7"/>
  <c r="AG181" i="7"/>
  <c r="AF181" i="7"/>
  <c r="AZ180" i="7"/>
  <c r="AH180" i="7"/>
  <c r="AG180" i="7"/>
  <c r="AF180" i="7"/>
  <c r="AZ179" i="7"/>
  <c r="AH179" i="7"/>
  <c r="AG179" i="7"/>
  <c r="AF179" i="7"/>
  <c r="AZ178" i="7"/>
  <c r="AH178" i="7"/>
  <c r="AG178" i="7"/>
  <c r="AF178" i="7"/>
  <c r="AZ177" i="7"/>
  <c r="AH177" i="7"/>
  <c r="AG177" i="7"/>
  <c r="AF177" i="7"/>
  <c r="AZ176" i="7"/>
  <c r="AH176" i="7"/>
  <c r="AG176" i="7"/>
  <c r="AF176" i="7"/>
  <c r="AZ175" i="7"/>
  <c r="AH175" i="7"/>
  <c r="AG175" i="7"/>
  <c r="AF175" i="7"/>
  <c r="AZ174" i="7"/>
  <c r="AH174" i="7"/>
  <c r="AG174" i="7"/>
  <c r="AF174" i="7"/>
  <c r="AZ173" i="7"/>
  <c r="AH173" i="7"/>
  <c r="AG173" i="7"/>
  <c r="AF173" i="7"/>
  <c r="AZ172" i="7"/>
  <c r="AH172" i="7"/>
  <c r="AG172" i="7"/>
  <c r="AF172" i="7"/>
  <c r="AZ171" i="7"/>
  <c r="AH171" i="7"/>
  <c r="AG171" i="7"/>
  <c r="AF171" i="7"/>
  <c r="AZ170" i="7"/>
  <c r="AH170" i="7"/>
  <c r="AG170" i="7"/>
  <c r="AF170" i="7"/>
  <c r="AZ169" i="7"/>
  <c r="AH169" i="7"/>
  <c r="AG169" i="7"/>
  <c r="AF169" i="7"/>
  <c r="AZ168" i="7"/>
  <c r="AH168" i="7"/>
  <c r="AG168" i="7"/>
  <c r="AF168" i="7"/>
  <c r="AZ167" i="7"/>
  <c r="AH167" i="7"/>
  <c r="AG167" i="7"/>
  <c r="AF167" i="7"/>
  <c r="AZ166" i="7"/>
  <c r="AH166" i="7"/>
  <c r="AG166" i="7"/>
  <c r="AF166" i="7"/>
  <c r="AZ165" i="7"/>
  <c r="AH165" i="7"/>
  <c r="AG165" i="7"/>
  <c r="AF165" i="7"/>
  <c r="AZ164" i="7"/>
  <c r="AH164" i="7"/>
  <c r="AG164" i="7"/>
  <c r="AF164" i="7"/>
  <c r="AZ163" i="7"/>
  <c r="AH163" i="7"/>
  <c r="AG163" i="7"/>
  <c r="AF163" i="7"/>
  <c r="AZ162" i="7"/>
  <c r="AH162" i="7"/>
  <c r="AG162" i="7"/>
  <c r="AF162" i="7"/>
  <c r="AZ161" i="7"/>
  <c r="AH161" i="7"/>
  <c r="AG161" i="7"/>
  <c r="AF161" i="7"/>
  <c r="AZ160" i="7"/>
  <c r="AH160" i="7"/>
  <c r="AG160" i="7"/>
  <c r="AF160" i="7"/>
  <c r="AZ159" i="7"/>
  <c r="AH159" i="7"/>
  <c r="AG159" i="7"/>
  <c r="AF159" i="7"/>
  <c r="AZ158" i="7"/>
  <c r="AH158" i="7"/>
  <c r="AG158" i="7"/>
  <c r="AF158" i="7"/>
  <c r="AZ157" i="7"/>
  <c r="AH157" i="7"/>
  <c r="AG157" i="7"/>
  <c r="AF157" i="7"/>
  <c r="AZ156" i="7"/>
  <c r="AH156" i="7"/>
  <c r="AG156" i="7"/>
  <c r="AF156" i="7"/>
  <c r="AZ155" i="7"/>
  <c r="AH155" i="7"/>
  <c r="AG155" i="7"/>
  <c r="AF155" i="7"/>
  <c r="AZ154" i="7"/>
  <c r="AH154" i="7"/>
  <c r="AG154" i="7"/>
  <c r="AF154" i="7"/>
  <c r="AZ153" i="7"/>
  <c r="AH153" i="7"/>
  <c r="AG153" i="7"/>
  <c r="AF153" i="7"/>
  <c r="AZ152" i="7"/>
  <c r="AH152" i="7"/>
  <c r="AG152" i="7"/>
  <c r="AF152" i="7"/>
  <c r="AZ151" i="7"/>
  <c r="AH151" i="7"/>
  <c r="AG151" i="7"/>
  <c r="AF151" i="7"/>
  <c r="AZ150" i="7"/>
  <c r="AH150" i="7"/>
  <c r="AG150" i="7"/>
  <c r="AF150" i="7"/>
  <c r="AZ149" i="7"/>
  <c r="AH149" i="7"/>
  <c r="AG149" i="7"/>
  <c r="AF149" i="7"/>
  <c r="AZ148" i="7"/>
  <c r="AH148" i="7"/>
  <c r="AG148" i="7"/>
  <c r="AF148" i="7"/>
  <c r="AZ147" i="7"/>
  <c r="AH147" i="7"/>
  <c r="AG147" i="7"/>
  <c r="AF147" i="7"/>
  <c r="AZ146" i="7"/>
  <c r="AH146" i="7"/>
  <c r="AG146" i="7"/>
  <c r="AF146" i="7"/>
  <c r="AZ145" i="7"/>
  <c r="AH145" i="7"/>
  <c r="AG145" i="7"/>
  <c r="AF145" i="7"/>
  <c r="AZ144" i="7"/>
  <c r="AH144" i="7"/>
  <c r="AG144" i="7"/>
  <c r="AF144" i="7"/>
  <c r="AZ143" i="7"/>
  <c r="AH143" i="7"/>
  <c r="AG143" i="7"/>
  <c r="AF143" i="7"/>
  <c r="AZ142" i="7"/>
  <c r="AH142" i="7"/>
  <c r="AG142" i="7"/>
  <c r="AF142" i="7"/>
  <c r="AZ141" i="7"/>
  <c r="AH141" i="7"/>
  <c r="AG141" i="7"/>
  <c r="AF141" i="7"/>
  <c r="AZ140" i="7"/>
  <c r="AH140" i="7"/>
  <c r="AG140" i="7"/>
  <c r="AF140" i="7"/>
  <c r="AZ139" i="7"/>
  <c r="AH139" i="7"/>
  <c r="AG139" i="7"/>
  <c r="AF139" i="7"/>
  <c r="AZ138" i="7"/>
  <c r="AH138" i="7"/>
  <c r="AG138" i="7"/>
  <c r="AF138" i="7"/>
  <c r="AZ137" i="7"/>
  <c r="AH137" i="7"/>
  <c r="AG137" i="7"/>
  <c r="AF137" i="7"/>
  <c r="AZ136" i="7"/>
  <c r="AH136" i="7"/>
  <c r="AG136" i="7"/>
  <c r="AF136" i="7"/>
  <c r="AZ135" i="7"/>
  <c r="AH135" i="7"/>
  <c r="AG135" i="7"/>
  <c r="AF135" i="7"/>
  <c r="AZ134" i="7"/>
  <c r="AH134" i="7"/>
  <c r="AG134" i="7"/>
  <c r="AF134" i="7"/>
  <c r="AZ133" i="7"/>
  <c r="AH133" i="7"/>
  <c r="AG133" i="7"/>
  <c r="AF133" i="7"/>
  <c r="AZ132" i="7"/>
  <c r="AH132" i="7"/>
  <c r="AG132" i="7"/>
  <c r="AF132" i="7"/>
  <c r="AZ131" i="7"/>
  <c r="AH131" i="7"/>
  <c r="AG131" i="7"/>
  <c r="AF131" i="7"/>
  <c r="AZ130" i="7"/>
  <c r="AH130" i="7"/>
  <c r="AG130" i="7"/>
  <c r="AF130" i="7"/>
  <c r="AZ129" i="7"/>
  <c r="AH129" i="7"/>
  <c r="AG129" i="7"/>
  <c r="AF129" i="7"/>
  <c r="AZ128" i="7"/>
  <c r="AH128" i="7"/>
  <c r="AG128" i="7"/>
  <c r="AF128" i="7"/>
  <c r="AZ127" i="7"/>
  <c r="AH127" i="7"/>
  <c r="AG127" i="7"/>
  <c r="AF127" i="7"/>
  <c r="AZ126" i="7"/>
  <c r="AH126" i="7"/>
  <c r="AG126" i="7"/>
  <c r="AF126" i="7"/>
  <c r="AZ125" i="7"/>
  <c r="AH125" i="7"/>
  <c r="AG125" i="7"/>
  <c r="AF125" i="7"/>
  <c r="AZ124" i="7"/>
  <c r="AH124" i="7"/>
  <c r="AG124" i="7"/>
  <c r="AF124" i="7"/>
  <c r="AZ123" i="7"/>
  <c r="AH123" i="7"/>
  <c r="AG123" i="7"/>
  <c r="AF123" i="7"/>
  <c r="AZ122" i="7"/>
  <c r="AH122" i="7"/>
  <c r="AG122" i="7"/>
  <c r="AF122" i="7"/>
  <c r="AZ121" i="7"/>
  <c r="AH121" i="7"/>
  <c r="AG121" i="7"/>
  <c r="AF121" i="7"/>
  <c r="AZ120" i="7"/>
  <c r="AH120" i="7"/>
  <c r="AG120" i="7"/>
  <c r="AF120" i="7"/>
  <c r="AZ119" i="7"/>
  <c r="AH119" i="7"/>
  <c r="AG119" i="7"/>
  <c r="AF119" i="7"/>
  <c r="AZ118" i="7"/>
  <c r="AH118" i="7"/>
  <c r="AG118" i="7"/>
  <c r="AF118" i="7"/>
  <c r="AZ117" i="7"/>
  <c r="AH117" i="7"/>
  <c r="AG117" i="7"/>
  <c r="AF117" i="7"/>
  <c r="AZ116" i="7"/>
  <c r="AH116" i="7"/>
  <c r="AG116" i="7"/>
  <c r="AF116" i="7"/>
  <c r="AZ115" i="7"/>
  <c r="AH115" i="7"/>
  <c r="AG115" i="7"/>
  <c r="AF115" i="7"/>
  <c r="AZ114" i="7"/>
  <c r="AH114" i="7"/>
  <c r="AG114" i="7"/>
  <c r="AF114" i="7"/>
  <c r="AZ113" i="7"/>
  <c r="AH113" i="7"/>
  <c r="AG113" i="7"/>
  <c r="AF113" i="7"/>
  <c r="AZ112" i="7"/>
  <c r="AH112" i="7"/>
  <c r="AG112" i="7"/>
  <c r="AF112" i="7"/>
  <c r="AZ111" i="7"/>
  <c r="AH111" i="7"/>
  <c r="AG111" i="7"/>
  <c r="AF111" i="7"/>
  <c r="AZ110" i="7"/>
  <c r="AH110" i="7"/>
  <c r="AG110" i="7"/>
  <c r="AF110" i="7"/>
  <c r="AZ109" i="7"/>
  <c r="AH109" i="7"/>
  <c r="AG109" i="7"/>
  <c r="AF109" i="7"/>
  <c r="AZ108" i="7"/>
  <c r="AH108" i="7"/>
  <c r="AG108" i="7"/>
  <c r="AF108" i="7"/>
  <c r="AZ107" i="7"/>
  <c r="AH107" i="7"/>
  <c r="AG107" i="7"/>
  <c r="AF107" i="7"/>
  <c r="AZ106" i="7"/>
  <c r="AH106" i="7"/>
  <c r="AG106" i="7"/>
  <c r="AF106" i="7"/>
  <c r="AZ105" i="7"/>
  <c r="AH105" i="7"/>
  <c r="AG105" i="7"/>
  <c r="AF105" i="7"/>
  <c r="AZ104" i="7"/>
  <c r="AH104" i="7"/>
  <c r="AG104" i="7"/>
  <c r="AF104" i="7"/>
  <c r="AZ103" i="7"/>
  <c r="AH103" i="7"/>
  <c r="AG103" i="7"/>
  <c r="AF103" i="7"/>
  <c r="AZ102" i="7"/>
  <c r="AH102" i="7"/>
  <c r="AG102" i="7"/>
  <c r="AF102" i="7"/>
  <c r="AZ101" i="7"/>
  <c r="AH101" i="7"/>
  <c r="AG101" i="7"/>
  <c r="AF101" i="7"/>
  <c r="AZ100" i="7"/>
  <c r="AH100" i="7"/>
  <c r="AG100" i="7"/>
  <c r="AF100" i="7"/>
  <c r="AZ99" i="7"/>
  <c r="AH99" i="7"/>
  <c r="AG99" i="7"/>
  <c r="AF99" i="7"/>
  <c r="AZ98" i="7"/>
  <c r="AH98" i="7"/>
  <c r="AG98" i="7"/>
  <c r="AF98" i="7"/>
  <c r="AZ97" i="7"/>
  <c r="AH97" i="7"/>
  <c r="AG97" i="7"/>
  <c r="AF97" i="7"/>
  <c r="AZ96" i="7"/>
  <c r="AH96" i="7"/>
  <c r="AG96" i="7"/>
  <c r="AF96" i="7"/>
  <c r="AZ95" i="7"/>
  <c r="AH95" i="7"/>
  <c r="AG95" i="7"/>
  <c r="AF95" i="7"/>
  <c r="AZ94" i="7"/>
  <c r="AH94" i="7"/>
  <c r="AG94" i="7"/>
  <c r="AF94" i="7"/>
  <c r="AZ93" i="7"/>
  <c r="AH93" i="7"/>
  <c r="AG93" i="7"/>
  <c r="AF93" i="7"/>
  <c r="AZ92" i="7"/>
  <c r="AH92" i="7"/>
  <c r="AG92" i="7"/>
  <c r="AF92" i="7"/>
  <c r="AZ91" i="7"/>
  <c r="AH91" i="7"/>
  <c r="AG91" i="7"/>
  <c r="AF91" i="7"/>
  <c r="AZ90" i="7"/>
  <c r="AH90" i="7"/>
  <c r="AG90" i="7"/>
  <c r="AF90" i="7"/>
  <c r="AZ89" i="7"/>
  <c r="AH89" i="7"/>
  <c r="AG89" i="7"/>
  <c r="AF89" i="7"/>
  <c r="AZ88" i="7"/>
  <c r="AH88" i="7"/>
  <c r="AG88" i="7"/>
  <c r="AF88" i="7"/>
  <c r="AZ87" i="7"/>
  <c r="AH87" i="7"/>
  <c r="AG87" i="7"/>
  <c r="AF87" i="7"/>
  <c r="AZ86" i="7"/>
  <c r="AH86" i="7"/>
  <c r="AG86" i="7"/>
  <c r="AF86" i="7"/>
  <c r="AZ85" i="7"/>
  <c r="AH85" i="7"/>
  <c r="AG85" i="7"/>
  <c r="AF85" i="7"/>
  <c r="AZ84" i="7"/>
  <c r="AH84" i="7"/>
  <c r="AG84" i="7"/>
  <c r="AF84" i="7"/>
  <c r="AZ83" i="7"/>
  <c r="AH83" i="7"/>
  <c r="AG83" i="7"/>
  <c r="AF83" i="7"/>
  <c r="AZ82" i="7"/>
  <c r="AH82" i="7"/>
  <c r="AG82" i="7"/>
  <c r="AF82" i="7"/>
  <c r="AZ81" i="7"/>
  <c r="AH81" i="7"/>
  <c r="AG81" i="7"/>
  <c r="AF81" i="7"/>
  <c r="AZ80" i="7"/>
  <c r="AH80" i="7"/>
  <c r="AG80" i="7"/>
  <c r="AF80" i="7"/>
  <c r="AZ79" i="7"/>
  <c r="AH79" i="7"/>
  <c r="AG79" i="7"/>
  <c r="AF79" i="7"/>
  <c r="AZ78" i="7"/>
  <c r="AH78" i="7"/>
  <c r="AG78" i="7"/>
  <c r="AF78" i="7"/>
  <c r="AZ77" i="7"/>
  <c r="AH77" i="7"/>
  <c r="AG77" i="7"/>
  <c r="AF77" i="7"/>
  <c r="AZ76" i="7"/>
  <c r="AH76" i="7"/>
  <c r="AG76" i="7"/>
  <c r="AF76" i="7"/>
  <c r="AZ75" i="7"/>
  <c r="AH75" i="7"/>
  <c r="AG75" i="7"/>
  <c r="AF75" i="7"/>
  <c r="AZ74" i="7"/>
  <c r="AH74" i="7"/>
  <c r="AG74" i="7"/>
  <c r="AF74" i="7"/>
  <c r="AZ73" i="7"/>
  <c r="AH73" i="7"/>
  <c r="AG73" i="7"/>
  <c r="AF73" i="7"/>
  <c r="AZ72" i="7"/>
  <c r="AH72" i="7"/>
  <c r="AG72" i="7"/>
  <c r="AF72" i="7"/>
  <c r="AZ71" i="7"/>
  <c r="AH71" i="7"/>
  <c r="AG71" i="7"/>
  <c r="AF71" i="7"/>
  <c r="AZ70" i="7"/>
  <c r="AH70" i="7"/>
  <c r="AG70" i="7"/>
  <c r="AF70" i="7"/>
  <c r="AZ69" i="7"/>
  <c r="AH69" i="7"/>
  <c r="AG69" i="7"/>
  <c r="AF69" i="7"/>
  <c r="AZ68" i="7"/>
  <c r="AH68" i="7"/>
  <c r="AG68" i="7"/>
  <c r="AF68" i="7"/>
  <c r="AZ67" i="7"/>
  <c r="AH67" i="7"/>
  <c r="AG67" i="7"/>
  <c r="AF67" i="7"/>
  <c r="AZ66" i="7"/>
  <c r="AH66" i="7"/>
  <c r="AG66" i="7"/>
  <c r="AF66" i="7"/>
  <c r="AZ65" i="7"/>
  <c r="AH65" i="7"/>
  <c r="AG65" i="7"/>
  <c r="AF65" i="7"/>
  <c r="AZ64" i="7"/>
  <c r="AH64" i="7"/>
  <c r="AG64" i="7"/>
  <c r="AF64" i="7"/>
  <c r="AZ63" i="7"/>
  <c r="AH63" i="7"/>
  <c r="AG63" i="7"/>
  <c r="AF63" i="7"/>
  <c r="AZ62" i="7"/>
  <c r="AH62" i="7"/>
  <c r="AG62" i="7"/>
  <c r="AF62" i="7"/>
  <c r="AZ61" i="7"/>
  <c r="AH61" i="7"/>
  <c r="AG61" i="7"/>
  <c r="AF61" i="7"/>
  <c r="AZ60" i="7"/>
  <c r="AH60" i="7"/>
  <c r="AG60" i="7"/>
  <c r="AF60" i="7"/>
  <c r="AZ59" i="7"/>
  <c r="AH59" i="7"/>
  <c r="AG59" i="7"/>
  <c r="AF59" i="7"/>
  <c r="AZ58" i="7"/>
  <c r="AH58" i="7"/>
  <c r="AG58" i="7"/>
  <c r="AF58" i="7"/>
  <c r="AZ57" i="7"/>
  <c r="AH57" i="7"/>
  <c r="AG57" i="7"/>
  <c r="AF57" i="7"/>
  <c r="AZ56" i="7"/>
  <c r="AH56" i="7"/>
  <c r="AG56" i="7"/>
  <c r="AF56" i="7"/>
  <c r="AZ55" i="7"/>
  <c r="AH55" i="7"/>
  <c r="AG55" i="7"/>
  <c r="AF55" i="7"/>
  <c r="AZ54" i="7"/>
  <c r="AH54" i="7"/>
  <c r="AG54" i="7"/>
  <c r="AF54" i="7"/>
  <c r="AZ53" i="7"/>
  <c r="AH53" i="7"/>
  <c r="AG53" i="7"/>
  <c r="AF53" i="7"/>
  <c r="AZ52" i="7"/>
  <c r="AH52" i="7"/>
  <c r="AG52" i="7"/>
  <c r="AF52" i="7"/>
  <c r="AZ51" i="7"/>
  <c r="AH51" i="7"/>
  <c r="AG51" i="7"/>
  <c r="AF51" i="7"/>
  <c r="AZ50" i="7"/>
  <c r="AH50" i="7"/>
  <c r="AG50" i="7"/>
  <c r="AF50" i="7"/>
  <c r="AZ49" i="7"/>
  <c r="AH49" i="7"/>
  <c r="AG49" i="7"/>
  <c r="AF49" i="7"/>
  <c r="AZ48" i="7"/>
  <c r="AH48" i="7"/>
  <c r="AG48" i="7"/>
  <c r="AF48" i="7"/>
  <c r="AZ47" i="7"/>
  <c r="AH47" i="7"/>
  <c r="AG47" i="7"/>
  <c r="AF47" i="7"/>
  <c r="AZ46" i="7"/>
  <c r="AH46" i="7"/>
  <c r="AG46" i="7"/>
  <c r="AF46" i="7"/>
  <c r="AZ45" i="7"/>
  <c r="AH45" i="7"/>
  <c r="AG45" i="7"/>
  <c r="AF45" i="7"/>
  <c r="AZ44" i="7"/>
  <c r="AH44" i="7"/>
  <c r="AG44" i="7"/>
  <c r="AF44" i="7"/>
  <c r="AZ43" i="7"/>
  <c r="AH43" i="7"/>
  <c r="AG43" i="7"/>
  <c r="AF43" i="7"/>
  <c r="AZ42" i="7"/>
  <c r="AH42" i="7"/>
  <c r="AG42" i="7"/>
  <c r="AF42" i="7"/>
  <c r="AZ41" i="7"/>
  <c r="AH41" i="7"/>
  <c r="AG41" i="7"/>
  <c r="AF41" i="7"/>
  <c r="AZ40" i="7"/>
  <c r="AH40" i="7"/>
  <c r="AG40" i="7"/>
  <c r="AF40" i="7"/>
  <c r="AZ39" i="7"/>
  <c r="AH39" i="7"/>
  <c r="AG39" i="7"/>
  <c r="AF39" i="7"/>
  <c r="AZ38" i="7"/>
  <c r="AH38" i="7"/>
  <c r="AG38" i="7"/>
  <c r="AF38" i="7"/>
  <c r="AZ37" i="7"/>
  <c r="AH37" i="7"/>
  <c r="AG37" i="7"/>
  <c r="AF37" i="7"/>
  <c r="AZ36" i="7"/>
  <c r="AH36" i="7"/>
  <c r="AG36" i="7"/>
  <c r="AF36" i="7"/>
  <c r="EM35" i="7"/>
  <c r="BI35" i="7"/>
  <c r="AZ35" i="7"/>
  <c r="AH35" i="7"/>
  <c r="AG35" i="7"/>
  <c r="AF35" i="7"/>
  <c r="EM34" i="7"/>
  <c r="BI34" i="7"/>
  <c r="AZ34" i="7"/>
  <c r="AH34" i="7"/>
  <c r="AG34" i="7"/>
  <c r="AF34" i="7"/>
  <c r="EM33" i="7"/>
  <c r="BI33" i="7"/>
  <c r="AZ33" i="7"/>
  <c r="AH33" i="7"/>
  <c r="AG33" i="7"/>
  <c r="AF33" i="7"/>
  <c r="EM32" i="7"/>
  <c r="BI32" i="7"/>
  <c r="AZ32" i="7"/>
  <c r="AH32" i="7"/>
  <c r="AG32" i="7"/>
  <c r="AF32" i="7"/>
  <c r="EM31" i="7"/>
  <c r="BI31" i="7"/>
  <c r="AZ31" i="7"/>
  <c r="AH31" i="7"/>
  <c r="AG31" i="7"/>
  <c r="AF31" i="7"/>
  <c r="EM30" i="7"/>
  <c r="BI30" i="7"/>
  <c r="AZ30" i="7"/>
  <c r="AH30" i="7"/>
  <c r="AG30" i="7"/>
  <c r="AF30" i="7"/>
  <c r="EM29" i="7"/>
  <c r="BI29" i="7"/>
  <c r="AZ29" i="7"/>
  <c r="AH29" i="7"/>
  <c r="AG29" i="7"/>
  <c r="AF29" i="7"/>
  <c r="EM28" i="7"/>
  <c r="BI28" i="7"/>
  <c r="AZ28" i="7"/>
  <c r="AH28" i="7"/>
  <c r="AG28" i="7"/>
  <c r="AF28" i="7"/>
  <c r="EM27" i="7"/>
  <c r="BI27" i="7"/>
  <c r="AZ27" i="7"/>
  <c r="AH27" i="7"/>
  <c r="AG27" i="7"/>
  <c r="AF27" i="7"/>
  <c r="EM26" i="7"/>
  <c r="BI26" i="7"/>
  <c r="AZ26" i="7"/>
  <c r="AH26" i="7"/>
  <c r="AG26" i="7"/>
  <c r="AF26" i="7"/>
  <c r="EM25" i="7"/>
  <c r="BI25" i="7"/>
  <c r="AZ25" i="7"/>
  <c r="AH25" i="7"/>
  <c r="AG25" i="7"/>
  <c r="AF25" i="7"/>
  <c r="EM24" i="7"/>
  <c r="BI24" i="7"/>
  <c r="AZ24" i="7"/>
  <c r="AH24" i="7"/>
  <c r="AG24" i="7"/>
  <c r="AF24" i="7"/>
  <c r="EM23" i="7"/>
  <c r="BI23" i="7"/>
  <c r="AZ23" i="7"/>
  <c r="AH23" i="7"/>
  <c r="AG23" i="7"/>
  <c r="AF23" i="7"/>
  <c r="EM22" i="7"/>
  <c r="BI22" i="7"/>
  <c r="AZ22" i="7"/>
  <c r="AH22" i="7"/>
  <c r="AG22" i="7"/>
  <c r="AF22" i="7"/>
  <c r="EM21" i="7"/>
  <c r="BI21" i="7"/>
  <c r="AZ21" i="7"/>
  <c r="AH21" i="7"/>
  <c r="AG21" i="7"/>
  <c r="AF21" i="7"/>
  <c r="EM20" i="7"/>
  <c r="BI20" i="7"/>
  <c r="AZ20" i="7"/>
  <c r="AH20" i="7"/>
  <c r="AG20" i="7"/>
  <c r="AF20" i="7"/>
  <c r="EM19" i="7"/>
  <c r="BI19" i="7"/>
  <c r="AZ19" i="7"/>
  <c r="AH19" i="7"/>
  <c r="AG19" i="7"/>
  <c r="AF19" i="7"/>
  <c r="EM18" i="7"/>
  <c r="BI18" i="7"/>
  <c r="AZ18" i="7"/>
  <c r="AH18" i="7"/>
  <c r="AG18" i="7"/>
  <c r="AF18" i="7"/>
  <c r="EM17" i="7"/>
  <c r="BW17" i="7"/>
  <c r="BI17" i="7"/>
  <c r="AZ17" i="7"/>
  <c r="AH17" i="7"/>
  <c r="AG17" i="7"/>
  <c r="AF17" i="7"/>
  <c r="EM16" i="7"/>
  <c r="BW16" i="7"/>
  <c r="BI16" i="7"/>
  <c r="AZ16" i="7"/>
  <c r="AV16" i="7"/>
  <c r="AU16" i="7"/>
  <c r="AH16" i="7"/>
  <c r="AG16" i="7"/>
  <c r="AF16" i="7"/>
  <c r="EM15" i="7"/>
  <c r="BW15" i="7"/>
  <c r="BI15" i="7"/>
  <c r="AZ15" i="7"/>
  <c r="AH15" i="7"/>
  <c r="AG15" i="7"/>
  <c r="AF15" i="7"/>
  <c r="EM14" i="7"/>
  <c r="DL14" i="7"/>
  <c r="BI14" i="7"/>
  <c r="AZ14" i="7"/>
  <c r="AH14" i="7"/>
  <c r="AG14" i="7"/>
  <c r="AF14" i="7"/>
  <c r="EM13" i="7"/>
  <c r="BI13" i="7"/>
  <c r="AZ13" i="7"/>
  <c r="AH13" i="7"/>
  <c r="AG13" i="7"/>
  <c r="AF13" i="7"/>
  <c r="EM12" i="7"/>
  <c r="DL12" i="7"/>
  <c r="BI12" i="7"/>
  <c r="AZ12" i="7"/>
  <c r="AH12" i="7"/>
  <c r="AG12" i="7"/>
  <c r="AF12" i="7"/>
  <c r="EM11" i="7"/>
  <c r="BI11" i="7"/>
  <c r="AZ11" i="7"/>
  <c r="AH11" i="7"/>
  <c r="AG11" i="7"/>
  <c r="AF11" i="7"/>
  <c r="EM10" i="7"/>
  <c r="BI10" i="7"/>
  <c r="AZ10" i="7"/>
  <c r="AH10" i="7"/>
  <c r="AG10" i="7"/>
  <c r="AF10" i="7"/>
  <c r="EM9" i="7"/>
  <c r="BI9" i="7"/>
  <c r="AZ9" i="7"/>
  <c r="AH9" i="7"/>
  <c r="AG9" i="7"/>
  <c r="AF9" i="7"/>
  <c r="EM8" i="7"/>
  <c r="BI8" i="7"/>
  <c r="AZ8" i="7"/>
  <c r="AH8" i="7"/>
  <c r="AG8" i="7"/>
  <c r="AF8" i="7"/>
  <c r="EM7" i="7"/>
  <c r="BX7" i="7"/>
  <c r="CA7" i="7" s="1"/>
  <c r="BW7" i="7"/>
  <c r="BI7" i="7"/>
  <c r="AZ7" i="7"/>
  <c r="AH7" i="7"/>
  <c r="AG7" i="7"/>
  <c r="AF7" i="7"/>
  <c r="EM6" i="7"/>
  <c r="BX6" i="7"/>
  <c r="CB6" i="7" s="1"/>
  <c r="BW6" i="7"/>
  <c r="BI6" i="7"/>
  <c r="AZ6" i="7"/>
  <c r="AH6" i="7"/>
  <c r="AG6" i="7"/>
  <c r="AF6" i="7"/>
  <c r="U6" i="7"/>
  <c r="V6" i="7" s="1"/>
  <c r="T6" i="7"/>
  <c r="N6" i="7"/>
  <c r="M6" i="7"/>
  <c r="EM5" i="7"/>
  <c r="BX5" i="7"/>
  <c r="BW5" i="7"/>
  <c r="BI5" i="7"/>
  <c r="AN5" i="7"/>
  <c r="AM5" i="7"/>
  <c r="AK5" i="7"/>
  <c r="AJ5" i="7"/>
  <c r="AN3" i="7" s="1"/>
  <c r="AH5" i="7"/>
  <c r="AG5" i="7"/>
  <c r="AF5" i="7"/>
  <c r="U5" i="7"/>
  <c r="V5" i="7" s="1"/>
  <c r="T5" i="7"/>
  <c r="G5" i="7"/>
  <c r="F5" i="7"/>
  <c r="EM4" i="7"/>
  <c r="CX4" i="7"/>
  <c r="CS4" i="7"/>
  <c r="CO4" i="7"/>
  <c r="CK4" i="7"/>
  <c r="BX4" i="7"/>
  <c r="BZ4" i="7" s="1"/>
  <c r="BW4" i="7"/>
  <c r="BR4" i="7"/>
  <c r="BQ4" i="7"/>
  <c r="BP4" i="7"/>
  <c r="BO4" i="7"/>
  <c r="BN4" i="7"/>
  <c r="BK4" i="7"/>
  <c r="AH4" i="7"/>
  <c r="AG4" i="7"/>
  <c r="AF4" i="7"/>
  <c r="U4" i="7"/>
  <c r="V4" i="7" s="1"/>
  <c r="T4" i="7"/>
  <c r="H4" i="7"/>
  <c r="I4" i="7" s="1"/>
  <c r="G4" i="7"/>
  <c r="F4" i="7"/>
  <c r="DX3" i="7"/>
  <c r="BX3" i="7"/>
  <c r="BW3" i="7"/>
  <c r="BR3" i="7"/>
  <c r="BQ3" i="7"/>
  <c r="BP3" i="7"/>
  <c r="BO3" i="7"/>
  <c r="BN3" i="7"/>
  <c r="BM3" i="7"/>
  <c r="BL3" i="7"/>
  <c r="AL3" i="7"/>
  <c r="AH3" i="7"/>
  <c r="AG3" i="7"/>
  <c r="AF3" i="7"/>
  <c r="AO6" i="7"/>
  <c r="H3" i="7"/>
  <c r="I3" i="7" s="1"/>
  <c r="AH2" i="7"/>
  <c r="AR6" i="7" s="1"/>
  <c r="AG2" i="7"/>
  <c r="AP6" i="7"/>
  <c r="AI1" i="7"/>
  <c r="P1080" i="3"/>
  <c r="O1080" i="3"/>
  <c r="P1079" i="3"/>
  <c r="O1079" i="3"/>
  <c r="P1078" i="3"/>
  <c r="O1078" i="3"/>
  <c r="P1077" i="3"/>
  <c r="O1077" i="3"/>
  <c r="P1076" i="3"/>
  <c r="O1076" i="3"/>
  <c r="P1075" i="3"/>
  <c r="O1075" i="3"/>
  <c r="P1074" i="3"/>
  <c r="O1074" i="3"/>
  <c r="P1073" i="3"/>
  <c r="O1073" i="3"/>
  <c r="P1072" i="3"/>
  <c r="O1072" i="3"/>
  <c r="P1071" i="3"/>
  <c r="O1071" i="3"/>
  <c r="P1070" i="3"/>
  <c r="O1070" i="3"/>
  <c r="P1069" i="3"/>
  <c r="O1069" i="3"/>
  <c r="P1068" i="3"/>
  <c r="O1068" i="3"/>
  <c r="P1067" i="3"/>
  <c r="O1067" i="3"/>
  <c r="P1066" i="3"/>
  <c r="O1066" i="3"/>
  <c r="P1065" i="3"/>
  <c r="O1065" i="3"/>
  <c r="P1064" i="3"/>
  <c r="O1064" i="3"/>
  <c r="P1063" i="3"/>
  <c r="O1063" i="3"/>
  <c r="P1062" i="3"/>
  <c r="O1062" i="3"/>
  <c r="P1061" i="3"/>
  <c r="O1061" i="3"/>
  <c r="P1060" i="3"/>
  <c r="O1060" i="3"/>
  <c r="P1059" i="3"/>
  <c r="O1059" i="3"/>
  <c r="P1058" i="3"/>
  <c r="O1058" i="3"/>
  <c r="P1057" i="3"/>
  <c r="O1057" i="3"/>
  <c r="P1056" i="3"/>
  <c r="O1056" i="3"/>
  <c r="P1055" i="3"/>
  <c r="O1055" i="3"/>
  <c r="P1054" i="3"/>
  <c r="O1054" i="3"/>
  <c r="P1053" i="3"/>
  <c r="O1053" i="3"/>
  <c r="P1052" i="3"/>
  <c r="O1052" i="3"/>
  <c r="P1051" i="3"/>
  <c r="O1051" i="3"/>
  <c r="P1050" i="3"/>
  <c r="O1050" i="3"/>
  <c r="P1049" i="3"/>
  <c r="O1049" i="3"/>
  <c r="P1048" i="3"/>
  <c r="O1048" i="3"/>
  <c r="P1047" i="3"/>
  <c r="O1047" i="3"/>
  <c r="P1046" i="3"/>
  <c r="O1046" i="3"/>
  <c r="P1045" i="3"/>
  <c r="O1045" i="3"/>
  <c r="P1044" i="3"/>
  <c r="O1044" i="3"/>
  <c r="P1043" i="3"/>
  <c r="O1043" i="3"/>
  <c r="P1042" i="3"/>
  <c r="O1042" i="3"/>
  <c r="P1041" i="3"/>
  <c r="O1041" i="3"/>
  <c r="P1040" i="3"/>
  <c r="O1040" i="3"/>
  <c r="P1039" i="3"/>
  <c r="O1039" i="3"/>
  <c r="P1038" i="3"/>
  <c r="O1038" i="3"/>
  <c r="P1037" i="3"/>
  <c r="O1037" i="3"/>
  <c r="P1036" i="3"/>
  <c r="O1036" i="3"/>
  <c r="P1035" i="3"/>
  <c r="O1035" i="3"/>
  <c r="P1034" i="3"/>
  <c r="O1034" i="3"/>
  <c r="P1033" i="3"/>
  <c r="O1033" i="3"/>
  <c r="P1032" i="3"/>
  <c r="O1032" i="3"/>
  <c r="P1031" i="3"/>
  <c r="O1031" i="3"/>
  <c r="P1030" i="3"/>
  <c r="O1030" i="3"/>
  <c r="P1029" i="3"/>
  <c r="O1029" i="3"/>
  <c r="P1028" i="3"/>
  <c r="O1028" i="3"/>
  <c r="P1027" i="3"/>
  <c r="O1027" i="3"/>
  <c r="P1026" i="3"/>
  <c r="O1026" i="3"/>
  <c r="P1025" i="3"/>
  <c r="O1025" i="3"/>
  <c r="P1024" i="3"/>
  <c r="O1024" i="3"/>
  <c r="P1023" i="3"/>
  <c r="O1023" i="3"/>
  <c r="P1022" i="3"/>
  <c r="O1022" i="3"/>
  <c r="P1021" i="3"/>
  <c r="O1021" i="3"/>
  <c r="P1020" i="3"/>
  <c r="O1020" i="3"/>
  <c r="P1019" i="3"/>
  <c r="O1019" i="3"/>
  <c r="P1018" i="3"/>
  <c r="O1018" i="3"/>
  <c r="P1017" i="3"/>
  <c r="O1017" i="3"/>
  <c r="P1016" i="3"/>
  <c r="O1016" i="3"/>
  <c r="P1015" i="3"/>
  <c r="O1015" i="3"/>
  <c r="P1014" i="3"/>
  <c r="O1014" i="3"/>
  <c r="P1013" i="3"/>
  <c r="O1013" i="3"/>
  <c r="P1012" i="3"/>
  <c r="O1012" i="3"/>
  <c r="P1011" i="3"/>
  <c r="O1011" i="3"/>
  <c r="P1010" i="3"/>
  <c r="O1010" i="3"/>
  <c r="P1009" i="3"/>
  <c r="O1009" i="3"/>
  <c r="P1008" i="3"/>
  <c r="O1008" i="3"/>
  <c r="P1007" i="3"/>
  <c r="O1007" i="3"/>
  <c r="P1006" i="3"/>
  <c r="O1006" i="3"/>
  <c r="P1005" i="3"/>
  <c r="O1005" i="3"/>
  <c r="P1004" i="3"/>
  <c r="O1004" i="3"/>
  <c r="P1003" i="3"/>
  <c r="O1003" i="3"/>
  <c r="P1002" i="3"/>
  <c r="O1002" i="3"/>
  <c r="P1001" i="3"/>
  <c r="O1001" i="3"/>
  <c r="P1000" i="3"/>
  <c r="O1000" i="3"/>
  <c r="P999" i="3"/>
  <c r="O999" i="3"/>
  <c r="P998" i="3"/>
  <c r="O998" i="3"/>
  <c r="P997" i="3"/>
  <c r="O997" i="3"/>
  <c r="P996" i="3"/>
  <c r="O996" i="3"/>
  <c r="P995" i="3"/>
  <c r="O995" i="3"/>
  <c r="P994" i="3"/>
  <c r="O994" i="3"/>
  <c r="P993" i="3"/>
  <c r="O993" i="3"/>
  <c r="P992" i="3"/>
  <c r="O992" i="3"/>
  <c r="P991" i="3"/>
  <c r="O991" i="3"/>
  <c r="P990" i="3"/>
  <c r="O990" i="3"/>
  <c r="P989" i="3"/>
  <c r="O989" i="3"/>
  <c r="P988" i="3"/>
  <c r="O988" i="3"/>
  <c r="P987" i="3"/>
  <c r="O987" i="3"/>
  <c r="P986" i="3"/>
  <c r="O986" i="3"/>
  <c r="P985" i="3"/>
  <c r="O985" i="3"/>
  <c r="P984" i="3"/>
  <c r="O984" i="3"/>
  <c r="P983" i="3"/>
  <c r="O983" i="3"/>
  <c r="P982" i="3"/>
  <c r="O982" i="3"/>
  <c r="P981" i="3"/>
  <c r="O981" i="3"/>
  <c r="P980" i="3"/>
  <c r="O980" i="3"/>
  <c r="P979" i="3"/>
  <c r="O979" i="3"/>
  <c r="P978" i="3"/>
  <c r="O978" i="3"/>
  <c r="P977" i="3"/>
  <c r="O977" i="3"/>
  <c r="P976" i="3"/>
  <c r="O976" i="3"/>
  <c r="P975" i="3"/>
  <c r="O975" i="3"/>
  <c r="P974" i="3"/>
  <c r="O974" i="3"/>
  <c r="P973" i="3"/>
  <c r="O973" i="3"/>
  <c r="P972" i="3"/>
  <c r="O972" i="3"/>
  <c r="P971" i="3"/>
  <c r="O971" i="3"/>
  <c r="P970" i="3"/>
  <c r="O970" i="3"/>
  <c r="P969" i="3"/>
  <c r="O969" i="3"/>
  <c r="P968" i="3"/>
  <c r="O968" i="3"/>
  <c r="P967" i="3"/>
  <c r="O967" i="3"/>
  <c r="P966" i="3"/>
  <c r="O966" i="3"/>
  <c r="P965" i="3"/>
  <c r="O965" i="3"/>
  <c r="P964" i="3"/>
  <c r="O964" i="3"/>
  <c r="P963" i="3"/>
  <c r="O963" i="3"/>
  <c r="P962" i="3"/>
  <c r="O962" i="3"/>
  <c r="P961" i="3"/>
  <c r="O961" i="3"/>
  <c r="P960" i="3"/>
  <c r="O960" i="3"/>
  <c r="P959" i="3"/>
  <c r="O959" i="3"/>
  <c r="P958" i="3"/>
  <c r="O958" i="3"/>
  <c r="P957" i="3"/>
  <c r="O957" i="3"/>
  <c r="P956" i="3"/>
  <c r="O956" i="3"/>
  <c r="P955" i="3"/>
  <c r="O955" i="3"/>
  <c r="P954" i="3"/>
  <c r="O954" i="3"/>
  <c r="P953" i="3"/>
  <c r="O953" i="3"/>
  <c r="P952" i="3"/>
  <c r="O952" i="3"/>
  <c r="P951" i="3"/>
  <c r="O951" i="3"/>
  <c r="P950" i="3"/>
  <c r="O950" i="3"/>
  <c r="P949" i="3"/>
  <c r="O949" i="3"/>
  <c r="P948" i="3"/>
  <c r="O948" i="3"/>
  <c r="P947" i="3"/>
  <c r="O947" i="3"/>
  <c r="P946" i="3"/>
  <c r="O946" i="3"/>
  <c r="P945" i="3"/>
  <c r="O945" i="3"/>
  <c r="P944" i="3"/>
  <c r="O944" i="3"/>
  <c r="P943" i="3"/>
  <c r="O943" i="3"/>
  <c r="P942" i="3"/>
  <c r="O942" i="3"/>
  <c r="P941" i="3"/>
  <c r="O941" i="3"/>
  <c r="P940" i="3"/>
  <c r="O940" i="3"/>
  <c r="P939" i="3"/>
  <c r="O939" i="3"/>
  <c r="P938" i="3"/>
  <c r="O938" i="3"/>
  <c r="P937" i="3"/>
  <c r="O937" i="3"/>
  <c r="P936" i="3"/>
  <c r="O936" i="3"/>
  <c r="P935" i="3"/>
  <c r="O935" i="3"/>
  <c r="P934" i="3"/>
  <c r="O934" i="3"/>
  <c r="P933" i="3"/>
  <c r="O933" i="3"/>
  <c r="P932" i="3"/>
  <c r="O932" i="3"/>
  <c r="P931" i="3"/>
  <c r="O931" i="3"/>
  <c r="P930" i="3"/>
  <c r="O930" i="3"/>
  <c r="P929" i="3"/>
  <c r="O929" i="3"/>
  <c r="P928" i="3"/>
  <c r="O928" i="3"/>
  <c r="P927" i="3"/>
  <c r="O927" i="3"/>
  <c r="P926" i="3"/>
  <c r="O926" i="3"/>
  <c r="P925" i="3"/>
  <c r="O925" i="3"/>
  <c r="P924" i="3"/>
  <c r="O924" i="3"/>
  <c r="P923" i="3"/>
  <c r="O923" i="3"/>
  <c r="P922" i="3"/>
  <c r="O922" i="3"/>
  <c r="P921" i="3"/>
  <c r="O921" i="3"/>
  <c r="P920" i="3"/>
  <c r="O920" i="3"/>
  <c r="P919" i="3"/>
  <c r="O919" i="3"/>
  <c r="P918" i="3"/>
  <c r="O918" i="3"/>
  <c r="P917" i="3"/>
  <c r="O917" i="3"/>
  <c r="P916" i="3"/>
  <c r="O916" i="3"/>
  <c r="P915" i="3"/>
  <c r="O915" i="3"/>
  <c r="P914" i="3"/>
  <c r="O914" i="3"/>
  <c r="P913" i="3"/>
  <c r="O913" i="3"/>
  <c r="P912" i="3"/>
  <c r="O912" i="3"/>
  <c r="P911" i="3"/>
  <c r="O911" i="3"/>
  <c r="P910" i="3"/>
  <c r="O910" i="3"/>
  <c r="P909" i="3"/>
  <c r="O909" i="3"/>
  <c r="P908" i="3"/>
  <c r="O908" i="3"/>
  <c r="P907" i="3"/>
  <c r="O907" i="3"/>
  <c r="P906" i="3"/>
  <c r="O906" i="3"/>
  <c r="P905" i="3"/>
  <c r="O905" i="3"/>
  <c r="P904" i="3"/>
  <c r="O904" i="3"/>
  <c r="P903" i="3"/>
  <c r="O903" i="3"/>
  <c r="P902" i="3"/>
  <c r="O902" i="3"/>
  <c r="P901" i="3"/>
  <c r="O901" i="3"/>
  <c r="P900" i="3"/>
  <c r="O900" i="3"/>
  <c r="P899" i="3"/>
  <c r="O899" i="3"/>
  <c r="P898" i="3"/>
  <c r="O898" i="3"/>
  <c r="P897" i="3"/>
  <c r="O897" i="3"/>
  <c r="P896" i="3"/>
  <c r="O896" i="3"/>
  <c r="P895" i="3"/>
  <c r="O895" i="3"/>
  <c r="P894" i="3"/>
  <c r="O894" i="3"/>
  <c r="P893" i="3"/>
  <c r="O893" i="3"/>
  <c r="P892" i="3"/>
  <c r="O892" i="3"/>
  <c r="P891" i="3"/>
  <c r="O891" i="3"/>
  <c r="P890" i="3"/>
  <c r="O890" i="3"/>
  <c r="P889" i="3"/>
  <c r="O889" i="3"/>
  <c r="P888" i="3"/>
  <c r="O888" i="3"/>
  <c r="P887" i="3"/>
  <c r="O887" i="3"/>
  <c r="P886" i="3"/>
  <c r="O886" i="3"/>
  <c r="P885" i="3"/>
  <c r="O885" i="3"/>
  <c r="P884" i="3"/>
  <c r="O884" i="3"/>
  <c r="P883" i="3"/>
  <c r="O883" i="3"/>
  <c r="P882" i="3"/>
  <c r="O882" i="3"/>
  <c r="P881" i="3"/>
  <c r="O881" i="3"/>
  <c r="P880" i="3"/>
  <c r="O880" i="3"/>
  <c r="P879" i="3"/>
  <c r="O879" i="3"/>
  <c r="P878" i="3"/>
  <c r="O878" i="3"/>
  <c r="P877" i="3"/>
  <c r="O877" i="3"/>
  <c r="P876" i="3"/>
  <c r="O876" i="3"/>
  <c r="P875" i="3"/>
  <c r="O875" i="3"/>
  <c r="P874" i="3"/>
  <c r="O874" i="3"/>
  <c r="P873" i="3"/>
  <c r="O873" i="3"/>
  <c r="P872" i="3"/>
  <c r="O872" i="3"/>
  <c r="P871" i="3"/>
  <c r="O871" i="3"/>
  <c r="P870" i="3"/>
  <c r="O870" i="3"/>
  <c r="P869" i="3"/>
  <c r="O869" i="3"/>
  <c r="P868" i="3"/>
  <c r="O868" i="3"/>
  <c r="P867" i="3"/>
  <c r="O867" i="3"/>
  <c r="P866" i="3"/>
  <c r="O866" i="3"/>
  <c r="P865" i="3"/>
  <c r="O865" i="3"/>
  <c r="P864" i="3"/>
  <c r="O864" i="3"/>
  <c r="P863" i="3"/>
  <c r="O863" i="3"/>
  <c r="P862" i="3"/>
  <c r="O862" i="3"/>
  <c r="P861" i="3"/>
  <c r="O861" i="3"/>
  <c r="P860" i="3"/>
  <c r="O860" i="3"/>
  <c r="P859" i="3"/>
  <c r="O859" i="3"/>
  <c r="P858" i="3"/>
  <c r="O858" i="3"/>
  <c r="P857" i="3"/>
  <c r="O857" i="3"/>
  <c r="P856" i="3"/>
  <c r="O856" i="3"/>
  <c r="P855" i="3"/>
  <c r="O855" i="3"/>
  <c r="P854" i="3"/>
  <c r="O854" i="3"/>
  <c r="P853" i="3"/>
  <c r="O853" i="3"/>
  <c r="P852" i="3"/>
  <c r="O852" i="3"/>
  <c r="P851" i="3"/>
  <c r="O851" i="3"/>
  <c r="P850" i="3"/>
  <c r="O850" i="3"/>
  <c r="P849" i="3"/>
  <c r="O849" i="3"/>
  <c r="P848" i="3"/>
  <c r="O848" i="3"/>
  <c r="P847" i="3"/>
  <c r="O847" i="3"/>
  <c r="P846" i="3"/>
  <c r="O846" i="3"/>
  <c r="P845" i="3"/>
  <c r="O845" i="3"/>
  <c r="P844" i="3"/>
  <c r="O844" i="3"/>
  <c r="P843" i="3"/>
  <c r="O843" i="3"/>
  <c r="P842" i="3"/>
  <c r="O842" i="3"/>
  <c r="P841" i="3"/>
  <c r="O841" i="3"/>
  <c r="P840" i="3"/>
  <c r="O840" i="3"/>
  <c r="P839" i="3"/>
  <c r="O839" i="3"/>
  <c r="P838" i="3"/>
  <c r="O838" i="3"/>
  <c r="P837" i="3"/>
  <c r="O837" i="3"/>
  <c r="P836" i="3"/>
  <c r="O836" i="3"/>
  <c r="P835" i="3"/>
  <c r="O835" i="3"/>
  <c r="P834" i="3"/>
  <c r="O834" i="3"/>
  <c r="P833" i="3"/>
  <c r="O833" i="3"/>
  <c r="P832" i="3"/>
  <c r="O832" i="3"/>
  <c r="P831" i="3"/>
  <c r="O831" i="3"/>
  <c r="P830" i="3"/>
  <c r="O830" i="3"/>
  <c r="P829" i="3"/>
  <c r="O829" i="3"/>
  <c r="P828" i="3"/>
  <c r="O828" i="3"/>
  <c r="P827" i="3"/>
  <c r="O827" i="3"/>
  <c r="P826" i="3"/>
  <c r="O826" i="3"/>
  <c r="P825" i="3"/>
  <c r="O825" i="3"/>
  <c r="P824" i="3"/>
  <c r="O824" i="3"/>
  <c r="P823" i="3"/>
  <c r="O823" i="3"/>
  <c r="P822" i="3"/>
  <c r="O822" i="3"/>
  <c r="P821" i="3"/>
  <c r="O821" i="3"/>
  <c r="P820" i="3"/>
  <c r="O820" i="3"/>
  <c r="P819" i="3"/>
  <c r="O819" i="3"/>
  <c r="P818" i="3"/>
  <c r="O818" i="3"/>
  <c r="P817" i="3"/>
  <c r="O817" i="3"/>
  <c r="P816" i="3"/>
  <c r="O816" i="3"/>
  <c r="P815" i="3"/>
  <c r="O815" i="3"/>
  <c r="P814" i="3"/>
  <c r="O814" i="3"/>
  <c r="P813" i="3"/>
  <c r="O813" i="3"/>
  <c r="P812" i="3"/>
  <c r="O812" i="3"/>
  <c r="P811" i="3"/>
  <c r="O811" i="3"/>
  <c r="P810" i="3"/>
  <c r="O810" i="3"/>
  <c r="P809" i="3"/>
  <c r="O809" i="3"/>
  <c r="P808" i="3"/>
  <c r="O808" i="3"/>
  <c r="P807" i="3"/>
  <c r="O807" i="3"/>
  <c r="P806" i="3"/>
  <c r="O806" i="3"/>
  <c r="P805" i="3"/>
  <c r="O805" i="3"/>
  <c r="P804" i="3"/>
  <c r="O804" i="3"/>
  <c r="P803" i="3"/>
  <c r="O803" i="3"/>
  <c r="P802" i="3"/>
  <c r="O802" i="3"/>
  <c r="P801" i="3"/>
  <c r="O801" i="3"/>
  <c r="P800" i="3"/>
  <c r="O800" i="3"/>
  <c r="P799" i="3"/>
  <c r="O799" i="3"/>
  <c r="P798" i="3"/>
  <c r="O798" i="3"/>
  <c r="P797" i="3"/>
  <c r="O797" i="3"/>
  <c r="P796" i="3"/>
  <c r="O796" i="3"/>
  <c r="P795" i="3"/>
  <c r="O795" i="3"/>
  <c r="P794" i="3"/>
  <c r="O794" i="3"/>
  <c r="P793" i="3"/>
  <c r="O793" i="3"/>
  <c r="P792" i="3"/>
  <c r="O792" i="3"/>
  <c r="P791" i="3"/>
  <c r="O791" i="3"/>
  <c r="P790" i="3"/>
  <c r="O790" i="3"/>
  <c r="P789" i="3"/>
  <c r="O789" i="3"/>
  <c r="P788" i="3"/>
  <c r="O788" i="3"/>
  <c r="P787" i="3"/>
  <c r="O787" i="3"/>
  <c r="P786" i="3"/>
  <c r="O786" i="3"/>
  <c r="P785" i="3"/>
  <c r="O785" i="3"/>
  <c r="P784" i="3"/>
  <c r="O784" i="3"/>
  <c r="P783" i="3"/>
  <c r="O783" i="3"/>
  <c r="P782" i="3"/>
  <c r="O782" i="3"/>
  <c r="P781" i="3"/>
  <c r="O781" i="3"/>
  <c r="P780" i="3"/>
  <c r="O780" i="3"/>
  <c r="P779" i="3"/>
  <c r="O779" i="3"/>
  <c r="P778" i="3"/>
  <c r="O778" i="3"/>
  <c r="P777" i="3"/>
  <c r="O777" i="3"/>
  <c r="P776" i="3"/>
  <c r="O776" i="3"/>
  <c r="P775" i="3"/>
  <c r="O775" i="3"/>
  <c r="P774" i="3"/>
  <c r="O774" i="3"/>
  <c r="P773" i="3"/>
  <c r="O773" i="3"/>
  <c r="P772" i="3"/>
  <c r="O772" i="3"/>
  <c r="P771" i="3"/>
  <c r="O771" i="3"/>
  <c r="P770" i="3"/>
  <c r="O770" i="3"/>
  <c r="P769" i="3"/>
  <c r="O769" i="3"/>
  <c r="P768" i="3"/>
  <c r="O768" i="3"/>
  <c r="P767" i="3"/>
  <c r="O767" i="3"/>
  <c r="P766" i="3"/>
  <c r="O766" i="3"/>
  <c r="P765" i="3"/>
  <c r="O765" i="3"/>
  <c r="P764" i="3"/>
  <c r="O764" i="3"/>
  <c r="P763" i="3"/>
  <c r="O763" i="3"/>
  <c r="P762" i="3"/>
  <c r="O762" i="3"/>
  <c r="P761" i="3"/>
  <c r="O761" i="3"/>
  <c r="P760" i="3"/>
  <c r="O760" i="3"/>
  <c r="P759" i="3"/>
  <c r="O759" i="3"/>
  <c r="P758" i="3"/>
  <c r="O758" i="3"/>
  <c r="P757" i="3"/>
  <c r="O757" i="3"/>
  <c r="P756" i="3"/>
  <c r="O756" i="3"/>
  <c r="P755" i="3"/>
  <c r="O755" i="3"/>
  <c r="P754" i="3"/>
  <c r="O754" i="3"/>
  <c r="P753" i="3"/>
  <c r="O753" i="3"/>
  <c r="P752" i="3"/>
  <c r="O752" i="3"/>
  <c r="P751" i="3"/>
  <c r="O751" i="3"/>
  <c r="P750" i="3"/>
  <c r="O750" i="3"/>
  <c r="P749" i="3"/>
  <c r="O749" i="3"/>
  <c r="P748" i="3"/>
  <c r="O748" i="3"/>
  <c r="P747" i="3"/>
  <c r="O747" i="3"/>
  <c r="P746" i="3"/>
  <c r="O746" i="3"/>
  <c r="P745" i="3"/>
  <c r="O745" i="3"/>
  <c r="P744" i="3"/>
  <c r="O744" i="3"/>
  <c r="P743" i="3"/>
  <c r="O743" i="3"/>
  <c r="P742" i="3"/>
  <c r="O742" i="3"/>
  <c r="P741" i="3"/>
  <c r="O741" i="3"/>
  <c r="P740" i="3"/>
  <c r="O740" i="3"/>
  <c r="P739" i="3"/>
  <c r="O739" i="3"/>
  <c r="P738" i="3"/>
  <c r="O738" i="3"/>
  <c r="P737" i="3"/>
  <c r="O737" i="3"/>
  <c r="P736" i="3"/>
  <c r="O736" i="3"/>
  <c r="P735" i="3"/>
  <c r="O735" i="3"/>
  <c r="P734" i="3"/>
  <c r="O734" i="3"/>
  <c r="P733" i="3"/>
  <c r="O733" i="3"/>
  <c r="P732" i="3"/>
  <c r="O732" i="3"/>
  <c r="P731" i="3"/>
  <c r="O731" i="3"/>
  <c r="P730" i="3"/>
  <c r="O730" i="3"/>
  <c r="P729" i="3"/>
  <c r="O729" i="3"/>
  <c r="P728" i="3"/>
  <c r="O728" i="3"/>
  <c r="P727" i="3"/>
  <c r="O727" i="3"/>
  <c r="P726" i="3"/>
  <c r="O726" i="3"/>
  <c r="P725" i="3"/>
  <c r="O725" i="3"/>
  <c r="P724" i="3"/>
  <c r="O724" i="3"/>
  <c r="P723" i="3"/>
  <c r="O723" i="3"/>
  <c r="P722" i="3"/>
  <c r="O722" i="3"/>
  <c r="P721" i="3"/>
  <c r="O721" i="3"/>
  <c r="P720" i="3"/>
  <c r="O720" i="3"/>
  <c r="P719" i="3"/>
  <c r="O719" i="3"/>
  <c r="P718" i="3"/>
  <c r="O718" i="3"/>
  <c r="P717" i="3"/>
  <c r="O717" i="3"/>
  <c r="P716" i="3"/>
  <c r="O716" i="3"/>
  <c r="P715" i="3"/>
  <c r="O715" i="3"/>
  <c r="P714" i="3"/>
  <c r="O714" i="3"/>
  <c r="P713" i="3"/>
  <c r="O713" i="3"/>
  <c r="P712" i="3"/>
  <c r="O712" i="3"/>
  <c r="P711" i="3"/>
  <c r="O711" i="3"/>
  <c r="P710" i="3"/>
  <c r="O710" i="3"/>
  <c r="P709" i="3"/>
  <c r="O709" i="3"/>
  <c r="P708" i="3"/>
  <c r="O708" i="3"/>
  <c r="P707" i="3"/>
  <c r="O707" i="3"/>
  <c r="P706" i="3"/>
  <c r="O706" i="3"/>
  <c r="P705" i="3"/>
  <c r="O705" i="3"/>
  <c r="P704" i="3"/>
  <c r="O704" i="3"/>
  <c r="P703" i="3"/>
  <c r="O703" i="3"/>
  <c r="P702" i="3"/>
  <c r="O702" i="3"/>
  <c r="P701" i="3"/>
  <c r="O701" i="3"/>
  <c r="P700" i="3"/>
  <c r="O700" i="3"/>
  <c r="P699" i="3"/>
  <c r="O699" i="3"/>
  <c r="P698" i="3"/>
  <c r="O698" i="3"/>
  <c r="P697" i="3"/>
  <c r="O697" i="3"/>
  <c r="P696" i="3"/>
  <c r="O696" i="3"/>
  <c r="P695" i="3"/>
  <c r="O695" i="3"/>
  <c r="P694" i="3"/>
  <c r="O694" i="3"/>
  <c r="P693" i="3"/>
  <c r="O693" i="3"/>
  <c r="P692" i="3"/>
  <c r="O692" i="3"/>
  <c r="P691" i="3"/>
  <c r="O691" i="3"/>
  <c r="P690" i="3"/>
  <c r="O690" i="3"/>
  <c r="P689" i="3"/>
  <c r="O689" i="3"/>
  <c r="P688" i="3"/>
  <c r="O688" i="3"/>
  <c r="P687" i="3"/>
  <c r="O687" i="3"/>
  <c r="P686" i="3"/>
  <c r="O686" i="3"/>
  <c r="P685" i="3"/>
  <c r="O685" i="3"/>
  <c r="P684" i="3"/>
  <c r="O684" i="3"/>
  <c r="P683" i="3"/>
  <c r="O683" i="3"/>
  <c r="P682" i="3"/>
  <c r="O682" i="3"/>
  <c r="P681" i="3"/>
  <c r="O681" i="3"/>
  <c r="P680" i="3"/>
  <c r="O680" i="3"/>
  <c r="P679" i="3"/>
  <c r="O679" i="3"/>
  <c r="P678" i="3"/>
  <c r="O678" i="3"/>
  <c r="P677" i="3"/>
  <c r="O677" i="3"/>
  <c r="P676" i="3"/>
  <c r="O676" i="3"/>
  <c r="P675" i="3"/>
  <c r="O675" i="3"/>
  <c r="P674" i="3"/>
  <c r="O674" i="3"/>
  <c r="P673" i="3"/>
  <c r="O673" i="3"/>
  <c r="P672" i="3"/>
  <c r="O672" i="3"/>
  <c r="P671" i="3"/>
  <c r="O671" i="3"/>
  <c r="P670" i="3"/>
  <c r="O670" i="3"/>
  <c r="P669" i="3"/>
  <c r="O669" i="3"/>
  <c r="P668" i="3"/>
  <c r="O668" i="3"/>
  <c r="P667" i="3"/>
  <c r="O667" i="3"/>
  <c r="P666" i="3"/>
  <c r="O666" i="3"/>
  <c r="P665" i="3"/>
  <c r="O665" i="3"/>
  <c r="P664" i="3"/>
  <c r="O664" i="3"/>
  <c r="P663" i="3"/>
  <c r="O663" i="3"/>
  <c r="P662" i="3"/>
  <c r="O662" i="3"/>
  <c r="P661" i="3"/>
  <c r="O661" i="3"/>
  <c r="P660" i="3"/>
  <c r="O660" i="3"/>
  <c r="P659" i="3"/>
  <c r="O659" i="3"/>
  <c r="P658" i="3"/>
  <c r="O658" i="3"/>
  <c r="P657" i="3"/>
  <c r="O657" i="3"/>
  <c r="P656" i="3"/>
  <c r="O656" i="3"/>
  <c r="P655" i="3"/>
  <c r="O655" i="3"/>
  <c r="P654" i="3"/>
  <c r="O654" i="3"/>
  <c r="P653" i="3"/>
  <c r="O653" i="3"/>
  <c r="P652" i="3"/>
  <c r="O652" i="3"/>
  <c r="P651" i="3"/>
  <c r="O651" i="3"/>
  <c r="P650" i="3"/>
  <c r="O650" i="3"/>
  <c r="P649" i="3"/>
  <c r="O649" i="3"/>
  <c r="P648" i="3"/>
  <c r="O648" i="3"/>
  <c r="P647" i="3"/>
  <c r="O647" i="3"/>
  <c r="P646" i="3"/>
  <c r="O646" i="3"/>
  <c r="P645" i="3"/>
  <c r="O645" i="3"/>
  <c r="P644" i="3"/>
  <c r="O644" i="3"/>
  <c r="P643" i="3"/>
  <c r="O643" i="3"/>
  <c r="P642" i="3"/>
  <c r="O642" i="3"/>
  <c r="P641" i="3"/>
  <c r="O641" i="3"/>
  <c r="P640" i="3"/>
  <c r="O640" i="3"/>
  <c r="P639" i="3"/>
  <c r="O639" i="3"/>
  <c r="P638" i="3"/>
  <c r="O638" i="3"/>
  <c r="P637" i="3"/>
  <c r="O637" i="3"/>
  <c r="P636" i="3"/>
  <c r="O636" i="3"/>
  <c r="P635" i="3"/>
  <c r="O635" i="3"/>
  <c r="P634" i="3"/>
  <c r="O634" i="3"/>
  <c r="P633" i="3"/>
  <c r="O633" i="3"/>
  <c r="P632" i="3"/>
  <c r="O632" i="3"/>
  <c r="P631" i="3"/>
  <c r="O631" i="3"/>
  <c r="P630" i="3"/>
  <c r="O630" i="3"/>
  <c r="P629" i="3"/>
  <c r="O629" i="3"/>
  <c r="P628" i="3"/>
  <c r="O628" i="3"/>
  <c r="P627" i="3"/>
  <c r="O627" i="3"/>
  <c r="P626" i="3"/>
  <c r="O626" i="3"/>
  <c r="P625" i="3"/>
  <c r="O625" i="3"/>
  <c r="P624" i="3"/>
  <c r="O624" i="3"/>
  <c r="P623" i="3"/>
  <c r="O623" i="3"/>
  <c r="P622" i="3"/>
  <c r="O622" i="3"/>
  <c r="P621" i="3"/>
  <c r="O621" i="3"/>
  <c r="P620" i="3"/>
  <c r="O620" i="3"/>
  <c r="P619" i="3"/>
  <c r="O619" i="3"/>
  <c r="P618" i="3"/>
  <c r="O618" i="3"/>
  <c r="P617" i="3"/>
  <c r="O617" i="3"/>
  <c r="P616" i="3"/>
  <c r="O616" i="3"/>
  <c r="P615" i="3"/>
  <c r="O615" i="3"/>
  <c r="P614" i="3"/>
  <c r="O614" i="3"/>
  <c r="P613" i="3"/>
  <c r="O613" i="3"/>
  <c r="P612" i="3"/>
  <c r="O612" i="3"/>
  <c r="P611" i="3"/>
  <c r="O611" i="3"/>
  <c r="P610" i="3"/>
  <c r="O610" i="3"/>
  <c r="P609" i="3"/>
  <c r="O609" i="3"/>
  <c r="P608" i="3"/>
  <c r="O608" i="3"/>
  <c r="P607" i="3"/>
  <c r="O607" i="3"/>
  <c r="P606" i="3"/>
  <c r="O606" i="3"/>
  <c r="P605" i="3"/>
  <c r="O605" i="3"/>
  <c r="P604" i="3"/>
  <c r="O604" i="3"/>
  <c r="P603" i="3"/>
  <c r="O603" i="3"/>
  <c r="P602" i="3"/>
  <c r="O602" i="3"/>
  <c r="P601" i="3"/>
  <c r="O601" i="3"/>
  <c r="P600" i="3"/>
  <c r="O600" i="3"/>
  <c r="P599" i="3"/>
  <c r="O599" i="3"/>
  <c r="P598" i="3"/>
  <c r="O598" i="3"/>
  <c r="P597" i="3"/>
  <c r="O597" i="3"/>
  <c r="P596" i="3"/>
  <c r="O596" i="3"/>
  <c r="P595" i="3"/>
  <c r="O595" i="3"/>
  <c r="P594" i="3"/>
  <c r="O594" i="3"/>
  <c r="P593" i="3"/>
  <c r="O593" i="3"/>
  <c r="P592" i="3"/>
  <c r="O592" i="3"/>
  <c r="P591" i="3"/>
  <c r="O591" i="3"/>
  <c r="P590" i="3"/>
  <c r="O590" i="3"/>
  <c r="P589" i="3"/>
  <c r="O589" i="3"/>
  <c r="P588" i="3"/>
  <c r="O588" i="3"/>
  <c r="P587" i="3"/>
  <c r="O587" i="3"/>
  <c r="P586" i="3"/>
  <c r="O586" i="3"/>
  <c r="P585" i="3"/>
  <c r="O585" i="3"/>
  <c r="P584" i="3"/>
  <c r="O584" i="3"/>
  <c r="P583" i="3"/>
  <c r="O583" i="3"/>
  <c r="P582" i="3"/>
  <c r="O582" i="3"/>
  <c r="P581" i="3"/>
  <c r="O581" i="3"/>
  <c r="P580" i="3"/>
  <c r="O580" i="3"/>
  <c r="P579" i="3"/>
  <c r="O579" i="3"/>
  <c r="P578" i="3"/>
  <c r="O578" i="3"/>
  <c r="P577" i="3"/>
  <c r="O577" i="3"/>
  <c r="P576" i="3"/>
  <c r="O576" i="3"/>
  <c r="P575" i="3"/>
  <c r="O575" i="3"/>
  <c r="P574" i="3"/>
  <c r="O574" i="3"/>
  <c r="P573" i="3"/>
  <c r="O573" i="3"/>
  <c r="P572" i="3"/>
  <c r="O572" i="3"/>
  <c r="P571" i="3"/>
  <c r="O571" i="3"/>
  <c r="P570" i="3"/>
  <c r="O570" i="3"/>
  <c r="P569" i="3"/>
  <c r="O569" i="3"/>
  <c r="P568" i="3"/>
  <c r="O568" i="3"/>
  <c r="P567" i="3"/>
  <c r="O567" i="3"/>
  <c r="P566" i="3"/>
  <c r="O566" i="3"/>
  <c r="P565" i="3"/>
  <c r="O565" i="3"/>
  <c r="P564" i="3"/>
  <c r="O564" i="3"/>
  <c r="P563" i="3"/>
  <c r="O563" i="3"/>
  <c r="P562" i="3"/>
  <c r="O562" i="3"/>
  <c r="P561" i="3"/>
  <c r="O561" i="3"/>
  <c r="P560" i="3"/>
  <c r="O560" i="3"/>
  <c r="P559" i="3"/>
  <c r="O559" i="3"/>
  <c r="P558" i="3"/>
  <c r="O558" i="3"/>
  <c r="P557" i="3"/>
  <c r="O557" i="3"/>
  <c r="P556" i="3"/>
  <c r="O556" i="3"/>
  <c r="P555" i="3"/>
  <c r="O555" i="3"/>
  <c r="P554" i="3"/>
  <c r="O554" i="3"/>
  <c r="P553" i="3"/>
  <c r="O553" i="3"/>
  <c r="P552" i="3"/>
  <c r="O552" i="3"/>
  <c r="P551" i="3"/>
  <c r="O551" i="3"/>
  <c r="P550" i="3"/>
  <c r="O550" i="3"/>
  <c r="P549" i="3"/>
  <c r="O549" i="3"/>
  <c r="P548" i="3"/>
  <c r="O548" i="3"/>
  <c r="P547" i="3"/>
  <c r="O547" i="3"/>
  <c r="P546" i="3"/>
  <c r="O546" i="3"/>
  <c r="P545" i="3"/>
  <c r="O545" i="3"/>
  <c r="P544" i="3"/>
  <c r="O544" i="3"/>
  <c r="P543" i="3"/>
  <c r="O543" i="3"/>
  <c r="P542" i="3"/>
  <c r="O542" i="3"/>
  <c r="P541" i="3"/>
  <c r="O541" i="3"/>
  <c r="P540" i="3"/>
  <c r="O540" i="3"/>
  <c r="P539" i="3"/>
  <c r="O539" i="3"/>
  <c r="P538" i="3"/>
  <c r="O538" i="3"/>
  <c r="P537" i="3"/>
  <c r="O537" i="3"/>
  <c r="P536" i="3"/>
  <c r="O536" i="3"/>
  <c r="P535" i="3"/>
  <c r="O535" i="3"/>
  <c r="P534" i="3"/>
  <c r="O534" i="3"/>
  <c r="P533" i="3"/>
  <c r="O533" i="3"/>
  <c r="P532" i="3"/>
  <c r="O532" i="3"/>
  <c r="P531" i="3"/>
  <c r="O531" i="3"/>
  <c r="P530" i="3"/>
  <c r="O530" i="3"/>
  <c r="P529" i="3"/>
  <c r="O529" i="3"/>
  <c r="P528" i="3"/>
  <c r="O528" i="3"/>
  <c r="P527" i="3"/>
  <c r="O527" i="3"/>
  <c r="P526" i="3"/>
  <c r="O526" i="3"/>
  <c r="P525" i="3"/>
  <c r="O525" i="3"/>
  <c r="P524" i="3"/>
  <c r="O524" i="3"/>
  <c r="P523" i="3"/>
  <c r="O523" i="3"/>
  <c r="P522" i="3"/>
  <c r="O522" i="3"/>
  <c r="P521" i="3"/>
  <c r="O521" i="3"/>
  <c r="P520" i="3"/>
  <c r="O520" i="3"/>
  <c r="P519" i="3"/>
  <c r="O519" i="3"/>
  <c r="P518" i="3"/>
  <c r="O518" i="3"/>
  <c r="P517" i="3"/>
  <c r="O517" i="3"/>
  <c r="P516" i="3"/>
  <c r="O516" i="3"/>
  <c r="P515" i="3"/>
  <c r="O515" i="3"/>
  <c r="P514" i="3"/>
  <c r="O514" i="3"/>
  <c r="P513" i="3"/>
  <c r="O513" i="3"/>
  <c r="P512" i="3"/>
  <c r="O512" i="3"/>
  <c r="P511" i="3"/>
  <c r="O511" i="3"/>
  <c r="P510" i="3"/>
  <c r="O510" i="3"/>
  <c r="P509" i="3"/>
  <c r="O509" i="3"/>
  <c r="P508" i="3"/>
  <c r="O508" i="3"/>
  <c r="P507" i="3"/>
  <c r="O507" i="3"/>
  <c r="P506" i="3"/>
  <c r="O506" i="3"/>
  <c r="P505" i="3"/>
  <c r="O505" i="3"/>
  <c r="P504" i="3"/>
  <c r="O504" i="3"/>
  <c r="P503" i="3"/>
  <c r="O503" i="3"/>
  <c r="P502" i="3"/>
  <c r="O502" i="3"/>
  <c r="P501" i="3"/>
  <c r="O501" i="3"/>
  <c r="P500" i="3"/>
  <c r="O500" i="3"/>
  <c r="P499" i="3"/>
  <c r="O499" i="3"/>
  <c r="P498" i="3"/>
  <c r="O498" i="3"/>
  <c r="P497" i="3"/>
  <c r="O497" i="3"/>
  <c r="P496" i="3"/>
  <c r="O496" i="3"/>
  <c r="P495" i="3"/>
  <c r="O495" i="3"/>
  <c r="P494" i="3"/>
  <c r="O494" i="3"/>
  <c r="P493" i="3"/>
  <c r="O493" i="3"/>
  <c r="P492" i="3"/>
  <c r="O492" i="3"/>
  <c r="P491" i="3"/>
  <c r="O491" i="3"/>
  <c r="P490" i="3"/>
  <c r="O490" i="3"/>
  <c r="P489" i="3"/>
  <c r="O489" i="3"/>
  <c r="P488" i="3"/>
  <c r="O488" i="3"/>
  <c r="P487" i="3"/>
  <c r="O487" i="3"/>
  <c r="P486" i="3"/>
  <c r="O486" i="3"/>
  <c r="P485" i="3"/>
  <c r="O485" i="3"/>
  <c r="P484" i="3"/>
  <c r="O484" i="3"/>
  <c r="P483" i="3"/>
  <c r="O483" i="3"/>
  <c r="P482" i="3"/>
  <c r="O482" i="3"/>
  <c r="P481" i="3"/>
  <c r="O481" i="3"/>
  <c r="P480" i="3"/>
  <c r="O480" i="3"/>
  <c r="P479" i="3"/>
  <c r="O479" i="3"/>
  <c r="P478" i="3"/>
  <c r="O478" i="3"/>
  <c r="P477" i="3"/>
  <c r="O477" i="3"/>
  <c r="P476" i="3"/>
  <c r="O476" i="3"/>
  <c r="P475" i="3"/>
  <c r="O475" i="3"/>
  <c r="P474" i="3"/>
  <c r="O474" i="3"/>
  <c r="P473" i="3"/>
  <c r="O473" i="3"/>
  <c r="P472" i="3"/>
  <c r="O472" i="3"/>
  <c r="P471" i="3"/>
  <c r="O471" i="3"/>
  <c r="P470" i="3"/>
  <c r="O470" i="3"/>
  <c r="P469" i="3"/>
  <c r="O469" i="3"/>
  <c r="P468" i="3"/>
  <c r="O468" i="3"/>
  <c r="P467" i="3"/>
  <c r="O467" i="3"/>
  <c r="P466" i="3"/>
  <c r="O466" i="3"/>
  <c r="P465" i="3"/>
  <c r="O465" i="3"/>
  <c r="P464" i="3"/>
  <c r="O464" i="3"/>
  <c r="P463" i="3"/>
  <c r="O463" i="3"/>
  <c r="P462" i="3"/>
  <c r="O462" i="3"/>
  <c r="P461" i="3"/>
  <c r="O461" i="3"/>
  <c r="P460" i="3"/>
  <c r="O460" i="3"/>
  <c r="P459" i="3"/>
  <c r="O459" i="3"/>
  <c r="P458" i="3"/>
  <c r="O458" i="3"/>
  <c r="P457" i="3"/>
  <c r="O457" i="3"/>
  <c r="P456" i="3"/>
  <c r="O456" i="3"/>
  <c r="P455" i="3"/>
  <c r="O455" i="3"/>
  <c r="P454" i="3"/>
  <c r="O454" i="3"/>
  <c r="P453" i="3"/>
  <c r="O453" i="3"/>
  <c r="P452" i="3"/>
  <c r="O452" i="3"/>
  <c r="P451" i="3"/>
  <c r="O451" i="3"/>
  <c r="P450" i="3"/>
  <c r="O450" i="3"/>
  <c r="P449" i="3"/>
  <c r="O449" i="3"/>
  <c r="P448" i="3"/>
  <c r="O448" i="3"/>
  <c r="P447" i="3"/>
  <c r="O447" i="3"/>
  <c r="P446" i="3"/>
  <c r="O446" i="3"/>
  <c r="P445" i="3"/>
  <c r="O445" i="3"/>
  <c r="P444" i="3"/>
  <c r="O444" i="3"/>
  <c r="P443" i="3"/>
  <c r="O443" i="3"/>
  <c r="P442" i="3"/>
  <c r="O442" i="3"/>
  <c r="P441" i="3"/>
  <c r="O441" i="3"/>
  <c r="P440" i="3"/>
  <c r="O440" i="3"/>
  <c r="P439" i="3"/>
  <c r="O439" i="3"/>
  <c r="P438" i="3"/>
  <c r="O438" i="3"/>
  <c r="P437" i="3"/>
  <c r="O437" i="3"/>
  <c r="P436" i="3"/>
  <c r="O436" i="3"/>
  <c r="P435" i="3"/>
  <c r="O435" i="3"/>
  <c r="P434" i="3"/>
  <c r="O434" i="3"/>
  <c r="P433" i="3"/>
  <c r="O433" i="3"/>
  <c r="P432" i="3"/>
  <c r="O432" i="3"/>
  <c r="P431" i="3"/>
  <c r="O431" i="3"/>
  <c r="P430" i="3"/>
  <c r="O430" i="3"/>
  <c r="P429" i="3"/>
  <c r="O429" i="3"/>
  <c r="P428" i="3"/>
  <c r="O428" i="3"/>
  <c r="P427" i="3"/>
  <c r="O427" i="3"/>
  <c r="P426" i="3"/>
  <c r="O426" i="3"/>
  <c r="P425" i="3"/>
  <c r="O425" i="3"/>
  <c r="P424" i="3"/>
  <c r="O424" i="3"/>
  <c r="P423" i="3"/>
  <c r="O423" i="3"/>
  <c r="P422" i="3"/>
  <c r="O422" i="3"/>
  <c r="P421" i="3"/>
  <c r="O421" i="3"/>
  <c r="P420" i="3"/>
  <c r="O420" i="3"/>
  <c r="P419" i="3"/>
  <c r="O419" i="3"/>
  <c r="P418" i="3"/>
  <c r="O418" i="3"/>
  <c r="P417" i="3"/>
  <c r="O417" i="3"/>
  <c r="P416" i="3"/>
  <c r="O416" i="3"/>
  <c r="P415" i="3"/>
  <c r="O415" i="3"/>
  <c r="P414" i="3"/>
  <c r="O414" i="3"/>
  <c r="P413" i="3"/>
  <c r="O413" i="3"/>
  <c r="P412" i="3"/>
  <c r="O412" i="3"/>
  <c r="P411" i="3"/>
  <c r="O411" i="3"/>
  <c r="P410" i="3"/>
  <c r="O410" i="3"/>
  <c r="P409" i="3"/>
  <c r="O409" i="3"/>
  <c r="P408" i="3"/>
  <c r="O408" i="3"/>
  <c r="P407" i="3"/>
  <c r="O407" i="3"/>
  <c r="P406" i="3"/>
  <c r="O406" i="3"/>
  <c r="P405" i="3"/>
  <c r="O405" i="3"/>
  <c r="P404" i="3"/>
  <c r="O404" i="3"/>
  <c r="P403" i="3"/>
  <c r="O403" i="3"/>
  <c r="P402" i="3"/>
  <c r="O402" i="3"/>
  <c r="P401" i="3"/>
  <c r="O401" i="3"/>
  <c r="P400" i="3"/>
  <c r="O400" i="3"/>
  <c r="P399" i="3"/>
  <c r="O399" i="3"/>
  <c r="P398" i="3"/>
  <c r="O398" i="3"/>
  <c r="P397" i="3"/>
  <c r="O397" i="3"/>
  <c r="P396" i="3"/>
  <c r="O396" i="3"/>
  <c r="P395" i="3"/>
  <c r="O395" i="3"/>
  <c r="P394" i="3"/>
  <c r="O394" i="3"/>
  <c r="P393" i="3"/>
  <c r="O393" i="3"/>
  <c r="P392" i="3"/>
  <c r="O392" i="3"/>
  <c r="P391" i="3"/>
  <c r="O391" i="3"/>
  <c r="P390" i="3"/>
  <c r="O390" i="3"/>
  <c r="P389" i="3"/>
  <c r="O389" i="3"/>
  <c r="P388" i="3"/>
  <c r="O388" i="3"/>
  <c r="P387" i="3"/>
  <c r="O387" i="3"/>
  <c r="P386" i="3"/>
  <c r="O386" i="3"/>
  <c r="P385" i="3"/>
  <c r="O385" i="3"/>
  <c r="P384" i="3"/>
  <c r="O384" i="3"/>
  <c r="P383" i="3"/>
  <c r="O383" i="3"/>
  <c r="P382" i="3"/>
  <c r="O382" i="3"/>
  <c r="P381" i="3"/>
  <c r="O381" i="3"/>
  <c r="P380" i="3"/>
  <c r="O380" i="3"/>
  <c r="P379" i="3"/>
  <c r="O379" i="3"/>
  <c r="P378" i="3"/>
  <c r="O378" i="3"/>
  <c r="P377" i="3"/>
  <c r="O377" i="3"/>
  <c r="P376" i="3"/>
  <c r="O376" i="3"/>
  <c r="P375" i="3"/>
  <c r="O375" i="3"/>
  <c r="P374" i="3"/>
  <c r="O374" i="3"/>
  <c r="P373" i="3"/>
  <c r="O373" i="3"/>
  <c r="P372" i="3"/>
  <c r="O372" i="3"/>
  <c r="P371" i="3"/>
  <c r="O371" i="3"/>
  <c r="P370" i="3"/>
  <c r="O370" i="3"/>
  <c r="P369" i="3"/>
  <c r="O369" i="3"/>
  <c r="P368" i="3"/>
  <c r="O368" i="3"/>
  <c r="P367" i="3"/>
  <c r="O367" i="3"/>
  <c r="P366" i="3"/>
  <c r="O366" i="3"/>
  <c r="P365" i="3"/>
  <c r="O365" i="3"/>
  <c r="P364" i="3"/>
  <c r="O364" i="3"/>
  <c r="P363" i="3"/>
  <c r="O363" i="3"/>
  <c r="P362" i="3"/>
  <c r="O362" i="3"/>
  <c r="P361" i="3"/>
  <c r="O361" i="3"/>
  <c r="P360" i="3"/>
  <c r="O360" i="3"/>
  <c r="P359" i="3"/>
  <c r="O359" i="3"/>
  <c r="P358" i="3"/>
  <c r="O358" i="3"/>
  <c r="P357" i="3"/>
  <c r="O357" i="3"/>
  <c r="P356" i="3"/>
  <c r="O356" i="3"/>
  <c r="P355" i="3"/>
  <c r="O355" i="3"/>
  <c r="P354" i="3"/>
  <c r="O354" i="3"/>
  <c r="P353" i="3"/>
  <c r="O353" i="3"/>
  <c r="P352" i="3"/>
  <c r="O352" i="3"/>
  <c r="P351" i="3"/>
  <c r="O351" i="3"/>
  <c r="P350" i="3"/>
  <c r="O350" i="3"/>
  <c r="P349" i="3"/>
  <c r="O349" i="3"/>
  <c r="P348" i="3"/>
  <c r="O348" i="3"/>
  <c r="P347" i="3"/>
  <c r="O347" i="3"/>
  <c r="P346" i="3"/>
  <c r="O346" i="3"/>
  <c r="P345" i="3"/>
  <c r="O345" i="3"/>
  <c r="P344" i="3"/>
  <c r="O344" i="3"/>
  <c r="P343" i="3"/>
  <c r="O343" i="3"/>
  <c r="P342" i="3"/>
  <c r="O342" i="3"/>
  <c r="P341" i="3"/>
  <c r="O341" i="3"/>
  <c r="P340" i="3"/>
  <c r="O340" i="3"/>
  <c r="P339" i="3"/>
  <c r="O339" i="3"/>
  <c r="P338" i="3"/>
  <c r="O338" i="3"/>
  <c r="P337" i="3"/>
  <c r="O337" i="3"/>
  <c r="P336" i="3"/>
  <c r="O336" i="3"/>
  <c r="P335" i="3"/>
  <c r="O335" i="3"/>
  <c r="P334" i="3"/>
  <c r="O334" i="3"/>
  <c r="P333" i="3"/>
  <c r="O333" i="3"/>
  <c r="P332" i="3"/>
  <c r="O332" i="3"/>
  <c r="P331" i="3"/>
  <c r="O331" i="3"/>
  <c r="P330" i="3"/>
  <c r="O330" i="3"/>
  <c r="P329" i="3"/>
  <c r="O329" i="3"/>
  <c r="P328" i="3"/>
  <c r="O328" i="3"/>
  <c r="P327" i="3"/>
  <c r="O327" i="3"/>
  <c r="P326" i="3"/>
  <c r="O326" i="3"/>
  <c r="P325" i="3"/>
  <c r="O325" i="3"/>
  <c r="P324" i="3"/>
  <c r="O324" i="3"/>
  <c r="P323" i="3"/>
  <c r="O323" i="3"/>
  <c r="P322" i="3"/>
  <c r="O322" i="3"/>
  <c r="P321" i="3"/>
  <c r="O321" i="3"/>
  <c r="P320" i="3"/>
  <c r="O320" i="3"/>
  <c r="P319" i="3"/>
  <c r="O319" i="3"/>
  <c r="P318" i="3"/>
  <c r="O318" i="3"/>
  <c r="P317" i="3"/>
  <c r="O317" i="3"/>
  <c r="P316" i="3"/>
  <c r="O316" i="3"/>
  <c r="P315" i="3"/>
  <c r="O315" i="3"/>
  <c r="P314" i="3"/>
  <c r="O314" i="3"/>
  <c r="P313" i="3"/>
  <c r="O313" i="3"/>
  <c r="P312" i="3"/>
  <c r="O312" i="3"/>
  <c r="P311" i="3"/>
  <c r="O311" i="3"/>
  <c r="P310" i="3"/>
  <c r="O310" i="3"/>
  <c r="P309" i="3"/>
  <c r="O309" i="3"/>
  <c r="P308" i="3"/>
  <c r="O308" i="3"/>
  <c r="P307" i="3"/>
  <c r="O307" i="3"/>
  <c r="P306" i="3"/>
  <c r="O306" i="3"/>
  <c r="P305" i="3"/>
  <c r="O305" i="3"/>
  <c r="P304" i="3"/>
  <c r="O304" i="3"/>
  <c r="P303" i="3"/>
  <c r="O303" i="3"/>
  <c r="P302" i="3"/>
  <c r="O302" i="3"/>
  <c r="P301" i="3"/>
  <c r="O301" i="3"/>
  <c r="P300" i="3"/>
  <c r="O300" i="3"/>
  <c r="P299" i="3"/>
  <c r="O299" i="3"/>
  <c r="P298" i="3"/>
  <c r="O298" i="3"/>
  <c r="P297" i="3"/>
  <c r="O297" i="3"/>
  <c r="P296" i="3"/>
  <c r="O296" i="3"/>
  <c r="P295" i="3"/>
  <c r="O295" i="3"/>
  <c r="P294" i="3"/>
  <c r="O294" i="3"/>
  <c r="P293" i="3"/>
  <c r="O293" i="3"/>
  <c r="P292" i="3"/>
  <c r="O292" i="3"/>
  <c r="P291" i="3"/>
  <c r="O291" i="3"/>
  <c r="P290" i="3"/>
  <c r="O290" i="3"/>
  <c r="P289" i="3"/>
  <c r="O289" i="3"/>
  <c r="P288" i="3"/>
  <c r="O288" i="3"/>
  <c r="P287" i="3"/>
  <c r="O287" i="3"/>
  <c r="P286" i="3"/>
  <c r="O286" i="3"/>
  <c r="P285" i="3"/>
  <c r="O285" i="3"/>
  <c r="P284" i="3"/>
  <c r="O284" i="3"/>
  <c r="P283" i="3"/>
  <c r="O283" i="3"/>
  <c r="P282" i="3"/>
  <c r="O282" i="3"/>
  <c r="P281" i="3"/>
  <c r="O281" i="3"/>
  <c r="P280" i="3"/>
  <c r="O280" i="3"/>
  <c r="P279" i="3"/>
  <c r="O279" i="3"/>
  <c r="P278" i="3"/>
  <c r="O278" i="3"/>
  <c r="P277" i="3"/>
  <c r="O277" i="3"/>
  <c r="P276" i="3"/>
  <c r="O276" i="3"/>
  <c r="P275" i="3"/>
  <c r="O275" i="3"/>
  <c r="P274" i="3"/>
  <c r="O274" i="3"/>
  <c r="P273" i="3"/>
  <c r="O273" i="3"/>
  <c r="P272" i="3"/>
  <c r="O272" i="3"/>
  <c r="P271" i="3"/>
  <c r="O271" i="3"/>
  <c r="P270" i="3"/>
  <c r="O270" i="3"/>
  <c r="P269" i="3"/>
  <c r="O269" i="3"/>
  <c r="P268" i="3"/>
  <c r="O268" i="3"/>
  <c r="P267" i="3"/>
  <c r="O267" i="3"/>
  <c r="P266" i="3"/>
  <c r="O266" i="3"/>
  <c r="P265" i="3"/>
  <c r="O265" i="3"/>
  <c r="P264" i="3"/>
  <c r="O264" i="3"/>
  <c r="P263" i="3"/>
  <c r="O263" i="3"/>
  <c r="P262" i="3"/>
  <c r="O262" i="3"/>
  <c r="P261" i="3"/>
  <c r="O261" i="3"/>
  <c r="P260" i="3"/>
  <c r="O260" i="3"/>
  <c r="P259" i="3"/>
  <c r="O259" i="3"/>
  <c r="P258" i="3"/>
  <c r="O258" i="3"/>
  <c r="P257" i="3"/>
  <c r="O257" i="3"/>
  <c r="P256" i="3"/>
  <c r="O256" i="3"/>
  <c r="P255" i="3"/>
  <c r="O255" i="3"/>
  <c r="P254" i="3"/>
  <c r="O254" i="3"/>
  <c r="P253" i="3"/>
  <c r="O253" i="3"/>
  <c r="P252" i="3"/>
  <c r="O252" i="3"/>
  <c r="P251" i="3"/>
  <c r="O251" i="3"/>
  <c r="P250" i="3"/>
  <c r="O250" i="3"/>
  <c r="P249" i="3"/>
  <c r="O249" i="3"/>
  <c r="P248" i="3"/>
  <c r="O248" i="3"/>
  <c r="P247" i="3"/>
  <c r="O247" i="3"/>
  <c r="P246" i="3"/>
  <c r="O246" i="3"/>
  <c r="P245" i="3"/>
  <c r="O245" i="3"/>
  <c r="P244" i="3"/>
  <c r="O244" i="3"/>
  <c r="P243" i="3"/>
  <c r="O243" i="3"/>
  <c r="P242" i="3"/>
  <c r="O242" i="3"/>
  <c r="P241" i="3"/>
  <c r="O241" i="3"/>
  <c r="P240" i="3"/>
  <c r="O240" i="3"/>
  <c r="P239" i="3"/>
  <c r="O239" i="3"/>
  <c r="P238" i="3"/>
  <c r="O238" i="3"/>
  <c r="P237" i="3"/>
  <c r="O237" i="3"/>
  <c r="P236" i="3"/>
  <c r="O236" i="3"/>
  <c r="P235" i="3"/>
  <c r="O235" i="3"/>
  <c r="P234" i="3"/>
  <c r="O234" i="3"/>
  <c r="P233" i="3"/>
  <c r="O233" i="3"/>
  <c r="P232" i="3"/>
  <c r="O232" i="3"/>
  <c r="P231" i="3"/>
  <c r="O231" i="3"/>
  <c r="P230" i="3"/>
  <c r="O230" i="3"/>
  <c r="P229" i="3"/>
  <c r="O229" i="3"/>
  <c r="P228" i="3"/>
  <c r="O228" i="3"/>
  <c r="P227" i="3"/>
  <c r="O227" i="3"/>
  <c r="P226" i="3"/>
  <c r="O226" i="3"/>
  <c r="P225" i="3"/>
  <c r="O225" i="3"/>
  <c r="P224" i="3"/>
  <c r="O224" i="3"/>
  <c r="P223" i="3"/>
  <c r="O223" i="3"/>
  <c r="P222" i="3"/>
  <c r="O222" i="3"/>
  <c r="P221" i="3"/>
  <c r="O221" i="3"/>
  <c r="P220" i="3"/>
  <c r="O220" i="3"/>
  <c r="P219" i="3"/>
  <c r="O219" i="3"/>
  <c r="P218" i="3"/>
  <c r="O218" i="3"/>
  <c r="P217" i="3"/>
  <c r="O217" i="3"/>
  <c r="P216" i="3"/>
  <c r="O216" i="3"/>
  <c r="P215" i="3"/>
  <c r="O215" i="3"/>
  <c r="P214" i="3"/>
  <c r="O214" i="3"/>
  <c r="P213" i="3"/>
  <c r="O213" i="3"/>
  <c r="P212" i="3"/>
  <c r="O212" i="3"/>
  <c r="P211" i="3"/>
  <c r="O211" i="3"/>
  <c r="P210" i="3"/>
  <c r="O210" i="3"/>
  <c r="P209" i="3"/>
  <c r="O209" i="3"/>
  <c r="P208" i="3"/>
  <c r="O208" i="3"/>
  <c r="P207" i="3"/>
  <c r="O207" i="3"/>
  <c r="P206" i="3"/>
  <c r="O206" i="3"/>
  <c r="P205" i="3"/>
  <c r="O205" i="3"/>
  <c r="P204" i="3"/>
  <c r="O204" i="3"/>
  <c r="P203" i="3"/>
  <c r="O203" i="3"/>
  <c r="P202" i="3"/>
  <c r="O202" i="3"/>
  <c r="P201" i="3"/>
  <c r="O201" i="3"/>
  <c r="P200" i="3"/>
  <c r="O200" i="3"/>
  <c r="P199" i="3"/>
  <c r="O199" i="3"/>
  <c r="P198" i="3"/>
  <c r="O198" i="3"/>
  <c r="P197" i="3"/>
  <c r="O197" i="3"/>
  <c r="P196" i="3"/>
  <c r="O196" i="3"/>
  <c r="P195" i="3"/>
  <c r="O195" i="3"/>
  <c r="P194" i="3"/>
  <c r="O194" i="3"/>
  <c r="P193" i="3"/>
  <c r="O193" i="3"/>
  <c r="P192" i="3"/>
  <c r="O192" i="3"/>
  <c r="P191" i="3"/>
  <c r="O191" i="3"/>
  <c r="P190" i="3"/>
  <c r="O190" i="3"/>
  <c r="P189" i="3"/>
  <c r="O189" i="3"/>
  <c r="P188" i="3"/>
  <c r="O188" i="3"/>
  <c r="P187" i="3"/>
  <c r="O187" i="3"/>
  <c r="P186" i="3"/>
  <c r="O186" i="3"/>
  <c r="P185" i="3"/>
  <c r="O185" i="3"/>
  <c r="P184" i="3"/>
  <c r="O184" i="3"/>
  <c r="P183" i="3"/>
  <c r="O183" i="3"/>
  <c r="P182" i="3"/>
  <c r="O182" i="3"/>
  <c r="P181" i="3"/>
  <c r="O181" i="3"/>
  <c r="P180" i="3"/>
  <c r="O180" i="3"/>
  <c r="P179" i="3"/>
  <c r="O179" i="3"/>
  <c r="P178" i="3"/>
  <c r="O178" i="3"/>
  <c r="P177" i="3"/>
  <c r="O177" i="3"/>
  <c r="P176" i="3"/>
  <c r="O176" i="3"/>
  <c r="P175" i="3"/>
  <c r="O175" i="3"/>
  <c r="P174" i="3"/>
  <c r="O174" i="3"/>
  <c r="P173" i="3"/>
  <c r="O173" i="3"/>
  <c r="P172" i="3"/>
  <c r="O172" i="3"/>
  <c r="P171" i="3"/>
  <c r="O171" i="3"/>
  <c r="P170" i="3"/>
  <c r="O170" i="3"/>
  <c r="P169" i="3"/>
  <c r="O169" i="3"/>
  <c r="P168" i="3"/>
  <c r="O168" i="3"/>
  <c r="P167" i="3"/>
  <c r="O167" i="3"/>
  <c r="P166" i="3"/>
  <c r="O166" i="3"/>
  <c r="P165" i="3"/>
  <c r="O165" i="3"/>
  <c r="P164" i="3"/>
  <c r="O164" i="3"/>
  <c r="P163" i="3"/>
  <c r="O163" i="3"/>
  <c r="P162" i="3"/>
  <c r="O162" i="3"/>
  <c r="P161" i="3"/>
  <c r="O161" i="3"/>
  <c r="P160" i="3"/>
  <c r="O160" i="3"/>
  <c r="P159" i="3"/>
  <c r="O159" i="3"/>
  <c r="P158" i="3"/>
  <c r="O158" i="3"/>
  <c r="P157" i="3"/>
  <c r="O157" i="3"/>
  <c r="P156" i="3"/>
  <c r="O156" i="3"/>
  <c r="P155" i="3"/>
  <c r="O155" i="3"/>
  <c r="P154" i="3"/>
  <c r="O154" i="3"/>
  <c r="P153" i="3"/>
  <c r="O153" i="3"/>
  <c r="P152" i="3"/>
  <c r="O152" i="3"/>
  <c r="P151" i="3"/>
  <c r="O151" i="3"/>
  <c r="P150" i="3"/>
  <c r="O150" i="3"/>
  <c r="P149" i="3"/>
  <c r="O149" i="3"/>
  <c r="P148" i="3"/>
  <c r="O148" i="3"/>
  <c r="P147" i="3"/>
  <c r="O147" i="3"/>
  <c r="P146" i="3"/>
  <c r="O146" i="3"/>
  <c r="P145" i="3"/>
  <c r="O145" i="3"/>
  <c r="P144" i="3"/>
  <c r="O144" i="3"/>
  <c r="P143" i="3"/>
  <c r="O143" i="3"/>
  <c r="P142" i="3"/>
  <c r="O142" i="3"/>
  <c r="P141" i="3"/>
  <c r="O141" i="3"/>
  <c r="P140" i="3"/>
  <c r="O140" i="3"/>
  <c r="P139" i="3"/>
  <c r="O139" i="3"/>
  <c r="P138" i="3"/>
  <c r="O138" i="3"/>
  <c r="P137" i="3"/>
  <c r="O137" i="3"/>
  <c r="P136" i="3"/>
  <c r="O136" i="3"/>
  <c r="P135" i="3"/>
  <c r="O135" i="3"/>
  <c r="P134" i="3"/>
  <c r="O134" i="3"/>
  <c r="P133" i="3"/>
  <c r="O133" i="3"/>
  <c r="P132" i="3"/>
  <c r="O132" i="3"/>
  <c r="P131" i="3"/>
  <c r="O131" i="3"/>
  <c r="P130" i="3"/>
  <c r="O130" i="3"/>
  <c r="P129" i="3"/>
  <c r="O129" i="3"/>
  <c r="P128" i="3"/>
  <c r="O128" i="3"/>
  <c r="P127" i="3"/>
  <c r="O127" i="3"/>
  <c r="P126" i="3"/>
  <c r="O126" i="3"/>
  <c r="P125" i="3"/>
  <c r="O125" i="3"/>
  <c r="P124" i="3"/>
  <c r="O124" i="3"/>
  <c r="P123" i="3"/>
  <c r="O123" i="3"/>
  <c r="P122" i="3"/>
  <c r="O122" i="3"/>
  <c r="P121" i="3"/>
  <c r="O121" i="3"/>
  <c r="P120" i="3"/>
  <c r="O120" i="3"/>
  <c r="P119" i="3"/>
  <c r="O119" i="3"/>
  <c r="P118" i="3"/>
  <c r="O118" i="3"/>
  <c r="P117" i="3"/>
  <c r="O117" i="3"/>
  <c r="P116" i="3"/>
  <c r="O116" i="3"/>
  <c r="P115" i="3"/>
  <c r="O115" i="3"/>
  <c r="P114" i="3"/>
  <c r="O114" i="3"/>
  <c r="P113" i="3"/>
  <c r="O113" i="3"/>
  <c r="P112" i="3"/>
  <c r="O112" i="3"/>
  <c r="P111" i="3"/>
  <c r="O111" i="3"/>
  <c r="P110" i="3"/>
  <c r="O110" i="3"/>
  <c r="P109" i="3"/>
  <c r="O109" i="3"/>
  <c r="P108" i="3"/>
  <c r="O108" i="3"/>
  <c r="P107" i="3"/>
  <c r="O107" i="3"/>
  <c r="P106" i="3"/>
  <c r="O106" i="3"/>
  <c r="P105" i="3"/>
  <c r="O105" i="3"/>
  <c r="P104" i="3"/>
  <c r="O104" i="3"/>
  <c r="P103" i="3"/>
  <c r="O103" i="3"/>
  <c r="P102" i="3"/>
  <c r="O102" i="3"/>
  <c r="P101" i="3"/>
  <c r="O101" i="3"/>
  <c r="P100" i="3"/>
  <c r="O100" i="3"/>
  <c r="P99" i="3"/>
  <c r="O99" i="3"/>
  <c r="P98" i="3"/>
  <c r="O98" i="3"/>
  <c r="P97" i="3"/>
  <c r="O97" i="3"/>
  <c r="P96" i="3"/>
  <c r="O96" i="3"/>
  <c r="P95" i="3"/>
  <c r="O95" i="3"/>
  <c r="P94" i="3"/>
  <c r="O94" i="3"/>
  <c r="P93" i="3"/>
  <c r="O93" i="3"/>
  <c r="P92" i="3"/>
  <c r="O92" i="3"/>
  <c r="P91" i="3"/>
  <c r="O91" i="3"/>
  <c r="P90" i="3"/>
  <c r="O90" i="3"/>
  <c r="P89" i="3"/>
  <c r="O89" i="3"/>
  <c r="P88" i="3"/>
  <c r="O88" i="3"/>
  <c r="P87" i="3"/>
  <c r="O87" i="3"/>
  <c r="P86" i="3"/>
  <c r="O86" i="3"/>
  <c r="P85" i="3"/>
  <c r="O85" i="3"/>
  <c r="P84" i="3"/>
  <c r="O84" i="3"/>
  <c r="P83" i="3"/>
  <c r="O83" i="3"/>
  <c r="P82" i="3"/>
  <c r="O82" i="3"/>
  <c r="P81" i="3"/>
  <c r="O81" i="3"/>
  <c r="P80" i="3"/>
  <c r="O80" i="3"/>
  <c r="P79" i="3"/>
  <c r="O79" i="3"/>
  <c r="P78" i="3"/>
  <c r="O78" i="3"/>
  <c r="P77" i="3"/>
  <c r="O77" i="3"/>
  <c r="P76" i="3"/>
  <c r="O76" i="3"/>
  <c r="P75" i="3"/>
  <c r="O75" i="3"/>
  <c r="P74" i="3"/>
  <c r="O74" i="3"/>
  <c r="P73" i="3"/>
  <c r="O73" i="3"/>
  <c r="P72" i="3"/>
  <c r="O72" i="3"/>
  <c r="P71" i="3"/>
  <c r="O71" i="3"/>
  <c r="P70" i="3"/>
  <c r="O70" i="3"/>
  <c r="P69" i="3"/>
  <c r="O69" i="3"/>
  <c r="P68" i="3"/>
  <c r="O68" i="3"/>
  <c r="P67" i="3"/>
  <c r="O67" i="3"/>
  <c r="P66" i="3"/>
  <c r="O66" i="3"/>
  <c r="P65" i="3"/>
  <c r="O65" i="3"/>
  <c r="P64" i="3"/>
  <c r="O64" i="3"/>
  <c r="P63" i="3"/>
  <c r="O63" i="3"/>
  <c r="P62" i="3"/>
  <c r="O62" i="3"/>
  <c r="P61" i="3"/>
  <c r="O61" i="3"/>
  <c r="P60" i="3"/>
  <c r="O60" i="3"/>
  <c r="P59" i="3"/>
  <c r="O59" i="3"/>
  <c r="P58" i="3"/>
  <c r="O58" i="3"/>
  <c r="P57" i="3"/>
  <c r="O57" i="3"/>
  <c r="P56" i="3"/>
  <c r="O56" i="3"/>
  <c r="P55" i="3"/>
  <c r="O55" i="3"/>
  <c r="P54" i="3"/>
  <c r="O54" i="3"/>
  <c r="P53" i="3"/>
  <c r="O53" i="3"/>
  <c r="P52" i="3"/>
  <c r="O52" i="3"/>
  <c r="P51" i="3"/>
  <c r="O51" i="3"/>
  <c r="P50" i="3"/>
  <c r="O50" i="3"/>
  <c r="P49" i="3"/>
  <c r="O49" i="3"/>
  <c r="P48" i="3"/>
  <c r="O48" i="3"/>
  <c r="P47" i="3"/>
  <c r="O47" i="3"/>
  <c r="P46" i="3"/>
  <c r="O46" i="3"/>
  <c r="P45" i="3"/>
  <c r="O45" i="3"/>
  <c r="P44" i="3"/>
  <c r="O44" i="3"/>
  <c r="P43" i="3"/>
  <c r="O43" i="3"/>
  <c r="P42" i="3"/>
  <c r="O42" i="3"/>
  <c r="P41" i="3"/>
  <c r="O41" i="3"/>
  <c r="P40" i="3"/>
  <c r="O40" i="3"/>
  <c r="P39" i="3"/>
  <c r="O39" i="3"/>
  <c r="P38" i="3"/>
  <c r="O38" i="3"/>
  <c r="P37" i="3"/>
  <c r="O37" i="3"/>
  <c r="P36" i="3"/>
  <c r="O36" i="3"/>
  <c r="P35" i="3"/>
  <c r="O35" i="3"/>
  <c r="P34" i="3"/>
  <c r="O34" i="3"/>
  <c r="P33" i="3"/>
  <c r="O33" i="3"/>
  <c r="P32" i="3"/>
  <c r="O32" i="3"/>
  <c r="P31" i="3"/>
  <c r="O31" i="3"/>
  <c r="P30" i="3"/>
  <c r="O30" i="3"/>
  <c r="P29" i="3"/>
  <c r="O29" i="3"/>
  <c r="P28" i="3"/>
  <c r="O28" i="3"/>
  <c r="P27" i="3"/>
  <c r="O27" i="3"/>
  <c r="P26" i="3"/>
  <c r="O26" i="3"/>
  <c r="P25" i="3"/>
  <c r="O25" i="3"/>
  <c r="P24" i="3"/>
  <c r="O24" i="3"/>
  <c r="P23" i="3"/>
  <c r="O23" i="3"/>
  <c r="P22" i="3"/>
  <c r="O22" i="3"/>
  <c r="P21" i="3"/>
  <c r="O21" i="3"/>
  <c r="P20" i="3"/>
  <c r="O20" i="3"/>
  <c r="P19" i="3"/>
  <c r="O19" i="3"/>
  <c r="P18" i="3"/>
  <c r="O18" i="3"/>
  <c r="P17" i="3"/>
  <c r="O17" i="3"/>
  <c r="P16" i="3"/>
  <c r="O16" i="3"/>
  <c r="P15" i="3"/>
  <c r="O15" i="3"/>
  <c r="P14" i="3"/>
  <c r="O14" i="3"/>
  <c r="P13" i="3"/>
  <c r="O13" i="3"/>
  <c r="P12" i="3"/>
  <c r="O12" i="3"/>
  <c r="P11" i="3"/>
  <c r="O11" i="3"/>
  <c r="P10" i="3"/>
  <c r="O10" i="3"/>
  <c r="P9" i="3"/>
  <c r="O9" i="3"/>
  <c r="P8" i="3"/>
  <c r="O8" i="3"/>
  <c r="P7" i="3"/>
  <c r="O7" i="3"/>
  <c r="P6" i="3"/>
  <c r="O6" i="3"/>
  <c r="P5" i="3"/>
  <c r="O5" i="3"/>
  <c r="P4" i="3"/>
  <c r="O4" i="3"/>
  <c r="P3" i="3"/>
  <c r="O3" i="3"/>
  <c r="P2" i="3"/>
  <c r="O2" i="3"/>
  <c r="DO10" i="7" l="1"/>
  <c r="DL10" i="7"/>
  <c r="DL17" i="7"/>
  <c r="AQ6" i="7"/>
  <c r="M8" i="7"/>
  <c r="AO5" i="7"/>
  <c r="AQ5" i="7"/>
  <c r="AR10" i="7" s="1"/>
  <c r="AR13" i="7" s="1"/>
  <c r="O7" i="12"/>
  <c r="O9" i="12"/>
  <c r="O11" i="12"/>
  <c r="O13" i="12"/>
  <c r="O15" i="12"/>
  <c r="O8" i="12"/>
  <c r="O10" i="12"/>
  <c r="O12" i="12"/>
  <c r="O14" i="12"/>
  <c r="O16" i="12"/>
  <c r="AR5" i="7"/>
  <c r="AM3" i="7" s="1"/>
  <c r="AO3" i="7" s="1"/>
  <c r="AP5" i="7"/>
  <c r="I5" i="7"/>
  <c r="CA6" i="7"/>
  <c r="BY6" i="7"/>
  <c r="Q659" i="3"/>
  <c r="Q661" i="3"/>
  <c r="Q663" i="3"/>
  <c r="Q665" i="3"/>
  <c r="Q667" i="3"/>
  <c r="Q669" i="3"/>
  <c r="Q671" i="3"/>
  <c r="Q673" i="3"/>
  <c r="Q675" i="3"/>
  <c r="Q677" i="3"/>
  <c r="Q679" i="3"/>
  <c r="Q681" i="3"/>
  <c r="Q683" i="3"/>
  <c r="Q685" i="3"/>
  <c r="Q687" i="3"/>
  <c r="Q689" i="3"/>
  <c r="Q691" i="3"/>
  <c r="Q693" i="3"/>
  <c r="Q695" i="3"/>
  <c r="Q697" i="3"/>
  <c r="Q699" i="3"/>
  <c r="Q701" i="3"/>
  <c r="Q703" i="3"/>
  <c r="Q705" i="3"/>
  <c r="Q707" i="3"/>
  <c r="Q709" i="3"/>
  <c r="Q711" i="3"/>
  <c r="Q713" i="3"/>
  <c r="Q715" i="3"/>
  <c r="Q717" i="3"/>
  <c r="Q719" i="3"/>
  <c r="Q721" i="3"/>
  <c r="Q723" i="3"/>
  <c r="Q725" i="3"/>
  <c r="Q727" i="3"/>
  <c r="Q729" i="3"/>
  <c r="Q731" i="3"/>
  <c r="Q733" i="3"/>
  <c r="Q735" i="3"/>
  <c r="Q737" i="3"/>
  <c r="Q739" i="3"/>
  <c r="Q741" i="3"/>
  <c r="Q743" i="3"/>
  <c r="Q745" i="3"/>
  <c r="Q747" i="3"/>
  <c r="Q749" i="3"/>
  <c r="Q751" i="3"/>
  <c r="Q753" i="3"/>
  <c r="Q755" i="3"/>
  <c r="Q757" i="3"/>
  <c r="Q759" i="3"/>
  <c r="Q761" i="3"/>
  <c r="Q763" i="3"/>
  <c r="Q765" i="3"/>
  <c r="Q767" i="3"/>
  <c r="Q769" i="3"/>
  <c r="Q771" i="3"/>
  <c r="Q773" i="3"/>
  <c r="Q775" i="3"/>
  <c r="Q777" i="3"/>
  <c r="Q779" i="3"/>
  <c r="Q781" i="3"/>
  <c r="Q783" i="3"/>
  <c r="Q785" i="3"/>
  <c r="Q787" i="3"/>
  <c r="Q789" i="3"/>
  <c r="Q791" i="3"/>
  <c r="Q793" i="3"/>
  <c r="Q795" i="3"/>
  <c r="Q797" i="3"/>
  <c r="Q799" i="3"/>
  <c r="Q801" i="3"/>
  <c r="Q803" i="3"/>
  <c r="Q805" i="3"/>
  <c r="Q807" i="3"/>
  <c r="Q809" i="3"/>
  <c r="Q811" i="3"/>
  <c r="Q813" i="3"/>
  <c r="Q815" i="3"/>
  <c r="Q817" i="3"/>
  <c r="Q819" i="3"/>
  <c r="Q821" i="3"/>
  <c r="Q823" i="3"/>
  <c r="Q825" i="3"/>
  <c r="Q827" i="3"/>
  <c r="Q829" i="3"/>
  <c r="Q831" i="3"/>
  <c r="Q833" i="3"/>
  <c r="Q835" i="3"/>
  <c r="Q837" i="3"/>
  <c r="Q839" i="3"/>
  <c r="Q841" i="3"/>
  <c r="Q843" i="3"/>
  <c r="Q845" i="3"/>
  <c r="Q847" i="3"/>
  <c r="Q849" i="3"/>
  <c r="Q851" i="3"/>
  <c r="Q853" i="3"/>
  <c r="Q855" i="3"/>
  <c r="Q857" i="3"/>
  <c r="Q859" i="3"/>
  <c r="Q861" i="3"/>
  <c r="Q863" i="3"/>
  <c r="Q865" i="3"/>
  <c r="Q867" i="3"/>
  <c r="Q869" i="3"/>
  <c r="Q871" i="3"/>
  <c r="Q873" i="3"/>
  <c r="Q875" i="3"/>
  <c r="Q877" i="3"/>
  <c r="Q879" i="3"/>
  <c r="Q881" i="3"/>
  <c r="Q883" i="3"/>
  <c r="Q885" i="3"/>
  <c r="Q887" i="3"/>
  <c r="Q889" i="3"/>
  <c r="Q891" i="3"/>
  <c r="Q893" i="3"/>
  <c r="Q895" i="3"/>
  <c r="Q897" i="3"/>
  <c r="Q899" i="3"/>
  <c r="Q901" i="3"/>
  <c r="Q903" i="3"/>
  <c r="Q905" i="3"/>
  <c r="Q907" i="3"/>
  <c r="Q909" i="3"/>
  <c r="Q911" i="3"/>
  <c r="Q913" i="3"/>
  <c r="Q915" i="3"/>
  <c r="Q917" i="3"/>
  <c r="Q919" i="3"/>
  <c r="Q921" i="3"/>
  <c r="Q923" i="3"/>
  <c r="Q925" i="3"/>
  <c r="Q927" i="3"/>
  <c r="Q929" i="3"/>
  <c r="Q931" i="3"/>
  <c r="Q933" i="3"/>
  <c r="Q935" i="3"/>
  <c r="Q937" i="3"/>
  <c r="Q939" i="3"/>
  <c r="Q941" i="3"/>
  <c r="Q943" i="3"/>
  <c r="Q945" i="3"/>
  <c r="Q947" i="3"/>
  <c r="Q949" i="3"/>
  <c r="Q951" i="3"/>
  <c r="Q953" i="3"/>
  <c r="Q955" i="3"/>
  <c r="Q957" i="3"/>
  <c r="Q959" i="3"/>
  <c r="Q961" i="3"/>
  <c r="Q963" i="3"/>
  <c r="Q965" i="3"/>
  <c r="Q967" i="3"/>
  <c r="Q969" i="3"/>
  <c r="Q971" i="3"/>
  <c r="Q973" i="3"/>
  <c r="Q975" i="3"/>
  <c r="Q977" i="3"/>
  <c r="Q979" i="3"/>
  <c r="Q981" i="3"/>
  <c r="Q983" i="3"/>
  <c r="Q985" i="3"/>
  <c r="Q987" i="3"/>
  <c r="Q989" i="3"/>
  <c r="Q991" i="3"/>
  <c r="Q993" i="3"/>
  <c r="Q995" i="3"/>
  <c r="Q997" i="3"/>
  <c r="Q999" i="3"/>
  <c r="Q1001" i="3"/>
  <c r="Q1003" i="3"/>
  <c r="Q1005" i="3"/>
  <c r="Q1007" i="3"/>
  <c r="Q1009" i="3"/>
  <c r="Q1011" i="3"/>
  <c r="Q1013" i="3"/>
  <c r="Q1015" i="3"/>
  <c r="Q1017" i="3"/>
  <c r="Q1019" i="3"/>
  <c r="Q1021" i="3"/>
  <c r="Q1023" i="3"/>
  <c r="Q1025" i="3"/>
  <c r="Q1027" i="3"/>
  <c r="Q1029" i="3"/>
  <c r="Q1031" i="3"/>
  <c r="Q1033" i="3"/>
  <c r="Q1035" i="3"/>
  <c r="Q1037" i="3"/>
  <c r="Q1039" i="3"/>
  <c r="Q1041" i="3"/>
  <c r="Q1043" i="3"/>
  <c r="Q1045" i="3"/>
  <c r="Q1047" i="3"/>
  <c r="Q1049" i="3"/>
  <c r="Q1051" i="3"/>
  <c r="Q1053" i="3"/>
  <c r="Q1055" i="3"/>
  <c r="Q1057" i="3"/>
  <c r="Q1059" i="3"/>
  <c r="Q1061" i="3"/>
  <c r="Q1063" i="3"/>
  <c r="Q1065" i="3"/>
  <c r="Q1067" i="3"/>
  <c r="Q1069" i="3"/>
  <c r="Q1071" i="3"/>
  <c r="Q1073" i="3"/>
  <c r="Q1075" i="3"/>
  <c r="Q1077" i="3"/>
  <c r="Q1079" i="3"/>
  <c r="Q658" i="3"/>
  <c r="Q660" i="3"/>
  <c r="Q662" i="3"/>
  <c r="Q664" i="3"/>
  <c r="Q666" i="3"/>
  <c r="Q668" i="3"/>
  <c r="Q670" i="3"/>
  <c r="Q672" i="3"/>
  <c r="Q674" i="3"/>
  <c r="Q676" i="3"/>
  <c r="Q678" i="3"/>
  <c r="Q680" i="3"/>
  <c r="Q682" i="3"/>
  <c r="Q684" i="3"/>
  <c r="Q686" i="3"/>
  <c r="Q688" i="3"/>
  <c r="Q690" i="3"/>
  <c r="Q692" i="3"/>
  <c r="Q694" i="3"/>
  <c r="Q696" i="3"/>
  <c r="Q698" i="3"/>
  <c r="Q700" i="3"/>
  <c r="Q702" i="3"/>
  <c r="Q704" i="3"/>
  <c r="Q706" i="3"/>
  <c r="Q708" i="3"/>
  <c r="Q710" i="3"/>
  <c r="Q712" i="3"/>
  <c r="Q714" i="3"/>
  <c r="Q716" i="3"/>
  <c r="Q718" i="3"/>
  <c r="Q720" i="3"/>
  <c r="Q722" i="3"/>
  <c r="Q724" i="3"/>
  <c r="Q726" i="3"/>
  <c r="Q728" i="3"/>
  <c r="Q730" i="3"/>
  <c r="Q732" i="3"/>
  <c r="Q734" i="3"/>
  <c r="Q736" i="3"/>
  <c r="Q738" i="3"/>
  <c r="Q740" i="3"/>
  <c r="Q742" i="3"/>
  <c r="Q744" i="3"/>
  <c r="Q746" i="3"/>
  <c r="Q748" i="3"/>
  <c r="Q750" i="3"/>
  <c r="Q752" i="3"/>
  <c r="Q754" i="3"/>
  <c r="Q756" i="3"/>
  <c r="Q758" i="3"/>
  <c r="Q760" i="3"/>
  <c r="Q762" i="3"/>
  <c r="Q764" i="3"/>
  <c r="Q766" i="3"/>
  <c r="Q768" i="3"/>
  <c r="Q770" i="3"/>
  <c r="Q772" i="3"/>
  <c r="Q774" i="3"/>
  <c r="Q776" i="3"/>
  <c r="Q778" i="3"/>
  <c r="Q780" i="3"/>
  <c r="Q782" i="3"/>
  <c r="Q784" i="3"/>
  <c r="Q786" i="3"/>
  <c r="Q788" i="3"/>
  <c r="Q790" i="3"/>
  <c r="Q792" i="3"/>
  <c r="Q794" i="3"/>
  <c r="Q796" i="3"/>
  <c r="Q798" i="3"/>
  <c r="Q800" i="3"/>
  <c r="Q802" i="3"/>
  <c r="Q804" i="3"/>
  <c r="Q806" i="3"/>
  <c r="Q808" i="3"/>
  <c r="Q810" i="3"/>
  <c r="Q812" i="3"/>
  <c r="Q814" i="3"/>
  <c r="Q816" i="3"/>
  <c r="Q818" i="3"/>
  <c r="Q820" i="3"/>
  <c r="Q822" i="3"/>
  <c r="Q824" i="3"/>
  <c r="Q826" i="3"/>
  <c r="Q828" i="3"/>
  <c r="Q830" i="3"/>
  <c r="Q832" i="3"/>
  <c r="Q834" i="3"/>
  <c r="Q836" i="3"/>
  <c r="Q838" i="3"/>
  <c r="Q840" i="3"/>
  <c r="Q842" i="3"/>
  <c r="Q844" i="3"/>
  <c r="Q846" i="3"/>
  <c r="Q848" i="3"/>
  <c r="Q850" i="3"/>
  <c r="Q852" i="3"/>
  <c r="Q854" i="3"/>
  <c r="Q856" i="3"/>
  <c r="Q858" i="3"/>
  <c r="Q860" i="3"/>
  <c r="Q862" i="3"/>
  <c r="Q864" i="3"/>
  <c r="Q866" i="3"/>
  <c r="Q868" i="3"/>
  <c r="Q870" i="3"/>
  <c r="Q872" i="3"/>
  <c r="Q874" i="3"/>
  <c r="Q876" i="3"/>
  <c r="Q878" i="3"/>
  <c r="Q880" i="3"/>
  <c r="Q882" i="3"/>
  <c r="Q884" i="3"/>
  <c r="Q886" i="3"/>
  <c r="Q888" i="3"/>
  <c r="Q890" i="3"/>
  <c r="Q892" i="3"/>
  <c r="Q894" i="3"/>
  <c r="Q896" i="3"/>
  <c r="Q898" i="3"/>
  <c r="Q900" i="3"/>
  <c r="Q902" i="3"/>
  <c r="Q904" i="3"/>
  <c r="Q906" i="3"/>
  <c r="Q908" i="3"/>
  <c r="Q910" i="3"/>
  <c r="Q912" i="3"/>
  <c r="Q914" i="3"/>
  <c r="Q916" i="3"/>
  <c r="Q918" i="3"/>
  <c r="Q920" i="3"/>
  <c r="Q922" i="3"/>
  <c r="Q924" i="3"/>
  <c r="Q926" i="3"/>
  <c r="Q928" i="3"/>
  <c r="Q930" i="3"/>
  <c r="Q932" i="3"/>
  <c r="Q934" i="3"/>
  <c r="Q936" i="3"/>
  <c r="Q938" i="3"/>
  <c r="Q940" i="3"/>
  <c r="Q942" i="3"/>
  <c r="Q944" i="3"/>
  <c r="Q946" i="3"/>
  <c r="Q948" i="3"/>
  <c r="Q950" i="3"/>
  <c r="Q952" i="3"/>
  <c r="Q954" i="3"/>
  <c r="Q956" i="3"/>
  <c r="Q958" i="3"/>
  <c r="Q960" i="3"/>
  <c r="Q962" i="3"/>
  <c r="Q964" i="3"/>
  <c r="Q966" i="3"/>
  <c r="Q968"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970" i="3"/>
  <c r="Q972" i="3"/>
  <c r="Q974" i="3"/>
  <c r="Q976" i="3"/>
  <c r="Q978" i="3"/>
  <c r="Q980" i="3"/>
  <c r="Q982" i="3"/>
  <c r="Q984" i="3"/>
  <c r="Q986" i="3"/>
  <c r="Q988" i="3"/>
  <c r="Q990" i="3"/>
  <c r="Q992" i="3"/>
  <c r="Q994" i="3"/>
  <c r="Q996" i="3"/>
  <c r="Q998" i="3"/>
  <c r="Q1000" i="3"/>
  <c r="Q1002" i="3"/>
  <c r="Q1004" i="3"/>
  <c r="Q1006" i="3"/>
  <c r="Q1008" i="3"/>
  <c r="Q1010" i="3"/>
  <c r="Q1012" i="3"/>
  <c r="Q1014" i="3"/>
  <c r="Q1016" i="3"/>
  <c r="Q1018" i="3"/>
  <c r="Q1020" i="3"/>
  <c r="Q1022" i="3"/>
  <c r="Q1024" i="3"/>
  <c r="Q1026" i="3"/>
  <c r="Q1028" i="3"/>
  <c r="Q1030" i="3"/>
  <c r="Q1032" i="3"/>
  <c r="Q1034" i="3"/>
  <c r="Q1036" i="3"/>
  <c r="Q1038" i="3"/>
  <c r="Q1040" i="3"/>
  <c r="Q1042" i="3"/>
  <c r="Q1044" i="3"/>
  <c r="Q1046" i="3"/>
  <c r="Q1048" i="3"/>
  <c r="Q1050" i="3"/>
  <c r="Q1052" i="3"/>
  <c r="Q1054" i="3"/>
  <c r="Q1056" i="3"/>
  <c r="Q1058" i="3"/>
  <c r="Q1060" i="3"/>
  <c r="Q1062" i="3"/>
  <c r="Q1064" i="3"/>
  <c r="Q1066" i="3"/>
  <c r="Q1068" i="3"/>
  <c r="Q1070" i="3"/>
  <c r="Q1072" i="3"/>
  <c r="Q1074" i="3"/>
  <c r="Q1076" i="3"/>
  <c r="Q1078" i="3"/>
  <c r="Q1080" i="3"/>
  <c r="CA5" i="7"/>
  <c r="BY5" i="7"/>
  <c r="CB5" i="7"/>
  <c r="CA4" i="7"/>
  <c r="BY4" i="7"/>
  <c r="CB4" i="7"/>
  <c r="BZ5" i="7"/>
  <c r="BZ7" i="7"/>
  <c r="CB7" i="7"/>
  <c r="BZ6" i="7"/>
  <c r="BY7" i="7"/>
  <c r="DO14" i="7" l="1"/>
  <c r="DO15" i="7" s="1"/>
</calcChain>
</file>

<file path=xl/sharedStrings.xml><?xml version="1.0" encoding="utf-8"?>
<sst xmlns="http://schemas.openxmlformats.org/spreadsheetml/2006/main" count="30574" uniqueCount="1184">
  <si>
    <t>Month</t>
  </si>
  <si>
    <t>Albany</t>
  </si>
  <si>
    <t>Auburn</t>
  </si>
  <si>
    <t>Betavia</t>
  </si>
  <si>
    <t>Beacon</t>
  </si>
  <si>
    <t>Choes</t>
  </si>
  <si>
    <t>Fulton</t>
  </si>
  <si>
    <t>Geneva</t>
  </si>
  <si>
    <t>Elmira</t>
  </si>
  <si>
    <t>Glen Cove</t>
  </si>
  <si>
    <t>Glens Falls</t>
  </si>
  <si>
    <t xml:space="preserve">Hornell </t>
  </si>
  <si>
    <t>Hudson</t>
  </si>
  <si>
    <t>Johnstown</t>
  </si>
  <si>
    <t>Kingston</t>
  </si>
  <si>
    <t>Little Falls</t>
  </si>
  <si>
    <t>New York</t>
  </si>
  <si>
    <t>Hempstead</t>
  </si>
  <si>
    <t>Brookhaven</t>
  </si>
  <si>
    <t>Islip</t>
  </si>
  <si>
    <t>Babylon</t>
  </si>
  <si>
    <t>ID</t>
  </si>
  <si>
    <t>Date</t>
  </si>
  <si>
    <t>Customer</t>
  </si>
  <si>
    <t>Gender</t>
  </si>
  <si>
    <t>City</t>
  </si>
  <si>
    <t>Sales Rep</t>
  </si>
  <si>
    <t>Store</t>
  </si>
  <si>
    <t>Supervisor</t>
  </si>
  <si>
    <t>Manager</t>
  </si>
  <si>
    <t>Product</t>
  </si>
  <si>
    <t>Category</t>
  </si>
  <si>
    <t>Price</t>
  </si>
  <si>
    <t>Cost</t>
  </si>
  <si>
    <t>Total Sales</t>
  </si>
  <si>
    <t>COGS</t>
  </si>
  <si>
    <t>Gross Profit</t>
  </si>
  <si>
    <t>Bernard N Weatherly</t>
  </si>
  <si>
    <t>Antone E Angel</t>
  </si>
  <si>
    <t>Jeremiah E Isler</t>
  </si>
  <si>
    <t>Amir Yusha</t>
  </si>
  <si>
    <t>Cordia M Knopp</t>
  </si>
  <si>
    <t>Merle N Burrus</t>
  </si>
  <si>
    <t>Josef I Sergent</t>
  </si>
  <si>
    <t>Burton C Jin</t>
  </si>
  <si>
    <t>Twanna Y Manges</t>
  </si>
  <si>
    <t>Reatha O Hansford</t>
  </si>
  <si>
    <t>Lauren O Guzzi</t>
  </si>
  <si>
    <t>Reatha Q Breazeale</t>
  </si>
  <si>
    <t>Anitra F Dedmon</t>
  </si>
  <si>
    <t>Carter C Hunt</t>
  </si>
  <si>
    <t>Isaiah Y Magwood</t>
  </si>
  <si>
    <t>Hugh N Chavira</t>
  </si>
  <si>
    <t>Lucius C Moorhead</t>
  </si>
  <si>
    <t>Deane I Keown</t>
  </si>
  <si>
    <t>Joannie E Wolters</t>
  </si>
  <si>
    <t>Christene L Mccaleb</t>
  </si>
  <si>
    <t>Alline V Kushner</t>
  </si>
  <si>
    <t>Vicki Y Hargrave</t>
  </si>
  <si>
    <t>Lockport</t>
  </si>
  <si>
    <t>Long Beach</t>
  </si>
  <si>
    <t>Middletown</t>
  </si>
  <si>
    <t>Lala C Marquez</t>
  </si>
  <si>
    <t>Mount</t>
  </si>
  <si>
    <t>Derick A Macey</t>
  </si>
  <si>
    <t>Eda O Brase</t>
  </si>
  <si>
    <t>Newburgh</t>
  </si>
  <si>
    <t>Willis D Weissman</t>
  </si>
  <si>
    <t>Olean</t>
  </si>
  <si>
    <t>Mariam F Pinheiro</t>
  </si>
  <si>
    <t>Peekskill</t>
  </si>
  <si>
    <t>Malcom L Meister</t>
  </si>
  <si>
    <t>Port Jervis</t>
  </si>
  <si>
    <t>Holli G Ethridge</t>
  </si>
  <si>
    <t>Poughkeepsie</t>
  </si>
  <si>
    <t>Cole N Poling</t>
  </si>
  <si>
    <t xml:space="preserve">Rye </t>
  </si>
  <si>
    <t>Ahmad V Lynde</t>
  </si>
  <si>
    <t>Rome</t>
  </si>
  <si>
    <t>Mariano F Leary</t>
  </si>
  <si>
    <t>Rochester</t>
  </si>
  <si>
    <t>Tawanda E Buchanon</t>
  </si>
  <si>
    <t>Salamanca</t>
  </si>
  <si>
    <t>Nickolas G Grossi</t>
  </si>
  <si>
    <t>Springs</t>
  </si>
  <si>
    <t>Bradford K Marlatt</t>
  </si>
  <si>
    <t>Sherrill</t>
  </si>
  <si>
    <t>Carlton P Bose</t>
  </si>
  <si>
    <t>Syracuse</t>
  </si>
  <si>
    <t>Asuncion X Braunstein</t>
  </si>
  <si>
    <t>Troy</t>
  </si>
  <si>
    <t>Theron T Kramer</t>
  </si>
  <si>
    <t>Watertown</t>
  </si>
  <si>
    <t>Jeramy F Metoyer</t>
  </si>
  <si>
    <t>Watervliet</t>
  </si>
  <si>
    <t>Sol K Roger</t>
  </si>
  <si>
    <t>Yakers</t>
  </si>
  <si>
    <t>Earnest H Birkholz</t>
  </si>
  <si>
    <t>Amada J Knouse</t>
  </si>
  <si>
    <t>Gregorio H Hottinger</t>
  </si>
  <si>
    <t>Lawerence W Abernethy</t>
  </si>
  <si>
    <t>Marina X Quayle</t>
  </si>
  <si>
    <t>Whitney N Wasinger</t>
  </si>
  <si>
    <t>Roy W Wilkie</t>
  </si>
  <si>
    <t>Fenad Grek</t>
  </si>
  <si>
    <t>Hyun Z Bynoe</t>
  </si>
  <si>
    <t>Katelin F Coney</t>
  </si>
  <si>
    <t>Jennifer Z Pridgen</t>
  </si>
  <si>
    <t>Zachary U Breeden</t>
  </si>
  <si>
    <t>Deon U Mounce</t>
  </si>
  <si>
    <t>Buddy G Steinbeck</t>
  </si>
  <si>
    <t>Julius N Bakker</t>
  </si>
  <si>
    <t>Hans G Koh</t>
  </si>
  <si>
    <t>Jamal G Dimarco</t>
  </si>
  <si>
    <t>Stephan Q Ranger</t>
  </si>
  <si>
    <t>Jackie P Montague</t>
  </si>
  <si>
    <t>Nathanael W Ohl</t>
  </si>
  <si>
    <t>Hosea B Michelson</t>
  </si>
  <si>
    <t>Carly L Sirianni</t>
  </si>
  <si>
    <t>Abram S Manrique</t>
  </si>
  <si>
    <t>Mica Z Herzberg</t>
  </si>
  <si>
    <t>Lemuel W Hardman</t>
  </si>
  <si>
    <t>Shanelle Z Hick</t>
  </si>
  <si>
    <t>Maryellen H Hartness</t>
  </si>
  <si>
    <t>Sylvester Z Blackledge</t>
  </si>
  <si>
    <t>Vivienne X Binion</t>
  </si>
  <si>
    <t>Ahmed C Minch</t>
  </si>
  <si>
    <t>Leopoldo U Hole</t>
  </si>
  <si>
    <t>Gemma I Chilton</t>
  </si>
  <si>
    <t>Laurence K Ryles</t>
  </si>
  <si>
    <t>Eleanor D Dickson</t>
  </si>
  <si>
    <t>Elsy B Latta</t>
  </si>
  <si>
    <t>Sherwood K Shire</t>
  </si>
  <si>
    <t>Carolynn V Moynihan</t>
  </si>
  <si>
    <t>Mckinley H Scofield</t>
  </si>
  <si>
    <t>Brendon V Crowther</t>
  </si>
  <si>
    <t>Nancy V Trogdon</t>
  </si>
  <si>
    <t>Darin U Shipp</t>
  </si>
  <si>
    <t>Joel S Maine</t>
  </si>
  <si>
    <t>Luciana N Campfield</t>
  </si>
  <si>
    <t>Gilbert Z Bloss</t>
  </si>
  <si>
    <t>Sharda W Choudhury</t>
  </si>
  <si>
    <t>Chung J Moynihan</t>
  </si>
  <si>
    <t>Dayna M Edmondson</t>
  </si>
  <si>
    <t>Bobbie S Miner</t>
  </si>
  <si>
    <t>Gidget X Loring</t>
  </si>
  <si>
    <t>Hettie S Lauber</t>
  </si>
  <si>
    <t>Toi F Stallard</t>
  </si>
  <si>
    <t>Tristan L Cockrell</t>
  </si>
  <si>
    <t>Towanda H Matson</t>
  </si>
  <si>
    <t>Leland C Fifield</t>
  </si>
  <si>
    <t>Audria W Barrios</t>
  </si>
  <si>
    <t>Jim J Lurie</t>
  </si>
  <si>
    <t>Lorette Y Petrillo</t>
  </si>
  <si>
    <t>Damian X Grist</t>
  </si>
  <si>
    <t>Zana G Ordonez</t>
  </si>
  <si>
    <t>Rhett A Chapple</t>
  </si>
  <si>
    <t>Jeneva Y Bybee</t>
  </si>
  <si>
    <t>Brendon J Camp</t>
  </si>
  <si>
    <t>Nettie T Mccandless</t>
  </si>
  <si>
    <t>Lezlie Z Bohannan</t>
  </si>
  <si>
    <t>Hester B Cabana</t>
  </si>
  <si>
    <t>Isobel K Dance</t>
  </si>
  <si>
    <t>Erica S Harlan</t>
  </si>
  <si>
    <t>Leda X Haskell</t>
  </si>
  <si>
    <t>Loralee V Ball</t>
  </si>
  <si>
    <t>Otha T Orrell</t>
  </si>
  <si>
    <t>Honey D Eaves</t>
  </si>
  <si>
    <t>Ellis V Mcneel</t>
  </si>
  <si>
    <t>Gabriel S Beale</t>
  </si>
  <si>
    <t>Nathanael G Mcmillin</t>
  </si>
  <si>
    <t>Donald H Mazur</t>
  </si>
  <si>
    <t>Eliz R Linneman</t>
  </si>
  <si>
    <t>Gracie P Lett</t>
  </si>
  <si>
    <t>Gema S Grover</t>
  </si>
  <si>
    <t>Delana Y Freedman</t>
  </si>
  <si>
    <t>Mary Y Tate</t>
  </si>
  <si>
    <t>Abe J Macleod</t>
  </si>
  <si>
    <t>Evon Q Lawson</t>
  </si>
  <si>
    <t>Jerlene P Dunnigan</t>
  </si>
  <si>
    <t>Bobbie X Schoenrock</t>
  </si>
  <si>
    <t>Mike A Waddington</t>
  </si>
  <si>
    <t>Nigel K Wadsworth</t>
  </si>
  <si>
    <t>Hayden E Novack</t>
  </si>
  <si>
    <t>Voncile P Trojanowski</t>
  </si>
  <si>
    <t>Roberto U Derry</t>
  </si>
  <si>
    <t>Tona S Huseby</t>
  </si>
  <si>
    <t>Londa T Maya</t>
  </si>
  <si>
    <t>Jocelyn Q Scotti</t>
  </si>
  <si>
    <t>Frank O Mallon</t>
  </si>
  <si>
    <t>Kurtis C Irons</t>
  </si>
  <si>
    <t>Jamey S Seim</t>
  </si>
  <si>
    <t>Walton S Keim</t>
  </si>
  <si>
    <t>Micki R Jauregui</t>
  </si>
  <si>
    <t>Ngoc X Watson</t>
  </si>
  <si>
    <t>Inocencia Z Buteau</t>
  </si>
  <si>
    <t>Charlie V Koeller</t>
  </si>
  <si>
    <t>Rosy U Baumeister</t>
  </si>
  <si>
    <t>Charity N Denman</t>
  </si>
  <si>
    <t>Luke S Tumlin</t>
  </si>
  <si>
    <t>Hannah K Ma</t>
  </si>
  <si>
    <t>Celinda C Magruder</t>
  </si>
  <si>
    <t>Arturo N Halvorsen</t>
  </si>
  <si>
    <t>Tiny Z Oliveri</t>
  </si>
  <si>
    <t>Kerri Y Card</t>
  </si>
  <si>
    <t>Young W Funes</t>
  </si>
  <si>
    <t>Neomi P Pitchford</t>
  </si>
  <si>
    <t>Ivan A Groner</t>
  </si>
  <si>
    <t>Etsuko O Wilmot</t>
  </si>
  <si>
    <t>William B Mcnerney</t>
  </si>
  <si>
    <t>Logan D Berryman</t>
  </si>
  <si>
    <t>Houston K Joe</t>
  </si>
  <si>
    <t>Coy I Gentner</t>
  </si>
  <si>
    <t>Jimmie F Vasquez</t>
  </si>
  <si>
    <t>Tommie S Fargo</t>
  </si>
  <si>
    <t>Daina U Ledet</t>
  </si>
  <si>
    <t>Sophia F Knecht</t>
  </si>
  <si>
    <t>Newton V Scalia</t>
  </si>
  <si>
    <t>Reatha E Osby</t>
  </si>
  <si>
    <t>Bell N Molinaro</t>
  </si>
  <si>
    <t>Jason V Gravois</t>
  </si>
  <si>
    <t>Elwood T More</t>
  </si>
  <si>
    <t>Lewis M Racette</t>
  </si>
  <si>
    <t>Leigh Y Haws</t>
  </si>
  <si>
    <t>Thomas B Felipe</t>
  </si>
  <si>
    <t>Israel T Hertzler</t>
  </si>
  <si>
    <t>Ona K Koepp</t>
  </si>
  <si>
    <t>Kristofer N Calahan</t>
  </si>
  <si>
    <t>Mark F Hamman</t>
  </si>
  <si>
    <t>Bobbie Q Holbrook</t>
  </si>
  <si>
    <t>Abe X Paro</t>
  </si>
  <si>
    <t>Mignon Q Dills</t>
  </si>
  <si>
    <t>Casey D Krier</t>
  </si>
  <si>
    <t>Scott K Ricco</t>
  </si>
  <si>
    <t>Rosemarie K Fellows</t>
  </si>
  <si>
    <t>Lisette F Cowley</t>
  </si>
  <si>
    <t>Molly U Rasch</t>
  </si>
  <si>
    <t>Felisha Q Ettinger</t>
  </si>
  <si>
    <t>Linwood H Carter</t>
  </si>
  <si>
    <t>Madelyn W Boos</t>
  </si>
  <si>
    <t>Angelo B Fitzmaurice</t>
  </si>
  <si>
    <t>Gregory I Kidwell</t>
  </si>
  <si>
    <t>Bart B Gilcrease</t>
  </si>
  <si>
    <t>Warner I Manly</t>
  </si>
  <si>
    <t>Lala R Denman</t>
  </si>
  <si>
    <t>Elsie S Depaz</t>
  </si>
  <si>
    <t>Verla H Contreras</t>
  </si>
  <si>
    <t>America V Lobel</t>
  </si>
  <si>
    <t>Walter R Seddon</t>
  </si>
  <si>
    <t>Margarito M Oxendine</t>
  </si>
  <si>
    <t>Arnoldo D Mckeen</t>
  </si>
  <si>
    <t>Kieth D Castelli</t>
  </si>
  <si>
    <t>Ngoc P Pogue</t>
  </si>
  <si>
    <t>Delana I Selfridge</t>
  </si>
  <si>
    <t>Liane U Grafton</t>
  </si>
  <si>
    <t>Vikki N Lezama</t>
  </si>
  <si>
    <t>Allyn O Farrior</t>
  </si>
  <si>
    <t>Glady Q Kump</t>
  </si>
  <si>
    <t>Oscar R Bovee</t>
  </si>
  <si>
    <t>Valene Z Woodmansee</t>
  </si>
  <si>
    <t>Richard C Truman</t>
  </si>
  <si>
    <t>Luigi G Lembo</t>
  </si>
  <si>
    <t>Isaiah G Parrish</t>
  </si>
  <si>
    <t>Scott D Torrey</t>
  </si>
  <si>
    <t>Shirl M Caraballo</t>
  </si>
  <si>
    <t>Robin Z Stewart</t>
  </si>
  <si>
    <t>Shasta P Depuy</t>
  </si>
  <si>
    <t>Jorge R Coghlan</t>
  </si>
  <si>
    <t>Myles G Strum</t>
  </si>
  <si>
    <t>Herlinda U Negron</t>
  </si>
  <si>
    <t>Debbie C Lipsey</t>
  </si>
  <si>
    <t>Jenell S Sauers</t>
  </si>
  <si>
    <t>Leda Y Fabre</t>
  </si>
  <si>
    <t>Edmundo R Rew</t>
  </si>
  <si>
    <t>Gerry D Woolery</t>
  </si>
  <si>
    <t>Berna Z Stoller</t>
  </si>
  <si>
    <t>Adam B Katzer</t>
  </si>
  <si>
    <t>Kellee L Gravelle</t>
  </si>
  <si>
    <t>Shavon K Wescott</t>
  </si>
  <si>
    <t>Rozanne N Mielke</t>
  </si>
  <si>
    <t>Randee O Cassity</t>
  </si>
  <si>
    <t>Shemika D Porterfield</t>
  </si>
  <si>
    <t>Donte H Granger</t>
  </si>
  <si>
    <t>Ahmed I Strope</t>
  </si>
  <si>
    <t>Boris A Mccown</t>
  </si>
  <si>
    <t>Omer H Moultrie</t>
  </si>
  <si>
    <t>Hiram K Stokely</t>
  </si>
  <si>
    <t>Deanna P Scoggin</t>
  </si>
  <si>
    <t>Maris S Briggs</t>
  </si>
  <si>
    <t>Lona T Collar</t>
  </si>
  <si>
    <t>Eldridge M Benningfield</t>
  </si>
  <si>
    <t>Jimmie A Rorie</t>
  </si>
  <si>
    <t>Rachelle M Burkhead</t>
  </si>
  <si>
    <t>Miguel P Karp</t>
  </si>
  <si>
    <t>Raye T Willmon</t>
  </si>
  <si>
    <t>Christi H Amaker</t>
  </si>
  <si>
    <t>Liberty A Shroyer</t>
  </si>
  <si>
    <t>Zack H Mumaw</t>
  </si>
  <si>
    <t>Blanch Y Mysliwiec</t>
  </si>
  <si>
    <t>Tammy Z Lorentz</t>
  </si>
  <si>
    <t>Maximina K Frates</t>
  </si>
  <si>
    <t>Kiara G Abrahamson</t>
  </si>
  <si>
    <t>Retha G Nealy</t>
  </si>
  <si>
    <t>Andre Q Maxon</t>
  </si>
  <si>
    <t>Vern T Lomeli</t>
  </si>
  <si>
    <t>Erin K Stclair</t>
  </si>
  <si>
    <t>Detra D Rymer</t>
  </si>
  <si>
    <t>Doug B Southwick</t>
  </si>
  <si>
    <t>Gia M Casas</t>
  </si>
  <si>
    <t>Emeline I Richer</t>
  </si>
  <si>
    <t>Richard J Fetter</t>
  </si>
  <si>
    <t>Rick Y Haefner</t>
  </si>
  <si>
    <t>Shannon J Force</t>
  </si>
  <si>
    <t>Gabriel E Pearsall</t>
  </si>
  <si>
    <t>Geri M Tuthill</t>
  </si>
  <si>
    <t>Lauren R Hennessy</t>
  </si>
  <si>
    <t>Monty C Hughes</t>
  </si>
  <si>
    <t>Bryant L Kinsman</t>
  </si>
  <si>
    <t>Giovanna M Clift</t>
  </si>
  <si>
    <t>Tracie J Winebarger</t>
  </si>
  <si>
    <t>Narcisa C Rayburn</t>
  </si>
  <si>
    <t>Almeda M Dunford</t>
  </si>
  <si>
    <t>Melida R Corle</t>
  </si>
  <si>
    <t>Armando H Seaborn</t>
  </si>
  <si>
    <t>Efrain L Wass</t>
  </si>
  <si>
    <t>Edra M Guthrie</t>
  </si>
  <si>
    <t>Harland S Renshaw</t>
  </si>
  <si>
    <t>Leroy H Styron</t>
  </si>
  <si>
    <t>Maryln H Springfield</t>
  </si>
  <si>
    <t>Elenora S Whitehill</t>
  </si>
  <si>
    <t>Izola E Ye</t>
  </si>
  <si>
    <t>Dorethea U Engram</t>
  </si>
  <si>
    <t>Anibal F Pieper</t>
  </si>
  <si>
    <t>Ula W Hartl</t>
  </si>
  <si>
    <t>Latanya C Law</t>
  </si>
  <si>
    <t>Brent U Perlman</t>
  </si>
  <si>
    <t>Eveline B Strecker</t>
  </si>
  <si>
    <t>Keila A Lucas</t>
  </si>
  <si>
    <t>Aliza X Sammons</t>
  </si>
  <si>
    <t>Bennie E Manfredi</t>
  </si>
  <si>
    <t>Lucinda Z Borton</t>
  </si>
  <si>
    <t>Keila F Lofland</t>
  </si>
  <si>
    <t>Royce K Goodwyn</t>
  </si>
  <si>
    <t>Rickey I Delk</t>
  </si>
  <si>
    <t>Delsie R Tennison</t>
  </si>
  <si>
    <t>Jayme B Shimer</t>
  </si>
  <si>
    <t>Gilbert M Wolfgram</t>
  </si>
  <si>
    <t>Isabella X Russell</t>
  </si>
  <si>
    <t>Rueben X Pidgeon</t>
  </si>
  <si>
    <t>Raymond U Flavin</t>
  </si>
  <si>
    <t>Larry K Mash</t>
  </si>
  <si>
    <t>Nicolle A Crothers</t>
  </si>
  <si>
    <t>Gustavo F Rouse</t>
  </si>
  <si>
    <t>Victoria H Musson</t>
  </si>
  <si>
    <t>Dawne Y Gardner</t>
  </si>
  <si>
    <t>Newton L Cromartie</t>
  </si>
  <si>
    <t>Doria Z Crouse</t>
  </si>
  <si>
    <t>Gerry X Koh</t>
  </si>
  <si>
    <t>Audrea K Papineau</t>
  </si>
  <si>
    <t>Rhett H Goode</t>
  </si>
  <si>
    <t>Royal U Okeefe</t>
  </si>
  <si>
    <t>Keith Q Ofarrell</t>
  </si>
  <si>
    <t>Exie C Bradham</t>
  </si>
  <si>
    <t>George U Clouser</t>
  </si>
  <si>
    <t>Benny S Brinker</t>
  </si>
  <si>
    <t>Forrest Q Zell</t>
  </si>
  <si>
    <t>Audrie X Mccammon</t>
  </si>
  <si>
    <t>Marylyn K Ditto</t>
  </si>
  <si>
    <t>Kori J Fairfax</t>
  </si>
  <si>
    <t>Lamar W Estill</t>
  </si>
  <si>
    <t>Giuseppe D Chouinard</t>
  </si>
  <si>
    <t>Khalilah A Campo</t>
  </si>
  <si>
    <t>Darcel P Burford</t>
  </si>
  <si>
    <t>August C Navarette</t>
  </si>
  <si>
    <t>Lanelle W Berlanga</t>
  </si>
  <si>
    <t>Allene T Lepe</t>
  </si>
  <si>
    <t>Eladia A Braggs</t>
  </si>
  <si>
    <t>Agnes D Doud</t>
  </si>
  <si>
    <t>Carlo B Ali</t>
  </si>
  <si>
    <t>Emery P Sorrells</t>
  </si>
  <si>
    <t>Violet L Ertel</t>
  </si>
  <si>
    <t>Deeanna E Cluck</t>
  </si>
  <si>
    <t>Morgan K Rathbun</t>
  </si>
  <si>
    <t>Julius Q Stock</t>
  </si>
  <si>
    <t>Palmer O Beamer</t>
  </si>
  <si>
    <t>Vincent N Lennon</t>
  </si>
  <si>
    <t>Alexis D Bonelli</t>
  </si>
  <si>
    <t>Claretta D Wingert</t>
  </si>
  <si>
    <t>Cecily D Houser</t>
  </si>
  <si>
    <t>Horacio S Salazar</t>
  </si>
  <si>
    <t>Adelle E Brunner</t>
  </si>
  <si>
    <t>Janessa M Drennen</t>
  </si>
  <si>
    <t>Ewa B Staples</t>
  </si>
  <si>
    <t>Holley M Cathcart</t>
  </si>
  <si>
    <t>Tim N Schueller</t>
  </si>
  <si>
    <t>Therese Q Belden</t>
  </si>
  <si>
    <t>Susann A Faucett</t>
  </si>
  <si>
    <t>Bryan J Stampley</t>
  </si>
  <si>
    <t>Larisa X Strauss</t>
  </si>
  <si>
    <t>Adriana O Medved</t>
  </si>
  <si>
    <t>Rick E Armenta</t>
  </si>
  <si>
    <t>Garland J Verville</t>
  </si>
  <si>
    <t>Ettie S Stilwell</t>
  </si>
  <si>
    <t>Ronnie G Gumbs</t>
  </si>
  <si>
    <t>Shirley H Mettler</t>
  </si>
  <si>
    <t>Ahmed V Lease</t>
  </si>
  <si>
    <t>Albert Z Dunford</t>
  </si>
  <si>
    <t>Erin L Jasmin</t>
  </si>
  <si>
    <t>Raphael W Kellner</t>
  </si>
  <si>
    <t>Man W Bean</t>
  </si>
  <si>
    <t>Nikia Z Thrasher</t>
  </si>
  <si>
    <t>Cedrick M Cordle</t>
  </si>
  <si>
    <t>Chi S Clopton</t>
  </si>
  <si>
    <t>Carl M Paddock</t>
  </si>
  <si>
    <t>Nestor T Ventura</t>
  </si>
  <si>
    <t>Salvatore J Lindell</t>
  </si>
  <si>
    <t>Phil T Urena</t>
  </si>
  <si>
    <t>Buford Q Giancola</t>
  </si>
  <si>
    <t>Garland Z Leavell</t>
  </si>
  <si>
    <t>Fe A Schrock</t>
  </si>
  <si>
    <t>Dustin Y Espey</t>
  </si>
  <si>
    <t>Tinisha V Vince</t>
  </si>
  <si>
    <t>Isis F Hash</t>
  </si>
  <si>
    <t>Hai Y Arden</t>
  </si>
  <si>
    <t>Gerardo Q Bergen</t>
  </si>
  <si>
    <t>Jewel R Willhite</t>
  </si>
  <si>
    <t>Jesus E Mclelland</t>
  </si>
  <si>
    <t>Dortha Z Harty</t>
  </si>
  <si>
    <t>Pete B Donnelly</t>
  </si>
  <si>
    <t>Kristen A Beauchemin</t>
  </si>
  <si>
    <t>Celesta L Reeser</t>
  </si>
  <si>
    <t>Desiree L Sobel</t>
  </si>
  <si>
    <t>Izetta B Alford</t>
  </si>
  <si>
    <t>Hermila X Crosslin</t>
  </si>
  <si>
    <t>Tommy I Meadows</t>
  </si>
  <si>
    <t>Cordell M Tweedy</t>
  </si>
  <si>
    <t>Bernarda E Gervais</t>
  </si>
  <si>
    <t>Raymon I Chavarria</t>
  </si>
  <si>
    <t>Audrea B Prather</t>
  </si>
  <si>
    <t>Isis N Rufus</t>
  </si>
  <si>
    <t>Lucienne U Clyne</t>
  </si>
  <si>
    <t>Jasper P Barnaby</t>
  </si>
  <si>
    <t>Walter B Mcmorrow</t>
  </si>
  <si>
    <t>Shasta F Bay</t>
  </si>
  <si>
    <t>Darren U Shoulders</t>
  </si>
  <si>
    <t>Nicola S Bellis</t>
  </si>
  <si>
    <t>Thurman T Caceres</t>
  </si>
  <si>
    <t>Allen L Vachon</t>
  </si>
  <si>
    <t>Yung G Booher</t>
  </si>
  <si>
    <t>Emiko Z Lolley</t>
  </si>
  <si>
    <t>Dian I Peachey</t>
  </si>
  <si>
    <t>Carmen U Benbow</t>
  </si>
  <si>
    <t>Kimberly K Carr</t>
  </si>
  <si>
    <t>Damian F Mcgaughey</t>
  </si>
  <si>
    <t>Jeff W Zacarias</t>
  </si>
  <si>
    <t>Vernell X Amado</t>
  </si>
  <si>
    <t>Nadia B Rosner</t>
  </si>
  <si>
    <t>Elijah P Elkin</t>
  </si>
  <si>
    <t>Kirby W Estrella</t>
  </si>
  <si>
    <t>Bernie M Kish</t>
  </si>
  <si>
    <t>Judson Y Hodson</t>
  </si>
  <si>
    <t>Carey N Mccready</t>
  </si>
  <si>
    <t>Shayne T Claytor</t>
  </si>
  <si>
    <t>Ashlie G Cadena</t>
  </si>
  <si>
    <t>Noah O Love</t>
  </si>
  <si>
    <t>Lashaunda Y Munden</t>
  </si>
  <si>
    <t>Colin V Likens</t>
  </si>
  <si>
    <t>Kylie K Freda</t>
  </si>
  <si>
    <t>Krishna G Raby</t>
  </si>
  <si>
    <t>Launa N Kohl</t>
  </si>
  <si>
    <t>Trent J Lockman</t>
  </si>
  <si>
    <t>Alisha D Coppock</t>
  </si>
  <si>
    <t>Richie I Weisz</t>
  </si>
  <si>
    <t>Leticia V Lewandowski</t>
  </si>
  <si>
    <t>Elaine B Randazzo</t>
  </si>
  <si>
    <t>Jack J Warfel</t>
  </si>
  <si>
    <t>Kitty S Sickles</t>
  </si>
  <si>
    <t>Bruna R Welke</t>
  </si>
  <si>
    <t>Felix S Croker</t>
  </si>
  <si>
    <t>Eartha Z Oceguera</t>
  </si>
  <si>
    <t>Laurena P Caston</t>
  </si>
  <si>
    <t>Beatrice A Knopf</t>
  </si>
  <si>
    <t>Zoila X Nair</t>
  </si>
  <si>
    <t>Jae B Isabell</t>
  </si>
  <si>
    <t>Donald P Phaneuf</t>
  </si>
  <si>
    <t>Tyrell R Bramlett</t>
  </si>
  <si>
    <t>Ela K Hames</t>
  </si>
  <si>
    <t>Marlon M Caddell</t>
  </si>
  <si>
    <t>Nolan V Velazco</t>
  </si>
  <si>
    <t>Ashanti R Swim</t>
  </si>
  <si>
    <t>Tamica J Holoman</t>
  </si>
  <si>
    <t>Marcell T Farias</t>
  </si>
  <si>
    <t>Abram Q Keffer</t>
  </si>
  <si>
    <t>Silas S Pyatt</t>
  </si>
  <si>
    <t>Patria D Riedel</t>
  </si>
  <si>
    <t>Nicholas B Salcedo</t>
  </si>
  <si>
    <t>Brendon E Mone</t>
  </si>
  <si>
    <t>Velda V Larue</t>
  </si>
  <si>
    <t>Sharita Y Lombardi</t>
  </si>
  <si>
    <t>Virgil R Yuen</t>
  </si>
  <si>
    <t>Delfina O Day</t>
  </si>
  <si>
    <t>Haley G Bova</t>
  </si>
  <si>
    <t>Margarite E Blalock</t>
  </si>
  <si>
    <t>Rina L Chacon</t>
  </si>
  <si>
    <t>Ramonita Z Fincher</t>
  </si>
  <si>
    <t>Lindsey W Whittle</t>
  </si>
  <si>
    <t>Mauricio U Talty</t>
  </si>
  <si>
    <t>Chau R Barron</t>
  </si>
  <si>
    <t>Lino M Lizarraga</t>
  </si>
  <si>
    <t>Fredericka J Varney</t>
  </si>
  <si>
    <t>Aundrea W Lundberg</t>
  </si>
  <si>
    <t>Son D Ricketts</t>
  </si>
  <si>
    <t>Dorothea J Canterbury</t>
  </si>
  <si>
    <t>Zenia D Owings</t>
  </si>
  <si>
    <t>Seth N Lipsky</t>
  </si>
  <si>
    <t>Miles N Light</t>
  </si>
  <si>
    <t>Tyler N Larkins</t>
  </si>
  <si>
    <t>Asa E Kunze</t>
  </si>
  <si>
    <t>Sal C Heiden</t>
  </si>
  <si>
    <t>Tomas V Krout</t>
  </si>
  <si>
    <t>Ben N Lamson</t>
  </si>
  <si>
    <t>Myra H Parra</t>
  </si>
  <si>
    <t>Adele M Burnam</t>
  </si>
  <si>
    <t>Adria M Melendrez</t>
  </si>
  <si>
    <t>Clemmie F Montague</t>
  </si>
  <si>
    <t>Valarie O Gorecki</t>
  </si>
  <si>
    <t>Adell W Trower</t>
  </si>
  <si>
    <t>Eric C Irvine</t>
  </si>
  <si>
    <t>Letha L Apel</t>
  </si>
  <si>
    <t>Nannie Z Seeman</t>
  </si>
  <si>
    <t>Reynalda M Millwood</t>
  </si>
  <si>
    <t>Tanner Y Hollenbeck</t>
  </si>
  <si>
    <t>Amado C Bonet</t>
  </si>
  <si>
    <t>Jeanetta N Norden</t>
  </si>
  <si>
    <t>Paris U Leite</t>
  </si>
  <si>
    <t>Alexis Q Grose</t>
  </si>
  <si>
    <t>Chadwick I Hargreaves</t>
  </si>
  <si>
    <t>Perry E Huddleston</t>
  </si>
  <si>
    <t>Hollis Z Carr</t>
  </si>
  <si>
    <t>Kiara T Martinez</t>
  </si>
  <si>
    <t>Brigitte D Fendley</t>
  </si>
  <si>
    <t>Bobbie P Chumley</t>
  </si>
  <si>
    <t>Hong M Townson</t>
  </si>
  <si>
    <t>Keith B Macha</t>
  </si>
  <si>
    <t>Harriett A Mccurry</t>
  </si>
  <si>
    <t>Andres S Garner</t>
  </si>
  <si>
    <t>Ken X Weisberg</t>
  </si>
  <si>
    <t>Moises U Hughs</t>
  </si>
  <si>
    <t>Sunshine F Earle</t>
  </si>
  <si>
    <t>Lavette P Cheney</t>
  </si>
  <si>
    <t>Carmen F Barret</t>
  </si>
  <si>
    <t>Lizzie D Ratcliff</t>
  </si>
  <si>
    <t>Nick Q Packard</t>
  </si>
  <si>
    <t>Alonzo W Stanford</t>
  </si>
  <si>
    <t>Brett Z Vadnais</t>
  </si>
  <si>
    <t>Madalene J Martine</t>
  </si>
  <si>
    <t>Charles S Nicholes</t>
  </si>
  <si>
    <t>Kristofer Y Fizer</t>
  </si>
  <si>
    <t>Elmo G Pagano</t>
  </si>
  <si>
    <t>Lindy M Reel</t>
  </si>
  <si>
    <t>Dewayne X Groom</t>
  </si>
  <si>
    <t>Elenora V Halley</t>
  </si>
  <si>
    <t>Rosette F Cascio</t>
  </si>
  <si>
    <t>Analisa X Birdsell</t>
  </si>
  <si>
    <t>Jacinta Y Cheney</t>
  </si>
  <si>
    <t>Matt D Bramblett</t>
  </si>
  <si>
    <t>Queenie M Alder</t>
  </si>
  <si>
    <t>Darwin W Lemoine</t>
  </si>
  <si>
    <t>Erik W Steffen</t>
  </si>
  <si>
    <t>Ching D Applegate</t>
  </si>
  <si>
    <t>Warren L Manion</t>
  </si>
  <si>
    <t>Celestine H Alderson</t>
  </si>
  <si>
    <t>Tammi S Garret</t>
  </si>
  <si>
    <t>Tamesha I Knepper</t>
  </si>
  <si>
    <t>Bernardina X Roesch</t>
  </si>
  <si>
    <t>Mariano Y Kyles</t>
  </si>
  <si>
    <t>Kristie E Jain</t>
  </si>
  <si>
    <t>Jeff E Lucero</t>
  </si>
  <si>
    <t>Leanna X Tibbetts</t>
  </si>
  <si>
    <t>Robbie N Heckman</t>
  </si>
  <si>
    <t>Orval Q Schlesinger</t>
  </si>
  <si>
    <t>Elois Z Ono</t>
  </si>
  <si>
    <t>Andreas L Kennard</t>
  </si>
  <si>
    <t>Randee X Blunt</t>
  </si>
  <si>
    <t>Chester N Sitz</t>
  </si>
  <si>
    <t>Allyson I Ours</t>
  </si>
  <si>
    <t>Marlana W Zak</t>
  </si>
  <si>
    <t>Shanti P Brinegar</t>
  </si>
  <si>
    <t>Valentin T Dearborn</t>
  </si>
  <si>
    <t>Stanton Y Cavallaro</t>
  </si>
  <si>
    <t>Adelaide L Harrop</t>
  </si>
  <si>
    <t>Vonda U Mckinnis</t>
  </si>
  <si>
    <t>Graham O Romeo</t>
  </si>
  <si>
    <t>Bert Q Lauritzen</t>
  </si>
  <si>
    <t>Bryce B Edens</t>
  </si>
  <si>
    <t>Leonia Y Derosier</t>
  </si>
  <si>
    <t>Jesus H Guillen</t>
  </si>
  <si>
    <t>Sammy C Holtzclaw</t>
  </si>
  <si>
    <t>Irving C Pillar</t>
  </si>
  <si>
    <t>Amiee Z Chaffins</t>
  </si>
  <si>
    <t>Carolina B Pasillas</t>
  </si>
  <si>
    <t>Stasia L Daley</t>
  </si>
  <si>
    <t>Kimberlee J Hawkins</t>
  </si>
  <si>
    <t>Valencia M Cuffee</t>
  </si>
  <si>
    <t>Gavin V Mckillip</t>
  </si>
  <si>
    <t>Veronica I Mower</t>
  </si>
  <si>
    <t>Efren G Ager</t>
  </si>
  <si>
    <t>Christoper K Manzano</t>
  </si>
  <si>
    <t>Jayson S Carrol</t>
  </si>
  <si>
    <t>Alexis C Amaral</t>
  </si>
  <si>
    <t>Carter B Hilderbrand</t>
  </si>
  <si>
    <t>Adelia U Villagomez</t>
  </si>
  <si>
    <t>Silas J Wojcik</t>
  </si>
  <si>
    <t>Sheila F Bergman</t>
  </si>
  <si>
    <t>Korey U Eddington</t>
  </si>
  <si>
    <t>Brenton U Boyett</t>
  </si>
  <si>
    <t>Debrah X Flury</t>
  </si>
  <si>
    <t>Min X Buckmaster</t>
  </si>
  <si>
    <t>Ramona V Hemphill</t>
  </si>
  <si>
    <t>Misti H Mendenhall</t>
  </si>
  <si>
    <t>Lemuel V Darden</t>
  </si>
  <si>
    <t>Ellis J Mccune</t>
  </si>
  <si>
    <t>Stacey H Galante</t>
  </si>
  <si>
    <t>Jaquelyn C Holzman</t>
  </si>
  <si>
    <t>Marcellus H Macintyre</t>
  </si>
  <si>
    <t>Toney O Gentle</t>
  </si>
  <si>
    <t>Sam E Lacey</t>
  </si>
  <si>
    <t>Arden B Fujita</t>
  </si>
  <si>
    <t>Linsey P Orsini</t>
  </si>
  <si>
    <t>Ruby B Hare</t>
  </si>
  <si>
    <t>Thomas H Huang</t>
  </si>
  <si>
    <t>Davida A Funkhouser</t>
  </si>
  <si>
    <t>Kristle D Figgs</t>
  </si>
  <si>
    <t>Duncan O Maheu</t>
  </si>
  <si>
    <t>Elijah X Ahmad</t>
  </si>
  <si>
    <t>Maryellen E Zackery</t>
  </si>
  <si>
    <t>Bret C Delancey</t>
  </si>
  <si>
    <t>Bryan V Guyton</t>
  </si>
  <si>
    <t>Lakenya Z Mccroskey</t>
  </si>
  <si>
    <t>Clyde P Ponton</t>
  </si>
  <si>
    <t>Waylon Z Curtsinger</t>
  </si>
  <si>
    <t>Reyes X Segal</t>
  </si>
  <si>
    <t>Cristal Q Kucharski</t>
  </si>
  <si>
    <t>Sidney D Amore</t>
  </si>
  <si>
    <t>Stacy B Kennell</t>
  </si>
  <si>
    <t>Marleen R Guyette</t>
  </si>
  <si>
    <t>Claudio Q Bien</t>
  </si>
  <si>
    <t>Esmeralda N Veliz</t>
  </si>
  <si>
    <t>Toya B Rawlins</t>
  </si>
  <si>
    <t>Lamar L Legg</t>
  </si>
  <si>
    <t>Carey J Sandlin</t>
  </si>
  <si>
    <t>Andres P Towles</t>
  </si>
  <si>
    <t>Aleisha H Mathew</t>
  </si>
  <si>
    <t>Kizzy W Brazelton</t>
  </si>
  <si>
    <t>Jeffery A Brafford</t>
  </si>
  <si>
    <t>Bernardo X Barbee</t>
  </si>
  <si>
    <t>Lenny U Rister</t>
  </si>
  <si>
    <t>Lamont J Brescia</t>
  </si>
  <si>
    <t>Ilse X Harr</t>
  </si>
  <si>
    <t>Janie P Caswell</t>
  </si>
  <si>
    <t>Joesph Y Shrout</t>
  </si>
  <si>
    <t>Dorla G Westberry</t>
  </si>
  <si>
    <t>August C Strother</t>
  </si>
  <si>
    <t>Lynn M Blocher</t>
  </si>
  <si>
    <t>Kieth G Coney</t>
  </si>
  <si>
    <t>Olevia U Cartier</t>
  </si>
  <si>
    <t>Linwood J Franqui</t>
  </si>
  <si>
    <t>Reagan H Costas</t>
  </si>
  <si>
    <t>Rosalva G Shepley</t>
  </si>
  <si>
    <t>Keenan W Spruell</t>
  </si>
  <si>
    <t>Chrissy H Edmonson</t>
  </si>
  <si>
    <t>Joleen H Chea</t>
  </si>
  <si>
    <t>Les V Gran</t>
  </si>
  <si>
    <t>Walter H Hargreaves</t>
  </si>
  <si>
    <t>Akiko S Godby</t>
  </si>
  <si>
    <t>Simon G Cromwell</t>
  </si>
  <si>
    <t>Tim U Kornegay</t>
  </si>
  <si>
    <t>Loren I Casady</t>
  </si>
  <si>
    <t>Rufus F Furlong</t>
  </si>
  <si>
    <t>Zackary G Parkins</t>
  </si>
  <si>
    <t>Cedric N Cavallo</t>
  </si>
  <si>
    <t>Donya G Rodden</t>
  </si>
  <si>
    <t>Arlen F Maly</t>
  </si>
  <si>
    <t>Bo E Curlee</t>
  </si>
  <si>
    <t>Rosanna D Standley</t>
  </si>
  <si>
    <t>Jody K Rude</t>
  </si>
  <si>
    <t>Arlen Z Vanslyke</t>
  </si>
  <si>
    <t>Korey I Garrity</t>
  </si>
  <si>
    <t>Jose P Tubbs</t>
  </si>
  <si>
    <t>Elroy L Shorts</t>
  </si>
  <si>
    <t>Roberto A Fresquez</t>
  </si>
  <si>
    <t>Ronnie E Swim</t>
  </si>
  <si>
    <t>Brad I Pattison</t>
  </si>
  <si>
    <t>Angela P Lorenzen</t>
  </si>
  <si>
    <t>Russ U Belliveau</t>
  </si>
  <si>
    <t>Rashida M Durante</t>
  </si>
  <si>
    <t>Grady Y Perera</t>
  </si>
  <si>
    <t>Nigel O Sansom</t>
  </si>
  <si>
    <t>Orval N Pichardo</t>
  </si>
  <si>
    <t>Bong M Alvares</t>
  </si>
  <si>
    <t>Federico I Carlile</t>
  </si>
  <si>
    <t>Marco J Desilva</t>
  </si>
  <si>
    <t>Natasha L Mcelhannon</t>
  </si>
  <si>
    <t>Cristi T Clem</t>
  </si>
  <si>
    <t>Andreas T Viles</t>
  </si>
  <si>
    <t>Liz R Lomonaco</t>
  </si>
  <si>
    <t>Elenor B Gibbs</t>
  </si>
  <si>
    <t>Van T Dotson</t>
  </si>
  <si>
    <t>Hoyt O Reiss</t>
  </si>
  <si>
    <t>Danette A Kuykendall</t>
  </si>
  <si>
    <t>Silvana V Hendrix</t>
  </si>
  <si>
    <t>Clara B Sifuentes</t>
  </si>
  <si>
    <t>Luella W Kemmerer</t>
  </si>
  <si>
    <t>Adella U Foushee</t>
  </si>
  <si>
    <t>Mirian E Gorman</t>
  </si>
  <si>
    <t>Donna R Woodrum</t>
  </si>
  <si>
    <t>Dusty L Kugler</t>
  </si>
  <si>
    <t>Toney W Bollman</t>
  </si>
  <si>
    <t>Dennis K Cayer</t>
  </si>
  <si>
    <t>Karl O Langlinais</t>
  </si>
  <si>
    <t>Hung H Nicola</t>
  </si>
  <si>
    <t>Dovie F Larue</t>
  </si>
  <si>
    <t>Verona H Brobst</t>
  </si>
  <si>
    <t>Gwyn N Mitzel</t>
  </si>
  <si>
    <t>Linh U Ashton</t>
  </si>
  <si>
    <t>Guillermo X Schwan</t>
  </si>
  <si>
    <t>Arron R Vegas</t>
  </si>
  <si>
    <t>Curtis E Quayle</t>
  </si>
  <si>
    <t>Walton U Kapoor</t>
  </si>
  <si>
    <t>Cortez F Espiritu</t>
  </si>
  <si>
    <t>Robert F Trudeau</t>
  </si>
  <si>
    <t>Hyun M Gloss</t>
  </si>
  <si>
    <t>Markus J Lamm</t>
  </si>
  <si>
    <t>Rosaline H Brenneman</t>
  </si>
  <si>
    <t>Steve S Everette</t>
  </si>
  <si>
    <t>Alesia B Bear</t>
  </si>
  <si>
    <t>Cythia I Stecker</t>
  </si>
  <si>
    <t>Alanna L Tyrell</t>
  </si>
  <si>
    <t>Tristan M Brackett</t>
  </si>
  <si>
    <t>Bernardo I Garzon</t>
  </si>
  <si>
    <t>Hubert L Kirkland</t>
  </si>
  <si>
    <t>Reynaldo S Service</t>
  </si>
  <si>
    <t>Mac U Palmquist</t>
  </si>
  <si>
    <t>Monte F Mcginn</t>
  </si>
  <si>
    <t>Deshawn O Mankin</t>
  </si>
  <si>
    <t>Aurelio K Wyckoff</t>
  </si>
  <si>
    <t>Janean A Tyler</t>
  </si>
  <si>
    <t>Deandre U Groleau</t>
  </si>
  <si>
    <t>Kristal F Bickford</t>
  </si>
  <si>
    <t>Annabelle E Encinas</t>
  </si>
  <si>
    <t>Sarita P Schubert</t>
  </si>
  <si>
    <t>Jeanna U Li</t>
  </si>
  <si>
    <t>Russ I Teed</t>
  </si>
  <si>
    <t>Shavonne B Boylan</t>
  </si>
  <si>
    <t>Isaac O Dempster</t>
  </si>
  <si>
    <t>Corey F Stowe</t>
  </si>
  <si>
    <t>Stan I Folks</t>
  </si>
  <si>
    <t>Giuseppina E Fink</t>
  </si>
  <si>
    <t>Ingeborg Z Weisser</t>
  </si>
  <si>
    <t>Carolin T Loya</t>
  </si>
  <si>
    <t>Alda F Penning</t>
  </si>
  <si>
    <t>Talisha F Nicklas</t>
  </si>
  <si>
    <t>Terrance E Schiefelbein</t>
  </si>
  <si>
    <t>Tyree W Linden</t>
  </si>
  <si>
    <t>Cameron K Gratton</t>
  </si>
  <si>
    <t>Mack L Lykes</t>
  </si>
  <si>
    <t>Edmund K Masuda</t>
  </si>
  <si>
    <t>Alfred L Strausbaugh</t>
  </si>
  <si>
    <t>Cleveland A Zinke</t>
  </si>
  <si>
    <t>Damien A Izquierdo</t>
  </si>
  <si>
    <t>Chase T Scurry</t>
  </si>
  <si>
    <t>Lorriane P Ho</t>
  </si>
  <si>
    <t>Alina L Prowell</t>
  </si>
  <si>
    <t>Keven H Araiza</t>
  </si>
  <si>
    <t>Jaleesa I Averett</t>
  </si>
  <si>
    <t>Corina U Korhonen</t>
  </si>
  <si>
    <t>Andrew D Hersey</t>
  </si>
  <si>
    <t>Delphine P Carpio</t>
  </si>
  <si>
    <t>Joanie N Folkerts</t>
  </si>
  <si>
    <t>Keith E Moyes</t>
  </si>
  <si>
    <t>Katie N Kinnison</t>
  </si>
  <si>
    <t>Angel F Palomino</t>
  </si>
  <si>
    <t>Vicki V Broussard</t>
  </si>
  <si>
    <t>Sam C Limones</t>
  </si>
  <si>
    <t>Amelia H Burbank</t>
  </si>
  <si>
    <t>Daniel L Nava</t>
  </si>
  <si>
    <t>Jefferson N Thurman</t>
  </si>
  <si>
    <t>Forest Z Hacker</t>
  </si>
  <si>
    <t>Colleen B Lenihan</t>
  </si>
  <si>
    <t>Elease H Burger</t>
  </si>
  <si>
    <t>Benedict B Wix</t>
  </si>
  <si>
    <t>Minta J Branham</t>
  </si>
  <si>
    <t>Cicely W Colton</t>
  </si>
  <si>
    <t>Sheryll X Broadbent</t>
  </si>
  <si>
    <t>Margarett E Mulford</t>
  </si>
  <si>
    <t>Zane J Hurdle</t>
  </si>
  <si>
    <t>Fermin L Zapata</t>
  </si>
  <si>
    <t>Benedict U Daye</t>
  </si>
  <si>
    <t>Sena U Delrosario</t>
  </si>
  <si>
    <t>Forest Z Blewett</t>
  </si>
  <si>
    <t>Cassaundra K Polito</t>
  </si>
  <si>
    <t>Wiley U Maske</t>
  </si>
  <si>
    <t>Taneka Q Church</t>
  </si>
  <si>
    <t>Stanley F Casillas</t>
  </si>
  <si>
    <t>Kraig P Brownfield</t>
  </si>
  <si>
    <t>Clint Q Orear</t>
  </si>
  <si>
    <t>Dawna T Woodbury</t>
  </si>
  <si>
    <t>Andria Z Reza</t>
  </si>
  <si>
    <t>Bertha E Harbison</t>
  </si>
  <si>
    <t>Bert S Kinkade</t>
  </si>
  <si>
    <t>Margrett M Confer</t>
  </si>
  <si>
    <t>Tuan L Rhymes</t>
  </si>
  <si>
    <t>Meda I Hayner</t>
  </si>
  <si>
    <t>Adalberto W Creek</t>
  </si>
  <si>
    <t>Renaldo K Cheatham</t>
  </si>
  <si>
    <t>Grisel R Whitty</t>
  </si>
  <si>
    <t>Clemente S Wiechmann</t>
  </si>
  <si>
    <t>Wm S Goldschmidt</t>
  </si>
  <si>
    <t>Lamar A Partida</t>
  </si>
  <si>
    <t>Rex K Dion</t>
  </si>
  <si>
    <t>Louann X Sakamoto</t>
  </si>
  <si>
    <t>Murray D Pennock</t>
  </si>
  <si>
    <t>Rosella E Marron</t>
  </si>
  <si>
    <t>Nelida E Cheeks</t>
  </si>
  <si>
    <t>Roselia F Britton</t>
  </si>
  <si>
    <t>Gilberto U Greaves</t>
  </si>
  <si>
    <t>Keven A Jewell</t>
  </si>
  <si>
    <t>Kate O Paull</t>
  </si>
  <si>
    <t>Marni O Otter</t>
  </si>
  <si>
    <t>Augusta G Kircher</t>
  </si>
  <si>
    <t>Lincoln D Cauley</t>
  </si>
  <si>
    <t>Ramona W Rand</t>
  </si>
  <si>
    <t>Davis Z Gaylor</t>
  </si>
  <si>
    <t>Margit E Gallion</t>
  </si>
  <si>
    <t>Sharyl Y Torian</t>
  </si>
  <si>
    <t>Buddy W Lofgren</t>
  </si>
  <si>
    <t>Malcolm Y Bonaparte</t>
  </si>
  <si>
    <t>Marissa S Hughes</t>
  </si>
  <si>
    <t>Paz J Hegwood</t>
  </si>
  <si>
    <t>Jacinda X Michalec</t>
  </si>
  <si>
    <t>August F Dones</t>
  </si>
  <si>
    <t>Sherlene E Mcdaniel</t>
  </si>
  <si>
    <t>Linette Q Menard</t>
  </si>
  <si>
    <t>Emmanuel G Chamorro</t>
  </si>
  <si>
    <t>Jeramy T Londono</t>
  </si>
  <si>
    <t>Freddie C Headen</t>
  </si>
  <si>
    <t>Stefanie P Rose</t>
  </si>
  <si>
    <t>Paola R Timberlake</t>
  </si>
  <si>
    <t>Bridget D Spadaro</t>
  </si>
  <si>
    <t>Mauricio I Streets</t>
  </si>
  <si>
    <t>Les V Bejarano</t>
  </si>
  <si>
    <t>Vinita E Chamber</t>
  </si>
  <si>
    <t>Neil Z Stoughton</t>
  </si>
  <si>
    <t>Kassie Q Binder</t>
  </si>
  <si>
    <t>Carlton P Mahurin</t>
  </si>
  <si>
    <t>Mei H Silvera</t>
  </si>
  <si>
    <t>Cindie T Madden</t>
  </si>
  <si>
    <t>Van E Broadbent</t>
  </si>
  <si>
    <t>Joanna M Sandefur</t>
  </si>
  <si>
    <t>Estella E Miley</t>
  </si>
  <si>
    <t>Liana T Quesenberry</t>
  </si>
  <si>
    <t>Guy S Troy</t>
  </si>
  <si>
    <t>Isiah S Coppock</t>
  </si>
  <si>
    <t>Loren H Mckenzie</t>
  </si>
  <si>
    <t>Gwyn I Parish</t>
  </si>
  <si>
    <t>Norris P Ewen</t>
  </si>
  <si>
    <t>Tayna L Covarrubias</t>
  </si>
  <si>
    <t>Asley F Mcewan</t>
  </si>
  <si>
    <t>Jeremiah N Curran</t>
  </si>
  <si>
    <t>Troy J Higbee</t>
  </si>
  <si>
    <t>Lesha K Cai</t>
  </si>
  <si>
    <t>Denis T Yelle</t>
  </si>
  <si>
    <t>Krissy S Valazquez</t>
  </si>
  <si>
    <t>Hayden J Jang</t>
  </si>
  <si>
    <t>Franklyn V Hummell</t>
  </si>
  <si>
    <t>Patrick H Gilleland</t>
  </si>
  <si>
    <t>Lidia S Gerling</t>
  </si>
  <si>
    <t>Carlotta T Ryles</t>
  </si>
  <si>
    <t>Digna Q Eck</t>
  </si>
  <si>
    <t>Galina G Woodbury</t>
  </si>
  <si>
    <t>Carmon A Howlett</t>
  </si>
  <si>
    <t>Josiah R Gutierres</t>
  </si>
  <si>
    <t>Leonel S Yuan</t>
  </si>
  <si>
    <t>Sharri Z Gormley</t>
  </si>
  <si>
    <t>Mignon H Ballesteros</t>
  </si>
  <si>
    <t>Carmelia R Lattimer</t>
  </si>
  <si>
    <t>Francis O Encarnacion</t>
  </si>
  <si>
    <t>Denis Y Fehr</t>
  </si>
  <si>
    <t>Lisa C Sheridan</t>
  </si>
  <si>
    <t>Ezequiel N Shell</t>
  </si>
  <si>
    <t>Timmy I Poteat</t>
  </si>
  <si>
    <t>Nigel V Dupras</t>
  </si>
  <si>
    <t>Meryl B Jude</t>
  </si>
  <si>
    <t>Herb B Irving</t>
  </si>
  <si>
    <t>Samantha V Lucky</t>
  </si>
  <si>
    <t>Frankie I Speed</t>
  </si>
  <si>
    <t>Wilhelmina Y Keaney</t>
  </si>
  <si>
    <t>Karlene L Mckean</t>
  </si>
  <si>
    <t>Emmitt X Plante</t>
  </si>
  <si>
    <t>Chaya W Caudle</t>
  </si>
  <si>
    <t>Reanna I Hampton</t>
  </si>
  <si>
    <t>Micaela N Buker</t>
  </si>
  <si>
    <t>Carmelia E Bergeron</t>
  </si>
  <si>
    <t>Ulysses S Abate</t>
  </si>
  <si>
    <t>Love G Lent</t>
  </si>
  <si>
    <t>Stan S Watt</t>
  </si>
  <si>
    <t>Kindra V Cruickshank</t>
  </si>
  <si>
    <t>Micheal F Mcleroy</t>
  </si>
  <si>
    <t>Oliver Cromwell</t>
  </si>
  <si>
    <t>Degrees Vodka</t>
  </si>
  <si>
    <t>St. Amdr Cabernet</t>
  </si>
  <si>
    <t>Nake Turtle</t>
  </si>
  <si>
    <t>Gallo XO</t>
  </si>
  <si>
    <t>Cazadores Tequila</t>
  </si>
  <si>
    <t>Benchmark Bourbon</t>
  </si>
  <si>
    <t>Janie Stewart</t>
  </si>
  <si>
    <t>Speyburn Bradan</t>
  </si>
  <si>
    <t>Uv Blue</t>
  </si>
  <si>
    <t>Burnett's</t>
  </si>
  <si>
    <t>Smirnoff</t>
  </si>
  <si>
    <t>Fireball</t>
  </si>
  <si>
    <t>Jose Cuervo</t>
  </si>
  <si>
    <t>Agavales</t>
  </si>
  <si>
    <t>Pinnacle</t>
  </si>
  <si>
    <t>Bacardi Rum</t>
  </si>
  <si>
    <t>Suedka</t>
  </si>
  <si>
    <t>Alcoholic</t>
  </si>
  <si>
    <t>Boost</t>
  </si>
  <si>
    <t>Cel Ray</t>
  </si>
  <si>
    <t>Cheerwine</t>
  </si>
  <si>
    <t>Chicory Coffee</t>
  </si>
  <si>
    <t>Coffee Milk</t>
  </si>
  <si>
    <t>Date Shake</t>
  </si>
  <si>
    <t>Dr. Nut</t>
  </si>
  <si>
    <t>Egg Cream</t>
  </si>
  <si>
    <t>Faygo</t>
  </si>
  <si>
    <t>Green River</t>
  </si>
  <si>
    <t>Ironport</t>
  </si>
  <si>
    <t>Apple Beer</t>
  </si>
  <si>
    <t>Birch Beer</t>
  </si>
  <si>
    <t>Dr. Enuf</t>
  </si>
  <si>
    <t>Non Alcoholic</t>
  </si>
  <si>
    <t>Qty</t>
  </si>
  <si>
    <t>Uptown Store</t>
  </si>
  <si>
    <t>Main Street</t>
  </si>
  <si>
    <t>Row Labels</t>
  </si>
  <si>
    <t>Grand Total</t>
  </si>
  <si>
    <t>Managers over-view</t>
  </si>
  <si>
    <t>Count of Gender</t>
  </si>
  <si>
    <t>Gender Count</t>
  </si>
  <si>
    <t>Store Sales by Qty, Revenue and Profit</t>
  </si>
  <si>
    <t>Customer Ranks</t>
  </si>
  <si>
    <t>No. product purchased by Customers</t>
  </si>
  <si>
    <t>% Total Sales</t>
  </si>
  <si>
    <t>Sales Reps (sales growth)</t>
  </si>
  <si>
    <t>Fenard Store</t>
  </si>
  <si>
    <t>Gwyn E Etzel</t>
  </si>
  <si>
    <t>Ressie I Goodwyn</t>
  </si>
  <si>
    <t>Colton B Salzman</t>
  </si>
  <si>
    <t>Marylynn G Ealey</t>
  </si>
  <si>
    <t>Neil V Gebhard</t>
  </si>
  <si>
    <t>Kermit L Mcphail</t>
  </si>
  <si>
    <t>Julio P Dockery</t>
  </si>
  <si>
    <t>Tressa Q Standard</t>
  </si>
  <si>
    <t>Dwayne W Marker</t>
  </si>
  <si>
    <t>Ayako L Bachmann</t>
  </si>
  <si>
    <t>Salena I Santillan</t>
  </si>
  <si>
    <t>Nelson O Dubuc</t>
  </si>
  <si>
    <t>Lincoln D Demaria</t>
  </si>
  <si>
    <t>Eleonora S Pollard</t>
  </si>
  <si>
    <t>Sherise C Bledsoe</t>
  </si>
  <si>
    <t>Chase J Paradise</t>
  </si>
  <si>
    <t>Ernestine E Fludd</t>
  </si>
  <si>
    <t>Fernando S Korhonen</t>
  </si>
  <si>
    <t>Shanti F Quirion</t>
  </si>
  <si>
    <t>Dovie U Nickerson</t>
  </si>
  <si>
    <t>Lacy Q Deshotel</t>
  </si>
  <si>
    <t>Leslie I Stolte</t>
  </si>
  <si>
    <t>Valene R Yost</t>
  </si>
  <si>
    <t>Earlean Y Funke</t>
  </si>
  <si>
    <t>Eloise Z Demoss</t>
  </si>
  <si>
    <t>Keven F Bingham</t>
  </si>
  <si>
    <t>Magaly U Mcneel</t>
  </si>
  <si>
    <t>Mika J Rodriquez</t>
  </si>
  <si>
    <t>Freddy A Rolling</t>
  </si>
  <si>
    <t>Morgan O Carriere</t>
  </si>
  <si>
    <t>Junita Y Huhn</t>
  </si>
  <si>
    <t>Keira Y Till</t>
  </si>
  <si>
    <t>Mickey E Hentges</t>
  </si>
  <si>
    <t>Phil G Czarnecki</t>
  </si>
  <si>
    <t>Glenn N Vinyard</t>
  </si>
  <si>
    <t>Federico B Edmond</t>
  </si>
  <si>
    <t>Lucas P Funes</t>
  </si>
  <si>
    <t>Alden Y Cauley</t>
  </si>
  <si>
    <t>Giuseppina N Dagostino</t>
  </si>
  <si>
    <t>Danilo S Hammes</t>
  </si>
  <si>
    <t>Clotilde X Mason</t>
  </si>
  <si>
    <t>Petrina B Dampier</t>
  </si>
  <si>
    <t>Philip X Trinidad</t>
  </si>
  <si>
    <t>Sixta H Jo</t>
  </si>
  <si>
    <t>Mose O Brucker</t>
  </si>
  <si>
    <t>Andrew P Detweiler</t>
  </si>
  <si>
    <t>Judith D Gourdine</t>
  </si>
  <si>
    <t>Beatrice T Coen</t>
  </si>
  <si>
    <t>Terra D Routh</t>
  </si>
  <si>
    <t>Suzette F Lovejoy</t>
  </si>
  <si>
    <t>Jolanda L Dewees</t>
  </si>
  <si>
    <t>Dwain O Upham</t>
  </si>
  <si>
    <t>Alise O Baltzell</t>
  </si>
  <si>
    <t>Hal K Kells</t>
  </si>
  <si>
    <t>Jordan D Phu</t>
  </si>
  <si>
    <t>Mac V Lineberry</t>
  </si>
  <si>
    <t>Mina P Shotwell</t>
  </si>
  <si>
    <t>Doyle N Utter</t>
  </si>
  <si>
    <t>Tyler D Galindo</t>
  </si>
  <si>
    <t>Lizzette G Moyle</t>
  </si>
  <si>
    <t>Heath K Fell</t>
  </si>
  <si>
    <t>Meryl I Nau</t>
  </si>
  <si>
    <t>Terrell J Leader</t>
  </si>
  <si>
    <t>Cameron A Chamberland</t>
  </si>
  <si>
    <t>Jarred C Class</t>
  </si>
  <si>
    <t>Maxwell H Azevedo</t>
  </si>
  <si>
    <t>Millicent G Mangan</t>
  </si>
  <si>
    <t>Bernard A Harbert</t>
  </si>
  <si>
    <t>Steven B Daigneault</t>
  </si>
  <si>
    <t>Oren M Mcnabb</t>
  </si>
  <si>
    <t>Susana H Hooks</t>
  </si>
  <si>
    <t>Cedrick K Engelhardt</t>
  </si>
  <si>
    <t>Rich Q Rehberg</t>
  </si>
  <si>
    <t>Zachary S Velasquez</t>
  </si>
  <si>
    <t>Garrett S Nolette</t>
  </si>
  <si>
    <t>Antone W Polston</t>
  </si>
  <si>
    <t>Isreal F Metoyer</t>
  </si>
  <si>
    <t>Cyndy H Ary</t>
  </si>
  <si>
    <t>Buck H Rancourt</t>
  </si>
  <si>
    <t>Arlen M Joly</t>
  </si>
  <si>
    <t>Jerome P Whitefield</t>
  </si>
  <si>
    <t>Rafaela N Madrid</t>
  </si>
  <si>
    <t>Tiny Q Llanos</t>
  </si>
  <si>
    <t>Jc S Meyers</t>
  </si>
  <si>
    <t>Hui E Bizzell</t>
  </si>
  <si>
    <t>Ronnie H Upton</t>
  </si>
  <si>
    <t>Cleveland W Franko</t>
  </si>
  <si>
    <t>Marcella Z Mapp</t>
  </si>
  <si>
    <t>Alease Y Lander</t>
  </si>
  <si>
    <t>Carrol O Arend</t>
  </si>
  <si>
    <t>Lyn Q Tso</t>
  </si>
  <si>
    <t>Lottie G Bonin</t>
  </si>
  <si>
    <t>Jong U Borchers</t>
  </si>
  <si>
    <t>Jamaal Z Resto</t>
  </si>
  <si>
    <t>Barrie E Collman</t>
  </si>
  <si>
    <t>Alphonso U Laffoon</t>
  </si>
  <si>
    <t>Pansy F Duchesne</t>
  </si>
  <si>
    <t>Karisa B Glidewell</t>
  </si>
  <si>
    <t>Lia J Liner</t>
  </si>
  <si>
    <t>Dudley G Slocum</t>
  </si>
  <si>
    <t>Emma X Monti</t>
  </si>
  <si>
    <t>Elias Y Pinkard</t>
  </si>
  <si>
    <t>Morgan V Leonetti</t>
  </si>
  <si>
    <t>Doyle T Grindstaff</t>
  </si>
  <si>
    <t>Robert C Ancheta</t>
  </si>
  <si>
    <t>Cole M Dellinger</t>
  </si>
  <si>
    <t>Tony E Keough</t>
  </si>
  <si>
    <t>Dulce E Grizzard</t>
  </si>
  <si>
    <t>Devin U Hales</t>
  </si>
  <si>
    <t>Leif Y Harness</t>
  </si>
  <si>
    <t>Orval Q Olinger</t>
  </si>
  <si>
    <t>Elvis J Stroh</t>
  </si>
  <si>
    <t>Bud L Lofgren</t>
  </si>
  <si>
    <t>Conrad R Saito</t>
  </si>
  <si>
    <t>Dorothy Q Gard</t>
  </si>
  <si>
    <t>Tiffaney A Schoenberg</t>
  </si>
  <si>
    <t>Clint Q Strayhorn</t>
  </si>
  <si>
    <t>Gertrud B Glidden</t>
  </si>
  <si>
    <t>Eldridge B Bose</t>
  </si>
  <si>
    <t>Lianne M Sweeney</t>
  </si>
  <si>
    <t>Tonja E Lenahan</t>
  </si>
  <si>
    <t>Nathan V Avendano</t>
  </si>
  <si>
    <t>Jamison U Crutchfield</t>
  </si>
  <si>
    <t>Dottie D Hagaman</t>
  </si>
  <si>
    <t>Myron V Elsea</t>
  </si>
  <si>
    <t>Rubin E Confer</t>
  </si>
  <si>
    <t>Lavada W Maldanado</t>
  </si>
  <si>
    <t>Lynwood Q Durfee</t>
  </si>
  <si>
    <t>Dong B Sturdevant</t>
  </si>
  <si>
    <t>Mandy W Lavalley</t>
  </si>
  <si>
    <t>Kris L Bice</t>
  </si>
  <si>
    <t>Windy A Dudek</t>
  </si>
  <si>
    <t>Reinaldo G Castellanos</t>
  </si>
  <si>
    <t>Astrid R Marinelli</t>
  </si>
  <si>
    <t>Kendrick C Burchette</t>
  </si>
  <si>
    <t>Dale E Childers</t>
  </si>
  <si>
    <t>Reed O Vella</t>
  </si>
  <si>
    <t>Margarito O Retana</t>
  </si>
  <si>
    <t>Mervin E Goering</t>
  </si>
  <si>
    <t>Novella B Osman</t>
  </si>
  <si>
    <t>Windy S Pharr</t>
  </si>
  <si>
    <t>Josette R Betancourt</t>
  </si>
  <si>
    <t>Aileen F Hiltz</t>
  </si>
  <si>
    <t>Tonia X Silvis</t>
  </si>
  <si>
    <t>Bonny S Poor</t>
  </si>
  <si>
    <t>Randal J Kahle</t>
  </si>
  <si>
    <t>Sylvester M Harmer</t>
  </si>
  <si>
    <t>Britt P Shivers</t>
  </si>
  <si>
    <t>Clarence J Hinkson</t>
  </si>
  <si>
    <t>Vaughn N Garica</t>
  </si>
  <si>
    <t>Georgiann C Harrell</t>
  </si>
  <si>
    <t>Candelaria Q Zajicek</t>
  </si>
  <si>
    <t>Julio P Bryce</t>
  </si>
  <si>
    <t>Lyla Q Donald</t>
  </si>
  <si>
    <t>Ed X Shockley</t>
  </si>
  <si>
    <t>Christene F Blakemore</t>
  </si>
  <si>
    <t>Joanna H Deforest</t>
  </si>
  <si>
    <t>Tad V Laster</t>
  </si>
  <si>
    <t>Mirtha X Herzig</t>
  </si>
  <si>
    <t>Taylor O Thill</t>
  </si>
  <si>
    <t>Kirstie W Macey</t>
  </si>
  <si>
    <t>Heriberto Y Starkey</t>
  </si>
  <si>
    <t>Sherryl B Raker</t>
  </si>
  <si>
    <t>Dion K Taylor</t>
  </si>
  <si>
    <t>Kenton Q Villalta</t>
  </si>
  <si>
    <t>Johnie V Centers</t>
  </si>
  <si>
    <t>Vasiliki E Thoman</t>
  </si>
  <si>
    <t>Desirae D Ginn</t>
  </si>
  <si>
    <t>Elroy N Kimbler</t>
  </si>
  <si>
    <t>Crystal U Comes</t>
  </si>
  <si>
    <t>Iliana M Fogle</t>
  </si>
  <si>
    <t>Ben U Gigliotti</t>
  </si>
  <si>
    <t>Theresa R Fitzmaurice</t>
  </si>
  <si>
    <t>Chart</t>
  </si>
  <si>
    <t>Demographics Metrics</t>
  </si>
  <si>
    <t>Suppervisions Chart</t>
  </si>
  <si>
    <t>Status</t>
  </si>
  <si>
    <t xml:space="preserve"> Total Sales</t>
  </si>
  <si>
    <t xml:space="preserve"> Qty</t>
  </si>
  <si>
    <t xml:space="preserve"> Gross Profit</t>
  </si>
  <si>
    <t xml:space="preserve"> Total Sales2</t>
  </si>
  <si>
    <t># Transaction</t>
  </si>
  <si>
    <t>1st Purchase</t>
  </si>
  <si>
    <t>Last Purchase</t>
  </si>
  <si>
    <t>Total Qantity</t>
  </si>
  <si>
    <t>Customer Type</t>
  </si>
  <si>
    <t>Top Drinks</t>
  </si>
  <si>
    <t xml:space="preserve"> COGS</t>
  </si>
  <si>
    <t>Mumin Yusha</t>
  </si>
  <si>
    <t>Male</t>
  </si>
  <si>
    <t>Female</t>
  </si>
  <si>
    <t>No Data</t>
  </si>
  <si>
    <t>FemaleGender</t>
  </si>
  <si>
    <t>MaleGender</t>
  </si>
  <si>
    <t>Picture Lookup</t>
  </si>
  <si>
    <t>Range Name</t>
  </si>
  <si>
    <t>Condition1</t>
  </si>
  <si>
    <t>Column Labels</t>
  </si>
  <si>
    <t>Sum of Total Sales</t>
  </si>
  <si>
    <t>#</t>
  </si>
  <si>
    <t>bottom Drinks</t>
  </si>
  <si>
    <t>Sum of Total Sales2</t>
  </si>
  <si>
    <t>Total Product Revenue</t>
  </si>
  <si>
    <t># of Products</t>
  </si>
  <si>
    <t>Qty Sold</t>
  </si>
  <si>
    <t>Rating</t>
  </si>
  <si>
    <t>New Buyer</t>
  </si>
  <si>
    <t>One-Time Buyer</t>
  </si>
  <si>
    <t>Old Customer</t>
  </si>
  <si>
    <t>Femi Grek</t>
  </si>
  <si>
    <t>No. Transactions</t>
  </si>
  <si>
    <t>Condition2 If not in the data base</t>
  </si>
  <si>
    <t>No. Transaction</t>
  </si>
  <si>
    <t>Total Profit</t>
  </si>
  <si>
    <t>Total COGS</t>
  </si>
  <si>
    <t>Total Revene</t>
  </si>
  <si>
    <t>Total Qty Sold</t>
  </si>
  <si>
    <t>All Products View</t>
  </si>
  <si>
    <t>Sum of Gross Profit</t>
  </si>
  <si>
    <t>Sum of Qty</t>
  </si>
  <si>
    <t>Customer View</t>
  </si>
  <si>
    <t>Min of Date2</t>
  </si>
  <si>
    <t>Max of Date2</t>
  </si>
  <si>
    <t># Transactions</t>
  </si>
  <si>
    <t>(blank)</t>
  </si>
  <si>
    <t>Column2</t>
  </si>
  <si>
    <t>www.youtube.com/datawithdecision</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</si>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</sst>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000\-00\-0000"/>
    <numFmt numFmtId="165" formatCode="m/d/yyyy;@"/>
    <numFmt numFmtId="166" formatCode="&quot;$&quot;#,##0"/>
    <numFmt numFmtId="167" formatCode="[$-409]mmmm\ d\,\ yyyy;@"/>
    <numFmt numFmtId="168" formatCode="[$-409]d\-mmm\-yyyy;@"/>
    <numFmt numFmtId="169" formatCode="0.0%"/>
    <numFmt numFmtId="170" formatCode="_(* #,##0_);_(* \(#,##0\);_(* &quot;-&quot;??_);_(@_)"/>
    <numFmt numFmtId="171" formatCode="[$-409]dd\-mmm\-yy;@"/>
  </numFmts>
  <fonts count="15" x14ac:knownFonts="1">
    <font>
      <sz val="11"/>
      <color theme="1"/>
      <name val="Calibri"/>
      <family val="2"/>
      <scheme val="minor"/>
    </font>
    <font>
      <b/>
      <sz val="11"/>
      <color theme="0"/>
      <name val="Calibri"/>
      <family val="2"/>
      <scheme val="minor"/>
    </font>
    <font>
      <sz val="11"/>
      <color theme="1"/>
      <name val="Calibri"/>
      <family val="2"/>
      <scheme val="minor"/>
    </font>
    <font>
      <b/>
      <sz val="18"/>
      <color theme="4" tint="-0.499984740745262"/>
      <name val="Calibri"/>
      <family val="2"/>
      <scheme val="minor"/>
    </font>
    <font>
      <sz val="11"/>
      <color theme="0"/>
      <name val="Calibri"/>
      <family val="2"/>
      <scheme val="minor"/>
    </font>
    <font>
      <b/>
      <sz val="11"/>
      <name val="Calibri"/>
      <family val="2"/>
      <scheme val="minor"/>
    </font>
    <font>
      <b/>
      <sz val="11"/>
      <color theme="0" tint="-0.14999847407452621"/>
      <name val="Calibri"/>
      <family val="2"/>
      <scheme val="minor"/>
    </font>
    <font>
      <sz val="11"/>
      <color rgb="FF111D35"/>
      <name val="Calibri"/>
      <family val="2"/>
      <scheme val="minor"/>
    </font>
    <font>
      <b/>
      <sz val="11"/>
      <color rgb="FF111D35"/>
      <name val="Calibri"/>
      <family val="2"/>
      <scheme val="minor"/>
    </font>
    <font>
      <b/>
      <sz val="11"/>
      <color theme="5"/>
      <name val="Calibri"/>
      <family val="2"/>
      <scheme val="minor"/>
    </font>
    <font>
      <b/>
      <sz val="11"/>
      <color rgb="FF00B0F0"/>
      <name val="Calibri"/>
      <family val="2"/>
      <scheme val="minor"/>
    </font>
    <font>
      <b/>
      <sz val="14"/>
      <color theme="0"/>
      <name val="Calibri"/>
      <family val="2"/>
      <scheme val="minor"/>
    </font>
    <font>
      <b/>
      <sz val="14"/>
      <color theme="1"/>
      <name val="Calibri"/>
      <family val="2"/>
      <scheme val="minor"/>
    </font>
    <font>
      <u/>
      <sz val="11"/>
      <color theme="10"/>
      <name val="Calibri"/>
      <family val="2"/>
      <scheme val="minor"/>
    </font>
    <font>
      <b/>
      <sz val="11"/>
      <color theme="0" tint="-0.249977111117893"/>
      <name val="Calibri"/>
      <family val="2"/>
      <scheme val="minor"/>
    </font>
  </fonts>
  <fills count="10">
    <fill>
      <patternFill patternType="none"/>
    </fill>
    <fill>
      <patternFill patternType="gray125"/>
    </fill>
    <fill>
      <patternFill patternType="solid">
        <fgColor rgb="FF111D35"/>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theme="4" tint="0.59999389629810485"/>
        <bgColor indexed="64"/>
      </patternFill>
    </fill>
    <fill>
      <patternFill patternType="solid">
        <fgColor rgb="FFC00000"/>
        <bgColor indexed="64"/>
      </patternFill>
    </fill>
    <fill>
      <patternFill patternType="solid">
        <fgColor rgb="FFFFC000"/>
        <bgColor indexed="64"/>
      </patternFill>
    </fill>
  </fills>
  <borders count="12">
    <border>
      <left/>
      <right/>
      <top/>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right/>
      <top/>
      <bottom style="thick">
        <color theme="4" tint="0.59996337778862885"/>
      </bottom>
      <diagonal/>
    </border>
    <border>
      <left style="thick">
        <color theme="5" tint="-0.24994659260841701"/>
      </left>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13" fillId="0" borderId="0" applyNumberFormat="0" applyFill="0" applyBorder="0" applyAlignment="0" applyProtection="0"/>
  </cellStyleXfs>
  <cellXfs count="64">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0" xfId="0" pivotButton="1"/>
    <xf numFmtId="0" fontId="0" fillId="0" borderId="0" xfId="0" applyAlignment="1">
      <alignment horizontal="left"/>
    </xf>
    <xf numFmtId="10" fontId="0" fillId="0" borderId="0" xfId="0" applyNumberFormat="1"/>
    <xf numFmtId="9" fontId="0" fillId="0" borderId="0" xfId="1" applyFont="1"/>
    <xf numFmtId="166" fontId="0" fillId="0" borderId="0" xfId="0" applyNumberFormat="1"/>
    <xf numFmtId="3" fontId="0" fillId="0" borderId="0" xfId="0" applyNumberFormat="1"/>
    <xf numFmtId="167" fontId="0" fillId="0" borderId="0" xfId="0" applyNumberFormat="1"/>
    <xf numFmtId="168" fontId="0" fillId="0" borderId="0" xfId="0" applyNumberFormat="1"/>
    <xf numFmtId="0" fontId="1" fillId="3" borderId="0" xfId="0" applyFont="1" applyFill="1"/>
    <xf numFmtId="166" fontId="0" fillId="0" borderId="11" xfId="0" applyNumberFormat="1" applyBorder="1"/>
    <xf numFmtId="3" fontId="0" fillId="0" borderId="11" xfId="0" applyNumberFormat="1" applyBorder="1"/>
    <xf numFmtId="168" fontId="0" fillId="0" borderId="11" xfId="0" applyNumberFormat="1" applyBorder="1"/>
    <xf numFmtId="0" fontId="0" fillId="0" borderId="11" xfId="0" applyBorder="1"/>
    <xf numFmtId="0" fontId="4" fillId="3" borderId="0" xfId="0" applyFont="1" applyFill="1"/>
    <xf numFmtId="167" fontId="4" fillId="3" borderId="0" xfId="0" applyNumberFormat="1" applyFont="1" applyFill="1"/>
    <xf numFmtId="0" fontId="4" fillId="5" borderId="11" xfId="0" applyFont="1" applyFill="1" applyBorder="1"/>
    <xf numFmtId="0" fontId="4" fillId="6" borderId="11" xfId="0" applyFont="1" applyFill="1" applyBorder="1"/>
    <xf numFmtId="0" fontId="0" fillId="7" borderId="0" xfId="0" applyFill="1"/>
    <xf numFmtId="0" fontId="1" fillId="8" borderId="0" xfId="0" applyFont="1" applyFill="1"/>
    <xf numFmtId="0" fontId="5" fillId="9" borderId="0" xfId="0" applyFont="1" applyFill="1"/>
    <xf numFmtId="9" fontId="0" fillId="0" borderId="0" xfId="1" applyFont="1" applyAlignment="1">
      <alignment horizontal="left" indent="4"/>
    </xf>
    <xf numFmtId="169" fontId="0" fillId="0" borderId="0" xfId="1" applyNumberFormat="1" applyFont="1"/>
    <xf numFmtId="10" fontId="0" fillId="0" borderId="0" xfId="1" applyNumberFormat="1" applyFont="1"/>
    <xf numFmtId="9" fontId="0" fillId="0" borderId="0" xfId="0" applyNumberFormat="1"/>
    <xf numFmtId="170" fontId="0" fillId="0" borderId="0" xfId="2" applyNumberFormat="1" applyFont="1"/>
    <xf numFmtId="170" fontId="0" fillId="0" borderId="0" xfId="0" applyNumberFormat="1"/>
    <xf numFmtId="14" fontId="0" fillId="0" borderId="0" xfId="0" applyNumberFormat="1"/>
    <xf numFmtId="0" fontId="0" fillId="5" borderId="0" xfId="0" applyFill="1"/>
    <xf numFmtId="0" fontId="1" fillId="5" borderId="0" xfId="0" applyFont="1" applyFill="1"/>
    <xf numFmtId="0" fontId="1" fillId="2" borderId="0" xfId="0" applyFont="1" applyFill="1"/>
    <xf numFmtId="0" fontId="7" fillId="2" borderId="0" xfId="0" applyFont="1" applyFill="1"/>
    <xf numFmtId="0" fontId="8" fillId="2" borderId="0" xfId="0" applyFont="1" applyFill="1"/>
    <xf numFmtId="166" fontId="6" fillId="2" borderId="0" xfId="0" applyNumberFormat="1" applyFont="1" applyFill="1"/>
    <xf numFmtId="3" fontId="6" fillId="2" borderId="0" xfId="0" applyNumberFormat="1" applyFont="1" applyFill="1"/>
    <xf numFmtId="0" fontId="9" fillId="2" borderId="0" xfId="0" applyFont="1" applyFill="1"/>
    <xf numFmtId="3" fontId="1" fillId="2" borderId="0" xfId="0" applyNumberFormat="1" applyFont="1" applyFill="1"/>
    <xf numFmtId="166" fontId="1" fillId="2" borderId="0" xfId="0" applyNumberFormat="1" applyFont="1" applyFill="1"/>
    <xf numFmtId="170" fontId="1" fillId="2" borderId="0" xfId="2" applyNumberFormat="1" applyFont="1" applyFill="1" applyBorder="1"/>
    <xf numFmtId="167" fontId="9" fillId="2" borderId="0" xfId="0" applyNumberFormat="1" applyFont="1" applyFill="1"/>
    <xf numFmtId="167" fontId="10" fillId="2" borderId="0" xfId="0" applyNumberFormat="1" applyFont="1" applyFill="1"/>
    <xf numFmtId="0" fontId="11" fillId="2" borderId="0" xfId="0" applyFont="1" applyFill="1"/>
    <xf numFmtId="0" fontId="7" fillId="2" borderId="2" xfId="0" applyFont="1" applyFill="1" applyBorder="1"/>
    <xf numFmtId="0" fontId="1" fillId="2" borderId="5" xfId="0" applyFont="1" applyFill="1" applyBorder="1"/>
    <xf numFmtId="0" fontId="7" fillId="2" borderId="7" xfId="0" applyFont="1" applyFill="1" applyBorder="1"/>
    <xf numFmtId="0" fontId="13" fillId="2" borderId="0" xfId="3" applyFill="1" applyBorder="1"/>
    <xf numFmtId="0" fontId="13" fillId="2" borderId="0" xfId="3" applyFill="1"/>
    <xf numFmtId="0" fontId="14" fillId="2" borderId="7" xfId="0" applyFont="1" applyFill="1" applyBorder="1"/>
    <xf numFmtId="171" fontId="0" fillId="0" borderId="0" xfId="0" applyNumberFormat="1"/>
    <xf numFmtId="0" fontId="1" fillId="2" borderId="0" xfId="0" applyFont="1" applyFill="1" applyAlignment="1">
      <alignment horizontal="center"/>
    </xf>
    <xf numFmtId="0" fontId="4" fillId="3" borderId="0" xfId="0" applyFont="1" applyFill="1" applyAlignment="1">
      <alignment horizontal="center"/>
    </xf>
    <xf numFmtId="0" fontId="1" fillId="3" borderId="0" xfId="0" applyFont="1" applyFill="1" applyAlignment="1">
      <alignment horizontal="center"/>
    </xf>
    <xf numFmtId="0" fontId="3" fillId="4" borderId="10" xfId="0" applyFont="1" applyFill="1" applyBorder="1" applyAlignment="1">
      <alignment horizontal="center"/>
    </xf>
    <xf numFmtId="0" fontId="3" fillId="4" borderId="9" xfId="0" applyFont="1" applyFill="1" applyBorder="1" applyAlignment="1">
      <alignment horizontal="center"/>
    </xf>
    <xf numFmtId="0" fontId="12" fillId="0" borderId="0" xfId="0" applyFont="1" applyAlignment="1">
      <alignment horizontal="center"/>
    </xf>
  </cellXfs>
  <cellStyles count="4">
    <cellStyle name="Comma" xfId="2" builtinId="3"/>
    <cellStyle name="Hyperlink" xfId="3" builtinId="8"/>
    <cellStyle name="Normal" xfId="0" builtinId="0"/>
    <cellStyle name="Percent" xfId="1" builtinId="5"/>
  </cellStyles>
  <dxfs count="36">
    <dxf>
      <numFmt numFmtId="166" formatCode="&quot;$&quot;#,##0"/>
    </dxf>
    <dxf>
      <numFmt numFmtId="3" formatCode="#,##0"/>
    </dxf>
    <dxf>
      <numFmt numFmtId="3" formatCode="#,##0"/>
    </dxf>
    <dxf>
      <numFmt numFmtId="166" formatCode="&quot;$&quot;#,##0"/>
    </dxf>
    <dxf>
      <numFmt numFmtId="166" formatCode="&quot;$&quot;#,##0"/>
    </dxf>
    <dxf>
      <numFmt numFmtId="174" formatCode="&quot;$&quot;#,##0.0"/>
    </dxf>
    <dxf>
      <numFmt numFmtId="175" formatCode="&quot;$&quot;#,##0.00"/>
    </dxf>
    <dxf>
      <numFmt numFmtId="166" formatCode="&quot;$&quot;#,##0"/>
    </dxf>
    <dxf>
      <numFmt numFmtId="166" formatCode="&quot;$&quot;#,##0"/>
    </dxf>
    <dxf>
      <numFmt numFmtId="170" formatCode="_(* #,##0_);_(* \(#,##0\);_(* &quot;-&quot;??_);_(@_)"/>
    </dxf>
    <dxf>
      <numFmt numFmtId="170" formatCode="_(* #,##0_);_(* \(#,##0\);_(* &quot;-&quot;??_);_(@_)"/>
    </dxf>
    <dxf>
      <numFmt numFmtId="173" formatCode="_(* #,##0.0_);_(* \(#,##0.0\);_(* &quot;-&quot;??_);_(@_)"/>
    </dxf>
    <dxf>
      <numFmt numFmtId="173" formatCode="_(* #,##0.0_);_(* \(#,##0.0\);_(* &quot;-&quot;??_);_(@_)"/>
    </dxf>
    <dxf>
      <numFmt numFmtId="166" formatCode="&quot;$&quot;#,##0"/>
    </dxf>
    <dxf>
      <numFmt numFmtId="174" formatCode="&quot;$&quot;#,##0.0"/>
    </dxf>
    <dxf>
      <numFmt numFmtId="175" formatCode="&quot;$&quot;#,##0.00"/>
    </dxf>
    <dxf>
      <numFmt numFmtId="167" formatCode="[$-409]mmmm\ d\,\ yyyy;@"/>
    </dxf>
    <dxf>
      <numFmt numFmtId="167" formatCode="[$-409]mmmm\ d\,\ yyyy;@"/>
    </dxf>
    <dxf>
      <numFmt numFmtId="166" formatCode="&quot;$&quot;#,##0"/>
    </dxf>
    <dxf>
      <numFmt numFmtId="166" formatCode="&quot;$&quot;#,##0"/>
    </dxf>
    <dxf>
      <font>
        <color theme="0"/>
      </font>
    </dxf>
    <dxf>
      <font>
        <color theme="0"/>
      </font>
    </dxf>
    <dxf>
      <fill>
        <patternFill patternType="solid">
          <bgColor theme="4" tint="-0.499984740745262"/>
        </patternFill>
      </fill>
    </dxf>
    <dxf>
      <fill>
        <patternFill patternType="solid">
          <bgColor theme="4" tint="-0.499984740745262"/>
        </patternFill>
      </fill>
    </dxf>
    <dxf>
      <font>
        <b val="0"/>
      </font>
    </dxf>
    <dxf>
      <font>
        <b val="0"/>
      </font>
    </dxf>
    <dxf>
      <font>
        <b/>
      </font>
    </dxf>
    <dxf>
      <font>
        <b/>
      </font>
    </dxf>
    <dxf>
      <numFmt numFmtId="167" formatCode="[$-409]mmmm\ d\,\ yyyy;@"/>
    </dxf>
    <dxf>
      <numFmt numFmtId="167" formatCode="[$-409]mmmm\ d\,\ yyyy;@"/>
    </dxf>
    <dxf>
      <numFmt numFmtId="167" formatCode="[$-409]mmmm\ d\,\ yyyy;@"/>
    </dxf>
    <dxf>
      <numFmt numFmtId="167" formatCode="[$-409]mmmm\ d\,\ yyyy;@"/>
    </dxf>
    <dxf>
      <numFmt numFmtId="172" formatCode="[$-409]d\-mmm\-yy;@"/>
    </dxf>
    <dxf>
      <numFmt numFmtId="172" formatCode="[$-409]d\-mmm\-yy;@"/>
    </dxf>
    <dxf>
      <font>
        <color theme="0"/>
      </font>
      <border>
        <bottom style="thin">
          <color theme="0" tint="-0.14996795556505021"/>
        </bottom>
        <vertical/>
        <horizontal/>
      </border>
    </dxf>
    <dxf>
      <font>
        <color theme="0"/>
      </font>
      <fill>
        <patternFill patternType="solid">
          <bgColor theme="4" tint="-0.499984740745262"/>
        </patternFill>
      </fill>
      <border>
        <left/>
        <right/>
        <top/>
        <bottom/>
        <vertical/>
        <horizontal/>
      </border>
    </dxf>
  </dxfs>
  <tableStyles count="1" defaultTableStyle="TableStyleMedium2" defaultPivotStyle="PivotStyleLight16">
    <tableStyle name="My Slicer" pivot="0" table="0" count="10" xr9:uid="{00000000-0011-0000-FFFF-FFFF00000000}">
      <tableStyleElement type="wholeTable" dxfId="35"/>
      <tableStyleElement type="headerRow" dxfId="34"/>
    </tableStyle>
  </tableStyles>
  <colors>
    <mruColors>
      <color rgb="FF00CCFF"/>
      <color rgb="FF1C3058"/>
      <color rgb="FF111D35"/>
      <color rgb="FF142340"/>
      <color rgb="FF3399FF"/>
      <color rgb="FF282E5C"/>
      <color rgb="FF003399"/>
      <color rgb="FF0066FF"/>
      <color rgb="FF33CCFF"/>
      <color rgb="FF00216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4" tint="-0.2499465926084170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theme="5"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auto="1"/>
          </font>
          <fill>
            <patternFill patternType="solid">
              <fgColor rgb="FFFFFFFF"/>
              <bgColor rgb="FF00B0F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licer">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 Id="rId5" Type="http://schemas.openxmlformats.org/officeDocument/2006/relationships/image" Target="../media/image5.png"/><Relationship Id="rId4" Type="http://schemas.openxmlformats.org/officeDocument/2006/relationships/image" Target="../media/image4.png"/></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37024891838646E-2"/>
          <c:y val="0.11030858194518514"/>
          <c:w val="0.48119308029139751"/>
          <c:h val="0.76875866612290988"/>
        </c:manualLayout>
      </c:layout>
      <c:doughnutChart>
        <c:varyColors val="1"/>
        <c:ser>
          <c:idx val="0"/>
          <c:order val="0"/>
          <c:tx>
            <c:strRef>
              <c:f>BackEnd!$BX$3</c:f>
              <c:strCache>
                <c:ptCount val="1"/>
                <c:pt idx="0">
                  <c:v>% Total Sales</c:v>
                </c:pt>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01-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03-DD8F-4276-8E64-776585767158}"/>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DD8F-4276-8E64-776585767158}"/>
              </c:ext>
            </c:extLst>
          </c:dPt>
          <c:dPt>
            <c:idx val="3"/>
            <c:bubble3D val="0"/>
            <c:spPr>
              <a:solidFill>
                <a:srgbClr val="C00000"/>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7-DD8F-4276-8E64-776585767158}"/>
              </c:ext>
            </c:extLst>
          </c:dPt>
          <c:dLbls>
            <c:dLbl>
              <c:idx val="3"/>
              <c:layout>
                <c:manualLayout>
                  <c:x val="-8.9775561097256859E-2"/>
                  <c:y val="-9.0305444887118211E-2"/>
                </c:manualLayout>
              </c:layout>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8F-4276-8E64-776585767158}"/>
                </c:ext>
              </c:extLst>
            </c:dLbl>
            <c:spPr>
              <a:noFill/>
              <a:ln>
                <a:noFill/>
              </a:ln>
              <a:effectLst/>
            </c:spPr>
            <c:txPr>
              <a:bodyPr wrap="square" lIns="38100" tIns="19050" rIns="38100" bIns="19050" anchor="ctr">
                <a:spAutoFit/>
              </a:bodyPr>
              <a:lstStyle/>
              <a:p>
                <a:pPr>
                  <a:defRPr sz="105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Reatha Q Breazeale</c:v>
                </c:pt>
                <c:pt idx="2">
                  <c:v>Merle N Burrus</c:v>
                </c:pt>
                <c:pt idx="3">
                  <c:v>Twanna Y Manges</c:v>
                </c:pt>
              </c:strCache>
            </c:strRef>
          </c:cat>
          <c:val>
            <c:numRef>
              <c:f>BackEnd!$BX$4:$BX$7</c:f>
              <c:numCache>
                <c:formatCode>0.00%</c:formatCode>
                <c:ptCount val="4"/>
                <c:pt idx="0">
                  <c:v>0.33536526268000427</c:v>
                </c:pt>
                <c:pt idx="1">
                  <c:v>0.25743609624713704</c:v>
                </c:pt>
                <c:pt idx="2">
                  <c:v>0.24014854338721772</c:v>
                </c:pt>
                <c:pt idx="3">
                  <c:v>0.16705009768564097</c:v>
                </c:pt>
              </c:numCache>
            </c:numRef>
          </c:val>
          <c:extLst>
            <c:ext xmlns:c16="http://schemas.microsoft.com/office/drawing/2014/chart" uri="{C3380CC4-5D6E-409C-BE32-E72D297353CC}">
              <c16:uniqueId val="{00000008-DD8F-4276-8E64-776585767158}"/>
            </c:ext>
          </c:extLst>
        </c:ser>
        <c:ser>
          <c:idx val="1"/>
          <c:order val="1"/>
          <c:tx>
            <c:strRef>
              <c:f>BackEnd!$BY$3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0A-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0C-DD8F-4276-8E64-776585767158}"/>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E-DD8F-4276-8E64-776585767158}"/>
              </c:ext>
            </c:extLst>
          </c:dPt>
          <c:dPt>
            <c:idx val="3"/>
            <c:bubble3D val="0"/>
            <c:spPr>
              <a:noFill/>
              <a:ln w="19050">
                <a:noFill/>
              </a:ln>
              <a:effectLst/>
            </c:spPr>
            <c:extLst>
              <c:ext xmlns:c16="http://schemas.microsoft.com/office/drawing/2014/chart" uri="{C3380CC4-5D6E-409C-BE32-E72D297353CC}">
                <c16:uniqueId val="{00000010-DD8F-4276-8E64-776585767158}"/>
              </c:ext>
            </c:extLst>
          </c:dPt>
          <c:cat>
            <c:strRef>
              <c:f>BackEnd!$BW$4:$BW$7</c:f>
              <c:strCache>
                <c:ptCount val="4"/>
                <c:pt idx="0">
                  <c:v>Antone E Angel</c:v>
                </c:pt>
                <c:pt idx="1">
                  <c:v>Reatha Q Breazeale</c:v>
                </c:pt>
                <c:pt idx="2">
                  <c:v>Merle N Burrus</c:v>
                </c:pt>
                <c:pt idx="3">
                  <c:v>Twanna Y Manges</c:v>
                </c:pt>
              </c:strCache>
            </c:strRef>
          </c:cat>
          <c:val>
            <c:numRef>
              <c:f>BackEnd!$BY$4:$BY$7</c:f>
              <c:numCache>
                <c:formatCode>0.00%</c:formatCode>
                <c:ptCount val="4"/>
                <c:pt idx="0">
                  <c:v>0.33536526268000427</c:v>
                </c:pt>
                <c:pt idx="1">
                  <c:v>0.25743609624713704</c:v>
                </c:pt>
                <c:pt idx="2">
                  <c:v>0.24014854338721772</c:v>
                </c:pt>
                <c:pt idx="3">
                  <c:v>0.16705009768564097</c:v>
                </c:pt>
              </c:numCache>
            </c:numRef>
          </c:val>
          <c:extLst>
            <c:ext xmlns:c16="http://schemas.microsoft.com/office/drawing/2014/chart" uri="{C3380CC4-5D6E-409C-BE32-E72D297353CC}">
              <c16:uniqueId val="{00000011-DD8F-4276-8E64-776585767158}"/>
            </c:ext>
          </c:extLst>
        </c:ser>
        <c:ser>
          <c:idx val="2"/>
          <c:order val="2"/>
          <c:tx>
            <c:strRef>
              <c:f>BackEnd!$BZ$3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13-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15-DD8F-4276-8E64-776585767158}"/>
              </c:ext>
            </c:extLst>
          </c:dPt>
          <c:dPt>
            <c:idx val="2"/>
            <c:bubble3D val="0"/>
            <c:spPr>
              <a:noFill/>
              <a:ln w="19050">
                <a:noFill/>
              </a:ln>
              <a:effectLst/>
            </c:spPr>
            <c:extLst>
              <c:ext xmlns:c16="http://schemas.microsoft.com/office/drawing/2014/chart" uri="{C3380CC4-5D6E-409C-BE32-E72D297353CC}">
                <c16:uniqueId val="{00000017-DD8F-4276-8E64-776585767158}"/>
              </c:ext>
            </c:extLst>
          </c:dPt>
          <c:dPt>
            <c:idx val="3"/>
            <c:bubble3D val="0"/>
            <c:spPr>
              <a:noFill/>
              <a:ln w="19050">
                <a:noFill/>
              </a:ln>
              <a:effectLst/>
            </c:spPr>
            <c:extLst>
              <c:ext xmlns:c16="http://schemas.microsoft.com/office/drawing/2014/chart" uri="{C3380CC4-5D6E-409C-BE32-E72D297353CC}">
                <c16:uniqueId val="{00000019-DD8F-4276-8E64-776585767158}"/>
              </c:ext>
            </c:extLst>
          </c:dPt>
          <c:dLbls>
            <c:dLbl>
              <c:idx val="1"/>
              <c:layout>
                <c:manualLayout>
                  <c:x val="0.10640066500415628"/>
                  <c:y val="6.7716117158661937E-2"/>
                </c:manualLayout>
              </c:layout>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D8F-4276-8E64-776585767158}"/>
                </c:ext>
              </c:extLst>
            </c:dLbl>
            <c:dLbl>
              <c:idx val="2"/>
              <c:layout>
                <c:manualLayout>
                  <c:x val="-1.2213560586722171E-2"/>
                  <c:y val="0.27091633466135451"/>
                </c:manualLayout>
              </c:layout>
              <c:tx>
                <c:rich>
                  <a:bodyPr wrap="square" lIns="38100" tIns="19050" rIns="38100" bIns="19050" anchor="ctr">
                    <a:spAutoFit/>
                  </a:bodyPr>
                  <a:lstStyle/>
                  <a:p>
                    <a:pPr>
                      <a:defRPr/>
                    </a:pPr>
                    <a:fld id="{8E517465-58BE-4081-8DB2-A5CC6D48F512}" type="VALUE">
                      <a:rPr lang="en-US" sz="1050" b="1">
                        <a:solidFill>
                          <a:schemeClr val="bg1"/>
                        </a:solidFill>
                      </a:rPr>
                      <a:pPr>
                        <a:defRPr/>
                      </a:pPr>
                      <a:t>[VALUE]</a:t>
                    </a:fld>
                    <a:endParaRPr lang="en-US"/>
                  </a:p>
                </c:rich>
              </c:tx>
              <c:spPr>
                <a:noFill/>
                <a:ln w="22225">
                  <a:solidFill>
                    <a:schemeClr val="bg1"/>
                  </a:solid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DD8F-4276-8E64-77658576715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Reatha Q Breazeale</c:v>
                </c:pt>
                <c:pt idx="2">
                  <c:v>Merle N Burrus</c:v>
                </c:pt>
                <c:pt idx="3">
                  <c:v>Twanna Y Manges</c:v>
                </c:pt>
              </c:strCache>
            </c:strRef>
          </c:cat>
          <c:val>
            <c:numRef>
              <c:f>BackEnd!$BZ$4:$BZ$7</c:f>
              <c:numCache>
                <c:formatCode>0.00%</c:formatCode>
                <c:ptCount val="4"/>
                <c:pt idx="0">
                  <c:v>0.33536526268000427</c:v>
                </c:pt>
                <c:pt idx="1">
                  <c:v>0.25743609624713704</c:v>
                </c:pt>
                <c:pt idx="2">
                  <c:v>0.24014854338721772</c:v>
                </c:pt>
                <c:pt idx="3">
                  <c:v>0.16705009768564097</c:v>
                </c:pt>
              </c:numCache>
            </c:numRef>
          </c:val>
          <c:extLst>
            <c:ext xmlns:c16="http://schemas.microsoft.com/office/drawing/2014/chart" uri="{C3380CC4-5D6E-409C-BE32-E72D297353CC}">
              <c16:uniqueId val="{0000001A-DD8F-4276-8E64-776585767158}"/>
            </c:ext>
          </c:extLst>
        </c:ser>
        <c:ser>
          <c:idx val="3"/>
          <c:order val="3"/>
          <c:tx>
            <c:strRef>
              <c:f>BackEnd!$CA$3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1C-DD8F-4276-8E64-776585767158}"/>
              </c:ext>
            </c:extLst>
          </c:dPt>
          <c:dPt>
            <c:idx val="1"/>
            <c:bubble3D val="0"/>
            <c:spPr>
              <a:noFill/>
              <a:ln w="19050">
                <a:noFill/>
              </a:ln>
              <a:effectLst/>
            </c:spPr>
            <c:extLst>
              <c:ext xmlns:c16="http://schemas.microsoft.com/office/drawing/2014/chart" uri="{C3380CC4-5D6E-409C-BE32-E72D297353CC}">
                <c16:uniqueId val="{0000001E-DD8F-4276-8E64-776585767158}"/>
              </c:ext>
            </c:extLst>
          </c:dPt>
          <c:dPt>
            <c:idx val="2"/>
            <c:bubble3D val="0"/>
            <c:spPr>
              <a:noFill/>
              <a:ln w="19050">
                <a:noFill/>
              </a:ln>
              <a:effectLst/>
            </c:spPr>
            <c:extLst>
              <c:ext xmlns:c16="http://schemas.microsoft.com/office/drawing/2014/chart" uri="{C3380CC4-5D6E-409C-BE32-E72D297353CC}">
                <c16:uniqueId val="{00000020-DD8F-4276-8E64-776585767158}"/>
              </c:ext>
            </c:extLst>
          </c:dPt>
          <c:dPt>
            <c:idx val="3"/>
            <c:bubble3D val="0"/>
            <c:spPr>
              <a:noFill/>
              <a:ln w="19050">
                <a:noFill/>
              </a:ln>
              <a:effectLst/>
            </c:spPr>
            <c:extLst>
              <c:ext xmlns:c16="http://schemas.microsoft.com/office/drawing/2014/chart" uri="{C3380CC4-5D6E-409C-BE32-E72D297353CC}">
                <c16:uniqueId val="{00000022-DD8F-4276-8E64-776585767158}"/>
              </c:ext>
            </c:extLst>
          </c:dPt>
          <c:cat>
            <c:strRef>
              <c:f>BackEnd!$BW$4:$BW$7</c:f>
              <c:strCache>
                <c:ptCount val="4"/>
                <c:pt idx="0">
                  <c:v>Antone E Angel</c:v>
                </c:pt>
                <c:pt idx="1">
                  <c:v>Reatha Q Breazeale</c:v>
                </c:pt>
                <c:pt idx="2">
                  <c:v>Merle N Burrus</c:v>
                </c:pt>
                <c:pt idx="3">
                  <c:v>Twanna Y Manges</c:v>
                </c:pt>
              </c:strCache>
            </c:strRef>
          </c:cat>
          <c:val>
            <c:numRef>
              <c:f>BackEnd!$CA$4:$CA$7</c:f>
              <c:numCache>
                <c:formatCode>0.00%</c:formatCode>
                <c:ptCount val="4"/>
                <c:pt idx="0">
                  <c:v>0.33536526268000427</c:v>
                </c:pt>
                <c:pt idx="1">
                  <c:v>0.25743609624713704</c:v>
                </c:pt>
                <c:pt idx="2">
                  <c:v>0.24014854338721772</c:v>
                </c:pt>
                <c:pt idx="3">
                  <c:v>0.16705009768564097</c:v>
                </c:pt>
              </c:numCache>
            </c:numRef>
          </c:val>
          <c:extLst>
            <c:ext xmlns:c16="http://schemas.microsoft.com/office/drawing/2014/chart" uri="{C3380CC4-5D6E-409C-BE32-E72D297353CC}">
              <c16:uniqueId val="{00000023-DD8F-4276-8E64-776585767158}"/>
            </c:ext>
          </c:extLst>
        </c:ser>
        <c:ser>
          <c:idx val="4"/>
          <c:order val="4"/>
          <c:tx>
            <c:strRef>
              <c:f>BackEnd!$CB$3</c:f>
              <c:strCache>
                <c:ptCount val="1"/>
              </c:strCache>
            </c:strRef>
          </c:tx>
          <c:spPr>
            <a:ln>
              <a:noFill/>
            </a:ln>
          </c:spPr>
          <c:dPt>
            <c:idx val="0"/>
            <c:bubble3D val="0"/>
            <c:spPr>
              <a:solidFill>
                <a:srgbClr val="00CCFF"/>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25-DD8F-4276-8E64-776585767158}"/>
              </c:ext>
            </c:extLst>
          </c:dPt>
          <c:dPt>
            <c:idx val="1"/>
            <c:bubble3D val="0"/>
            <c:spPr>
              <a:noFill/>
              <a:ln w="19050">
                <a:noFill/>
              </a:ln>
              <a:effectLst/>
            </c:spPr>
            <c:extLst>
              <c:ext xmlns:c16="http://schemas.microsoft.com/office/drawing/2014/chart" uri="{C3380CC4-5D6E-409C-BE32-E72D297353CC}">
                <c16:uniqueId val="{00000027-DD8F-4276-8E64-776585767158}"/>
              </c:ext>
            </c:extLst>
          </c:dPt>
          <c:dPt>
            <c:idx val="2"/>
            <c:bubble3D val="0"/>
            <c:spPr>
              <a:noFill/>
              <a:ln w="19050">
                <a:noFill/>
              </a:ln>
              <a:effectLst/>
            </c:spPr>
            <c:extLst>
              <c:ext xmlns:c16="http://schemas.microsoft.com/office/drawing/2014/chart" uri="{C3380CC4-5D6E-409C-BE32-E72D297353CC}">
                <c16:uniqueId val="{00000029-DD8F-4276-8E64-776585767158}"/>
              </c:ext>
            </c:extLst>
          </c:dPt>
          <c:dPt>
            <c:idx val="3"/>
            <c:bubble3D val="0"/>
            <c:spPr>
              <a:noFill/>
              <a:ln w="19050">
                <a:noFill/>
              </a:ln>
              <a:effectLst/>
            </c:spPr>
            <c:extLst>
              <c:ext xmlns:c16="http://schemas.microsoft.com/office/drawing/2014/chart" uri="{C3380CC4-5D6E-409C-BE32-E72D297353CC}">
                <c16:uniqueId val="{0000002B-DD8F-4276-8E64-776585767158}"/>
              </c:ext>
            </c:extLst>
          </c:dPt>
          <c:dLbls>
            <c:dLbl>
              <c:idx val="0"/>
              <c:layout>
                <c:manualLayout>
                  <c:x val="0.11305070656691604"/>
                  <c:y val="-9.0305444887118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D8F-4276-8E64-776585767158}"/>
                </c:ext>
              </c:extLst>
            </c:dLbl>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Reatha Q Breazeale</c:v>
                </c:pt>
                <c:pt idx="2">
                  <c:v>Merle N Burrus</c:v>
                </c:pt>
                <c:pt idx="3">
                  <c:v>Twanna Y Manges</c:v>
                </c:pt>
              </c:strCache>
            </c:strRef>
          </c:cat>
          <c:val>
            <c:numRef>
              <c:f>BackEnd!$CB$4:$CB$7</c:f>
              <c:numCache>
                <c:formatCode>0.00%</c:formatCode>
                <c:ptCount val="4"/>
                <c:pt idx="0">
                  <c:v>0.33536526268000427</c:v>
                </c:pt>
                <c:pt idx="1">
                  <c:v>0.25743609624713704</c:v>
                </c:pt>
                <c:pt idx="2">
                  <c:v>0.24014854338721772</c:v>
                </c:pt>
                <c:pt idx="3">
                  <c:v>0.16705009768564097</c:v>
                </c:pt>
              </c:numCache>
            </c:numRef>
          </c:val>
          <c:extLst>
            <c:ext xmlns:c16="http://schemas.microsoft.com/office/drawing/2014/chart" uri="{C3380CC4-5D6E-409C-BE32-E72D297353CC}">
              <c16:uniqueId val="{0000002C-DD8F-4276-8E64-77658576715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654184748103495"/>
          <c:y val="0.37694095011031986"/>
          <c:w val="0.32683304861206564"/>
          <c:h val="0.38423189133230856"/>
        </c:manualLayout>
      </c:layout>
      <c:overlay val="0"/>
      <c:txPr>
        <a:bodyPr/>
        <a:lstStyle/>
        <a:p>
          <a:pPr>
            <a:defRPr b="1">
              <a:solidFill>
                <a:schemeClr val="bg1"/>
              </a:solidFill>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(drinks store by search bar).xlsx]BackEnd!Top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99FF"/>
          </a:solidFill>
          <a:ln>
            <a:noFill/>
          </a:ln>
          <a:effectLst/>
        </c:spPr>
        <c:marker>
          <c:symbol val="none"/>
        </c:marker>
      </c:pivotFmt>
      <c:pivotFmt>
        <c:idx val="3"/>
        <c:spPr>
          <a:solidFill>
            <a:schemeClr val="accent2">
              <a:lumMod val="50000"/>
            </a:schemeClr>
          </a:solidFill>
          <a:ln>
            <a:noFill/>
          </a:ln>
          <a:effectLst/>
        </c:spPr>
      </c:pivotFmt>
      <c:pivotFmt>
        <c:idx val="4"/>
        <c:spPr>
          <a:solidFill>
            <a:srgbClr val="3399FF"/>
          </a:solidFill>
          <a:ln>
            <a:noFill/>
          </a:ln>
          <a:effectLst>
            <a:outerShdw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BackEnd!$DL$3</c:f>
              <c:strCache>
                <c:ptCount val="1"/>
                <c:pt idx="0">
                  <c:v>Total</c:v>
                </c:pt>
              </c:strCache>
            </c:strRef>
          </c:tx>
          <c:spPr>
            <a:solidFill>
              <a:srgbClr val="3399FF"/>
            </a:solidFill>
            <a:ln>
              <a:noFill/>
            </a:ln>
            <a:effectLst>
              <a:outerShdw dist="38100" dir="8100000" algn="tr" rotWithShape="0">
                <a:prstClr val="black">
                  <a:alpha val="40000"/>
                </a:prstClr>
              </a:outerShdw>
            </a:effectLst>
          </c:spPr>
          <c:invertIfNegative val="0"/>
          <c:cat>
            <c:strRef>
              <c:f>BackEnd!$DK$4:$DK$9</c:f>
              <c:strCache>
                <c:ptCount val="5"/>
                <c:pt idx="0">
                  <c:v>Egg Cream</c:v>
                </c:pt>
                <c:pt idx="1">
                  <c:v>Fireball</c:v>
                </c:pt>
                <c:pt idx="2">
                  <c:v>Apple Beer</c:v>
                </c:pt>
                <c:pt idx="3">
                  <c:v>Oliver Cromwell</c:v>
                </c:pt>
                <c:pt idx="4">
                  <c:v>Date Shake</c:v>
                </c:pt>
              </c:strCache>
            </c:strRef>
          </c:cat>
          <c:val>
            <c:numRef>
              <c:f>BackEnd!$DL$4:$DL$9</c:f>
              <c:numCache>
                <c:formatCode>General</c:formatCode>
                <c:ptCount val="5"/>
                <c:pt idx="0">
                  <c:v>9054</c:v>
                </c:pt>
                <c:pt idx="1">
                  <c:v>9150</c:v>
                </c:pt>
                <c:pt idx="2">
                  <c:v>12930</c:v>
                </c:pt>
                <c:pt idx="3">
                  <c:v>19562</c:v>
                </c:pt>
                <c:pt idx="4">
                  <c:v>25550</c:v>
                </c:pt>
              </c:numCache>
            </c:numRef>
          </c:val>
          <c:extLst>
            <c:ext xmlns:c16="http://schemas.microsoft.com/office/drawing/2014/chart" uri="{C3380CC4-5D6E-409C-BE32-E72D297353CC}">
              <c16:uniqueId val="{00000002-FEE3-4D6E-8D68-E9FFC743E85E}"/>
            </c:ext>
          </c:extLst>
        </c:ser>
        <c:dLbls>
          <c:showLegendKey val="0"/>
          <c:showVal val="0"/>
          <c:showCatName val="0"/>
          <c:showSerName val="0"/>
          <c:showPercent val="0"/>
          <c:showBubbleSize val="0"/>
        </c:dLbls>
        <c:gapWidth val="182"/>
        <c:axId val="303248408"/>
        <c:axId val="303244472"/>
      </c:barChart>
      <c:catAx>
        <c:axId val="3032484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3244472"/>
        <c:crosses val="autoZero"/>
        <c:auto val="1"/>
        <c:lblAlgn val="ctr"/>
        <c:lblOffset val="100"/>
        <c:noMultiLvlLbl val="0"/>
      </c:catAx>
      <c:valAx>
        <c:axId val="303244472"/>
        <c:scaling>
          <c:orientation val="minMax"/>
        </c:scaling>
        <c:delete val="1"/>
        <c:axPos val="b"/>
        <c:numFmt formatCode="General" sourceLinked="1"/>
        <c:majorTickMark val="none"/>
        <c:minorTickMark val="none"/>
        <c:tickLblPos val="nextTo"/>
        <c:crossAx val="303248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2"/>
            </a:solidFill>
            <a:ln>
              <a:noFill/>
            </a:ln>
            <a:effectLst>
              <a:outerShdw dist="215900" dir="5400000" algn="t" rotWithShape="0">
                <a:prstClr val="black">
                  <a:alpha val="40000"/>
                </a:prstClr>
              </a:outerShdw>
            </a:effectLst>
          </c:spPr>
          <c:invertIfNegative val="0"/>
          <c:dPt>
            <c:idx val="0"/>
            <c:invertIfNegative val="0"/>
            <c:bubble3D val="0"/>
            <c:spPr>
              <a:solidFill>
                <a:schemeClr val="accent2">
                  <a:alpha val="94000"/>
                </a:schemeClr>
              </a:solidFill>
              <a:ln>
                <a:noFill/>
              </a:ln>
              <a:effectLst>
                <a:outerShdw dist="215900" dir="5400000" algn="t" rotWithShape="0">
                  <a:prstClr val="black">
                    <a:alpha val="40000"/>
                  </a:prstClr>
                </a:outerShdw>
              </a:effectLst>
            </c:spPr>
            <c:extLst>
              <c:ext xmlns:c16="http://schemas.microsoft.com/office/drawing/2014/chart" uri="{C3380CC4-5D6E-409C-BE32-E72D297353CC}">
                <c16:uniqueId val="{00000004-EC16-487F-A656-8B6CF91268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BackEnd!$DZ$9</c:f>
              <c:strCache>
                <c:ptCount val="1"/>
                <c:pt idx="0">
                  <c:v>Category</c:v>
                </c:pt>
              </c:strCache>
            </c:strRef>
          </c:cat>
          <c:val>
            <c:numRef>
              <c:f>BackEnd!$EA$9</c:f>
              <c:numCache>
                <c:formatCode>"$"#,##0</c:formatCode>
                <c:ptCount val="1"/>
                <c:pt idx="0">
                  <c:v>119354</c:v>
                </c:pt>
              </c:numCache>
            </c:numRef>
          </c:val>
          <c:extLst>
            <c:ext xmlns:c16="http://schemas.microsoft.com/office/drawing/2014/chart" uri="{C3380CC4-5D6E-409C-BE32-E72D297353CC}">
              <c16:uniqueId val="{00000000-EC16-487F-A656-8B6CF912686F}"/>
            </c:ext>
          </c:extLst>
        </c:ser>
        <c:ser>
          <c:idx val="1"/>
          <c:order val="1"/>
          <c:spPr>
            <a:solidFill>
              <a:schemeClr val="accent2">
                <a:lumMod val="50000"/>
              </a:schemeClr>
            </a:solidFill>
            <a:ln>
              <a:noFill/>
            </a:ln>
            <a:effectLst>
              <a:outerShdw dist="38100" dir="5400000" algn="t" rotWithShape="0">
                <a:prstClr val="black">
                  <a:alpha val="40000"/>
                </a:prstClr>
              </a:outerShdw>
            </a:effectLst>
          </c:spPr>
          <c:invertIfNegative val="0"/>
          <c:dPt>
            <c:idx val="0"/>
            <c:invertIfNegative val="0"/>
            <c:bubble3D val="0"/>
            <c:spPr>
              <a:solidFill>
                <a:schemeClr val="accent2">
                  <a:lumMod val="50000"/>
                </a:schemeClr>
              </a:solidFill>
              <a:ln>
                <a:noFill/>
              </a:ln>
              <a:effectLst>
                <a:outerShdw dist="38100" dir="5400000" algn="t" rotWithShape="0">
                  <a:prstClr val="black">
                    <a:alpha val="40000"/>
                  </a:prstClr>
                </a:outerShdw>
              </a:effectLst>
            </c:spPr>
            <c:extLst>
              <c:ext xmlns:c16="http://schemas.microsoft.com/office/drawing/2014/chart" uri="{C3380CC4-5D6E-409C-BE32-E72D297353CC}">
                <c16:uniqueId val="{00000002-EC16-487F-A656-8B6CF912686F}"/>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16-487F-A656-8B6CF912686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BackEnd!$DZ$9</c:f>
              <c:strCache>
                <c:ptCount val="1"/>
                <c:pt idx="0">
                  <c:v>Category</c:v>
                </c:pt>
              </c:strCache>
            </c:strRef>
          </c:cat>
          <c:val>
            <c:numRef>
              <c:f>BackEnd!$EB$9</c:f>
              <c:numCache>
                <c:formatCode>"$"#,##0</c:formatCode>
                <c:ptCount val="1"/>
                <c:pt idx="0">
                  <c:v>76683</c:v>
                </c:pt>
              </c:numCache>
            </c:numRef>
          </c:val>
          <c:extLst>
            <c:ext xmlns:c16="http://schemas.microsoft.com/office/drawing/2014/chart" uri="{C3380CC4-5D6E-409C-BE32-E72D297353CC}">
              <c16:uniqueId val="{00000003-EC16-487F-A656-8B6CF912686F}"/>
            </c:ext>
          </c:extLst>
        </c:ser>
        <c:dLbls>
          <c:showLegendKey val="0"/>
          <c:showVal val="0"/>
          <c:showCatName val="0"/>
          <c:showSerName val="0"/>
          <c:showPercent val="0"/>
          <c:showBubbleSize val="0"/>
        </c:dLbls>
        <c:gapWidth val="0"/>
        <c:overlap val="100"/>
        <c:axId val="453495968"/>
        <c:axId val="453496952"/>
      </c:barChart>
      <c:catAx>
        <c:axId val="453495968"/>
        <c:scaling>
          <c:orientation val="minMax"/>
        </c:scaling>
        <c:delete val="1"/>
        <c:axPos val="l"/>
        <c:numFmt formatCode="General" sourceLinked="1"/>
        <c:majorTickMark val="none"/>
        <c:minorTickMark val="none"/>
        <c:tickLblPos val="nextTo"/>
        <c:crossAx val="453496952"/>
        <c:crosses val="autoZero"/>
        <c:auto val="1"/>
        <c:lblAlgn val="ctr"/>
        <c:lblOffset val="100"/>
        <c:noMultiLvlLbl val="0"/>
      </c:catAx>
      <c:valAx>
        <c:axId val="453496952"/>
        <c:scaling>
          <c:orientation val="minMax"/>
        </c:scaling>
        <c:delete val="1"/>
        <c:axPos val="b"/>
        <c:numFmt formatCode="&quot;$&quot;#,##0" sourceLinked="1"/>
        <c:majorTickMark val="none"/>
        <c:minorTickMark val="none"/>
        <c:tickLblPos val="nextTo"/>
        <c:crossAx val="453495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BackEnd!$T$4</c:f>
              <c:strCache>
                <c:ptCount val="1"/>
                <c:pt idx="0">
                  <c:v>Main Street</c:v>
                </c:pt>
              </c:strCache>
            </c:strRef>
          </c:tx>
          <c:spPr>
            <a:ln>
              <a:noFill/>
            </a:ln>
            <a:effectLst>
              <a:outerShdw dist="38100" dir="13500000" algn="br" rotWithShape="0">
                <a:prstClr val="black">
                  <a:alpha val="40000"/>
                </a:prstClr>
              </a:outerShdw>
            </a:effectLst>
          </c:spPr>
          <c:dPt>
            <c:idx val="0"/>
            <c:bubble3D val="0"/>
            <c:spPr>
              <a:solidFill>
                <a:srgbClr val="33CCFF"/>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0E87-43D9-96F2-9A97AC567AC2}"/>
              </c:ext>
            </c:extLst>
          </c:dPt>
          <c:dPt>
            <c:idx val="1"/>
            <c:bubble3D val="0"/>
            <c:spPr>
              <a:solidFill>
                <a:srgbClr val="33CCFF">
                  <a:alpha val="10000"/>
                </a:srgb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0E87-43D9-96F2-9A97AC567AC2}"/>
              </c:ext>
            </c:extLst>
          </c:dPt>
          <c:val>
            <c:numRef>
              <c:f>BackEnd!$U$4:$V$4</c:f>
              <c:numCache>
                <c:formatCode>0.00%</c:formatCode>
                <c:ptCount val="2"/>
                <c:pt idx="0">
                  <c:v>0.56118487836479847</c:v>
                </c:pt>
                <c:pt idx="1">
                  <c:v>0.43881512163520153</c:v>
                </c:pt>
              </c:numCache>
            </c:numRef>
          </c:val>
          <c:extLst>
            <c:ext xmlns:c16="http://schemas.microsoft.com/office/drawing/2014/chart" uri="{C3380CC4-5D6E-409C-BE32-E72D297353CC}">
              <c16:uniqueId val="{00000004-0E87-43D9-96F2-9A97AC567A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BackEnd!$T$5</c:f>
              <c:strCache>
                <c:ptCount val="1"/>
                <c:pt idx="0">
                  <c:v>Uptown Store</c:v>
                </c:pt>
              </c:strCache>
            </c:strRef>
          </c:tx>
          <c:spPr>
            <a:ln>
              <a:noFill/>
            </a:ln>
            <a:effectLst>
              <a:outerShdw dist="38100" dir="13500000" algn="br" rotWithShape="0">
                <a:prstClr val="black">
                  <a:alpha val="40000"/>
                </a:prstClr>
              </a:outerShdw>
            </a:effectLst>
          </c:spPr>
          <c:dPt>
            <c:idx val="0"/>
            <c:bubble3D val="0"/>
            <c:spPr>
              <a:solidFill>
                <a:schemeClr val="accent2">
                  <a:lumMod val="50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E65B-404E-8856-8F63A791DB9E}"/>
              </c:ext>
            </c:extLst>
          </c:dPt>
          <c:dPt>
            <c:idx val="1"/>
            <c:bubble3D val="0"/>
            <c:spPr>
              <a:solidFill>
                <a:schemeClr val="accent2">
                  <a:lumMod val="50000"/>
                  <a:alpha val="10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E65B-404E-8856-8F63A791DB9E}"/>
              </c:ext>
            </c:extLst>
          </c:dPt>
          <c:val>
            <c:numRef>
              <c:f>BackEnd!$U$5:$V$5</c:f>
              <c:numCache>
                <c:formatCode>0.00%</c:formatCode>
                <c:ptCount val="2"/>
                <c:pt idx="0">
                  <c:v>0.3784744716558609</c:v>
                </c:pt>
                <c:pt idx="1">
                  <c:v>0.6215255283441391</c:v>
                </c:pt>
              </c:numCache>
            </c:numRef>
          </c:val>
          <c:extLst>
            <c:ext xmlns:c16="http://schemas.microsoft.com/office/drawing/2014/chart" uri="{C3380CC4-5D6E-409C-BE32-E72D297353CC}">
              <c16:uniqueId val="{00000004-E65B-404E-8856-8F63A791DB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BackEnd!$T$6</c:f>
              <c:strCache>
                <c:ptCount val="1"/>
                <c:pt idx="0">
                  <c:v>Fenard Store</c:v>
                </c:pt>
              </c:strCache>
            </c:strRef>
          </c:tx>
          <c:spPr>
            <a:ln>
              <a:noFill/>
            </a:ln>
            <a:effectLst>
              <a:outerShdw dist="38100" dir="13500000" algn="br" rotWithShape="0">
                <a:prstClr val="black">
                  <a:alpha val="40000"/>
                </a:prstClr>
              </a:outerShdw>
            </a:effectLst>
          </c:spPr>
          <c:dPt>
            <c:idx val="0"/>
            <c:bubble3D val="0"/>
            <c:spPr>
              <a:solidFill>
                <a:schemeClr val="accent1">
                  <a:lumMod val="75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8948-493B-B1DD-28B4E2CAB937}"/>
              </c:ext>
            </c:extLst>
          </c:dPt>
          <c:dPt>
            <c:idx val="1"/>
            <c:bubble3D val="0"/>
            <c:spPr>
              <a:solidFill>
                <a:srgbClr val="3399FF">
                  <a:alpha val="10000"/>
                </a:srgb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8948-493B-B1DD-28B4E2CAB937}"/>
              </c:ext>
            </c:extLst>
          </c:dPt>
          <c:val>
            <c:numRef>
              <c:f>BackEnd!$U$6:$V$6</c:f>
              <c:numCache>
                <c:formatCode>0.00%</c:formatCode>
                <c:ptCount val="2"/>
                <c:pt idx="0">
                  <c:v>6.0340649979340633E-2</c:v>
                </c:pt>
                <c:pt idx="1">
                  <c:v>0.93965935002065937</c:v>
                </c:pt>
              </c:numCache>
            </c:numRef>
          </c:val>
          <c:extLst>
            <c:ext xmlns:c16="http://schemas.microsoft.com/office/drawing/2014/chart" uri="{C3380CC4-5D6E-409C-BE32-E72D297353CC}">
              <c16:uniqueId val="{00000004-8948-493B-B1DD-28B4E2CAB93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blipFill>
              <a:blip xmlns:r="http://schemas.openxmlformats.org/officeDocument/2006/relationships" r:embed="rId3"/>
              <a:tile tx="0" ty="0" sx="100000" sy="100000" flip="none" algn="tl"/>
            </a:blipFill>
            <a:ln>
              <a:noFill/>
            </a:ln>
            <a:effectLst>
              <a:outerShdw dist="38100" dir="13500000" algn="br" rotWithShape="0">
                <a:prstClr val="black">
                  <a:alpha val="40000"/>
                </a:prstClr>
              </a:outerShdw>
            </a:effectLst>
          </c:spPr>
          <c:invertIfNegative val="0"/>
          <c:dPt>
            <c:idx val="0"/>
            <c:invertIfNegative val="0"/>
            <c:bubble3D val="0"/>
            <c:spPr>
              <a:blipFill>
                <a:blip xmlns:r="http://schemas.openxmlformats.org/officeDocument/2006/relationships" r:embed="rId4"/>
                <a:stretch>
                  <a:fillRect/>
                </a:stretch>
              </a:blipFill>
              <a:ln>
                <a:noFill/>
              </a:ln>
              <a:effectLst>
                <a:outerShdw dist="38100" dir="13500000" algn="br" rotWithShape="0">
                  <a:prstClr val="black">
                    <a:alpha val="40000"/>
                  </a:prstClr>
                </a:outerShdw>
              </a:effectLst>
            </c:spPr>
            <c:extLst>
              <c:ext xmlns:c16="http://schemas.microsoft.com/office/drawing/2014/chart" uri="{C3380CC4-5D6E-409C-BE32-E72D297353CC}">
                <c16:uniqueId val="{00000001-7BCE-4EEA-8A76-98A5A035F202}"/>
              </c:ext>
            </c:extLst>
          </c:dPt>
          <c:dPt>
            <c:idx val="1"/>
            <c:invertIfNegative val="0"/>
            <c:bubble3D val="0"/>
            <c:spPr>
              <a:blipFill>
                <a:blip xmlns:r="http://schemas.openxmlformats.org/officeDocument/2006/relationships" r:embed="rId5"/>
                <a:stretch>
                  <a:fillRect/>
                </a:stretch>
              </a:blipFill>
              <a:ln>
                <a:noFill/>
              </a:ln>
              <a:effectLst>
                <a:outerShdw dist="38100" dir="13500000" algn="br" rotWithShape="0">
                  <a:prstClr val="black">
                    <a:alpha val="40000"/>
                  </a:prstClr>
                </a:outerShdw>
              </a:effectLst>
            </c:spPr>
            <c:extLst>
              <c:ext xmlns:c16="http://schemas.microsoft.com/office/drawing/2014/chart" uri="{C3380CC4-5D6E-409C-BE32-E72D297353CC}">
                <c16:uniqueId val="{00000003-7BCE-4EEA-8A76-98A5A035F20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35916994750657"/>
                      <c:h val="0.29333401166420769"/>
                    </c:manualLayout>
                  </c15:layout>
                </c:ext>
                <c:ext xmlns:c16="http://schemas.microsoft.com/office/drawing/2014/chart" uri="{C3380CC4-5D6E-409C-BE32-E72D297353CC}">
                  <c16:uniqueId val="{00000001-7BCE-4EEA-8A76-98A5A035F202}"/>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31750328083989"/>
                      <c:h val="0.29333401166420769"/>
                    </c:manualLayout>
                  </c15:layout>
                </c:ext>
                <c:ext xmlns:c16="http://schemas.microsoft.com/office/drawing/2014/chart" uri="{C3380CC4-5D6E-409C-BE32-E72D297353CC}">
                  <c16:uniqueId val="{00000003-7BCE-4EEA-8A76-98A5A035F2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BackEnd!$F$4:$F$5</c:f>
              <c:strCache>
                <c:ptCount val="2"/>
                <c:pt idx="0">
                  <c:v>Fenad Grek</c:v>
                </c:pt>
                <c:pt idx="1">
                  <c:v>Amir Yusha</c:v>
                </c:pt>
              </c:strCache>
            </c:strRef>
          </c:cat>
          <c:val>
            <c:numRef>
              <c:f>BackEnd!$G$4:$G$5</c:f>
              <c:numCache>
                <c:formatCode>"$"#,##0</c:formatCode>
                <c:ptCount val="2"/>
                <c:pt idx="0">
                  <c:v>138225</c:v>
                </c:pt>
                <c:pt idx="1">
                  <c:v>57812</c:v>
                </c:pt>
              </c:numCache>
            </c:numRef>
          </c:val>
          <c:extLst>
            <c:ext xmlns:c16="http://schemas.microsoft.com/office/drawing/2014/chart" uri="{C3380CC4-5D6E-409C-BE32-E72D297353CC}">
              <c16:uniqueId val="{00000004-7BCE-4EEA-8A76-98A5A035F202}"/>
            </c:ext>
          </c:extLst>
        </c:ser>
        <c:dLbls>
          <c:showLegendKey val="0"/>
          <c:showVal val="0"/>
          <c:showCatName val="0"/>
          <c:showSerName val="0"/>
          <c:showPercent val="0"/>
          <c:showBubbleSize val="0"/>
        </c:dLbls>
        <c:gapWidth val="46"/>
        <c:overlap val="-27"/>
        <c:axId val="379967704"/>
        <c:axId val="379973280"/>
      </c:barChart>
      <c:catAx>
        <c:axId val="37996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9973280"/>
        <c:crosses val="autoZero"/>
        <c:auto val="1"/>
        <c:lblAlgn val="ctr"/>
        <c:lblOffset val="100"/>
        <c:noMultiLvlLbl val="0"/>
      </c:catAx>
      <c:valAx>
        <c:axId val="379973280"/>
        <c:scaling>
          <c:orientation val="minMax"/>
        </c:scaling>
        <c:delete val="1"/>
        <c:axPos val="l"/>
        <c:numFmt formatCode="&quot;$&quot;#,##0" sourceLinked="1"/>
        <c:majorTickMark val="none"/>
        <c:minorTickMark val="none"/>
        <c:tickLblPos val="nextTo"/>
        <c:crossAx val="379967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(drinks store by search bar).xlsx]BackEnd!SuppervisorView</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CCFF"/>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BackEnd!$DC$3</c:f>
              <c:strCache>
                <c:ptCount val="1"/>
                <c:pt idx="0">
                  <c:v>Total</c:v>
                </c:pt>
              </c:strCache>
            </c:strRef>
          </c:tx>
          <c:spPr>
            <a:solidFill>
              <a:srgbClr val="00CCFF"/>
            </a:solidFill>
            <a:ln>
              <a:noFill/>
            </a:ln>
            <a:effectLst>
              <a:outerShdw blurRad="50800" dist="38100" dir="8100000" algn="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BackEnd!$DB$4:$DB$8</c:f>
              <c:strCache>
                <c:ptCount val="4"/>
                <c:pt idx="0">
                  <c:v>Anitra F Dedmon</c:v>
                </c:pt>
                <c:pt idx="1">
                  <c:v>Jeremiah E Isler</c:v>
                </c:pt>
                <c:pt idx="2">
                  <c:v>Josef I Sergent</c:v>
                </c:pt>
                <c:pt idx="3">
                  <c:v>Reatha O Hansford</c:v>
                </c:pt>
              </c:strCache>
            </c:strRef>
          </c:cat>
          <c:val>
            <c:numRef>
              <c:f>BackEnd!$DC$4:$DC$8</c:f>
              <c:numCache>
                <c:formatCode>General</c:formatCode>
                <c:ptCount val="4"/>
                <c:pt idx="0">
                  <c:v>7002</c:v>
                </c:pt>
                <c:pt idx="1">
                  <c:v>11121</c:v>
                </c:pt>
                <c:pt idx="2">
                  <c:v>9396</c:v>
                </c:pt>
                <c:pt idx="3">
                  <c:v>5994</c:v>
                </c:pt>
              </c:numCache>
            </c:numRef>
          </c:val>
          <c:extLst>
            <c:ext xmlns:c16="http://schemas.microsoft.com/office/drawing/2014/chart" uri="{C3380CC4-5D6E-409C-BE32-E72D297353CC}">
              <c16:uniqueId val="{00000000-19F3-48EB-8552-3BD36F7505E6}"/>
            </c:ext>
          </c:extLst>
        </c:ser>
        <c:dLbls>
          <c:dLblPos val="outEnd"/>
          <c:showLegendKey val="0"/>
          <c:showVal val="1"/>
          <c:showCatName val="0"/>
          <c:showSerName val="0"/>
          <c:showPercent val="0"/>
          <c:showBubbleSize val="0"/>
        </c:dLbls>
        <c:gapWidth val="219"/>
        <c:overlap val="-27"/>
        <c:axId val="370884112"/>
        <c:axId val="370879848"/>
      </c:barChart>
      <c:catAx>
        <c:axId val="3708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0879848"/>
        <c:crosses val="autoZero"/>
        <c:auto val="1"/>
        <c:lblAlgn val="ctr"/>
        <c:lblOffset val="100"/>
        <c:noMultiLvlLbl val="0"/>
      </c:catAx>
      <c:valAx>
        <c:axId val="370879848"/>
        <c:scaling>
          <c:orientation val="minMax"/>
        </c:scaling>
        <c:delete val="1"/>
        <c:axPos val="l"/>
        <c:numFmt formatCode="General" sourceLinked="1"/>
        <c:majorTickMark val="none"/>
        <c:minorTickMark val="none"/>
        <c:tickLblPos val="nextTo"/>
        <c:crossAx val="370884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(drinks store by search bar).xlsx]BackEnd!Bottom</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399FF"/>
          </a:solidFill>
          <a:ln>
            <a:noFill/>
          </a:ln>
          <a:effectLst/>
        </c:spPr>
        <c:marker>
          <c:symbol val="none"/>
        </c:marker>
      </c:pivotFmt>
      <c:pivotFmt>
        <c:idx val="3"/>
        <c:spPr>
          <a:solidFill>
            <a:schemeClr val="accent2">
              <a:lumMod val="50000"/>
            </a:schemeClr>
          </a:solidFill>
          <a:ln>
            <a:noFill/>
          </a:ln>
          <a:effectLst/>
        </c:spPr>
      </c:pivotFmt>
      <c:pivotFmt>
        <c:idx val="4"/>
        <c:spPr>
          <a:solidFill>
            <a:srgbClr val="3399F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BackEnd!$DO$3</c:f>
              <c:strCache>
                <c:ptCount val="1"/>
                <c:pt idx="0">
                  <c:v>Total</c:v>
                </c:pt>
              </c:strCache>
            </c:strRef>
          </c:tx>
          <c:spPr>
            <a:solidFill>
              <a:srgbClr val="3399FF"/>
            </a:solidFill>
            <a:ln>
              <a:noFill/>
            </a:ln>
            <a:effectLst>
              <a:outerShdw blurRad="50800" dist="38100" dir="13500000" algn="br" rotWithShape="0">
                <a:prstClr val="black">
                  <a:alpha val="40000"/>
                </a:prstClr>
              </a:outerShdw>
            </a:effectLst>
          </c:spPr>
          <c:invertIfNegative val="0"/>
          <c:cat>
            <c:strRef>
              <c:f>BackEnd!$DN$4:$DN$9</c:f>
              <c:strCache>
                <c:ptCount val="5"/>
                <c:pt idx="0">
                  <c:v>Pinnacle</c:v>
                </c:pt>
                <c:pt idx="1">
                  <c:v>St. Amdr Cabernet</c:v>
                </c:pt>
                <c:pt idx="2">
                  <c:v>Agavales</c:v>
                </c:pt>
                <c:pt idx="3">
                  <c:v>Cheerwine</c:v>
                </c:pt>
                <c:pt idx="4">
                  <c:v>Gallo XO</c:v>
                </c:pt>
              </c:strCache>
            </c:strRef>
          </c:cat>
          <c:val>
            <c:numRef>
              <c:f>BackEnd!$DO$4:$DO$9</c:f>
              <c:numCache>
                <c:formatCode>General</c:formatCode>
                <c:ptCount val="5"/>
                <c:pt idx="0">
                  <c:v>1716</c:v>
                </c:pt>
                <c:pt idx="1">
                  <c:v>2190</c:v>
                </c:pt>
                <c:pt idx="2">
                  <c:v>2208</c:v>
                </c:pt>
                <c:pt idx="3">
                  <c:v>2664</c:v>
                </c:pt>
                <c:pt idx="4">
                  <c:v>2775</c:v>
                </c:pt>
              </c:numCache>
            </c:numRef>
          </c:val>
          <c:extLst>
            <c:ext xmlns:c16="http://schemas.microsoft.com/office/drawing/2014/chart" uri="{C3380CC4-5D6E-409C-BE32-E72D297353CC}">
              <c16:uniqueId val="{00000002-0093-43DA-8A77-5C7DA1B911CE}"/>
            </c:ext>
          </c:extLst>
        </c:ser>
        <c:dLbls>
          <c:showLegendKey val="0"/>
          <c:showVal val="0"/>
          <c:showCatName val="0"/>
          <c:showSerName val="0"/>
          <c:showPercent val="0"/>
          <c:showBubbleSize val="0"/>
        </c:dLbls>
        <c:gapWidth val="182"/>
        <c:axId val="370864432"/>
        <c:axId val="370854264"/>
      </c:barChart>
      <c:catAx>
        <c:axId val="37086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0854264"/>
        <c:crosses val="autoZero"/>
        <c:auto val="1"/>
        <c:lblAlgn val="ctr"/>
        <c:lblOffset val="100"/>
        <c:noMultiLvlLbl val="0"/>
      </c:catAx>
      <c:valAx>
        <c:axId val="370854264"/>
        <c:scaling>
          <c:orientation val="minMax"/>
        </c:scaling>
        <c:delete val="1"/>
        <c:axPos val="b"/>
        <c:numFmt formatCode="General" sourceLinked="1"/>
        <c:majorTickMark val="none"/>
        <c:minorTickMark val="none"/>
        <c:tickLblPos val="nextTo"/>
        <c:crossAx val="370864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BackEnd!$AT$16</c:f>
              <c:strCache>
                <c:ptCount val="1"/>
                <c:pt idx="0">
                  <c:v>Gender</c:v>
                </c:pt>
              </c:strCache>
            </c:strRef>
          </c:cat>
          <c:val>
            <c:numRef>
              <c:f>BackEnd!$AU$16</c:f>
              <c:numCache>
                <c:formatCode>General</c:formatCode>
                <c:ptCount val="1"/>
                <c:pt idx="0">
                  <c:v>507</c:v>
                </c:pt>
              </c:numCache>
            </c:numRef>
          </c:val>
          <c:extLst>
            <c:ext xmlns:c16="http://schemas.microsoft.com/office/drawing/2014/chart" uri="{C3380CC4-5D6E-409C-BE32-E72D297353CC}">
              <c16:uniqueId val="{00000000-F679-409F-AB1A-D3B94C785EBB}"/>
            </c:ext>
          </c:extLst>
        </c:ser>
        <c:ser>
          <c:idx val="1"/>
          <c:order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Pt>
            <c:idx val="0"/>
            <c:invertIfNegative val="0"/>
            <c:bubble3D val="0"/>
            <c:spPr>
              <a:solidFill>
                <a:schemeClr val="accent2">
                  <a:lumMod val="75000"/>
                  <a:alpha val="47000"/>
                </a:schemeClr>
              </a:solidFill>
              <a:ln>
                <a:noFill/>
              </a:ln>
              <a:effectLst/>
            </c:spPr>
            <c:extLst>
              <c:ext xmlns:c16="http://schemas.microsoft.com/office/drawing/2014/chart" uri="{C3380CC4-5D6E-409C-BE32-E72D297353CC}">
                <c16:uniqueId val="{00000002-F679-409F-AB1A-D3B94C785EBB}"/>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79-409F-AB1A-D3B94C785EB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BackEnd!$AT$16</c:f>
              <c:strCache>
                <c:ptCount val="1"/>
                <c:pt idx="0">
                  <c:v>Gender</c:v>
                </c:pt>
              </c:strCache>
            </c:strRef>
          </c:cat>
          <c:val>
            <c:numRef>
              <c:f>BackEnd!$AV$16</c:f>
              <c:numCache>
                <c:formatCode>General</c:formatCode>
                <c:ptCount val="1"/>
                <c:pt idx="0">
                  <c:v>510</c:v>
                </c:pt>
              </c:numCache>
            </c:numRef>
          </c:val>
          <c:extLst>
            <c:ext xmlns:c16="http://schemas.microsoft.com/office/drawing/2014/chart" uri="{C3380CC4-5D6E-409C-BE32-E72D297353CC}">
              <c16:uniqueId val="{00000003-F679-409F-AB1A-D3B94C785EBB}"/>
            </c:ext>
          </c:extLst>
        </c:ser>
        <c:dLbls>
          <c:showLegendKey val="0"/>
          <c:showVal val="0"/>
          <c:showCatName val="0"/>
          <c:showSerName val="0"/>
          <c:showPercent val="0"/>
          <c:showBubbleSize val="0"/>
        </c:dLbls>
        <c:gapWidth val="0"/>
        <c:overlap val="100"/>
        <c:axId val="453495968"/>
        <c:axId val="453496952"/>
      </c:barChart>
      <c:catAx>
        <c:axId val="453495968"/>
        <c:scaling>
          <c:orientation val="minMax"/>
        </c:scaling>
        <c:delete val="1"/>
        <c:axPos val="l"/>
        <c:numFmt formatCode="General" sourceLinked="1"/>
        <c:majorTickMark val="none"/>
        <c:minorTickMark val="none"/>
        <c:tickLblPos val="nextTo"/>
        <c:crossAx val="453496952"/>
        <c:crosses val="autoZero"/>
        <c:auto val="1"/>
        <c:lblAlgn val="ctr"/>
        <c:lblOffset val="100"/>
        <c:noMultiLvlLbl val="0"/>
      </c:catAx>
      <c:valAx>
        <c:axId val="453496952"/>
        <c:scaling>
          <c:orientation val="minMax"/>
        </c:scaling>
        <c:delete val="1"/>
        <c:axPos val="b"/>
        <c:numFmt formatCode="General" sourceLinked="1"/>
        <c:majorTickMark val="none"/>
        <c:minorTickMark val="none"/>
        <c:tickLblPos val="nextTo"/>
        <c:crossAx val="453495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20000"/>
                  <a:lumOff val="80000"/>
                </a:schemeClr>
              </a:solidFill>
              <a:latin typeface="+mn-lt"/>
              <a:ea typeface="+mn-ea"/>
              <a:cs typeface="+mn-cs"/>
            </a:defRPr>
          </a:pPr>
          <a:endParaRPr lang="en-US"/>
        </a:p>
      </c:txPr>
    </c:title>
    <c:autoTitleDeleted val="0"/>
    <c:plotArea>
      <c:layout/>
      <c:barChart>
        <c:barDir val="bar"/>
        <c:grouping val="clustered"/>
        <c:varyColors val="0"/>
        <c:ser>
          <c:idx val="0"/>
          <c:order val="0"/>
          <c:tx>
            <c:strRef>
              <c:f>BackEnd!$BL$4</c:f>
              <c:strCache>
                <c:ptCount val="1"/>
                <c:pt idx="0">
                  <c:v>Suedka</c:v>
                </c:pt>
              </c:strCache>
            </c:strRef>
          </c:tx>
          <c:spPr>
            <a:solidFill>
              <a:srgbClr val="3399FF"/>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BackEnd!$BM$3:$BP$3</c:f>
              <c:strCache>
                <c:ptCount val="4"/>
                <c:pt idx="0">
                  <c:v>Qty Sold</c:v>
                </c:pt>
                <c:pt idx="1">
                  <c:v> Gross Profit</c:v>
                </c:pt>
                <c:pt idx="2">
                  <c:v> COGS</c:v>
                </c:pt>
                <c:pt idx="3">
                  <c:v> Total Sales</c:v>
                </c:pt>
              </c:strCache>
            </c:strRef>
          </c:cat>
          <c:val>
            <c:numRef>
              <c:f>BackEnd!$BM$4:$BP$4</c:f>
              <c:numCache>
                <c:formatCode>"$"#,##0</c:formatCode>
                <c:ptCount val="4"/>
                <c:pt idx="0" formatCode="_(* #,##0_);_(* \(#,##0\);_(* &quot;-&quot;??_);_(@_)">
                  <c:v>1111</c:v>
                </c:pt>
                <c:pt idx="1">
                  <c:v>3333</c:v>
                </c:pt>
                <c:pt idx="2">
                  <c:v>12221</c:v>
                </c:pt>
                <c:pt idx="3">
                  <c:v>15554</c:v>
                </c:pt>
              </c:numCache>
            </c:numRef>
          </c:val>
          <c:extLst>
            <c:ext xmlns:c16="http://schemas.microsoft.com/office/drawing/2014/chart" uri="{C3380CC4-5D6E-409C-BE32-E72D297353CC}">
              <c16:uniqueId val="{00000000-F012-4DA9-889E-7E3487F6CC7A}"/>
            </c:ext>
          </c:extLst>
        </c:ser>
        <c:dLbls>
          <c:dLblPos val="outEnd"/>
          <c:showLegendKey val="0"/>
          <c:showVal val="1"/>
          <c:showCatName val="0"/>
          <c:showSerName val="0"/>
          <c:showPercent val="0"/>
          <c:showBubbleSize val="0"/>
        </c:dLbls>
        <c:gapWidth val="20"/>
        <c:axId val="359317264"/>
        <c:axId val="359312016"/>
      </c:barChart>
      <c:catAx>
        <c:axId val="35931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59312016"/>
        <c:crosses val="autoZero"/>
        <c:auto val="1"/>
        <c:lblAlgn val="ctr"/>
        <c:lblOffset val="100"/>
        <c:noMultiLvlLbl val="0"/>
      </c:catAx>
      <c:valAx>
        <c:axId val="359312016"/>
        <c:scaling>
          <c:orientation val="minMax"/>
        </c:scaling>
        <c:delete val="1"/>
        <c:axPos val="b"/>
        <c:numFmt formatCode="_(* #,##0_);_(* \(#,##0\);_(* &quot;-&quot;??_);_(@_)" sourceLinked="1"/>
        <c:majorTickMark val="none"/>
        <c:minorTickMark val="none"/>
        <c:tickLblPos val="nextTo"/>
        <c:crossAx val="359317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BJ$9" max="100" min="1" page="0" val="12"/>
</file>

<file path=xl/ctrlProps/ctrlProp2.xml><?xml version="1.0" encoding="utf-8"?>
<formControlPr xmlns="http://schemas.microsoft.com/office/spreadsheetml/2009/9/main" objectType="Scroll" dx="22" fmlaLink="BackEnd!$BJ$4" max="32" min="1" page="0" val="15"/>
</file>

<file path=xl/ctrlProps/ctrlProp3.xml><?xml version="1.0" encoding="utf-8"?>
<formControlPr xmlns="http://schemas.microsoft.com/office/spreadsheetml/2009/9/main" objectType="Scroll" dx="22" fmlaLink="BackEnd!$EH$1" max="23" min="1" page="5"/>
</file>

<file path=xl/ctrlProps/ctrlProp4.xml><?xml version="1.0" encoding="utf-8"?>
<formControlPr xmlns="http://schemas.microsoft.com/office/spreadsheetml/2009/9/main" objectType="Scroll" dx="22" fmlaLink="BackEnd!$ES$2" max="1068" min="1" page="5" val="153"/>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NextView (2)'!GenderRange"/><Relationship Id="rId18" Type="http://schemas.openxmlformats.org/officeDocument/2006/relationships/chart" Target="../charts/chart11.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8.png"/><Relationship Id="rId17" Type="http://schemas.openxmlformats.org/officeDocument/2006/relationships/chart" Target="../charts/chart10.xml"/><Relationship Id="rId2" Type="http://schemas.openxmlformats.org/officeDocument/2006/relationships/chart" Target="../charts/chart1.xml"/><Relationship Id="rId16" Type="http://schemas.openxmlformats.org/officeDocument/2006/relationships/chart" Target="../charts/chart9.xml"/><Relationship Id="rId1" Type="http://schemas.openxmlformats.org/officeDocument/2006/relationships/hyperlink" Target="#NextView!A1"/><Relationship Id="rId6" Type="http://schemas.openxmlformats.org/officeDocument/2006/relationships/chart" Target="../charts/chart5.xml"/><Relationship Id="rId11" Type="http://schemas.openxmlformats.org/officeDocument/2006/relationships/image" Target="../media/image7.png"/><Relationship Id="rId5" Type="http://schemas.openxmlformats.org/officeDocument/2006/relationships/chart" Target="../charts/chart4.xml"/><Relationship Id="rId15" Type="http://schemas.openxmlformats.org/officeDocument/2006/relationships/chart" Target="../charts/chart8.xml"/><Relationship Id="rId10" Type="http://schemas.openxmlformats.org/officeDocument/2006/relationships/image" Target="../media/image6.png"/><Relationship Id="rId19" Type="http://schemas.openxmlformats.org/officeDocument/2006/relationships/image" Target="../media/image10.png"/><Relationship Id="rId4" Type="http://schemas.openxmlformats.org/officeDocument/2006/relationships/chart" Target="../charts/chart3.xml"/><Relationship Id="rId9" Type="http://schemas.openxmlformats.org/officeDocument/2006/relationships/hyperlink" Target="#CustomerView!A1"/><Relationship Id="rId14" Type="http://schemas.openxmlformats.org/officeDocument/2006/relationships/image" Target="../media/image9.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B20"/><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hyperlink" Target="#Dashboard!B20"/></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oneCellAnchor>
    <xdr:from>
      <xdr:col>38</xdr:col>
      <xdr:colOff>333911</xdr:colOff>
      <xdr:row>12</xdr:row>
      <xdr:rowOff>178885</xdr:rowOff>
    </xdr:from>
    <xdr:ext cx="913327" cy="264560"/>
    <xdr:sp macro="" textlink="BackEnd!$AM$4">
      <xdr:nvSpPr>
        <xdr:cNvPr id="6" name="Rectangle 5">
          <a:extLst>
            <a:ext uri="{FF2B5EF4-FFF2-40B4-BE49-F238E27FC236}">
              <a16:creationId xmlns:a16="http://schemas.microsoft.com/office/drawing/2014/main" id="{00000000-0008-0000-0100-000006000000}"/>
            </a:ext>
          </a:extLst>
        </xdr:cNvPr>
        <xdr:cNvSpPr/>
      </xdr:nvSpPr>
      <xdr:spPr>
        <a:xfrm>
          <a:off x="33738086" y="2464885"/>
          <a:ext cx="913327" cy="264560"/>
        </a:xfrm>
        <a:prstGeom prst="rect">
          <a:avLst/>
        </a:prstGeom>
        <a:noFill/>
      </xdr:spPr>
      <xdr:txBody>
        <a:bodyPr wrap="none" lIns="91440" tIns="45720" rIns="91440" bIns="45720">
          <a:spAutoFit/>
        </a:bodyPr>
        <a:lstStyle/>
        <a:p>
          <a:pPr algn="ctr"/>
          <a:fld id="{7D5621E3-AD46-4C4E-A8C6-5EC5E189BC62}"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rPr>
            <a:pPr algn="ctr"/>
            <a:t>1st Purchase</a:t>
          </a:fld>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34</xdr:col>
      <xdr:colOff>61019</xdr:colOff>
      <xdr:row>7</xdr:row>
      <xdr:rowOff>110591</xdr:rowOff>
    </xdr:from>
    <xdr:to>
      <xdr:col>35</xdr:col>
      <xdr:colOff>648678</xdr:colOff>
      <xdr:row>17</xdr:row>
      <xdr:rowOff>70690</xdr:rowOff>
    </xdr:to>
    <xdr:sp macro="" textlink="">
      <xdr:nvSpPr>
        <xdr:cNvPr id="2" name="Oval Callout 1">
          <a:extLst>
            <a:ext uri="{FF2B5EF4-FFF2-40B4-BE49-F238E27FC236}">
              <a16:creationId xmlns:a16="http://schemas.microsoft.com/office/drawing/2014/main" id="{00000000-0008-0000-0100-000002000000}"/>
            </a:ext>
          </a:extLst>
        </xdr:cNvPr>
        <xdr:cNvSpPr/>
      </xdr:nvSpPr>
      <xdr:spPr>
        <a:xfrm rot="3855893">
          <a:off x="31816824" y="1549411"/>
          <a:ext cx="1865099" cy="1654459"/>
        </a:xfrm>
        <a:prstGeom prst="wedgeEllipseCallou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34</xdr:col>
      <xdr:colOff>302657</xdr:colOff>
      <xdr:row>11</xdr:row>
      <xdr:rowOff>83635</xdr:rowOff>
    </xdr:from>
    <xdr:ext cx="1185389" cy="342786"/>
    <xdr:sp macro="" textlink="">
      <xdr:nvSpPr>
        <xdr:cNvPr id="7" name="Rectangle 6">
          <a:extLst>
            <a:ext uri="{FF2B5EF4-FFF2-40B4-BE49-F238E27FC236}">
              <a16:creationId xmlns:a16="http://schemas.microsoft.com/office/drawing/2014/main" id="{00000000-0008-0000-0100-000007000000}"/>
            </a:ext>
          </a:extLst>
        </xdr:cNvPr>
        <xdr:cNvSpPr/>
      </xdr:nvSpPr>
      <xdr:spPr>
        <a:xfrm>
          <a:off x="32163782" y="2179135"/>
          <a:ext cx="1185389" cy="342786"/>
        </a:xfrm>
        <a:prstGeom prst="rect">
          <a:avLst/>
        </a:prstGeom>
        <a:noFill/>
      </xdr:spPr>
      <xdr:txBody>
        <a:bodyPr wrap="none" lIns="91440" tIns="45720" rIns="91440" bIns="45720">
          <a:spAutoFit/>
        </a:bodyPr>
        <a:lstStyle/>
        <a:p>
          <a:pPr algn="ctr"/>
          <a:r>
            <a:rPr lang="en-US" sz="1600" b="1" i="0" u="none" strike="noStrike" cap="none" spc="0">
              <a:ln w="0"/>
              <a:solidFill>
                <a:schemeClr val="bg1"/>
              </a:solidFill>
              <a:effectLst>
                <a:outerShdw blurRad="38100" dist="19050" dir="2700000" algn="tl" rotWithShape="0">
                  <a:schemeClr val="dk1">
                    <a:alpha val="40000"/>
                  </a:schemeClr>
                </a:outerShdw>
              </a:effectLst>
              <a:latin typeface="Calibri"/>
            </a:rPr>
            <a:t>Search data</a:t>
          </a:r>
        </a:p>
      </xdr:txBody>
    </xdr:sp>
    <xdr:clientData/>
  </xdr:oneCellAnchor>
  <xdr:twoCellAnchor editAs="oneCell">
    <xdr:from>
      <xdr:col>46</xdr:col>
      <xdr:colOff>19048</xdr:colOff>
      <xdr:row>2</xdr:row>
      <xdr:rowOff>9525</xdr:rowOff>
    </xdr:from>
    <xdr:to>
      <xdr:col>46</xdr:col>
      <xdr:colOff>876300</xdr:colOff>
      <xdr:row>6</xdr:row>
      <xdr:rowOff>0</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43291123" y="390525"/>
          <a:ext cx="857252" cy="744855"/>
        </a:xfrm>
        <a:prstGeom prst="rect">
          <a:avLst/>
        </a:prstGeom>
        <a:effectLst>
          <a:outerShdw blurRad="50800" dist="38100" dir="5400000" algn="t" rotWithShape="0">
            <a:prstClr val="black">
              <a:alpha val="40000"/>
            </a:prstClr>
          </a:outerShdw>
        </a:effectLst>
      </xdr:spPr>
    </xdr:pic>
    <xdr:clientData/>
  </xdr:twoCellAnchor>
  <xdr:twoCellAnchor editAs="oneCell">
    <xdr:from>
      <xdr:col>45</xdr:col>
      <xdr:colOff>1047750</xdr:colOff>
      <xdr:row>6</xdr:row>
      <xdr:rowOff>161925</xdr:rowOff>
    </xdr:from>
    <xdr:to>
      <xdr:col>47</xdr:col>
      <xdr:colOff>38100</xdr:colOff>
      <xdr:row>11</xdr:row>
      <xdr:rowOff>49530</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43262550" y="1304925"/>
          <a:ext cx="981075" cy="840105"/>
        </a:xfrm>
        <a:prstGeom prst="rect">
          <a:avLst/>
        </a:prstGeom>
        <a:effectLst>
          <a:outerShdw blurRad="50800" dist="38100" dir="5400000" algn="t" rotWithShape="0">
            <a:prstClr val="black">
              <a:alpha val="40000"/>
            </a:prstClr>
          </a:outerShdw>
        </a:effectLst>
      </xdr:spPr>
    </xdr:pic>
    <xdr:clientData/>
  </xdr:twoCellAnchor>
  <mc:AlternateContent xmlns:mc="http://schemas.openxmlformats.org/markup-compatibility/2006">
    <mc:Choice xmlns:a14="http://schemas.microsoft.com/office/drawing/2010/main" Requires="a14">
      <xdr:twoCellAnchor editAs="oneCell">
        <xdr:from>
          <xdr:col>62</xdr:col>
          <xdr:colOff>373380</xdr:colOff>
          <xdr:row>11</xdr:row>
          <xdr:rowOff>76200</xdr:rowOff>
        </xdr:from>
        <xdr:to>
          <xdr:col>63</xdr:col>
          <xdr:colOff>68580</xdr:colOff>
          <xdr:row>18</xdr:row>
          <xdr:rowOff>30480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1</xdr:col>
      <xdr:colOff>104775</xdr:colOff>
      <xdr:row>3</xdr:row>
      <xdr:rowOff>66675</xdr:rowOff>
    </xdr:from>
    <xdr:to>
      <xdr:col>6</xdr:col>
      <xdr:colOff>133350</xdr:colOff>
      <xdr:row>19</xdr:row>
      <xdr:rowOff>38100</xdr:rowOff>
    </xdr:to>
    <xdr:sp macro="" textlink="">
      <xdr:nvSpPr>
        <xdr:cNvPr id="106" name="Rounded Rectangle 105">
          <a:extLst>
            <a:ext uri="{FF2B5EF4-FFF2-40B4-BE49-F238E27FC236}">
              <a16:creationId xmlns:a16="http://schemas.microsoft.com/office/drawing/2014/main" id="{00000000-0008-0000-0200-00006A000000}"/>
            </a:ext>
          </a:extLst>
        </xdr:cNvPr>
        <xdr:cNvSpPr/>
      </xdr:nvSpPr>
      <xdr:spPr>
        <a:xfrm>
          <a:off x="714375" y="485775"/>
          <a:ext cx="3086100" cy="3143250"/>
        </a:xfrm>
        <a:prstGeom prst="roundRect">
          <a:avLst>
            <a:gd name="adj" fmla="val 8814"/>
          </a:avLst>
        </a:prstGeom>
        <a:gradFill flip="none" rotWithShape="1">
          <a:gsLst>
            <a:gs pos="38909">
              <a:srgbClr val="19375B"/>
            </a:gs>
            <a:gs pos="0">
              <a:schemeClr val="accent1">
                <a:lumMod val="50000"/>
                <a:alpha val="53000"/>
              </a:schemeClr>
            </a:gs>
            <a:gs pos="73000">
              <a:srgbClr val="142340">
                <a:alpha val="63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200025</xdr:colOff>
      <xdr:row>19</xdr:row>
      <xdr:rowOff>85725</xdr:rowOff>
    </xdr:from>
    <xdr:to>
      <xdr:col>6</xdr:col>
      <xdr:colOff>133350</xdr:colOff>
      <xdr:row>30</xdr:row>
      <xdr:rowOff>209548</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9625" y="3676650"/>
          <a:ext cx="2990850" cy="2238373"/>
        </a:xfrm>
        <a:prstGeom prst="roundRect">
          <a:avLst>
            <a:gd name="adj" fmla="val 8814"/>
          </a:avLst>
        </a:prstGeom>
        <a:gradFill flip="none" rotWithShape="1">
          <a:gsLst>
            <a:gs pos="45406">
              <a:srgbClr val="183356"/>
            </a:gs>
            <a:gs pos="0">
              <a:schemeClr val="accent1">
                <a:lumMod val="50000"/>
                <a:alpha val="53000"/>
              </a:schemeClr>
            </a:gs>
            <a:gs pos="73000">
              <a:srgbClr val="142340">
                <a:alpha val="63000"/>
              </a:srgbClr>
            </a:gs>
          </a:gsLst>
          <a:lin ang="16200000" scaled="1"/>
          <a:tileRect/>
        </a:gradFill>
        <a:ln>
          <a:noFill/>
        </a:ln>
        <a:effectLst>
          <a:outerShdw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381000</xdr:colOff>
      <xdr:row>19</xdr:row>
      <xdr:rowOff>116973</xdr:rowOff>
    </xdr:from>
    <xdr:to>
      <xdr:col>6</xdr:col>
      <xdr:colOff>66674</xdr:colOff>
      <xdr:row>21</xdr:row>
      <xdr:rowOff>16178</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990600" y="3707898"/>
          <a:ext cx="2743199"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 Product Purchased OverTime </a:t>
          </a:r>
        </a:p>
      </xdr:txBody>
    </xdr:sp>
    <xdr:clientData/>
  </xdr:twoCellAnchor>
  <xdr:twoCellAnchor editAs="absolute">
    <xdr:from>
      <xdr:col>6</xdr:col>
      <xdr:colOff>180975</xdr:colOff>
      <xdr:row>3</xdr:row>
      <xdr:rowOff>57150</xdr:rowOff>
    </xdr:from>
    <xdr:to>
      <xdr:col>12</xdr:col>
      <xdr:colOff>485775</xdr:colOff>
      <xdr:row>15</xdr:row>
      <xdr:rowOff>171449</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3848100" y="476250"/>
          <a:ext cx="3962400" cy="2400299"/>
        </a:xfrm>
        <a:prstGeom prst="roundRect">
          <a:avLst>
            <a:gd name="adj" fmla="val 8814"/>
          </a:avLst>
        </a:prstGeom>
        <a:gradFill flip="none" rotWithShape="1">
          <a:gsLst>
            <a:gs pos="56000">
              <a:schemeClr val="accent1">
                <a:lumMod val="75000"/>
                <a:alpha val="56000"/>
              </a:schemeClr>
            </a:gs>
            <a:gs pos="18000">
              <a:schemeClr val="accent1">
                <a:lumMod val="50000"/>
                <a:alpha val="53000"/>
              </a:schemeClr>
            </a:gs>
            <a:gs pos="88000">
              <a:srgbClr val="142340">
                <a:alpha val="49000"/>
              </a:srgbClr>
            </a:gs>
          </a:gsLst>
          <a:path path="rect">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clientData/>
  </xdr:twoCellAnchor>
  <xdr:twoCellAnchor editAs="absolute">
    <xdr:from>
      <xdr:col>6</xdr:col>
      <xdr:colOff>295275</xdr:colOff>
      <xdr:row>3</xdr:row>
      <xdr:rowOff>171450</xdr:rowOff>
    </xdr:from>
    <xdr:to>
      <xdr:col>12</xdr:col>
      <xdr:colOff>457200</xdr:colOff>
      <xdr:row>16</xdr:row>
      <xdr:rowOff>85725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22766</xdr:colOff>
      <xdr:row>3</xdr:row>
      <xdr:rowOff>88398</xdr:rowOff>
    </xdr:from>
    <xdr:to>
      <xdr:col>12</xdr:col>
      <xdr:colOff>263038</xdr:colOff>
      <xdr:row>4</xdr:row>
      <xdr:rowOff>178103</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4299491" y="507498"/>
          <a:ext cx="3288272" cy="280205"/>
        </a:xfrm>
        <a:prstGeom prst="rect">
          <a:avLst/>
        </a:prstGeom>
        <a:noFill/>
      </xdr:spPr>
      <xdr:txBody>
        <a:bodyPr wrap="none" lIns="91440" tIns="45720" rIns="91440" bIns="45720">
          <a:spAutoFit/>
        </a:bodyPr>
        <a:lstStyle/>
        <a:p>
          <a:pPr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rPr>
            <a:t>Sales Reps Progress Across Stores (% Total Sales)</a:t>
          </a:r>
        </a:p>
      </xdr:txBody>
    </xdr:sp>
    <xdr:clientData/>
  </xdr:twoCellAnchor>
  <xdr:twoCellAnchor editAs="absolute">
    <xdr:from>
      <xdr:col>12</xdr:col>
      <xdr:colOff>542924</xdr:colOff>
      <xdr:row>3</xdr:row>
      <xdr:rowOff>66675</xdr:rowOff>
    </xdr:from>
    <xdr:to>
      <xdr:col>17</xdr:col>
      <xdr:colOff>438150</xdr:colOff>
      <xdr:row>12</xdr:row>
      <xdr:rowOff>66675</xdr:rowOff>
    </xdr:to>
    <xdr:sp macro="" textlink="">
      <xdr:nvSpPr>
        <xdr:cNvPr id="9" name="Rounded Rectangle 8">
          <a:extLst>
            <a:ext uri="{FF2B5EF4-FFF2-40B4-BE49-F238E27FC236}">
              <a16:creationId xmlns:a16="http://schemas.microsoft.com/office/drawing/2014/main" id="{00000000-0008-0000-0200-000009000000}"/>
            </a:ext>
          </a:extLst>
        </xdr:cNvPr>
        <xdr:cNvSpPr/>
      </xdr:nvSpPr>
      <xdr:spPr>
        <a:xfrm>
          <a:off x="7867649" y="485775"/>
          <a:ext cx="3086101" cy="1714500"/>
        </a:xfrm>
        <a:prstGeom prst="roundRect">
          <a:avLst>
            <a:gd name="adj" fmla="val 8814"/>
          </a:avLst>
        </a:prstGeom>
        <a:gradFill flip="none" rotWithShape="1">
          <a:gsLst>
            <a:gs pos="50000">
              <a:schemeClr val="accent1">
                <a:lumMod val="75000"/>
                <a:alpha val="42000"/>
              </a:schemeClr>
            </a:gs>
            <a:gs pos="12000">
              <a:schemeClr val="accent1">
                <a:lumMod val="50000"/>
                <a:alpha val="53000"/>
              </a:schemeClr>
            </a:gs>
            <a:gs pos="100000">
              <a:srgbClr val="142340">
                <a:alpha val="63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552449</xdr:colOff>
      <xdr:row>12</xdr:row>
      <xdr:rowOff>133350</xdr:rowOff>
    </xdr:from>
    <xdr:to>
      <xdr:col>19</xdr:col>
      <xdr:colOff>485775</xdr:colOff>
      <xdr:row>16</xdr:row>
      <xdr:rowOff>19050</xdr:rowOff>
    </xdr:to>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7877174" y="2266950"/>
          <a:ext cx="4343401" cy="647700"/>
        </a:xfrm>
        <a:prstGeom prst="roundRect">
          <a:avLst>
            <a:gd name="adj" fmla="val 8814"/>
          </a:avLst>
        </a:prstGeom>
        <a:gradFill flip="none" rotWithShape="1">
          <a:gsLst>
            <a:gs pos="42559">
              <a:srgbClr val="193558"/>
            </a:gs>
            <a:gs pos="0">
              <a:schemeClr val="accent1">
                <a:lumMod val="50000"/>
                <a:alpha val="53000"/>
              </a:schemeClr>
            </a:gs>
            <a:gs pos="73000">
              <a:srgbClr val="142340">
                <a:alpha val="63000"/>
              </a:srgbClr>
            </a:gs>
          </a:gsLst>
          <a:lin ang="16200000" scaled="1"/>
          <a:tileRect/>
        </a:gradFill>
        <a:ln>
          <a:noFill/>
        </a:ln>
        <a:effectLst>
          <a:outerShdw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333375</xdr:colOff>
      <xdr:row>5</xdr:row>
      <xdr:rowOff>85725</xdr:rowOff>
    </xdr:from>
    <xdr:to>
      <xdr:col>14</xdr:col>
      <xdr:colOff>390526</xdr:colOff>
      <xdr:row>10</xdr:row>
      <xdr:rowOff>161925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219075</xdr:colOff>
      <xdr:row>3</xdr:row>
      <xdr:rowOff>69348</xdr:rowOff>
    </xdr:from>
    <xdr:to>
      <xdr:col>17</xdr:col>
      <xdr:colOff>200025</xdr:colOff>
      <xdr:row>4</xdr:row>
      <xdr:rowOff>159053</xdr:rowOff>
    </xdr:to>
    <xdr:sp macro="" textlink="">
      <xdr:nvSpPr>
        <xdr:cNvPr id="13" name="Rectangle 12">
          <a:extLst>
            <a:ext uri="{FF2B5EF4-FFF2-40B4-BE49-F238E27FC236}">
              <a16:creationId xmlns:a16="http://schemas.microsoft.com/office/drawing/2014/main" id="{00000000-0008-0000-0200-00000D000000}"/>
            </a:ext>
          </a:extLst>
        </xdr:cNvPr>
        <xdr:cNvSpPr/>
      </xdr:nvSpPr>
      <xdr:spPr>
        <a:xfrm>
          <a:off x="8153400" y="488448"/>
          <a:ext cx="2562225"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Sales Progress on Store (Total Sales)</a:t>
          </a:r>
        </a:p>
      </xdr:txBody>
    </xdr:sp>
    <xdr:clientData/>
  </xdr:twoCellAnchor>
  <xdr:twoCellAnchor editAs="absolute">
    <xdr:from>
      <xdr:col>12</xdr:col>
      <xdr:colOff>592082</xdr:colOff>
      <xdr:row>14</xdr:row>
      <xdr:rowOff>38100</xdr:rowOff>
    </xdr:from>
    <xdr:to>
      <xdr:col>14</xdr:col>
      <xdr:colOff>258558</xdr:colOff>
      <xdr:row>15</xdr:row>
      <xdr:rowOff>112160</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7916807" y="2552700"/>
          <a:ext cx="1028551"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Transactions</a:t>
          </a:r>
        </a:p>
      </xdr:txBody>
    </xdr:sp>
    <xdr:clientData/>
  </xdr:twoCellAnchor>
  <xdr:twoCellAnchor editAs="absolute">
    <xdr:from>
      <xdr:col>13</xdr:col>
      <xdr:colOff>123646</xdr:colOff>
      <xdr:row>9</xdr:row>
      <xdr:rowOff>171450</xdr:rowOff>
    </xdr:from>
    <xdr:to>
      <xdr:col>14</xdr:col>
      <xdr:colOff>16718</xdr:colOff>
      <xdr:row>11</xdr:row>
      <xdr:rowOff>113018</xdr:rowOff>
    </xdr:to>
    <xdr:sp macro="" textlink="BackEnd!$R$4">
      <xdr:nvSpPr>
        <xdr:cNvPr id="16" name="Rectangle 15">
          <a:extLst>
            <a:ext uri="{FF2B5EF4-FFF2-40B4-BE49-F238E27FC236}">
              <a16:creationId xmlns:a16="http://schemas.microsoft.com/office/drawing/2014/main" id="{00000000-0008-0000-0200-000010000000}"/>
            </a:ext>
          </a:extLst>
        </xdr:cNvPr>
        <xdr:cNvSpPr/>
      </xdr:nvSpPr>
      <xdr:spPr>
        <a:xfrm>
          <a:off x="8261806" y="1672590"/>
          <a:ext cx="670312" cy="307328"/>
        </a:xfrm>
        <a:prstGeom prst="rect">
          <a:avLst/>
        </a:prstGeom>
        <a:noFill/>
      </xdr:spPr>
      <xdr:txBody>
        <a:bodyPr wrap="none" lIns="91440" tIns="45720" rIns="91440" bIns="45720">
          <a:spAutoFit/>
        </a:bodyPr>
        <a:lstStyle/>
        <a:p>
          <a:pPr algn="ctr"/>
          <a:fld id="{4D097190-664C-4572-B780-60D8AD33AC31}"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rPr>
            <a:pPr algn="ctr"/>
            <a:t>$110,013</a:t>
          </a:fld>
          <a:endParaRPr lang="en-US" sz="1400" b="1"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14</xdr:col>
      <xdr:colOff>58103</xdr:colOff>
      <xdr:row>5</xdr:row>
      <xdr:rowOff>85725</xdr:rowOff>
    </xdr:from>
    <xdr:to>
      <xdr:col>16</xdr:col>
      <xdr:colOff>256223</xdr:colOff>
      <xdr:row>10</xdr:row>
      <xdr:rowOff>166497</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447675</xdr:colOff>
      <xdr:row>5</xdr:row>
      <xdr:rowOff>104775</xdr:rowOff>
    </xdr:from>
    <xdr:to>
      <xdr:col>18</xdr:col>
      <xdr:colOff>36195</xdr:colOff>
      <xdr:row>11</xdr:row>
      <xdr:rowOff>2667</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14</xdr:col>
      <xdr:colOff>166911</xdr:colOff>
      <xdr:row>4</xdr:row>
      <xdr:rowOff>161925</xdr:rowOff>
    </xdr:from>
    <xdr:to>
      <xdr:col>15</xdr:col>
      <xdr:colOff>618841</xdr:colOff>
      <xdr:row>6</xdr:row>
      <xdr:rowOff>76370</xdr:rowOff>
    </xdr:to>
    <xdr:sp macro="" textlink="BackEnd!T5">
      <xdr:nvSpPr>
        <xdr:cNvPr id="19" name="Rectangle 18">
          <a:extLst>
            <a:ext uri="{FF2B5EF4-FFF2-40B4-BE49-F238E27FC236}">
              <a16:creationId xmlns:a16="http://schemas.microsoft.com/office/drawing/2014/main" id="{00000000-0008-0000-0200-000013000000}"/>
            </a:ext>
          </a:extLst>
        </xdr:cNvPr>
        <xdr:cNvSpPr/>
      </xdr:nvSpPr>
      <xdr:spPr>
        <a:xfrm>
          <a:off x="9082311" y="748665"/>
          <a:ext cx="1076770" cy="280205"/>
        </a:xfrm>
        <a:prstGeom prst="rect">
          <a:avLst/>
        </a:prstGeom>
        <a:noFill/>
      </xdr:spPr>
      <xdr:txBody>
        <a:bodyPr wrap="none" lIns="91440" tIns="45720" rIns="91440" bIns="45720">
          <a:spAutoFit/>
        </a:bodyPr>
        <a:lstStyle/>
        <a:p>
          <a:pPr algn="ctr"/>
          <a:fld id="{30B12BF6-35B5-4F5C-8E29-9CB8F52F053E}" type="TxLink">
            <a:rPr lang="en-US" sz="1200" b="1" i="0" u="none" strike="noStrike" cap="none" spc="0">
              <a:ln w="0"/>
              <a:solidFill>
                <a:schemeClr val="accent2"/>
              </a:solidFill>
              <a:effectLst>
                <a:outerShdw blurRad="38100" dist="19050" dir="2700000" algn="tl" rotWithShape="0">
                  <a:schemeClr val="dk1">
                    <a:alpha val="40000"/>
                  </a:schemeClr>
                </a:outerShdw>
              </a:effectLst>
              <a:latin typeface="Calibri"/>
            </a:rPr>
            <a:pPr algn="ctr"/>
            <a:t>Uptown Store</a:t>
          </a:fld>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twoCellAnchor>
  <xdr:twoCellAnchor editAs="absolute">
    <xdr:from>
      <xdr:col>16</xdr:col>
      <xdr:colOff>40292</xdr:colOff>
      <xdr:row>4</xdr:row>
      <xdr:rowOff>161925</xdr:rowOff>
    </xdr:from>
    <xdr:to>
      <xdr:col>17</xdr:col>
      <xdr:colOff>419830</xdr:colOff>
      <xdr:row>6</xdr:row>
      <xdr:rowOff>76370</xdr:rowOff>
    </xdr:to>
    <xdr:sp macro="" textlink="BackEnd!T6">
      <xdr:nvSpPr>
        <xdr:cNvPr id="20" name="Rectangle 19">
          <a:extLst>
            <a:ext uri="{FF2B5EF4-FFF2-40B4-BE49-F238E27FC236}">
              <a16:creationId xmlns:a16="http://schemas.microsoft.com/office/drawing/2014/main" id="{00000000-0008-0000-0200-000014000000}"/>
            </a:ext>
          </a:extLst>
        </xdr:cNvPr>
        <xdr:cNvSpPr/>
      </xdr:nvSpPr>
      <xdr:spPr>
        <a:xfrm>
          <a:off x="10205372" y="748665"/>
          <a:ext cx="1004378" cy="280205"/>
        </a:xfrm>
        <a:prstGeom prst="rect">
          <a:avLst/>
        </a:prstGeom>
        <a:noFill/>
      </xdr:spPr>
      <xdr:txBody>
        <a:bodyPr wrap="none" lIns="91440" tIns="45720" rIns="91440" bIns="45720">
          <a:spAutoFit/>
        </a:bodyPr>
        <a:lstStyle/>
        <a:p>
          <a:pPr algn="ctr"/>
          <a:fld id="{B47D0B3C-A6FD-4A19-9C97-9737410344AB}" type="TxLink">
            <a:rPr lang="en-US" sz="1200" b="1" i="0" u="none" strike="noStrike" cap="none" spc="0">
              <a:ln w="0"/>
              <a:solidFill>
                <a:srgbClr val="3399FF"/>
              </a:solidFill>
              <a:effectLst>
                <a:outerShdw blurRad="38100" dist="19050" dir="2700000" algn="tl" rotWithShape="0">
                  <a:schemeClr val="dk1">
                    <a:alpha val="40000"/>
                  </a:schemeClr>
                </a:outerShdw>
              </a:effectLst>
              <a:latin typeface="Calibri"/>
            </a:rPr>
            <a:pPr algn="ctr"/>
            <a:t>Fenard Store</a:t>
          </a:fld>
          <a:endParaRPr lang="en-US" sz="1200" b="1" cap="none" spc="0">
            <a:ln w="0"/>
            <a:solidFill>
              <a:srgbClr val="3399FF"/>
            </a:solidFill>
            <a:effectLst>
              <a:outerShdw blurRad="38100" dist="19050" dir="2700000" algn="tl" rotWithShape="0">
                <a:schemeClr val="dk1">
                  <a:alpha val="40000"/>
                </a:schemeClr>
              </a:outerShdw>
            </a:effectLst>
          </a:endParaRPr>
        </a:p>
      </xdr:txBody>
    </xdr:sp>
    <xdr:clientData/>
  </xdr:twoCellAnchor>
  <xdr:twoCellAnchor editAs="absolute">
    <xdr:from>
      <xdr:col>14</xdr:col>
      <xdr:colOff>449997</xdr:colOff>
      <xdr:row>9</xdr:row>
      <xdr:rowOff>171450</xdr:rowOff>
    </xdr:from>
    <xdr:to>
      <xdr:col>15</xdr:col>
      <xdr:colOff>490467</xdr:colOff>
      <xdr:row>11</xdr:row>
      <xdr:rowOff>113018</xdr:rowOff>
    </xdr:to>
    <xdr:sp macro="" textlink="BackEnd!R5">
      <xdr:nvSpPr>
        <xdr:cNvPr id="22" name="Rectangle 21">
          <a:extLst>
            <a:ext uri="{FF2B5EF4-FFF2-40B4-BE49-F238E27FC236}">
              <a16:creationId xmlns:a16="http://schemas.microsoft.com/office/drawing/2014/main" id="{00000000-0008-0000-0200-000016000000}"/>
            </a:ext>
          </a:extLst>
        </xdr:cNvPr>
        <xdr:cNvSpPr/>
      </xdr:nvSpPr>
      <xdr:spPr>
        <a:xfrm>
          <a:off x="9365397" y="1672590"/>
          <a:ext cx="665310" cy="307328"/>
        </a:xfrm>
        <a:prstGeom prst="rect">
          <a:avLst/>
        </a:prstGeom>
        <a:noFill/>
      </xdr:spPr>
      <xdr:txBody>
        <a:bodyPr wrap="none" lIns="91440" tIns="45720" rIns="91440" bIns="45720">
          <a:spAutoFit/>
        </a:bodyPr>
        <a:lstStyle/>
        <a:p>
          <a:pPr marL="0" indent="0" algn="ctr"/>
          <a:fld id="{A2A8A24D-D6C7-4CE0-9A9F-DD2F8F622C4B}"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$74,195</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243631</xdr:colOff>
      <xdr:row>10</xdr:row>
      <xdr:rowOff>0</xdr:rowOff>
    </xdr:from>
    <xdr:to>
      <xdr:col>17</xdr:col>
      <xdr:colOff>249156</xdr:colOff>
      <xdr:row>11</xdr:row>
      <xdr:rowOff>124448</xdr:rowOff>
    </xdr:to>
    <xdr:sp macro="" textlink="BackEnd!R6">
      <xdr:nvSpPr>
        <xdr:cNvPr id="24" name="Rectangle 23">
          <a:extLst>
            <a:ext uri="{FF2B5EF4-FFF2-40B4-BE49-F238E27FC236}">
              <a16:creationId xmlns:a16="http://schemas.microsoft.com/office/drawing/2014/main" id="{00000000-0008-0000-0200-000018000000}"/>
            </a:ext>
          </a:extLst>
        </xdr:cNvPr>
        <xdr:cNvSpPr/>
      </xdr:nvSpPr>
      <xdr:spPr>
        <a:xfrm>
          <a:off x="10408711" y="1684020"/>
          <a:ext cx="630365" cy="307328"/>
        </a:xfrm>
        <a:prstGeom prst="rect">
          <a:avLst/>
        </a:prstGeom>
        <a:noFill/>
      </xdr:spPr>
      <xdr:txBody>
        <a:bodyPr wrap="none" lIns="91440" tIns="45720" rIns="91440" bIns="45720">
          <a:spAutoFit/>
        </a:bodyPr>
        <a:lstStyle/>
        <a:p>
          <a:pPr marL="0" indent="0" algn="ctr"/>
          <a:fld id="{3E50FBAE-6BD4-4D1C-8643-DA27A9DC7860}"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$11,829</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416756</xdr:colOff>
      <xdr:row>14</xdr:row>
      <xdr:rowOff>38100</xdr:rowOff>
    </xdr:from>
    <xdr:to>
      <xdr:col>16</xdr:col>
      <xdr:colOff>108062</xdr:colOff>
      <xdr:row>15</xdr:row>
      <xdr:rowOff>112160</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9103556" y="2552700"/>
          <a:ext cx="910506"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Customers</a:t>
          </a:r>
        </a:p>
      </xdr:txBody>
    </xdr:sp>
    <xdr:clientData/>
  </xdr:twoCellAnchor>
  <xdr:twoCellAnchor editAs="absolute">
    <xdr:from>
      <xdr:col>16</xdr:col>
      <xdr:colOff>266260</xdr:colOff>
      <xdr:row>14</xdr:row>
      <xdr:rowOff>38100</xdr:rowOff>
    </xdr:from>
    <xdr:to>
      <xdr:col>17</xdr:col>
      <xdr:colOff>460278</xdr:colOff>
      <xdr:row>15</xdr:row>
      <xdr:rowOff>112160</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10172260" y="2552700"/>
          <a:ext cx="803618"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Products</a:t>
          </a:r>
        </a:p>
      </xdr:txBody>
    </xdr:sp>
    <xdr:clientData/>
  </xdr:twoCellAnchor>
  <xdr:twoCellAnchor editAs="absolute">
    <xdr:from>
      <xdr:col>18</xdr:col>
      <xdr:colOff>8877</xdr:colOff>
      <xdr:row>14</xdr:row>
      <xdr:rowOff>38100</xdr:rowOff>
    </xdr:from>
    <xdr:to>
      <xdr:col>19</xdr:col>
      <xdr:colOff>241688</xdr:colOff>
      <xdr:row>15</xdr:row>
      <xdr:rowOff>112160</xdr:rowOff>
    </xdr:to>
    <xdr:sp macro="" textlink="">
      <xdr:nvSpPr>
        <xdr:cNvPr id="27" name="Rectangle 26">
          <a:extLst>
            <a:ext uri="{FF2B5EF4-FFF2-40B4-BE49-F238E27FC236}">
              <a16:creationId xmlns:a16="http://schemas.microsoft.com/office/drawing/2014/main" id="{00000000-0008-0000-0200-00001B000000}"/>
            </a:ext>
          </a:extLst>
        </xdr:cNvPr>
        <xdr:cNvSpPr/>
      </xdr:nvSpPr>
      <xdr:spPr>
        <a:xfrm>
          <a:off x="11134077" y="2552700"/>
          <a:ext cx="842411"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Locations</a:t>
          </a:r>
        </a:p>
      </xdr:txBody>
    </xdr:sp>
    <xdr:clientData/>
  </xdr:twoCellAnchor>
  <xdr:twoCellAnchor editAs="absolute">
    <xdr:from>
      <xdr:col>13</xdr:col>
      <xdr:colOff>308644</xdr:colOff>
      <xdr:row>13</xdr:row>
      <xdr:rowOff>9525</xdr:rowOff>
    </xdr:from>
    <xdr:to>
      <xdr:col>13</xdr:col>
      <xdr:colOff>698494</xdr:colOff>
      <xdr:row>14</xdr:row>
      <xdr:rowOff>133973</xdr:rowOff>
    </xdr:to>
    <xdr:sp macro="" textlink="BackEnd!CO4">
      <xdr:nvSpPr>
        <xdr:cNvPr id="28" name="Rectangle 27">
          <a:extLst>
            <a:ext uri="{FF2B5EF4-FFF2-40B4-BE49-F238E27FC236}">
              <a16:creationId xmlns:a16="http://schemas.microsoft.com/office/drawing/2014/main" id="{00000000-0008-0000-0200-00001C000000}"/>
            </a:ext>
          </a:extLst>
        </xdr:cNvPr>
        <xdr:cNvSpPr/>
      </xdr:nvSpPr>
      <xdr:spPr>
        <a:xfrm>
          <a:off x="8446804" y="2242185"/>
          <a:ext cx="389850" cy="307328"/>
        </a:xfrm>
        <a:prstGeom prst="rect">
          <a:avLst/>
        </a:prstGeom>
        <a:noFill/>
      </xdr:spPr>
      <xdr:txBody>
        <a:bodyPr wrap="none" lIns="91440" tIns="45720" rIns="91440" bIns="45720">
          <a:spAutoFit/>
        </a:bodyPr>
        <a:lstStyle/>
        <a:p>
          <a:pPr marL="0" indent="0" algn="ctr"/>
          <a:fld id="{E276F71F-1027-4F6E-8394-195FD2D7BCB5}"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515</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15</xdr:col>
      <xdr:colOff>37267</xdr:colOff>
      <xdr:row>13</xdr:row>
      <xdr:rowOff>9525</xdr:rowOff>
    </xdr:from>
    <xdr:to>
      <xdr:col>15</xdr:col>
      <xdr:colOff>463795</xdr:colOff>
      <xdr:row>14</xdr:row>
      <xdr:rowOff>133973</xdr:rowOff>
    </xdr:to>
    <xdr:sp macro="" textlink="BackEnd!CK4">
      <xdr:nvSpPr>
        <xdr:cNvPr id="29" name="Rectangle 28">
          <a:extLst>
            <a:ext uri="{FF2B5EF4-FFF2-40B4-BE49-F238E27FC236}">
              <a16:creationId xmlns:a16="http://schemas.microsoft.com/office/drawing/2014/main" id="{00000000-0008-0000-0200-00001D000000}"/>
            </a:ext>
          </a:extLst>
        </xdr:cNvPr>
        <xdr:cNvSpPr/>
      </xdr:nvSpPr>
      <xdr:spPr>
        <a:xfrm>
          <a:off x="9577507" y="2242185"/>
          <a:ext cx="426528" cy="307328"/>
        </a:xfrm>
        <a:prstGeom prst="rect">
          <a:avLst/>
        </a:prstGeom>
        <a:noFill/>
      </xdr:spPr>
      <xdr:txBody>
        <a:bodyPr wrap="none" lIns="91440" tIns="45720" rIns="91440" bIns="45720">
          <a:spAutoFit/>
        </a:bodyPr>
        <a:lstStyle/>
        <a:p>
          <a:pPr marL="0" indent="0" algn="ctr"/>
          <a:fld id="{C1251344-0D29-4D82-8A1C-A3282B43EBBA}"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467</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521725</xdr:colOff>
      <xdr:row>13</xdr:row>
      <xdr:rowOff>9525</xdr:rowOff>
    </xdr:from>
    <xdr:to>
      <xdr:col>17</xdr:col>
      <xdr:colOff>244544</xdr:colOff>
      <xdr:row>14</xdr:row>
      <xdr:rowOff>133973</xdr:rowOff>
    </xdr:to>
    <xdr:sp macro="" textlink="BackEnd!CS4">
      <xdr:nvSpPr>
        <xdr:cNvPr id="30" name="Rectangle 29">
          <a:extLst>
            <a:ext uri="{FF2B5EF4-FFF2-40B4-BE49-F238E27FC236}">
              <a16:creationId xmlns:a16="http://schemas.microsoft.com/office/drawing/2014/main" id="{00000000-0008-0000-0200-00001E000000}"/>
            </a:ext>
          </a:extLst>
        </xdr:cNvPr>
        <xdr:cNvSpPr/>
      </xdr:nvSpPr>
      <xdr:spPr>
        <a:xfrm>
          <a:off x="10686805" y="2242185"/>
          <a:ext cx="347659" cy="307328"/>
        </a:xfrm>
        <a:prstGeom prst="rect">
          <a:avLst/>
        </a:prstGeom>
        <a:noFill/>
      </xdr:spPr>
      <xdr:txBody>
        <a:bodyPr wrap="none" lIns="91440" tIns="45720" rIns="91440" bIns="45720">
          <a:spAutoFit/>
        </a:bodyPr>
        <a:lstStyle/>
        <a:p>
          <a:pPr marL="0" indent="0" algn="ctr"/>
          <a:fld id="{F99DEEDD-3B97-4EFA-A03A-189C502BAFD2}"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32</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18</xdr:col>
      <xdr:colOff>288484</xdr:colOff>
      <xdr:row>13</xdr:row>
      <xdr:rowOff>9525</xdr:rowOff>
    </xdr:from>
    <xdr:to>
      <xdr:col>19</xdr:col>
      <xdr:colOff>13804</xdr:colOff>
      <xdr:row>14</xdr:row>
      <xdr:rowOff>133973</xdr:rowOff>
    </xdr:to>
    <xdr:sp macro="" textlink="BackEnd!CX4">
      <xdr:nvSpPr>
        <xdr:cNvPr id="31" name="Rectangle 30">
          <a:extLst>
            <a:ext uri="{FF2B5EF4-FFF2-40B4-BE49-F238E27FC236}">
              <a16:creationId xmlns:a16="http://schemas.microsoft.com/office/drawing/2014/main" id="{00000000-0008-0000-0200-00001F000000}"/>
            </a:ext>
          </a:extLst>
        </xdr:cNvPr>
        <xdr:cNvSpPr/>
      </xdr:nvSpPr>
      <xdr:spPr>
        <a:xfrm>
          <a:off x="11703244" y="2242185"/>
          <a:ext cx="350160" cy="307328"/>
        </a:xfrm>
        <a:prstGeom prst="rect">
          <a:avLst/>
        </a:prstGeom>
        <a:noFill/>
      </xdr:spPr>
      <xdr:txBody>
        <a:bodyPr wrap="none" lIns="91440" tIns="45720" rIns="91440" bIns="45720">
          <a:spAutoFit/>
        </a:bodyPr>
        <a:lstStyle/>
        <a:p>
          <a:pPr marL="0" indent="0" algn="ctr"/>
          <a:fld id="{63C7D7C8-43C5-43D3-B95B-377E6C0D900E}"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40</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12</xdr:col>
      <xdr:colOff>570958</xdr:colOff>
      <xdr:row>4</xdr:row>
      <xdr:rowOff>161925</xdr:rowOff>
    </xdr:from>
    <xdr:to>
      <xdr:col>14</xdr:col>
      <xdr:colOff>108238</xdr:colOff>
      <xdr:row>6</xdr:row>
      <xdr:rowOff>76370</xdr:rowOff>
    </xdr:to>
    <xdr:sp macro="" textlink="BackEnd!T4">
      <xdr:nvSpPr>
        <xdr:cNvPr id="34" name="Rectangle 33">
          <a:extLst>
            <a:ext uri="{FF2B5EF4-FFF2-40B4-BE49-F238E27FC236}">
              <a16:creationId xmlns:a16="http://schemas.microsoft.com/office/drawing/2014/main" id="{00000000-0008-0000-0200-000022000000}"/>
            </a:ext>
          </a:extLst>
        </xdr:cNvPr>
        <xdr:cNvSpPr/>
      </xdr:nvSpPr>
      <xdr:spPr>
        <a:xfrm>
          <a:off x="8084278" y="748665"/>
          <a:ext cx="939360" cy="280205"/>
        </a:xfrm>
        <a:prstGeom prst="rect">
          <a:avLst/>
        </a:prstGeom>
        <a:noFill/>
      </xdr:spPr>
      <xdr:txBody>
        <a:bodyPr wrap="none" lIns="91440" tIns="45720" rIns="91440" bIns="45720">
          <a:spAutoFit/>
        </a:bodyPr>
        <a:lstStyle/>
        <a:p>
          <a:pPr algn="ctr"/>
          <a:fld id="{DC49A8BD-BA97-45D2-B272-03E19B6F6F4E}" type="TxLink">
            <a:rPr lang="en-US" sz="1200" b="1" i="0" u="none" strike="noStrike" cap="none" spc="0">
              <a:ln w="0"/>
              <a:solidFill>
                <a:srgbClr val="33CCFF"/>
              </a:solidFill>
              <a:effectLst>
                <a:outerShdw blurRad="38100" dist="19050" dir="2700000" algn="tl" rotWithShape="0">
                  <a:schemeClr val="dk1">
                    <a:alpha val="40000"/>
                  </a:schemeClr>
                </a:outerShdw>
              </a:effectLst>
              <a:latin typeface="Calibri"/>
            </a:rPr>
            <a:pPr algn="ctr"/>
            <a:t>Main Street</a:t>
          </a:fld>
          <a:endParaRPr lang="en-US" sz="1200" b="1" cap="none" spc="0">
            <a:ln w="0"/>
            <a:solidFill>
              <a:srgbClr val="33CCFF"/>
            </a:solidFill>
            <a:effectLst>
              <a:outerShdw blurRad="38100" dist="19050" dir="2700000" algn="tl" rotWithShape="0">
                <a:schemeClr val="dk1">
                  <a:alpha val="40000"/>
                </a:schemeClr>
              </a:outerShdw>
            </a:effectLst>
          </a:endParaRPr>
        </a:p>
      </xdr:txBody>
    </xdr:sp>
    <xdr:clientData/>
  </xdr:twoCellAnchor>
  <xdr:twoCellAnchor editAs="absolute">
    <xdr:from>
      <xdr:col>6</xdr:col>
      <xdr:colOff>180975</xdr:colOff>
      <xdr:row>16</xdr:row>
      <xdr:rowOff>14265</xdr:rowOff>
    </xdr:from>
    <xdr:to>
      <xdr:col>9</xdr:col>
      <xdr:colOff>600075</xdr:colOff>
      <xdr:row>23</xdr:row>
      <xdr:rowOff>47625</xdr:rowOff>
    </xdr:to>
    <xdr:sp macro="" textlink="">
      <xdr:nvSpPr>
        <xdr:cNvPr id="36" name="Rounded Rectangle 35">
          <a:extLst>
            <a:ext uri="{FF2B5EF4-FFF2-40B4-BE49-F238E27FC236}">
              <a16:creationId xmlns:a16="http://schemas.microsoft.com/office/drawing/2014/main" id="{00000000-0008-0000-0200-000024000000}"/>
            </a:ext>
          </a:extLst>
        </xdr:cNvPr>
        <xdr:cNvSpPr/>
      </xdr:nvSpPr>
      <xdr:spPr>
        <a:xfrm>
          <a:off x="3848100" y="2909865"/>
          <a:ext cx="2247900" cy="1490685"/>
        </a:xfrm>
        <a:prstGeom prst="roundRect">
          <a:avLst>
            <a:gd name="adj" fmla="val 8814"/>
          </a:avLst>
        </a:prstGeom>
        <a:gradFill flip="none" rotWithShape="1">
          <a:gsLst>
            <a:gs pos="41683">
              <a:srgbClr val="193558"/>
            </a:gs>
            <a:gs pos="0">
              <a:schemeClr val="accent1">
                <a:lumMod val="50000"/>
                <a:alpha val="53000"/>
              </a:schemeClr>
            </a:gs>
            <a:gs pos="73000">
              <a:srgbClr val="142340">
                <a:alpha val="63000"/>
              </a:srgbClr>
            </a:gs>
          </a:gsLst>
          <a:lin ang="16200000" scaled="1"/>
          <a:tileRect/>
        </a:gradFill>
        <a:ln>
          <a:noFill/>
        </a:ln>
        <a:effectLst>
          <a:outerShdw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66676</xdr:colOff>
      <xdr:row>17</xdr:row>
      <xdr:rowOff>209550</xdr:rowOff>
    </xdr:from>
    <xdr:to>
      <xdr:col>10</xdr:col>
      <xdr:colOff>66676</xdr:colOff>
      <xdr:row>23</xdr:row>
      <xdr:rowOff>23810</xdr:rowOff>
    </xdr:to>
    <xdr:graphicFrame macro="">
      <xdr:nvGraphicFramePr>
        <xdr:cNvPr id="33" name="Chart 32">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536606</xdr:colOff>
      <xdr:row>16</xdr:row>
      <xdr:rowOff>21723</xdr:rowOff>
    </xdr:from>
    <xdr:to>
      <xdr:col>9</xdr:col>
      <xdr:colOff>339728</xdr:colOff>
      <xdr:row>17</xdr:row>
      <xdr:rowOff>111428</xdr:rowOff>
    </xdr:to>
    <xdr:sp macro="" textlink="">
      <xdr:nvSpPr>
        <xdr:cNvPr id="35" name="Rectangle 34">
          <a:extLst>
            <a:ext uri="{FF2B5EF4-FFF2-40B4-BE49-F238E27FC236}">
              <a16:creationId xmlns:a16="http://schemas.microsoft.com/office/drawing/2014/main" id="{00000000-0008-0000-0200-000023000000}"/>
            </a:ext>
          </a:extLst>
        </xdr:cNvPr>
        <xdr:cNvSpPr/>
      </xdr:nvSpPr>
      <xdr:spPr>
        <a:xfrm>
          <a:off x="4203731" y="2917323"/>
          <a:ext cx="1631922"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Managers View (Sales)</a:t>
          </a:r>
        </a:p>
      </xdr:txBody>
    </xdr:sp>
    <xdr:clientData/>
  </xdr:twoCellAnchor>
  <xdr:twoCellAnchor editAs="absolute">
    <xdr:from>
      <xdr:col>10</xdr:col>
      <xdr:colOff>19050</xdr:colOff>
      <xdr:row>16</xdr:row>
      <xdr:rowOff>14265</xdr:rowOff>
    </xdr:from>
    <xdr:to>
      <xdr:col>12</xdr:col>
      <xdr:colOff>533400</xdr:colOff>
      <xdr:row>23</xdr:row>
      <xdr:rowOff>47625</xdr:rowOff>
    </xdr:to>
    <xdr:sp macro="" textlink="">
      <xdr:nvSpPr>
        <xdr:cNvPr id="37" name="Rounded Rectangle 36">
          <a:extLst>
            <a:ext uri="{FF2B5EF4-FFF2-40B4-BE49-F238E27FC236}">
              <a16:creationId xmlns:a16="http://schemas.microsoft.com/office/drawing/2014/main" id="{00000000-0008-0000-0200-000025000000}"/>
            </a:ext>
          </a:extLst>
        </xdr:cNvPr>
        <xdr:cNvSpPr/>
      </xdr:nvSpPr>
      <xdr:spPr>
        <a:xfrm>
          <a:off x="6124575" y="2909865"/>
          <a:ext cx="1733550" cy="1490685"/>
        </a:xfrm>
        <a:prstGeom prst="roundRect">
          <a:avLst>
            <a:gd name="adj" fmla="val 8814"/>
          </a:avLst>
        </a:prstGeom>
        <a:gradFill flip="none" rotWithShape="1">
          <a:gsLst>
            <a:gs pos="44457">
              <a:schemeClr val="accent1">
                <a:lumMod val="75000"/>
                <a:alpha val="47000"/>
              </a:schemeClr>
            </a:gs>
            <a:gs pos="0">
              <a:schemeClr val="accent1">
                <a:lumMod val="50000"/>
                <a:alpha val="53000"/>
              </a:schemeClr>
            </a:gs>
            <a:gs pos="73000">
              <a:srgbClr val="142340">
                <a:alpha val="63000"/>
              </a:srgbClr>
            </a:gs>
          </a:gsLst>
          <a:lin ang="13500000" scaled="1"/>
          <a:tileRect/>
        </a:gradFill>
        <a:ln>
          <a:noFill/>
        </a:ln>
        <a:effectLst>
          <a:outerShdw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190500</xdr:colOff>
      <xdr:row>23</xdr:row>
      <xdr:rowOff>85725</xdr:rowOff>
    </xdr:from>
    <xdr:to>
      <xdr:col>9</xdr:col>
      <xdr:colOff>600075</xdr:colOff>
      <xdr:row>30</xdr:row>
      <xdr:rowOff>190500</xdr:rowOff>
    </xdr:to>
    <xdr:sp macro="" textlink="">
      <xdr:nvSpPr>
        <xdr:cNvPr id="38" name="Rounded Rectangle 37">
          <a:extLst>
            <a:ext uri="{FF2B5EF4-FFF2-40B4-BE49-F238E27FC236}">
              <a16:creationId xmlns:a16="http://schemas.microsoft.com/office/drawing/2014/main" id="{00000000-0008-0000-0200-000026000000}"/>
            </a:ext>
          </a:extLst>
        </xdr:cNvPr>
        <xdr:cNvSpPr/>
      </xdr:nvSpPr>
      <xdr:spPr>
        <a:xfrm>
          <a:off x="3857625" y="4438650"/>
          <a:ext cx="2238375" cy="1457325"/>
        </a:xfrm>
        <a:prstGeom prst="roundRect">
          <a:avLst>
            <a:gd name="adj" fmla="val 8814"/>
          </a:avLst>
        </a:prstGeom>
        <a:gradFill flip="none" rotWithShape="1">
          <a:gsLst>
            <a:gs pos="40734">
              <a:srgbClr val="193659"/>
            </a:gs>
            <a:gs pos="0">
              <a:schemeClr val="accent1">
                <a:lumMod val="50000"/>
                <a:alpha val="53000"/>
              </a:schemeClr>
            </a:gs>
            <a:gs pos="73000">
              <a:srgbClr val="142340">
                <a:alpha val="63000"/>
              </a:srgbClr>
            </a:gs>
          </a:gsLst>
          <a:lin ang="16200000" scaled="1"/>
          <a:tileRect/>
        </a:gradFill>
        <a:ln>
          <a:noFill/>
        </a:ln>
        <a:effectLst>
          <a:outerShdw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76201</xdr:colOff>
      <xdr:row>24</xdr:row>
      <xdr:rowOff>161924</xdr:rowOff>
    </xdr:from>
    <xdr:to>
      <xdr:col>10</xdr:col>
      <xdr:colOff>19050</xdr:colOff>
      <xdr:row>30</xdr:row>
      <xdr:rowOff>242886</xdr:rowOff>
    </xdr:to>
    <xdr:graphicFrame macro="">
      <xdr:nvGraphicFramePr>
        <xdr:cNvPr id="39" name="Chart 38">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238126</xdr:colOff>
      <xdr:row>23</xdr:row>
      <xdr:rowOff>107448</xdr:rowOff>
    </xdr:from>
    <xdr:to>
      <xdr:col>9</xdr:col>
      <xdr:colOff>428625</xdr:colOff>
      <xdr:row>25</xdr:row>
      <xdr:rowOff>6653</xdr:rowOff>
    </xdr:to>
    <xdr:sp macro="" textlink="">
      <xdr:nvSpPr>
        <xdr:cNvPr id="40" name="Rectangle 39">
          <a:extLst>
            <a:ext uri="{FF2B5EF4-FFF2-40B4-BE49-F238E27FC236}">
              <a16:creationId xmlns:a16="http://schemas.microsoft.com/office/drawing/2014/main" id="{00000000-0008-0000-0200-000028000000}"/>
            </a:ext>
          </a:extLst>
        </xdr:cNvPr>
        <xdr:cNvSpPr/>
      </xdr:nvSpPr>
      <xdr:spPr>
        <a:xfrm>
          <a:off x="3905251" y="4460373"/>
          <a:ext cx="2019299"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Total Sales By Superisor</a:t>
          </a:r>
        </a:p>
      </xdr:txBody>
    </xdr:sp>
    <xdr:clientData/>
  </xdr:twoCellAnchor>
  <xdr:twoCellAnchor editAs="absolute">
    <xdr:from>
      <xdr:col>10</xdr:col>
      <xdr:colOff>0</xdr:colOff>
      <xdr:row>17</xdr:row>
      <xdr:rowOff>133350</xdr:rowOff>
    </xdr:from>
    <xdr:to>
      <xdr:col>13</xdr:col>
      <xdr:colOff>85725</xdr:colOff>
      <xdr:row>23</xdr:row>
      <xdr:rowOff>104775</xdr:rowOff>
    </xdr:to>
    <xdr:graphicFrame macro="">
      <xdr:nvGraphicFramePr>
        <xdr:cNvPr id="41" name="Chart 40">
          <a:extLst>
            <a:ext uri="{FF2B5EF4-FFF2-40B4-BE49-F238E27FC236}">
              <a16:creationId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12</xdr:col>
      <xdr:colOff>590550</xdr:colOff>
      <xdr:row>16</xdr:row>
      <xdr:rowOff>57150</xdr:rowOff>
    </xdr:from>
    <xdr:to>
      <xdr:col>19</xdr:col>
      <xdr:colOff>523875</xdr:colOff>
      <xdr:row>30</xdr:row>
      <xdr:rowOff>219075</xdr:rowOff>
    </xdr:to>
    <xdr:sp macro="" textlink="">
      <xdr:nvSpPr>
        <xdr:cNvPr id="46" name="Freeform 45">
          <a:hlinkClick xmlns:r="http://schemas.openxmlformats.org/officeDocument/2006/relationships" r:id="rId9"/>
          <a:extLst>
            <a:ext uri="{FF2B5EF4-FFF2-40B4-BE49-F238E27FC236}">
              <a16:creationId xmlns:a16="http://schemas.microsoft.com/office/drawing/2014/main" id="{00000000-0008-0000-0200-00002E000000}"/>
            </a:ext>
          </a:extLst>
        </xdr:cNvPr>
        <xdr:cNvSpPr/>
      </xdr:nvSpPr>
      <xdr:spPr>
        <a:xfrm>
          <a:off x="7915275" y="2952750"/>
          <a:ext cx="4343400" cy="2971800"/>
        </a:xfrm>
        <a:custGeom>
          <a:avLst/>
          <a:gdLst>
            <a:gd name="connsiteX0" fmla="*/ 771525 w 4352925"/>
            <a:gd name="connsiteY0" fmla="*/ 104774 h 2971800"/>
            <a:gd name="connsiteX1" fmla="*/ 771525 w 4352925"/>
            <a:gd name="connsiteY1" fmla="*/ 485774 h 2971800"/>
            <a:gd name="connsiteX2" fmla="*/ 3295650 w 4352925"/>
            <a:gd name="connsiteY2" fmla="*/ 485774 h 2971800"/>
            <a:gd name="connsiteX3" fmla="*/ 3295650 w 4352925"/>
            <a:gd name="connsiteY3" fmla="*/ 104774 h 2971800"/>
            <a:gd name="connsiteX4" fmla="*/ 261934 w 4352925"/>
            <a:gd name="connsiteY4" fmla="*/ 0 h 2971800"/>
            <a:gd name="connsiteX5" fmla="*/ 4090991 w 4352925"/>
            <a:gd name="connsiteY5" fmla="*/ 0 h 2971800"/>
            <a:gd name="connsiteX6" fmla="*/ 4352925 w 4352925"/>
            <a:gd name="connsiteY6" fmla="*/ 261934 h 2971800"/>
            <a:gd name="connsiteX7" fmla="*/ 4352925 w 4352925"/>
            <a:gd name="connsiteY7" fmla="*/ 2709866 h 2971800"/>
            <a:gd name="connsiteX8" fmla="*/ 4090991 w 4352925"/>
            <a:gd name="connsiteY8" fmla="*/ 2971800 h 2971800"/>
            <a:gd name="connsiteX9" fmla="*/ 261934 w 4352925"/>
            <a:gd name="connsiteY9" fmla="*/ 2971800 h 2971800"/>
            <a:gd name="connsiteX10" fmla="*/ 0 w 4352925"/>
            <a:gd name="connsiteY10" fmla="*/ 2709866 h 2971800"/>
            <a:gd name="connsiteX11" fmla="*/ 0 w 4352925"/>
            <a:gd name="connsiteY11" fmla="*/ 261934 h 2971800"/>
            <a:gd name="connsiteX12" fmla="*/ 261934 w 4352925"/>
            <a:gd name="connsiteY12" fmla="*/ 0 h 2971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352925" h="2971800">
              <a:moveTo>
                <a:pt x="771525" y="104774"/>
              </a:moveTo>
              <a:lnTo>
                <a:pt x="771525" y="485774"/>
              </a:lnTo>
              <a:lnTo>
                <a:pt x="3295650" y="485774"/>
              </a:lnTo>
              <a:lnTo>
                <a:pt x="3295650" y="104774"/>
              </a:lnTo>
              <a:close/>
              <a:moveTo>
                <a:pt x="261934" y="0"/>
              </a:moveTo>
              <a:lnTo>
                <a:pt x="4090991" y="0"/>
              </a:lnTo>
              <a:cubicBezTo>
                <a:pt x="4235653" y="0"/>
                <a:pt x="4352925" y="117272"/>
                <a:pt x="4352925" y="261934"/>
              </a:cubicBezTo>
              <a:lnTo>
                <a:pt x="4352925" y="2709866"/>
              </a:lnTo>
              <a:cubicBezTo>
                <a:pt x="4352925" y="2854528"/>
                <a:pt x="4235653" y="2971800"/>
                <a:pt x="4090991" y="2971800"/>
              </a:cubicBezTo>
              <a:lnTo>
                <a:pt x="261934" y="2971800"/>
              </a:lnTo>
              <a:cubicBezTo>
                <a:pt x="117272" y="2971800"/>
                <a:pt x="0" y="2854528"/>
                <a:pt x="0" y="2709866"/>
              </a:cubicBezTo>
              <a:lnTo>
                <a:pt x="0" y="261934"/>
              </a:lnTo>
              <a:cubicBezTo>
                <a:pt x="0" y="117272"/>
                <a:pt x="117272" y="0"/>
                <a:pt x="261934" y="0"/>
              </a:cubicBezTo>
              <a:close/>
            </a:path>
          </a:pathLst>
        </a:custGeom>
        <a:gradFill flip="none" rotWithShape="1">
          <a:gsLst>
            <a:gs pos="44457">
              <a:srgbClr val="183456">
                <a:lumMod val="90000"/>
                <a:lumOff val="10000"/>
              </a:srgbClr>
            </a:gs>
            <a:gs pos="0">
              <a:schemeClr val="accent1">
                <a:lumMod val="50000"/>
                <a:alpha val="53000"/>
              </a:schemeClr>
            </a:gs>
            <a:gs pos="73000">
              <a:srgbClr val="142340">
                <a:alpha val="63000"/>
              </a:srgbClr>
            </a:gs>
          </a:gsLst>
          <a:lin ang="8100000" scaled="1"/>
          <a:tileRect/>
        </a:gradFill>
        <a:ln>
          <a:noFill/>
        </a:ln>
        <a:effectLst>
          <a:outerShdw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7</xdr:col>
      <xdr:colOff>381001</xdr:colOff>
      <xdr:row>7</xdr:row>
      <xdr:rowOff>85725</xdr:rowOff>
    </xdr:from>
    <xdr:to>
      <xdr:col>9</xdr:col>
      <xdr:colOff>345759</xdr:colOff>
      <xdr:row>13</xdr:row>
      <xdr:rowOff>19051</xdr:rowOff>
    </xdr:to>
    <xdr:pic>
      <xdr:nvPicPr>
        <xdr:cNvPr id="43" name="Picture 42" descr="360° Business Consultancy - You-get">
          <a:extLst>
            <a:ext uri="{FF2B5EF4-FFF2-40B4-BE49-F238E27FC236}">
              <a16:creationId xmlns:a16="http://schemas.microsoft.com/office/drawing/2014/main" id="{00000000-0008-0000-0200-00002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57726" y="1266825"/>
          <a:ext cx="1183958" cy="1076326"/>
        </a:xfrm>
        <a:prstGeom prst="rect">
          <a:avLst/>
        </a:prstGeom>
        <a:effectLst>
          <a:outerShdw blurRad="469900" sx="130000" sy="130000" algn="ctr" rotWithShape="0">
            <a:prstClr val="black"/>
          </a:outerShdw>
        </a:effectLst>
      </xdr:spPr>
    </xdr:pic>
    <xdr:clientData/>
  </xdr:twoCellAnchor>
  <xdr:twoCellAnchor editAs="absolute">
    <xdr:from>
      <xdr:col>17</xdr:col>
      <xdr:colOff>466725</xdr:colOff>
      <xdr:row>3</xdr:row>
      <xdr:rowOff>66675</xdr:rowOff>
    </xdr:from>
    <xdr:to>
      <xdr:col>19</xdr:col>
      <xdr:colOff>476250</xdr:colOff>
      <xdr:row>12</xdr:row>
      <xdr:rowOff>66675</xdr:rowOff>
    </xdr:to>
    <xdr:sp macro="" textlink="">
      <xdr:nvSpPr>
        <xdr:cNvPr id="72" name="Rounded Rectangle 71">
          <a:extLst>
            <a:ext uri="{FF2B5EF4-FFF2-40B4-BE49-F238E27FC236}">
              <a16:creationId xmlns:a16="http://schemas.microsoft.com/office/drawing/2014/main" id="{00000000-0008-0000-0200-000048000000}"/>
            </a:ext>
          </a:extLst>
        </xdr:cNvPr>
        <xdr:cNvSpPr/>
      </xdr:nvSpPr>
      <xdr:spPr>
        <a:xfrm>
          <a:off x="10982325" y="485775"/>
          <a:ext cx="1228725" cy="1714500"/>
        </a:xfrm>
        <a:prstGeom prst="roundRect">
          <a:avLst>
            <a:gd name="adj" fmla="val 8814"/>
          </a:avLst>
        </a:prstGeom>
        <a:gradFill flip="none" rotWithShape="1">
          <a:gsLst>
            <a:gs pos="45406">
              <a:schemeClr val="accent1">
                <a:lumMod val="75000"/>
                <a:alpha val="51000"/>
              </a:schemeClr>
            </a:gs>
            <a:gs pos="0">
              <a:schemeClr val="accent1">
                <a:lumMod val="50000"/>
                <a:alpha val="53000"/>
              </a:schemeClr>
            </a:gs>
            <a:gs pos="100000">
              <a:srgbClr val="142340">
                <a:alpha val="21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53632</xdr:colOff>
      <xdr:row>3</xdr:row>
      <xdr:rowOff>59823</xdr:rowOff>
    </xdr:from>
    <xdr:to>
      <xdr:col>19</xdr:col>
      <xdr:colOff>175002</xdr:colOff>
      <xdr:row>4</xdr:row>
      <xdr:rowOff>149528</xdr:rowOff>
    </xdr:to>
    <xdr:sp macro="" textlink="">
      <xdr:nvSpPr>
        <xdr:cNvPr id="73" name="Rectangle 72">
          <a:extLst>
            <a:ext uri="{FF2B5EF4-FFF2-40B4-BE49-F238E27FC236}">
              <a16:creationId xmlns:a16="http://schemas.microsoft.com/office/drawing/2014/main" id="{00000000-0008-0000-0200-000049000000}"/>
            </a:ext>
          </a:extLst>
        </xdr:cNvPr>
        <xdr:cNvSpPr/>
      </xdr:nvSpPr>
      <xdr:spPr>
        <a:xfrm>
          <a:off x="11178832" y="478923"/>
          <a:ext cx="730970"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a:t>
          </a:r>
          <a:r>
            <a:rPr lang="en-US" sz="1200" b="1" cap="none" spc="0" baseline="0">
              <a:ln w="0"/>
              <a:solidFill>
                <a:schemeClr val="accent2"/>
              </a:solidFill>
              <a:effectLst>
                <a:outerShdw blurRad="38100" dist="19050" dir="2700000" algn="tl" rotWithShape="0">
                  <a:schemeClr val="dk1">
                    <a:alpha val="40000"/>
                  </a:schemeClr>
                </a:outerShdw>
              </a:effectLst>
            </a:rPr>
            <a:t> Orders</a:t>
          </a:r>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twoCellAnchor>
  <xdr:twoCellAnchor editAs="absolute">
    <xdr:from>
      <xdr:col>18</xdr:col>
      <xdr:colOff>57150</xdr:colOff>
      <xdr:row>4</xdr:row>
      <xdr:rowOff>19050</xdr:rowOff>
    </xdr:from>
    <xdr:to>
      <xdr:col>19</xdr:col>
      <xdr:colOff>209550</xdr:colOff>
      <xdr:row>5</xdr:row>
      <xdr:rowOff>123300</xdr:rowOff>
    </xdr:to>
    <xdr:sp macro="" textlink="BackEnd!DS4">
      <xdr:nvSpPr>
        <xdr:cNvPr id="75" name="Rectangle 74">
          <a:extLst>
            <a:ext uri="{FF2B5EF4-FFF2-40B4-BE49-F238E27FC236}">
              <a16:creationId xmlns:a16="http://schemas.microsoft.com/office/drawing/2014/main" id="{00000000-0008-0000-0200-00004B000000}"/>
            </a:ext>
          </a:extLst>
        </xdr:cNvPr>
        <xdr:cNvSpPr/>
      </xdr:nvSpPr>
      <xdr:spPr>
        <a:xfrm>
          <a:off x="11471910" y="605790"/>
          <a:ext cx="777240" cy="287130"/>
        </a:xfrm>
        <a:prstGeom prst="rect">
          <a:avLst/>
        </a:prstGeom>
        <a:noFill/>
      </xdr:spPr>
      <xdr:txBody>
        <a:bodyPr wrap="square" lIns="91440" tIns="45720" rIns="91440" bIns="45720">
          <a:spAutoFit/>
        </a:bodyPr>
        <a:lstStyle/>
        <a:p>
          <a:pPr algn="ctr"/>
          <a:fld id="{F4283D6C-53E9-4A70-ABAA-67C5CD4975B9}" type="TxLink">
            <a:rPr lang="en-US" sz="1200" b="1" i="0" u="none" strike="noStrike" cap="none" spc="0">
              <a:ln w="0"/>
              <a:solidFill>
                <a:schemeClr val="bg1">
                  <a:lumMod val="95000"/>
                </a:schemeClr>
              </a:solidFill>
              <a:effectLst>
                <a:outerShdw blurRad="38100" dist="19050" dir="2700000" algn="tl" rotWithShape="0">
                  <a:schemeClr val="dk1">
                    <a:alpha val="40000"/>
                  </a:schemeClr>
                </a:outerShdw>
              </a:effectLst>
              <a:latin typeface="Calibri"/>
            </a:rPr>
            <a:pPr algn="ctr"/>
            <a:t>11,171</a:t>
          </a:fld>
          <a:endParaRPr lang="en-US" sz="1200" b="1" cap="none" spc="0">
            <a:ln w="0"/>
            <a:solidFill>
              <a:schemeClr val="bg1">
                <a:lumMod val="9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18</xdr:col>
      <xdr:colOff>158184</xdr:colOff>
      <xdr:row>5</xdr:row>
      <xdr:rowOff>97923</xdr:rowOff>
    </xdr:from>
    <xdr:to>
      <xdr:col>19</xdr:col>
      <xdr:colOff>89502</xdr:colOff>
      <xdr:row>6</xdr:row>
      <xdr:rowOff>180008</xdr:rowOff>
    </xdr:to>
    <xdr:sp macro="" textlink="">
      <xdr:nvSpPr>
        <xdr:cNvPr id="76" name="Rectangle 75">
          <a:extLst>
            <a:ext uri="{FF2B5EF4-FFF2-40B4-BE49-F238E27FC236}">
              <a16:creationId xmlns:a16="http://schemas.microsoft.com/office/drawing/2014/main" id="{00000000-0008-0000-0200-00004C000000}"/>
            </a:ext>
          </a:extLst>
        </xdr:cNvPr>
        <xdr:cNvSpPr/>
      </xdr:nvSpPr>
      <xdr:spPr>
        <a:xfrm>
          <a:off x="11283384" y="898023"/>
          <a:ext cx="540918"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COGS</a:t>
          </a:r>
        </a:p>
      </xdr:txBody>
    </xdr:sp>
    <xdr:clientData/>
  </xdr:twoCellAnchor>
  <xdr:twoCellAnchor editAs="absolute">
    <xdr:from>
      <xdr:col>17</xdr:col>
      <xdr:colOff>523875</xdr:colOff>
      <xdr:row>6</xdr:row>
      <xdr:rowOff>47625</xdr:rowOff>
    </xdr:from>
    <xdr:to>
      <xdr:col>19</xdr:col>
      <xdr:colOff>419100</xdr:colOff>
      <xdr:row>7</xdr:row>
      <xdr:rowOff>151875</xdr:rowOff>
    </xdr:to>
    <xdr:sp macro="" textlink="BackEnd!DU4">
      <xdr:nvSpPr>
        <xdr:cNvPr id="77" name="Rectangle 76">
          <a:extLst>
            <a:ext uri="{FF2B5EF4-FFF2-40B4-BE49-F238E27FC236}">
              <a16:creationId xmlns:a16="http://schemas.microsoft.com/office/drawing/2014/main" id="{00000000-0008-0000-0200-00004D000000}"/>
            </a:ext>
          </a:extLst>
        </xdr:cNvPr>
        <xdr:cNvSpPr/>
      </xdr:nvSpPr>
      <xdr:spPr>
        <a:xfrm>
          <a:off x="11313795" y="1000125"/>
          <a:ext cx="1144905" cy="287130"/>
        </a:xfrm>
        <a:prstGeom prst="rect">
          <a:avLst/>
        </a:prstGeom>
        <a:noFill/>
      </xdr:spPr>
      <xdr:txBody>
        <a:bodyPr wrap="square" lIns="91440" tIns="45720" rIns="91440" bIns="45720">
          <a:spAutoFit/>
        </a:bodyPr>
        <a:lstStyle/>
        <a:p>
          <a:pPr algn="ctr"/>
          <a:fld id="{D526DACD-93BA-43BB-B69F-79185F3B498F}"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$162,524</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18</xdr:col>
      <xdr:colOff>76856</xdr:colOff>
      <xdr:row>7</xdr:row>
      <xdr:rowOff>164598</xdr:rowOff>
    </xdr:from>
    <xdr:to>
      <xdr:col>19</xdr:col>
      <xdr:colOff>208934</xdr:colOff>
      <xdr:row>9</xdr:row>
      <xdr:rowOff>63803</xdr:rowOff>
    </xdr:to>
    <xdr:sp macro="" textlink="">
      <xdr:nvSpPr>
        <xdr:cNvPr id="78" name="Rectangle 77">
          <a:extLst>
            <a:ext uri="{FF2B5EF4-FFF2-40B4-BE49-F238E27FC236}">
              <a16:creationId xmlns:a16="http://schemas.microsoft.com/office/drawing/2014/main" id="{00000000-0008-0000-0200-00004E000000}"/>
            </a:ext>
          </a:extLst>
        </xdr:cNvPr>
        <xdr:cNvSpPr/>
      </xdr:nvSpPr>
      <xdr:spPr>
        <a:xfrm>
          <a:off x="11202056" y="1345698"/>
          <a:ext cx="741678"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Revenue</a:t>
          </a:r>
        </a:p>
      </xdr:txBody>
    </xdr:sp>
    <xdr:clientData/>
  </xdr:twoCellAnchor>
  <xdr:twoCellAnchor editAs="absolute">
    <xdr:from>
      <xdr:col>17</xdr:col>
      <xdr:colOff>476251</xdr:colOff>
      <xdr:row>8</xdr:row>
      <xdr:rowOff>142875</xdr:rowOff>
    </xdr:from>
    <xdr:to>
      <xdr:col>19</xdr:col>
      <xdr:colOff>428625</xdr:colOff>
      <xdr:row>10</xdr:row>
      <xdr:rowOff>57320</xdr:rowOff>
    </xdr:to>
    <xdr:sp macro="" textlink="BackEnd!DT4">
      <xdr:nvSpPr>
        <xdr:cNvPr id="79" name="Rectangle 78">
          <a:extLst>
            <a:ext uri="{FF2B5EF4-FFF2-40B4-BE49-F238E27FC236}">
              <a16:creationId xmlns:a16="http://schemas.microsoft.com/office/drawing/2014/main" id="{00000000-0008-0000-0200-00004F000000}"/>
            </a:ext>
          </a:extLst>
        </xdr:cNvPr>
        <xdr:cNvSpPr/>
      </xdr:nvSpPr>
      <xdr:spPr>
        <a:xfrm>
          <a:off x="11266171" y="1461135"/>
          <a:ext cx="1202054" cy="280205"/>
        </a:xfrm>
        <a:prstGeom prst="rect">
          <a:avLst/>
        </a:prstGeom>
        <a:noFill/>
      </xdr:spPr>
      <xdr:txBody>
        <a:bodyPr wrap="square" lIns="91440" tIns="45720" rIns="91440" bIns="45720">
          <a:spAutoFit/>
        </a:bodyPr>
        <a:lstStyle/>
        <a:p>
          <a:pPr marL="0" indent="0" algn="ctr"/>
          <a:fld id="{BA2FDC8D-E8F0-44CB-8154-5849E5684C93}"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$196,037</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17</xdr:col>
      <xdr:colOff>588930</xdr:colOff>
      <xdr:row>10</xdr:row>
      <xdr:rowOff>2673</xdr:rowOff>
    </xdr:from>
    <xdr:to>
      <xdr:col>19</xdr:col>
      <xdr:colOff>306461</xdr:colOff>
      <xdr:row>11</xdr:row>
      <xdr:rowOff>92378</xdr:rowOff>
    </xdr:to>
    <xdr:sp macro="" textlink="">
      <xdr:nvSpPr>
        <xdr:cNvPr id="80" name="Rectangle 79">
          <a:extLst>
            <a:ext uri="{FF2B5EF4-FFF2-40B4-BE49-F238E27FC236}">
              <a16:creationId xmlns:a16="http://schemas.microsoft.com/office/drawing/2014/main" id="{00000000-0008-0000-0200-000050000000}"/>
            </a:ext>
          </a:extLst>
        </xdr:cNvPr>
        <xdr:cNvSpPr/>
      </xdr:nvSpPr>
      <xdr:spPr>
        <a:xfrm>
          <a:off x="11104530" y="1755273"/>
          <a:ext cx="936731"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Gross Profit</a:t>
          </a:r>
        </a:p>
      </xdr:txBody>
    </xdr:sp>
    <xdr:clientData/>
  </xdr:twoCellAnchor>
  <xdr:twoCellAnchor editAs="absolute">
    <xdr:from>
      <xdr:col>17</xdr:col>
      <xdr:colOff>533400</xdr:colOff>
      <xdr:row>10</xdr:row>
      <xdr:rowOff>152400</xdr:rowOff>
    </xdr:from>
    <xdr:to>
      <xdr:col>19</xdr:col>
      <xdr:colOff>400050</xdr:colOff>
      <xdr:row>12</xdr:row>
      <xdr:rowOff>66845</xdr:rowOff>
    </xdr:to>
    <xdr:sp macro="" textlink="BackEnd!DV4">
      <xdr:nvSpPr>
        <xdr:cNvPr id="81" name="Rectangle 80">
          <a:extLst>
            <a:ext uri="{FF2B5EF4-FFF2-40B4-BE49-F238E27FC236}">
              <a16:creationId xmlns:a16="http://schemas.microsoft.com/office/drawing/2014/main" id="{00000000-0008-0000-0200-000051000000}"/>
            </a:ext>
          </a:extLst>
        </xdr:cNvPr>
        <xdr:cNvSpPr/>
      </xdr:nvSpPr>
      <xdr:spPr>
        <a:xfrm>
          <a:off x="11323320" y="1836420"/>
          <a:ext cx="1116330" cy="280205"/>
        </a:xfrm>
        <a:prstGeom prst="rect">
          <a:avLst/>
        </a:prstGeom>
        <a:noFill/>
      </xdr:spPr>
      <xdr:txBody>
        <a:bodyPr wrap="square" lIns="91440" tIns="45720" rIns="91440" bIns="45720">
          <a:spAutoFit/>
        </a:bodyPr>
        <a:lstStyle/>
        <a:p>
          <a:pPr marL="0" indent="0" algn="ctr"/>
          <a:fld id="{ABE5F27A-B172-45B1-B5BB-F57D0A46F695}"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$33,513</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18</xdr:col>
      <xdr:colOff>52388</xdr:colOff>
      <xdr:row>5</xdr:row>
      <xdr:rowOff>95250</xdr:rowOff>
    </xdr:from>
    <xdr:to>
      <xdr:col>19</xdr:col>
      <xdr:colOff>471488</xdr:colOff>
      <xdr:row>5</xdr:row>
      <xdr:rowOff>95250</xdr:rowOff>
    </xdr:to>
    <xdr:cxnSp macro="">
      <xdr:nvCxnSpPr>
        <xdr:cNvPr id="83" name="Straight Connector 82">
          <a:extLst>
            <a:ext uri="{FF2B5EF4-FFF2-40B4-BE49-F238E27FC236}">
              <a16:creationId xmlns:a16="http://schemas.microsoft.com/office/drawing/2014/main" id="{00000000-0008-0000-0200-000053000000}"/>
            </a:ext>
          </a:extLst>
        </xdr:cNvPr>
        <xdr:cNvCxnSpPr/>
      </xdr:nvCxnSpPr>
      <xdr:spPr>
        <a:xfrm>
          <a:off x="11072813" y="895350"/>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18</xdr:col>
      <xdr:colOff>47625</xdr:colOff>
      <xdr:row>7</xdr:row>
      <xdr:rowOff>161925</xdr:rowOff>
    </xdr:from>
    <xdr:to>
      <xdr:col>19</xdr:col>
      <xdr:colOff>466725</xdr:colOff>
      <xdr:row>7</xdr:row>
      <xdr:rowOff>161925</xdr:rowOff>
    </xdr:to>
    <xdr:cxnSp macro="">
      <xdr:nvCxnSpPr>
        <xdr:cNvPr id="84" name="Straight Connector 83">
          <a:extLst>
            <a:ext uri="{FF2B5EF4-FFF2-40B4-BE49-F238E27FC236}">
              <a16:creationId xmlns:a16="http://schemas.microsoft.com/office/drawing/2014/main" id="{00000000-0008-0000-0200-000054000000}"/>
            </a:ext>
          </a:extLst>
        </xdr:cNvPr>
        <xdr:cNvCxnSpPr/>
      </xdr:nvCxnSpPr>
      <xdr:spPr>
        <a:xfrm>
          <a:off x="11068050" y="1343025"/>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18</xdr:col>
      <xdr:colOff>57150</xdr:colOff>
      <xdr:row>10</xdr:row>
      <xdr:rowOff>28575</xdr:rowOff>
    </xdr:from>
    <xdr:to>
      <xdr:col>19</xdr:col>
      <xdr:colOff>476250</xdr:colOff>
      <xdr:row>10</xdr:row>
      <xdr:rowOff>28575</xdr:rowOff>
    </xdr:to>
    <xdr:cxnSp macro="">
      <xdr:nvCxnSpPr>
        <xdr:cNvPr id="85" name="Straight Connector 84">
          <a:extLst>
            <a:ext uri="{FF2B5EF4-FFF2-40B4-BE49-F238E27FC236}">
              <a16:creationId xmlns:a16="http://schemas.microsoft.com/office/drawing/2014/main" id="{00000000-0008-0000-0200-000055000000}"/>
            </a:ext>
          </a:extLst>
        </xdr:cNvPr>
        <xdr:cNvCxnSpPr/>
      </xdr:nvCxnSpPr>
      <xdr:spPr>
        <a:xfrm>
          <a:off x="11077575" y="1781175"/>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429339</xdr:colOff>
      <xdr:row>0</xdr:row>
      <xdr:rowOff>0</xdr:rowOff>
    </xdr:from>
    <xdr:to>
      <xdr:col>12</xdr:col>
      <xdr:colOff>336108</xdr:colOff>
      <xdr:row>3</xdr:row>
      <xdr:rowOff>126798</xdr:rowOff>
    </xdr:to>
    <xdr:sp macro="" textlink="">
      <xdr:nvSpPr>
        <xdr:cNvPr id="91" name="Rectangle 90">
          <a:extLst>
            <a:ext uri="{FF2B5EF4-FFF2-40B4-BE49-F238E27FC236}">
              <a16:creationId xmlns:a16="http://schemas.microsoft.com/office/drawing/2014/main" id="{00000000-0008-0000-0200-00005B000000}"/>
            </a:ext>
          </a:extLst>
        </xdr:cNvPr>
        <xdr:cNvSpPr/>
      </xdr:nvSpPr>
      <xdr:spPr>
        <a:xfrm>
          <a:off x="4193619" y="0"/>
          <a:ext cx="3655809" cy="53065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drinks </a:t>
          </a:r>
          <a:r>
            <a:rPr lang="en-US" sz="2800" b="1" cap="none" spc="0">
              <a:ln w="0"/>
              <a:solidFill>
                <a:schemeClr val="accent2">
                  <a:lumMod val="75000"/>
                </a:schemeClr>
              </a:solidFill>
              <a:effectLst>
                <a:outerShdw blurRad="38100" dist="19050" dir="2700000" algn="tl" rotWithShape="0">
                  <a:schemeClr val="dk1">
                    <a:alpha val="40000"/>
                  </a:schemeClr>
                </a:outerShdw>
              </a:effectLst>
            </a:rPr>
            <a:t>store</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 Dashboard</a:t>
          </a:r>
        </a:p>
      </xdr:txBody>
    </xdr:sp>
    <xdr:clientData/>
  </xdr:twoCellAnchor>
  <xdr:twoCellAnchor editAs="absolute">
    <xdr:from>
      <xdr:col>2</xdr:col>
      <xdr:colOff>593484</xdr:colOff>
      <xdr:row>0</xdr:row>
      <xdr:rowOff>174123</xdr:rowOff>
    </xdr:from>
    <xdr:to>
      <xdr:col>4</xdr:col>
      <xdr:colOff>254266</xdr:colOff>
      <xdr:row>3</xdr:row>
      <xdr:rowOff>50468</xdr:rowOff>
    </xdr:to>
    <xdr:sp macro="" textlink="BackEnd!DX3">
      <xdr:nvSpPr>
        <xdr:cNvPr id="93" name="Rectangle 92">
          <a:extLst>
            <a:ext uri="{FF2B5EF4-FFF2-40B4-BE49-F238E27FC236}">
              <a16:creationId xmlns:a16="http://schemas.microsoft.com/office/drawing/2014/main" id="{00000000-0008-0000-0200-00005D000000}"/>
            </a:ext>
          </a:extLst>
        </xdr:cNvPr>
        <xdr:cNvSpPr/>
      </xdr:nvSpPr>
      <xdr:spPr>
        <a:xfrm>
          <a:off x="1843164" y="174123"/>
          <a:ext cx="925702" cy="280205"/>
        </a:xfrm>
        <a:prstGeom prst="rect">
          <a:avLst/>
        </a:prstGeom>
        <a:noFill/>
      </xdr:spPr>
      <xdr:txBody>
        <a:bodyPr wrap="none" lIns="91440" tIns="45720" rIns="91440" bIns="45720">
          <a:spAutoFit/>
        </a:bodyPr>
        <a:lstStyle/>
        <a:p>
          <a:pPr algn="ctr"/>
          <a:fld id="{6275321B-1FC8-479F-A703-7E46ABC725A1}" type="TxLink">
            <a:rPr lang="en-US" sz="12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mn-lt"/>
            </a:rPr>
            <a:pPr algn="ctr"/>
            <a:t>5-Nov-2024</a:t>
          </a:fld>
          <a:endParaRPr lang="en-US" sz="1200" b="1" cap="none" spc="0">
            <a:ln w="0"/>
            <a:solidFill>
              <a:schemeClr val="accent2">
                <a:lumMod val="75000"/>
              </a:schemeClr>
            </a:solidFill>
            <a:effectLst>
              <a:outerShdw blurRad="38100" dist="19050" dir="2700000" algn="tl" rotWithShape="0">
                <a:schemeClr val="dk1">
                  <a:alpha val="40000"/>
                </a:schemeClr>
              </a:outerShdw>
            </a:effectLst>
            <a:latin typeface="+mn-lt"/>
          </a:endParaRPr>
        </a:p>
      </xdr:txBody>
    </xdr:sp>
    <xdr:clientData/>
  </xdr:twoCellAnchor>
  <xdr:twoCellAnchor editAs="absolute">
    <xdr:from>
      <xdr:col>0</xdr:col>
      <xdr:colOff>519411</xdr:colOff>
      <xdr:row>0</xdr:row>
      <xdr:rowOff>137161</xdr:rowOff>
    </xdr:from>
    <xdr:to>
      <xdr:col>3</xdr:col>
      <xdr:colOff>54027</xdr:colOff>
      <xdr:row>3</xdr:row>
      <xdr:rowOff>24609</xdr:rowOff>
    </xdr:to>
    <xdr:sp macro="" textlink="">
      <xdr:nvSpPr>
        <xdr:cNvPr id="94" name="Rectangle 93">
          <a:extLst>
            <a:ext uri="{FF2B5EF4-FFF2-40B4-BE49-F238E27FC236}">
              <a16:creationId xmlns:a16="http://schemas.microsoft.com/office/drawing/2014/main" id="{00000000-0008-0000-0200-00005E000000}"/>
            </a:ext>
          </a:extLst>
        </xdr:cNvPr>
        <xdr:cNvSpPr/>
      </xdr:nvSpPr>
      <xdr:spPr>
        <a:xfrm>
          <a:off x="519411" y="137161"/>
          <a:ext cx="1424376" cy="291308"/>
        </a:xfrm>
        <a:prstGeom prst="rect">
          <a:avLst/>
        </a:prstGeom>
        <a:noFill/>
      </xdr:spPr>
      <xdr:txBody>
        <a:bodyPr wrap="none" lIns="91440" tIns="45720" rIns="91440" bIns="45720">
          <a:noAutofit/>
        </a:bodyPr>
        <a:lstStyle/>
        <a:p>
          <a:pPr algn="ctr"/>
          <a:r>
            <a:rPr lang="en-US" sz="1400" b="1" cap="none" spc="0">
              <a:ln w="0"/>
              <a:solidFill>
                <a:schemeClr val="accent1">
                  <a:lumMod val="20000"/>
                  <a:lumOff val="80000"/>
                </a:schemeClr>
              </a:solidFill>
              <a:effectLst>
                <a:outerShdw blurRad="38100" dist="19050" dir="2700000" algn="tl" rotWithShape="0">
                  <a:schemeClr val="dk1">
                    <a:alpha val="40000"/>
                  </a:schemeClr>
                </a:outerShdw>
              </a:effectLst>
            </a:rPr>
            <a:t>Business</a:t>
          </a:r>
          <a:r>
            <a:rPr lang="en-US" sz="1400" b="1" cap="none" spc="0" baseline="0">
              <a:ln w="0"/>
              <a:solidFill>
                <a:schemeClr val="accent1">
                  <a:lumMod val="20000"/>
                  <a:lumOff val="80000"/>
                </a:schemeClr>
              </a:solidFill>
              <a:effectLst>
                <a:outerShdw blurRad="38100" dist="19050" dir="2700000" algn="tl" rotWithShape="0">
                  <a:schemeClr val="dk1">
                    <a:alpha val="40000"/>
                  </a:schemeClr>
                </a:outerShdw>
              </a:effectLst>
            </a:rPr>
            <a:t> Today:</a:t>
          </a:r>
          <a:endParaRPr lang="en-US" sz="1400" b="1" cap="none" spc="0">
            <a:ln w="0"/>
            <a:solidFill>
              <a:schemeClr val="accent1">
                <a:lumMod val="20000"/>
                <a:lumOff val="80000"/>
              </a:schemeClr>
            </a:solidFill>
            <a:effectLst>
              <a:outerShdw blurRad="38100" dist="19050" dir="2700000" algn="tl" rotWithShape="0">
                <a:schemeClr val="dk1">
                  <a:alpha val="40000"/>
                </a:schemeClr>
              </a:outerShdw>
            </a:effectLst>
          </a:endParaRPr>
        </a:p>
      </xdr:txBody>
    </xdr:sp>
    <xdr:clientData/>
  </xdr:twoCellAnchor>
  <xdr:twoCellAnchor editAs="absolute">
    <xdr:from>
      <xdr:col>13</xdr:col>
      <xdr:colOff>742950</xdr:colOff>
      <xdr:row>18</xdr:row>
      <xdr:rowOff>57149</xdr:rowOff>
    </xdr:from>
    <xdr:to>
      <xdr:col>18</xdr:col>
      <xdr:colOff>66675</xdr:colOff>
      <xdr:row>19</xdr:row>
      <xdr:rowOff>28575</xdr:rowOff>
    </xdr:to>
    <xdr:sp macro="" textlink="BackEnd!AN3">
      <xdr:nvSpPr>
        <xdr:cNvPr id="89" name="Rectangle 88">
          <a:extLst>
            <a:ext uri="{FF2B5EF4-FFF2-40B4-BE49-F238E27FC236}">
              <a16:creationId xmlns:a16="http://schemas.microsoft.com/office/drawing/2014/main" id="{00000000-0008-0000-0200-000059000000}"/>
            </a:ext>
          </a:extLst>
        </xdr:cNvPr>
        <xdr:cNvSpPr/>
      </xdr:nvSpPr>
      <xdr:spPr>
        <a:xfrm>
          <a:off x="8677275" y="3448049"/>
          <a:ext cx="2514600" cy="171451"/>
        </a:xfrm>
        <a:prstGeom prst="rect">
          <a:avLst/>
        </a:prstGeom>
        <a:noFill/>
      </xdr:spPr>
      <xdr:txBody>
        <a:bodyPr wrap="square" lIns="91440" tIns="45720" rIns="91440" bIns="45720" anchor="ctr">
          <a:noAutofit/>
        </a:bodyPr>
        <a:lstStyle/>
        <a:p>
          <a:pPr marL="0" indent="0" algn="ctr"/>
          <a:fld id="{2C6EEAE5-FA11-42BA-84B7-020A2FC4ED65}" type="TxLink">
            <a:rPr lang="en-US" sz="1400" b="1" i="0" u="none" strike="noStrike" cap="none" spc="0">
              <a:ln w="0"/>
              <a:solidFill>
                <a:srgbClr val="FF0000"/>
              </a:solidFill>
              <a:effectLst>
                <a:outerShdw blurRad="38100" dist="19050" dir="2700000" algn="tl" rotWithShape="0">
                  <a:schemeClr val="dk1">
                    <a:alpha val="40000"/>
                  </a:schemeClr>
                </a:outerShdw>
              </a:effectLst>
              <a:latin typeface="Calibri"/>
              <a:ea typeface="+mn-ea"/>
              <a:cs typeface="+mn-cs"/>
            </a:rPr>
            <a:pPr marL="0" indent="0" algn="ctr"/>
            <a:t> </a:t>
          </a:fld>
          <a:endParaRPr lang="en-US" sz="2400" b="1" i="0" u="none" strike="noStrike" cap="none" spc="0">
            <a:ln w="0"/>
            <a:solidFill>
              <a:srgbClr val="FF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17</xdr:col>
      <xdr:colOff>561975</xdr:colOff>
      <xdr:row>17</xdr:row>
      <xdr:rowOff>133350</xdr:rowOff>
    </xdr:from>
    <xdr:to>
      <xdr:col>18</xdr:col>
      <xdr:colOff>47625</xdr:colOff>
      <xdr:row>17</xdr:row>
      <xdr:rowOff>228600</xdr:rowOff>
    </xdr:to>
    <xdr:sp macro="" textlink="">
      <xdr:nvSpPr>
        <xdr:cNvPr id="47" name="Oval 46">
          <a:extLst>
            <a:ext uri="{FF2B5EF4-FFF2-40B4-BE49-F238E27FC236}">
              <a16:creationId xmlns:a16="http://schemas.microsoft.com/office/drawing/2014/main" id="{00000000-0008-0000-0200-00002F000000}"/>
            </a:ext>
          </a:extLst>
        </xdr:cNvPr>
        <xdr:cNvSpPr/>
      </xdr:nvSpPr>
      <xdr:spPr>
        <a:xfrm>
          <a:off x="10972800" y="3219450"/>
          <a:ext cx="95250" cy="95250"/>
        </a:xfrm>
        <a:prstGeom prst="ellipse">
          <a:avLst/>
        </a:prstGeom>
        <a:solidFill>
          <a:srgbClr val="00CC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0</xdr:colOff>
      <xdr:row>17</xdr:row>
      <xdr:rowOff>19050</xdr:rowOff>
    </xdr:from>
    <xdr:to>
      <xdr:col>18</xdr:col>
      <xdr:colOff>95250</xdr:colOff>
      <xdr:row>17</xdr:row>
      <xdr:rowOff>114300</xdr:rowOff>
    </xdr:to>
    <xdr:sp macro="" textlink="">
      <xdr:nvSpPr>
        <xdr:cNvPr id="96" name="Oval 95">
          <a:extLst>
            <a:ext uri="{FF2B5EF4-FFF2-40B4-BE49-F238E27FC236}">
              <a16:creationId xmlns:a16="http://schemas.microsoft.com/office/drawing/2014/main" id="{00000000-0008-0000-0200-000060000000}"/>
            </a:ext>
          </a:extLst>
        </xdr:cNvPr>
        <xdr:cNvSpPr/>
      </xdr:nvSpPr>
      <xdr:spPr>
        <a:xfrm>
          <a:off x="11020425" y="3105150"/>
          <a:ext cx="95250" cy="95250"/>
        </a:xfrm>
        <a:prstGeom prst="ellipse">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0</xdr:colOff>
      <xdr:row>17</xdr:row>
      <xdr:rowOff>219075</xdr:rowOff>
    </xdr:from>
    <xdr:to>
      <xdr:col>18</xdr:col>
      <xdr:colOff>95250</xdr:colOff>
      <xdr:row>18</xdr:row>
      <xdr:rowOff>9525</xdr:rowOff>
    </xdr:to>
    <xdr:sp macro="" textlink="">
      <xdr:nvSpPr>
        <xdr:cNvPr id="99" name="Oval 98">
          <a:extLst>
            <a:ext uri="{FF2B5EF4-FFF2-40B4-BE49-F238E27FC236}">
              <a16:creationId xmlns:a16="http://schemas.microsoft.com/office/drawing/2014/main" id="{00000000-0008-0000-0200-000063000000}"/>
            </a:ext>
          </a:extLst>
        </xdr:cNvPr>
        <xdr:cNvSpPr/>
      </xdr:nvSpPr>
      <xdr:spPr>
        <a:xfrm>
          <a:off x="11020425" y="3305175"/>
          <a:ext cx="95250" cy="95250"/>
        </a:xfrm>
        <a:prstGeom prst="ellipse">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583986</xdr:colOff>
      <xdr:row>15</xdr:row>
      <xdr:rowOff>78927</xdr:rowOff>
    </xdr:from>
    <xdr:to>
      <xdr:col>19</xdr:col>
      <xdr:colOff>542924</xdr:colOff>
      <xdr:row>30</xdr:row>
      <xdr:rowOff>35176</xdr:rowOff>
    </xdr:to>
    <xdr:grpSp>
      <xdr:nvGrpSpPr>
        <xdr:cNvPr id="67" name="Group 66">
          <a:extLst>
            <a:ext uri="{FF2B5EF4-FFF2-40B4-BE49-F238E27FC236}">
              <a16:creationId xmlns:a16="http://schemas.microsoft.com/office/drawing/2014/main" id="{00000000-0008-0000-0200-000043000000}"/>
            </a:ext>
          </a:extLst>
        </xdr:cNvPr>
        <xdr:cNvGrpSpPr/>
      </xdr:nvGrpSpPr>
      <xdr:grpSpPr>
        <a:xfrm>
          <a:off x="8097306" y="2677347"/>
          <a:ext cx="4485218" cy="2851849"/>
          <a:chOff x="7908319" y="2982147"/>
          <a:chExt cx="4369406" cy="2949303"/>
        </a:xfrm>
      </xdr:grpSpPr>
      <xdr:sp macro="" textlink="BackEnd!AN4">
        <xdr:nvSpPr>
          <xdr:cNvPr id="48" name="Rectangle 47">
            <a:extLst>
              <a:ext uri="{FF2B5EF4-FFF2-40B4-BE49-F238E27FC236}">
                <a16:creationId xmlns:a16="http://schemas.microsoft.com/office/drawing/2014/main" id="{00000000-0008-0000-0200-000030000000}"/>
              </a:ext>
            </a:extLst>
          </xdr:cNvPr>
          <xdr:cNvSpPr/>
        </xdr:nvSpPr>
        <xdr:spPr>
          <a:xfrm>
            <a:off x="11087975" y="5648325"/>
            <a:ext cx="968727" cy="273601"/>
          </a:xfrm>
          <a:prstGeom prst="rect">
            <a:avLst/>
          </a:prstGeom>
          <a:noFill/>
        </xdr:spPr>
        <xdr:txBody>
          <a:bodyPr wrap="square" lIns="91440" tIns="45720" rIns="91440" bIns="45720">
            <a:spAutoFit/>
          </a:bodyPr>
          <a:lstStyle/>
          <a:p>
            <a:pPr marL="0" indent="0" algn="ctr"/>
            <a:fld id="{3BF1DCEC-EC6A-4387-8F49-B4A68841F747}" type="TxLink">
              <a:rPr lang="en-US" sz="1100" b="0" i="0" u="none" strike="noStrike" cap="none" spc="0">
                <a:ln w="0"/>
                <a:solidFill>
                  <a:srgbClr val="00CCFF"/>
                </a:solidFill>
                <a:effectLst>
                  <a:outerShdw blurRad="38100" dist="19050" dir="2700000" algn="tl" rotWithShape="0">
                    <a:schemeClr val="dk1">
                      <a:alpha val="40000"/>
                    </a:schemeClr>
                  </a:outerShdw>
                </a:effectLst>
                <a:latin typeface="Calibri"/>
                <a:ea typeface="+mn-ea"/>
                <a:cs typeface="+mn-cs"/>
              </a:rPr>
              <a:pPr marL="0" indent="0" algn="ctr"/>
              <a:t>Last Purchase</a:t>
            </a:fld>
            <a:endParaRPr lang="en-US" sz="1100" b="0" i="0" u="none" strike="noStrike" cap="none" spc="0">
              <a:ln w="0"/>
              <a:solidFill>
                <a:srgbClr val="00CCFF"/>
              </a:solidFill>
              <a:effectLst>
                <a:outerShdw blurRad="38100" dist="19050" dir="2700000" algn="tl" rotWithShape="0">
                  <a:schemeClr val="dk1">
                    <a:alpha val="40000"/>
                  </a:schemeClr>
                </a:outerShdw>
              </a:effectLst>
              <a:latin typeface="Calibri"/>
              <a:ea typeface="+mn-ea"/>
              <a:cs typeface="+mn-cs"/>
            </a:endParaRPr>
          </a:p>
        </xdr:txBody>
      </xdr:sp>
      <xdr:sp macro="" textlink="BackEnd!$AM$4">
        <xdr:nvSpPr>
          <xdr:cNvPr id="49" name="Rectangle 48">
            <a:extLst>
              <a:ext uri="{FF2B5EF4-FFF2-40B4-BE49-F238E27FC236}">
                <a16:creationId xmlns:a16="http://schemas.microsoft.com/office/drawing/2014/main" id="{00000000-0008-0000-0200-000031000000}"/>
              </a:ext>
            </a:extLst>
          </xdr:cNvPr>
          <xdr:cNvSpPr/>
        </xdr:nvSpPr>
        <xdr:spPr>
          <a:xfrm>
            <a:off x="9741161" y="5657849"/>
            <a:ext cx="916242" cy="273601"/>
          </a:xfrm>
          <a:prstGeom prst="rect">
            <a:avLst/>
          </a:prstGeom>
          <a:noFill/>
        </xdr:spPr>
        <xdr:txBody>
          <a:bodyPr wrap="square" lIns="91440" tIns="45720" rIns="91440" bIns="45720">
            <a:spAutoFit/>
          </a:bodyPr>
          <a:lstStyle/>
          <a:p>
            <a:pPr algn="ctr"/>
            <a:fld id="{7D5621E3-AD46-4C4E-A8C6-5EC5E189BC62}" type="TxLink">
              <a:rPr lang="en-US" sz="1100" b="0" i="0" u="none" strike="noStrike" cap="none" spc="0">
                <a:ln w="0"/>
                <a:solidFill>
                  <a:srgbClr val="00CCFF"/>
                </a:solidFill>
                <a:effectLst>
                  <a:outerShdw blurRad="38100" dist="19050" dir="2700000" algn="tl" rotWithShape="0">
                    <a:schemeClr val="dk1">
                      <a:alpha val="40000"/>
                    </a:schemeClr>
                  </a:outerShdw>
                </a:effectLst>
                <a:latin typeface="Calibri"/>
              </a:rPr>
              <a:pPr algn="ctr"/>
              <a:t>1st Purchase</a:t>
            </a:fld>
            <a:endParaRPr lang="en-US" sz="5400" b="0" cap="none" spc="0">
              <a:ln w="0"/>
              <a:solidFill>
                <a:srgbClr val="00CCFF"/>
              </a:solidFill>
              <a:effectLst>
                <a:outerShdw blurRad="38100" dist="19050" dir="2700000" algn="tl" rotWithShape="0">
                  <a:schemeClr val="dk1">
                    <a:alpha val="40000"/>
                  </a:schemeClr>
                </a:outerShdw>
              </a:effectLst>
            </a:endParaRPr>
          </a:p>
        </xdr:txBody>
      </xdr:sp>
      <xdr:sp macro="" textlink="BackEnd!AN5">
        <xdr:nvSpPr>
          <xdr:cNvPr id="50" name="Rectangle 49">
            <a:extLst>
              <a:ext uri="{FF2B5EF4-FFF2-40B4-BE49-F238E27FC236}">
                <a16:creationId xmlns:a16="http://schemas.microsoft.com/office/drawing/2014/main" id="{00000000-0008-0000-0200-000032000000}"/>
              </a:ext>
            </a:extLst>
          </xdr:cNvPr>
          <xdr:cNvSpPr/>
        </xdr:nvSpPr>
        <xdr:spPr>
          <a:xfrm>
            <a:off x="11095235" y="5448300"/>
            <a:ext cx="954209" cy="289780"/>
          </a:xfrm>
          <a:prstGeom prst="rect">
            <a:avLst/>
          </a:prstGeom>
          <a:noFill/>
        </xdr:spPr>
        <xdr:txBody>
          <a:bodyPr wrap="none" lIns="91440" tIns="45720" rIns="91440" bIns="45720">
            <a:spAutoFit/>
          </a:bodyPr>
          <a:lstStyle/>
          <a:p>
            <a:pPr marL="0" indent="0" algn="ctr"/>
            <a:fld id="{5FC73620-3BD7-47B7-9F02-A8CFEB246442}"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21-Sep-2020</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M5">
        <xdr:nvSpPr>
          <xdr:cNvPr id="51" name="Rectangle 50">
            <a:extLst>
              <a:ext uri="{FF2B5EF4-FFF2-40B4-BE49-F238E27FC236}">
                <a16:creationId xmlns:a16="http://schemas.microsoft.com/office/drawing/2014/main" id="{00000000-0008-0000-0200-000033000000}"/>
              </a:ext>
            </a:extLst>
          </xdr:cNvPr>
          <xdr:cNvSpPr/>
        </xdr:nvSpPr>
        <xdr:spPr>
          <a:xfrm>
            <a:off x="9778155" y="5467349"/>
            <a:ext cx="893867" cy="289780"/>
          </a:xfrm>
          <a:prstGeom prst="rect">
            <a:avLst/>
          </a:prstGeom>
          <a:noFill/>
        </xdr:spPr>
        <xdr:txBody>
          <a:bodyPr wrap="none" lIns="91440" tIns="45720" rIns="91440" bIns="45720">
            <a:spAutoFit/>
          </a:bodyPr>
          <a:lstStyle/>
          <a:p>
            <a:pPr marL="0" indent="0" algn="ctr"/>
            <a:fld id="{F39FBAF0-8507-4BA7-A313-3D0F956860A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2-Aug-2020</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J4">
        <xdr:nvSpPr>
          <xdr:cNvPr id="52" name="Rectangle 51">
            <a:extLst>
              <a:ext uri="{FF2B5EF4-FFF2-40B4-BE49-F238E27FC236}">
                <a16:creationId xmlns:a16="http://schemas.microsoft.com/office/drawing/2014/main" id="{00000000-0008-0000-0200-000034000000}"/>
              </a:ext>
            </a:extLst>
          </xdr:cNvPr>
          <xdr:cNvSpPr/>
        </xdr:nvSpPr>
        <xdr:spPr>
          <a:xfrm>
            <a:off x="7949231" y="3724275"/>
            <a:ext cx="1074014" cy="289780"/>
          </a:xfrm>
          <a:prstGeom prst="rect">
            <a:avLst/>
          </a:prstGeom>
          <a:noFill/>
        </xdr:spPr>
        <xdr:txBody>
          <a:bodyPr wrap="none" lIns="91440" tIns="45720" rIns="91440" bIns="45720">
            <a:spAutoFit/>
          </a:bodyPr>
          <a:lstStyle/>
          <a:p>
            <a:pPr marL="0" indent="0" algn="ctr"/>
            <a:fld id="{E2CD3BF0-EC7D-4022-AD1A-4F414FF20C8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Total Revenue</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K4">
        <xdr:nvSpPr>
          <xdr:cNvPr id="53" name="Rectangle 52">
            <a:extLst>
              <a:ext uri="{FF2B5EF4-FFF2-40B4-BE49-F238E27FC236}">
                <a16:creationId xmlns:a16="http://schemas.microsoft.com/office/drawing/2014/main" id="{00000000-0008-0000-0200-000035000000}"/>
              </a:ext>
            </a:extLst>
          </xdr:cNvPr>
          <xdr:cNvSpPr/>
        </xdr:nvSpPr>
        <xdr:spPr>
          <a:xfrm>
            <a:off x="7957448" y="4143375"/>
            <a:ext cx="1000431" cy="289780"/>
          </a:xfrm>
          <a:prstGeom prst="rect">
            <a:avLst/>
          </a:prstGeom>
          <a:noFill/>
        </xdr:spPr>
        <xdr:txBody>
          <a:bodyPr wrap="none" lIns="91440" tIns="45720" rIns="91440" bIns="45720">
            <a:spAutoFit/>
          </a:bodyPr>
          <a:lstStyle/>
          <a:p>
            <a:pPr marL="0" indent="0" algn="ctr"/>
            <a:fld id="{D0363959-F9A8-4E21-921A-2E0038DCC29F}"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Total Qantity</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L4">
        <xdr:nvSpPr>
          <xdr:cNvPr id="54" name="Rectangle 53">
            <a:extLst>
              <a:ext uri="{FF2B5EF4-FFF2-40B4-BE49-F238E27FC236}">
                <a16:creationId xmlns:a16="http://schemas.microsoft.com/office/drawing/2014/main" id="{00000000-0008-0000-0200-000036000000}"/>
              </a:ext>
            </a:extLst>
          </xdr:cNvPr>
          <xdr:cNvSpPr/>
        </xdr:nvSpPr>
        <xdr:spPr>
          <a:xfrm>
            <a:off x="7968347" y="4572000"/>
            <a:ext cx="1016734" cy="289780"/>
          </a:xfrm>
          <a:prstGeom prst="rect">
            <a:avLst/>
          </a:prstGeom>
          <a:noFill/>
        </xdr:spPr>
        <xdr:txBody>
          <a:bodyPr wrap="none" lIns="91440" tIns="45720" rIns="91440" bIns="45720">
            <a:spAutoFit/>
          </a:bodyPr>
          <a:lstStyle/>
          <a:p>
            <a:pPr marL="0" indent="0" algn="ctr"/>
            <a:fld id="{C1B322C7-0EC6-44E7-8F06-AECBE1FDE741}"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 Transaction</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56" name="Straight Connector 55">
            <a:extLst>
              <a:ext uri="{FF2B5EF4-FFF2-40B4-BE49-F238E27FC236}">
                <a16:creationId xmlns:a16="http://schemas.microsoft.com/office/drawing/2014/main" id="{00000000-0008-0000-0200-000038000000}"/>
              </a:ext>
            </a:extLst>
          </xdr:cNvPr>
          <xdr:cNvCxnSpPr/>
        </xdr:nvCxnSpPr>
        <xdr:spPr>
          <a:xfrm>
            <a:off x="8972550" y="3914775"/>
            <a:ext cx="1323975"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200-000039000000}"/>
              </a:ext>
            </a:extLst>
          </xdr:cNvPr>
          <xdr:cNvCxnSpPr/>
        </xdr:nvCxnSpPr>
        <xdr:spPr>
          <a:xfrm>
            <a:off x="8963025" y="4305300"/>
            <a:ext cx="139065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0200-00003A000000}"/>
              </a:ext>
            </a:extLst>
          </xdr:cNvPr>
          <xdr:cNvCxnSpPr/>
        </xdr:nvCxnSpPr>
        <xdr:spPr>
          <a:xfrm>
            <a:off x="8972550" y="4724400"/>
            <a:ext cx="140970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J5">
        <xdr:nvSpPr>
          <xdr:cNvPr id="59" name="Rectangle 58">
            <a:extLst>
              <a:ext uri="{FF2B5EF4-FFF2-40B4-BE49-F238E27FC236}">
                <a16:creationId xmlns:a16="http://schemas.microsoft.com/office/drawing/2014/main" id="{00000000-0008-0000-0200-00003B000000}"/>
              </a:ext>
            </a:extLst>
          </xdr:cNvPr>
          <xdr:cNvSpPr/>
        </xdr:nvSpPr>
        <xdr:spPr>
          <a:xfrm>
            <a:off x="9361051" y="3629025"/>
            <a:ext cx="460176" cy="317830"/>
          </a:xfrm>
          <a:prstGeom prst="rect">
            <a:avLst/>
          </a:prstGeom>
          <a:noFill/>
        </xdr:spPr>
        <xdr:txBody>
          <a:bodyPr wrap="none" lIns="91440" tIns="45720" rIns="91440" bIns="45720">
            <a:spAutoFit/>
          </a:bodyPr>
          <a:lstStyle/>
          <a:p>
            <a:pPr marL="0" indent="0" algn="ctr"/>
            <a:fld id="{94BE2750-ACC1-4435-8644-1BCEF4C7AF2E}"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$182</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O3">
        <xdr:nvSpPr>
          <xdr:cNvPr id="60" name="Rectangle 59">
            <a:extLst>
              <a:ext uri="{FF2B5EF4-FFF2-40B4-BE49-F238E27FC236}">
                <a16:creationId xmlns:a16="http://schemas.microsoft.com/office/drawing/2014/main" id="{00000000-0008-0000-0200-00003C000000}"/>
              </a:ext>
            </a:extLst>
          </xdr:cNvPr>
          <xdr:cNvSpPr/>
        </xdr:nvSpPr>
        <xdr:spPr>
          <a:xfrm>
            <a:off x="9451875" y="4448175"/>
            <a:ext cx="259478" cy="317830"/>
          </a:xfrm>
          <a:prstGeom prst="rect">
            <a:avLst/>
          </a:prstGeom>
          <a:noFill/>
        </xdr:spPr>
        <xdr:txBody>
          <a:bodyPr wrap="none" lIns="91440" tIns="45720" rIns="91440" bIns="45720">
            <a:spAutoFit/>
          </a:bodyPr>
          <a:lstStyle/>
          <a:p>
            <a:pPr marL="0" indent="0" algn="ctr"/>
            <a:fld id="{2EC8377E-4149-4DEF-B13E-FC7C0FE00211}"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6</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K5">
        <xdr:nvSpPr>
          <xdr:cNvPr id="61" name="Rectangle 60">
            <a:extLst>
              <a:ext uri="{FF2B5EF4-FFF2-40B4-BE49-F238E27FC236}">
                <a16:creationId xmlns:a16="http://schemas.microsoft.com/office/drawing/2014/main" id="{00000000-0008-0000-0200-00003D000000}"/>
              </a:ext>
            </a:extLst>
          </xdr:cNvPr>
          <xdr:cNvSpPr/>
        </xdr:nvSpPr>
        <xdr:spPr>
          <a:xfrm>
            <a:off x="9391502" y="4029075"/>
            <a:ext cx="380222" cy="317830"/>
          </a:xfrm>
          <a:prstGeom prst="rect">
            <a:avLst/>
          </a:prstGeom>
          <a:noFill/>
        </xdr:spPr>
        <xdr:txBody>
          <a:bodyPr wrap="none" lIns="91440" tIns="45720" rIns="91440" bIns="45720">
            <a:spAutoFit/>
          </a:bodyPr>
          <a:lstStyle/>
          <a:p>
            <a:pPr marL="0" indent="0" algn="ctr"/>
            <a:fld id="{F5B012E1-C6BC-46FB-B09C-AB9A851A0E4B}"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182</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O4">
        <xdr:nvSpPr>
          <xdr:cNvPr id="55" name="Rectangle 54">
            <a:extLst>
              <a:ext uri="{FF2B5EF4-FFF2-40B4-BE49-F238E27FC236}">
                <a16:creationId xmlns:a16="http://schemas.microsoft.com/office/drawing/2014/main" id="{00000000-0008-0000-0200-000037000000}"/>
              </a:ext>
            </a:extLst>
          </xdr:cNvPr>
          <xdr:cNvSpPr/>
        </xdr:nvSpPr>
        <xdr:spPr>
          <a:xfrm>
            <a:off x="8154150" y="4943475"/>
            <a:ext cx="568926" cy="289780"/>
          </a:xfrm>
          <a:prstGeom prst="rect">
            <a:avLst/>
          </a:prstGeom>
          <a:noFill/>
        </xdr:spPr>
        <xdr:txBody>
          <a:bodyPr wrap="none" lIns="91440" tIns="45720" rIns="91440" bIns="45720">
            <a:spAutoFit/>
          </a:bodyPr>
          <a:lstStyle/>
          <a:p>
            <a:pPr marL="0" indent="0" algn="ctr"/>
            <a:fld id="{107DF375-A226-4E62-9F3B-098F7C3EB80D}"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Status</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62" name="Straight Connector 61">
            <a:extLst>
              <a:ext uri="{FF2B5EF4-FFF2-40B4-BE49-F238E27FC236}">
                <a16:creationId xmlns:a16="http://schemas.microsoft.com/office/drawing/2014/main" id="{00000000-0008-0000-0200-00003E000000}"/>
              </a:ext>
            </a:extLst>
          </xdr:cNvPr>
          <xdr:cNvCxnSpPr/>
        </xdr:nvCxnSpPr>
        <xdr:spPr>
          <a:xfrm>
            <a:off x="8991600" y="5095875"/>
            <a:ext cx="140970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O5">
        <xdr:nvSpPr>
          <xdr:cNvPr id="63" name="Rectangle 62">
            <a:extLst>
              <a:ext uri="{FF2B5EF4-FFF2-40B4-BE49-F238E27FC236}">
                <a16:creationId xmlns:a16="http://schemas.microsoft.com/office/drawing/2014/main" id="{00000000-0008-0000-0200-00003F000000}"/>
              </a:ext>
            </a:extLst>
          </xdr:cNvPr>
          <xdr:cNvSpPr/>
        </xdr:nvSpPr>
        <xdr:spPr>
          <a:xfrm>
            <a:off x="8972549" y="4772025"/>
            <a:ext cx="1457325" cy="364048"/>
          </a:xfrm>
          <a:prstGeom prst="rect">
            <a:avLst/>
          </a:prstGeom>
          <a:noFill/>
        </xdr:spPr>
        <xdr:txBody>
          <a:bodyPr wrap="square" lIns="91440" tIns="45720" rIns="91440" bIns="45720">
            <a:spAutoFit/>
          </a:bodyPr>
          <a:lstStyle/>
          <a:p>
            <a:pPr marL="0" indent="0" algn="ctr"/>
            <a:fld id="{10FB3104-A033-471B-8995-ED2A255BBC25}" type="TxLink">
              <a:rPr lang="en-US" sz="16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Average Buyer</a:t>
            </a:fld>
            <a:endParaRPr lang="en-US" sz="20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pic>
        <xdr:nvPicPr>
          <xdr:cNvPr id="4" name="Picture 3" descr="Loupe PNG Transparent Images | PNG All">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20744129">
            <a:off x="10871622" y="2982147"/>
            <a:ext cx="732925" cy="732925"/>
          </a:xfrm>
          <a:prstGeom prst="rect">
            <a:avLst/>
          </a:prstGeom>
          <a:ln>
            <a:noFill/>
          </a:ln>
          <a:effectLst>
            <a:outerShdw blurRad="12700" sx="102000" sy="102000" algn="ctr" rotWithShape="0">
              <a:prstClr val="black"/>
            </a:outerShdw>
          </a:effectLst>
        </xdr:spPr>
      </xdr:pic>
      <xdr:sp macro="" textlink="BackEnd!AP4">
        <xdr:nvSpPr>
          <xdr:cNvPr id="64" name="Rectangle 63">
            <a:extLst>
              <a:ext uri="{FF2B5EF4-FFF2-40B4-BE49-F238E27FC236}">
                <a16:creationId xmlns:a16="http://schemas.microsoft.com/office/drawing/2014/main" id="{00000000-0008-0000-0200-000040000000}"/>
              </a:ext>
            </a:extLst>
          </xdr:cNvPr>
          <xdr:cNvSpPr/>
        </xdr:nvSpPr>
        <xdr:spPr>
          <a:xfrm>
            <a:off x="7908319" y="5286375"/>
            <a:ext cx="1117739" cy="289780"/>
          </a:xfrm>
          <a:prstGeom prst="rect">
            <a:avLst/>
          </a:prstGeom>
          <a:noFill/>
        </xdr:spPr>
        <xdr:txBody>
          <a:bodyPr wrap="none" lIns="91440" tIns="45720" rIns="91440" bIns="45720">
            <a:spAutoFit/>
          </a:bodyPr>
          <a:lstStyle/>
          <a:p>
            <a:pPr marL="0" indent="0" algn="ctr"/>
            <a:fld id="{633D372A-3C65-49D3-93B0-56EFA8E6059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Customer Type</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65" name="Straight Connector 64">
            <a:extLst>
              <a:ext uri="{FF2B5EF4-FFF2-40B4-BE49-F238E27FC236}">
                <a16:creationId xmlns:a16="http://schemas.microsoft.com/office/drawing/2014/main" id="{00000000-0008-0000-0200-000041000000}"/>
              </a:ext>
            </a:extLst>
          </xdr:cNvPr>
          <xdr:cNvCxnSpPr/>
        </xdr:nvCxnSpPr>
        <xdr:spPr>
          <a:xfrm>
            <a:off x="9020175" y="5476875"/>
            <a:ext cx="1685925" cy="28575"/>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P5">
        <xdr:nvSpPr>
          <xdr:cNvPr id="66" name="Rectangle 65">
            <a:extLst>
              <a:ext uri="{FF2B5EF4-FFF2-40B4-BE49-F238E27FC236}">
                <a16:creationId xmlns:a16="http://schemas.microsoft.com/office/drawing/2014/main" id="{00000000-0008-0000-0200-000042000000}"/>
              </a:ext>
            </a:extLst>
          </xdr:cNvPr>
          <xdr:cNvSpPr/>
        </xdr:nvSpPr>
        <xdr:spPr>
          <a:xfrm>
            <a:off x="8991601" y="5210175"/>
            <a:ext cx="1581150" cy="322140"/>
          </a:xfrm>
          <a:prstGeom prst="rect">
            <a:avLst/>
          </a:prstGeom>
          <a:noFill/>
        </xdr:spPr>
        <xdr:txBody>
          <a:bodyPr wrap="square" lIns="91440" tIns="45720" rIns="91440" bIns="45720">
            <a:spAutoFit/>
          </a:bodyPr>
          <a:lstStyle/>
          <a:p>
            <a:pPr marL="0" indent="0" algn="ctr"/>
            <a:fld id="{04C4BD5B-08D1-4CE4-A2A0-0CD2EF6DF77C}"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Old Customer</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endParaRPr>
          </a:p>
        </xdr:txBody>
      </xdr:sp>
      <xdr:sp macro="" textlink="BackEnd!AR5">
        <xdr:nvSpPr>
          <xdr:cNvPr id="68" name="Rectangle 67">
            <a:extLst>
              <a:ext uri="{FF2B5EF4-FFF2-40B4-BE49-F238E27FC236}">
                <a16:creationId xmlns:a16="http://schemas.microsoft.com/office/drawing/2014/main" id="{00000000-0008-0000-0200-000044000000}"/>
              </a:ext>
            </a:extLst>
          </xdr:cNvPr>
          <xdr:cNvSpPr/>
        </xdr:nvSpPr>
        <xdr:spPr>
          <a:xfrm>
            <a:off x="10887075" y="4943475"/>
            <a:ext cx="1247775" cy="280166"/>
          </a:xfrm>
          <a:prstGeom prst="rect">
            <a:avLst/>
          </a:prstGeom>
          <a:noFill/>
          <a:effectLst>
            <a:outerShdw dist="38100" dir="5400000" algn="t" rotWithShape="0">
              <a:prstClr val="black">
                <a:alpha val="40000"/>
              </a:prstClr>
            </a:outerShdw>
          </a:effectLst>
        </xdr:spPr>
        <xdr:txBody>
          <a:bodyPr wrap="square" lIns="91440" tIns="45720" rIns="91440" bIns="45720">
            <a:spAutoFit/>
          </a:bodyPr>
          <a:lstStyle/>
          <a:p>
            <a:pPr marL="0" indent="0" algn="ctr"/>
            <a:fld id="{4A51031B-734D-4C5C-9580-B0FE3E4BE694}" type="TxLink">
              <a:rPr lang="en-US" sz="11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Syracuse</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pic>
        <xdr:nvPicPr>
          <xdr:cNvPr id="87" name="Picture 86">
            <a:extLst>
              <a:ext uri="{FF2B5EF4-FFF2-40B4-BE49-F238E27FC236}">
                <a16:creationId xmlns:a16="http://schemas.microsoft.com/office/drawing/2014/main" id="{00000000-0008-0000-0200-00005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527595" y="5574720"/>
            <a:ext cx="264105" cy="264105"/>
          </a:xfrm>
          <a:prstGeom prst="rect">
            <a:avLst/>
          </a:prstGeom>
          <a:effectLst>
            <a:outerShdw dist="38100" dir="13500000" algn="br" rotWithShape="0">
              <a:prstClr val="black">
                <a:alpha val="40000"/>
              </a:prstClr>
            </a:outerShdw>
          </a:effectLst>
        </xdr:spPr>
      </xdr:pic>
      <xdr:pic>
        <xdr:nvPicPr>
          <xdr:cNvPr id="88" name="Picture 87">
            <a:extLst>
              <a:ext uri="{FF2B5EF4-FFF2-40B4-BE49-F238E27FC236}">
                <a16:creationId xmlns:a16="http://schemas.microsoft.com/office/drawing/2014/main" id="{00000000-0008-0000-0200-00005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880145" y="5565195"/>
            <a:ext cx="264105" cy="264105"/>
          </a:xfrm>
          <a:prstGeom prst="rect">
            <a:avLst/>
          </a:prstGeom>
          <a:effectLst>
            <a:outerShdw blurRad="50800" dist="38100" dir="13500000" algn="br" rotWithShape="0">
              <a:prstClr val="black">
                <a:alpha val="40000"/>
              </a:prstClr>
            </a:outerShdw>
          </a:effectLst>
        </xdr:spPr>
      </xdr:pic>
      <xdr:cxnSp macro="">
        <xdr:nvCxnSpPr>
          <xdr:cNvPr id="90" name="Straight Arrow Connector 89">
            <a:extLst>
              <a:ext uri="{FF2B5EF4-FFF2-40B4-BE49-F238E27FC236}">
                <a16:creationId xmlns:a16="http://schemas.microsoft.com/office/drawing/2014/main" id="{00000000-0008-0000-0200-00005A000000}"/>
              </a:ext>
            </a:extLst>
          </xdr:cNvPr>
          <xdr:cNvCxnSpPr/>
        </xdr:nvCxnSpPr>
        <xdr:spPr>
          <a:xfrm>
            <a:off x="8086725" y="5762625"/>
            <a:ext cx="1352550" cy="0"/>
          </a:xfrm>
          <a:prstGeom prst="straightConnector1">
            <a:avLst/>
          </a:prstGeom>
          <a:ln w="28575">
            <a:solidFill>
              <a:schemeClr val="tx1">
                <a:lumMod val="65000"/>
                <a:lumOff val="35000"/>
              </a:schemeClr>
            </a:solidFill>
            <a:prstDash val="dashDot"/>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200-00002D000000}"/>
              </a:ext>
            </a:extLst>
          </xdr:cNvPr>
          <xdr:cNvCxnSpPr/>
        </xdr:nvCxnSpPr>
        <xdr:spPr>
          <a:xfrm>
            <a:off x="10944225" y="5400675"/>
            <a:ext cx="1133475" cy="0"/>
          </a:xfrm>
          <a:prstGeom prst="line">
            <a:avLst/>
          </a:prstGeom>
          <a:ln w="28575">
            <a:solidFill>
              <a:schemeClr val="bg2">
                <a:lumMod val="50000"/>
                <a:alpha val="28000"/>
              </a:schemeClr>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mc:Choice xmlns:a14="http://schemas.microsoft.com/office/drawing/2010/main" Requires="a14">
          <xdr:pic>
            <xdr:nvPicPr>
              <xdr:cNvPr id="109" name="Picture 108">
                <a:hlinkClick xmlns:r="http://schemas.openxmlformats.org/officeDocument/2006/relationships" r:id="rId13"/>
                <a:extLst>
                  <a:ext uri="{FF2B5EF4-FFF2-40B4-BE49-F238E27FC236}">
                    <a16:creationId xmlns:a16="http://schemas.microsoft.com/office/drawing/2014/main" id="{00000000-0008-0000-0200-00006D000000}"/>
                  </a:ext>
                </a:extLst>
              </xdr:cNvPr>
              <xdr:cNvPicPr>
                <a:picLocks noChangeAspect="1"/>
                <a:extLst>
                  <a:ext uri="{84589F7E-364E-4C9E-8A38-B11213B215E9}">
                    <a14:cameraTool cellRange="Switch_Picture" spid="_x0000_s2349"/>
                  </a:ext>
                </a:extLst>
              </xdr:cNvPicPr>
            </xdr:nvPicPr>
            <xdr:blipFill>
              <a:blip xmlns:r="http://schemas.openxmlformats.org/officeDocument/2006/relationships" r:embed="rId14"/>
              <a:stretch>
                <a:fillRect/>
              </a:stretch>
            </xdr:blipFill>
            <xdr:spPr>
              <a:xfrm>
                <a:off x="11001375" y="3714750"/>
                <a:ext cx="933450" cy="762000"/>
              </a:xfrm>
              <a:prstGeom prst="rect">
                <a:avLst/>
              </a:prstGeom>
              <a:noFill/>
              <a:effectLst>
                <a:outerShdw dist="38100" dir="5400000" algn="t" rotWithShape="0">
                  <a:prstClr val="black">
                    <a:alpha val="68000"/>
                  </a:prstClr>
                </a:outerShdw>
              </a:effectLst>
            </xdr:spPr>
          </xdr:pic>
        </mc:Choice>
        <mc:Fallback/>
      </mc:AlternateContent>
      <xdr:sp macro="" textlink="BackEnd!AM3">
        <xdr:nvSpPr>
          <xdr:cNvPr id="110" name="Rectangle 109">
            <a:extLst>
              <a:ext uri="{FF2B5EF4-FFF2-40B4-BE49-F238E27FC236}">
                <a16:creationId xmlns:a16="http://schemas.microsoft.com/office/drawing/2014/main" id="{00000000-0008-0000-0200-00006E000000}"/>
              </a:ext>
            </a:extLst>
          </xdr:cNvPr>
          <xdr:cNvSpPr/>
        </xdr:nvSpPr>
        <xdr:spPr>
          <a:xfrm>
            <a:off x="10515600" y="4399332"/>
            <a:ext cx="1762125" cy="330496"/>
          </a:xfrm>
          <a:prstGeom prst="rect">
            <a:avLst/>
          </a:prstGeom>
          <a:noFill/>
          <a:effectLst>
            <a:outerShdw dist="25400" dir="5400000" algn="t" rotWithShape="0">
              <a:prstClr val="black">
                <a:alpha val="89000"/>
              </a:prstClr>
            </a:outerShdw>
          </a:effectLst>
        </xdr:spPr>
        <xdr:txBody>
          <a:bodyPr wrap="square" lIns="91440" tIns="45720" rIns="91440" bIns="45720" anchor="ctr">
            <a:spAutoFit/>
          </a:bodyPr>
          <a:lstStyle/>
          <a:p>
            <a:pPr marL="0" indent="0" algn="ctr"/>
            <a:fld id="{DD05C321-0506-4E5E-9383-1E6AB2E4613D}"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Abe J Macleod</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Q5">
        <xdr:nvSpPr>
          <xdr:cNvPr id="111" name="Rectangle 110">
            <a:extLst>
              <a:ext uri="{FF2B5EF4-FFF2-40B4-BE49-F238E27FC236}">
                <a16:creationId xmlns:a16="http://schemas.microsoft.com/office/drawing/2014/main" id="{00000000-0008-0000-0200-00006F000000}"/>
              </a:ext>
            </a:extLst>
          </xdr:cNvPr>
          <xdr:cNvSpPr/>
        </xdr:nvSpPr>
        <xdr:spPr>
          <a:xfrm>
            <a:off x="10887075" y="4657725"/>
            <a:ext cx="1247775" cy="280166"/>
          </a:xfrm>
          <a:prstGeom prst="rect">
            <a:avLst/>
          </a:prstGeom>
          <a:noFill/>
          <a:effectLst>
            <a:outerShdw dist="38100" dir="5400000" algn="t" rotWithShape="0">
              <a:prstClr val="black">
                <a:alpha val="40000"/>
              </a:prstClr>
            </a:outerShdw>
          </a:effectLst>
        </xdr:spPr>
        <xdr:txBody>
          <a:bodyPr wrap="square" lIns="91440" tIns="45720" rIns="91440" bIns="45720">
            <a:spAutoFit/>
          </a:bodyPr>
          <a:lstStyle/>
          <a:p>
            <a:pPr marL="0" indent="0" algn="ctr"/>
            <a:fld id="{92555190-A045-40EF-8F22-9FF8532FDE3B}" type="TxLink">
              <a:rPr lang="en-US" sz="11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Male</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grpSp>
    <xdr:clientData/>
  </xdr:twoCellAnchor>
  <xdr:twoCellAnchor editAs="absolute">
    <xdr:from>
      <xdr:col>16</xdr:col>
      <xdr:colOff>323850</xdr:colOff>
      <xdr:row>26</xdr:row>
      <xdr:rowOff>19050</xdr:rowOff>
    </xdr:from>
    <xdr:to>
      <xdr:col>18</xdr:col>
      <xdr:colOff>352425</xdr:colOff>
      <xdr:row>27</xdr:row>
      <xdr:rowOff>107078</xdr:rowOff>
    </xdr:to>
    <xdr:sp macro="" textlink="BackEnd!AR4">
      <xdr:nvSpPr>
        <xdr:cNvPr id="112" name="Rectangle 111">
          <a:extLst>
            <a:ext uri="{FF2B5EF4-FFF2-40B4-BE49-F238E27FC236}">
              <a16:creationId xmlns:a16="http://schemas.microsoft.com/office/drawing/2014/main" id="{00000000-0008-0000-0200-000070000000}"/>
            </a:ext>
          </a:extLst>
        </xdr:cNvPr>
        <xdr:cNvSpPr/>
      </xdr:nvSpPr>
      <xdr:spPr>
        <a:xfrm>
          <a:off x="10488930" y="4758690"/>
          <a:ext cx="1278255" cy="270908"/>
        </a:xfrm>
        <a:prstGeom prst="rect">
          <a:avLst/>
        </a:prstGeom>
        <a:noFill/>
      </xdr:spPr>
      <xdr:txBody>
        <a:bodyPr wrap="square" lIns="91440" tIns="45720" rIns="91440" bIns="45720">
          <a:spAutoFit/>
        </a:bodyPr>
        <a:lstStyle/>
        <a:p>
          <a:pPr marL="0" indent="0" algn="ctr"/>
          <a:fld id="{55FCA1D0-4907-4D33-951A-A6D331ECCF0A}" type="TxLink">
            <a:rPr lang="en-US" sz="11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City</a:t>
          </a:fld>
          <a:endParaRPr lang="en-US" sz="1400" b="1" i="0" u="none" strike="noStrike"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323850</xdr:colOff>
      <xdr:row>24</xdr:row>
      <xdr:rowOff>114300</xdr:rowOff>
    </xdr:from>
    <xdr:to>
      <xdr:col>18</xdr:col>
      <xdr:colOff>352425</xdr:colOff>
      <xdr:row>26</xdr:row>
      <xdr:rowOff>19448</xdr:rowOff>
    </xdr:to>
    <xdr:sp macro="" textlink="BackEnd!AQ4">
      <xdr:nvSpPr>
        <xdr:cNvPr id="113" name="Rectangle 112">
          <a:extLst>
            <a:ext uri="{FF2B5EF4-FFF2-40B4-BE49-F238E27FC236}">
              <a16:creationId xmlns:a16="http://schemas.microsoft.com/office/drawing/2014/main" id="{00000000-0008-0000-0200-000071000000}"/>
            </a:ext>
          </a:extLst>
        </xdr:cNvPr>
        <xdr:cNvSpPr/>
      </xdr:nvSpPr>
      <xdr:spPr>
        <a:xfrm>
          <a:off x="10488930" y="4488180"/>
          <a:ext cx="1278255" cy="270908"/>
        </a:xfrm>
        <a:prstGeom prst="rect">
          <a:avLst/>
        </a:prstGeom>
        <a:noFill/>
      </xdr:spPr>
      <xdr:txBody>
        <a:bodyPr wrap="square" lIns="91440" tIns="45720" rIns="91440" bIns="45720">
          <a:spAutoFit/>
        </a:bodyPr>
        <a:lstStyle/>
        <a:p>
          <a:pPr marL="0" indent="0" algn="ctr"/>
          <a:fld id="{70971005-DC69-4E11-8D5B-551662A614A5}" type="TxLink">
            <a:rPr lang="en-US" sz="11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Gender</a:t>
          </a:fld>
          <a:endParaRPr lang="en-US" sz="1400" b="1" i="0" u="none" strike="noStrike"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419099</xdr:colOff>
      <xdr:row>14</xdr:row>
      <xdr:rowOff>114301</xdr:rowOff>
    </xdr:from>
    <xdr:to>
      <xdr:col>17</xdr:col>
      <xdr:colOff>171450</xdr:colOff>
      <xdr:row>16</xdr:row>
      <xdr:rowOff>142875</xdr:rowOff>
    </xdr:to>
    <xdr:graphicFrame macro="">
      <xdr:nvGraphicFramePr>
        <xdr:cNvPr id="104" name="Chart 103">
          <a:extLst>
            <a:ext uri="{FF2B5EF4-FFF2-40B4-BE49-F238E27FC236}">
              <a16:creationId xmlns:a16="http://schemas.microsoft.com/office/drawing/2014/main" id="{00000000-0008-0000-0200-00006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xdr:col>
      <xdr:colOff>276225</xdr:colOff>
      <xdr:row>20</xdr:row>
      <xdr:rowOff>38100</xdr:rowOff>
    </xdr:from>
    <xdr:to>
      <xdr:col>5</xdr:col>
      <xdr:colOff>571499</xdr:colOff>
      <xdr:row>31</xdr:row>
      <xdr:rowOff>9524</xdr:rowOff>
    </xdr:to>
    <xdr:grpSp>
      <xdr:nvGrpSpPr>
        <xdr:cNvPr id="11" name="Group 10">
          <a:extLst>
            <a:ext uri="{FF2B5EF4-FFF2-40B4-BE49-F238E27FC236}">
              <a16:creationId xmlns:a16="http://schemas.microsoft.com/office/drawing/2014/main" id="{00000000-0008-0000-0200-00000B000000}"/>
            </a:ext>
          </a:extLst>
        </xdr:cNvPr>
        <xdr:cNvGrpSpPr/>
      </xdr:nvGrpSpPr>
      <xdr:grpSpPr>
        <a:xfrm>
          <a:off x="901065" y="3680460"/>
          <a:ext cx="2809874" cy="2097404"/>
          <a:chOff x="1072256" y="3819525"/>
          <a:chExt cx="2556768" cy="2171699"/>
        </a:xfrm>
      </xdr:grpSpPr>
      <xdr:graphicFrame macro="">
        <xdr:nvGraphicFramePr>
          <xdr:cNvPr id="100" name="Chart 99">
            <a:extLst>
              <a:ext uri="{FF2B5EF4-FFF2-40B4-BE49-F238E27FC236}">
                <a16:creationId xmlns:a16="http://schemas.microsoft.com/office/drawing/2014/main" id="{00000000-0008-0000-0200-000064000000}"/>
              </a:ext>
            </a:extLst>
          </xdr:cNvPr>
          <xdr:cNvGraphicFramePr>
            <a:graphicFrameLocks/>
          </xdr:cNvGraphicFramePr>
        </xdr:nvGraphicFramePr>
        <xdr:xfrm>
          <a:off x="1178789" y="4057650"/>
          <a:ext cx="2450235" cy="1933574"/>
        </xdr:xfrm>
        <a:graphic>
          <a:graphicData uri="http://schemas.openxmlformats.org/drawingml/2006/chart">
            <c:chart xmlns:c="http://schemas.openxmlformats.org/drawingml/2006/chart" xmlns:r="http://schemas.openxmlformats.org/officeDocument/2006/relationships" r:id="rId16"/>
          </a:graphicData>
        </a:graphic>
      </xdr:graphicFrame>
      <mc:AlternateContent xmlns:mc="http://schemas.openxmlformats.org/markup-compatibility/2006" xmlns:a14="http://schemas.microsoft.com/office/drawing/2010/main">
        <mc:Choice Requires="a14">
          <mc:AlternateContent>
            <mc:Choice Requires="a14">
              <xdr:sp macro="" textlink="">
                <xdr:nvSpPr>
                  <xdr:cNvPr id="2099" name="Scroll Bar 51" hidden="1">
                    <a:extLst>
                      <a:ext uri="{63B3BB69-23CF-44E3-9099-C40C66FF867C}">
                        <a14:compatExt spid="_x0000_s2099"/>
                      </a:ext>
                      <a:ext uri="{FF2B5EF4-FFF2-40B4-BE49-F238E27FC236}">
                        <a16:creationId xmlns:a16="http://schemas.microsoft.com/office/drawing/2014/main" id="{00000000-0008-0000-0200-000033080000}"/>
                      </a:ext>
                    </a:extLst>
                  </xdr:cNvPr>
                  <xdr:cNvSpPr/>
                </xdr:nvSpPr>
                <xdr:spPr bwMode="auto">
                  <a:xfrm>
                    <a:off x="1072256" y="3819525"/>
                    <a:ext cx="106533" cy="1971675"/>
                  </a:xfrm>
                  <a:prstGeom prst="rect">
                    <a:avLst/>
                  </a:prstGeom>
                  <a:noFill/>
                  <a:ln w="9525">
                    <a:miter lim="800000"/>
                    <a:headEnd/>
                    <a:tailEnd/>
                  </a:ln>
                </xdr:spPr>
              </xdr:sp>
            </mc:Choice>
            <mc:Fallback/>
          </mc:AlternateContent>
        </mc:Choice>
        <mc:Fallback xmlns=""/>
      </mc:AlternateContent>
    </xdr:grpSp>
    <xdr:clientData/>
  </xdr:twoCellAnchor>
  <xdr:twoCellAnchor>
    <xdr:from>
      <xdr:col>1</xdr:col>
      <xdr:colOff>200025</xdr:colOff>
      <xdr:row>3</xdr:row>
      <xdr:rowOff>171450</xdr:rowOff>
    </xdr:from>
    <xdr:to>
      <xdr:col>6</xdr:col>
      <xdr:colOff>38100</xdr:colOff>
      <xdr:row>18</xdr:row>
      <xdr:rowOff>85725</xdr:rowOff>
    </xdr:to>
    <xdr:grpSp>
      <xdr:nvGrpSpPr>
        <xdr:cNvPr id="44" name="Group 43">
          <a:extLst>
            <a:ext uri="{FF2B5EF4-FFF2-40B4-BE49-F238E27FC236}">
              <a16:creationId xmlns:a16="http://schemas.microsoft.com/office/drawing/2014/main" id="{00000000-0008-0000-0200-00002C000000}"/>
            </a:ext>
          </a:extLst>
        </xdr:cNvPr>
        <xdr:cNvGrpSpPr/>
      </xdr:nvGrpSpPr>
      <xdr:grpSpPr>
        <a:xfrm>
          <a:off x="824865" y="575310"/>
          <a:ext cx="2977515" cy="2779395"/>
          <a:chOff x="809625" y="590550"/>
          <a:chExt cx="2895600" cy="2886075"/>
        </a:xfrm>
      </xdr:grpSpPr>
      <mc:AlternateContent xmlns:mc="http://schemas.openxmlformats.org/markup-compatibility/2006" xmlns:a14="http://schemas.microsoft.com/office/drawing/2010/main">
        <mc:Choice Requires="a14">
          <xdr:graphicFrame macro="">
            <xdr:nvGraphicFramePr>
              <xdr:cNvPr id="101" name="Sales Rep">
                <a:extLst>
                  <a:ext uri="{FF2B5EF4-FFF2-40B4-BE49-F238E27FC236}">
                    <a16:creationId xmlns:a16="http://schemas.microsoft.com/office/drawing/2014/main" id="{00000000-0008-0000-0200-000065000000}"/>
                  </a:ext>
                </a:extLst>
              </xdr:cNvPr>
              <xdr:cNvGraphicFramePr/>
            </xdr:nvGraphicFramePr>
            <xdr:xfrm>
              <a:off x="809625" y="590551"/>
              <a:ext cx="1596572" cy="91440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809625" y="590551"/>
                <a:ext cx="1596572"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2" name="Manager">
                <a:extLst>
                  <a:ext uri="{FF2B5EF4-FFF2-40B4-BE49-F238E27FC236}">
                    <a16:creationId xmlns:a16="http://schemas.microsoft.com/office/drawing/2014/main" id="{00000000-0008-0000-0200-000066000000}"/>
                  </a:ext>
                </a:extLst>
              </xdr:cNvPr>
              <xdr:cNvGraphicFramePr/>
            </xdr:nvGraphicFramePr>
            <xdr:xfrm>
              <a:off x="819150" y="1562101"/>
              <a:ext cx="1571626" cy="97155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19150" y="1562101"/>
                <a:ext cx="1571626"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3" name="Category">
                <a:extLst>
                  <a:ext uri="{FF2B5EF4-FFF2-40B4-BE49-F238E27FC236}">
                    <a16:creationId xmlns:a16="http://schemas.microsoft.com/office/drawing/2014/main" id="{00000000-0008-0000-0200-000067000000}"/>
                  </a:ext>
                </a:extLst>
              </xdr:cNvPr>
              <xdr:cNvGraphicFramePr/>
            </xdr:nvGraphicFramePr>
            <xdr:xfrm>
              <a:off x="2466975" y="590550"/>
              <a:ext cx="1209675" cy="9144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66975" y="590550"/>
                <a:ext cx="12096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5" name="Gender">
                <a:extLst>
                  <a:ext uri="{FF2B5EF4-FFF2-40B4-BE49-F238E27FC236}">
                    <a16:creationId xmlns:a16="http://schemas.microsoft.com/office/drawing/2014/main" id="{00000000-0008-0000-0200-000069000000}"/>
                  </a:ext>
                </a:extLst>
              </xdr:cNvPr>
              <xdr:cNvGraphicFramePr/>
            </xdr:nvGraphicFramePr>
            <xdr:xfrm>
              <a:off x="2457451" y="1581149"/>
              <a:ext cx="1247774" cy="962026"/>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57451" y="1581149"/>
                <a:ext cx="1247774"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7" name="City">
                <a:extLst>
                  <a:ext uri="{FF2B5EF4-FFF2-40B4-BE49-F238E27FC236}">
                    <a16:creationId xmlns:a16="http://schemas.microsoft.com/office/drawing/2014/main" id="{00000000-0008-0000-0200-00006B000000}"/>
                  </a:ext>
                </a:extLst>
              </xdr:cNvPr>
              <xdr:cNvGraphicFramePr/>
            </xdr:nvGraphicFramePr>
            <xdr:xfrm>
              <a:off x="819150" y="2571750"/>
              <a:ext cx="1581150" cy="904875"/>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19150" y="2571750"/>
                <a:ext cx="15811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10</xdr:col>
      <xdr:colOff>28575</xdr:colOff>
      <xdr:row>23</xdr:row>
      <xdr:rowOff>85725</xdr:rowOff>
    </xdr:from>
    <xdr:to>
      <xdr:col>12</xdr:col>
      <xdr:colOff>523874</xdr:colOff>
      <xdr:row>30</xdr:row>
      <xdr:rowOff>180975</xdr:rowOff>
    </xdr:to>
    <xdr:sp macro="" textlink="">
      <xdr:nvSpPr>
        <xdr:cNvPr id="144" name="Rounded Rectangle 143">
          <a:extLst>
            <a:ext uri="{FF2B5EF4-FFF2-40B4-BE49-F238E27FC236}">
              <a16:creationId xmlns:a16="http://schemas.microsoft.com/office/drawing/2014/main" id="{00000000-0008-0000-0200-000090000000}"/>
            </a:ext>
          </a:extLst>
        </xdr:cNvPr>
        <xdr:cNvSpPr/>
      </xdr:nvSpPr>
      <xdr:spPr>
        <a:xfrm>
          <a:off x="6134100" y="4438650"/>
          <a:ext cx="1714499" cy="1447800"/>
        </a:xfrm>
        <a:prstGeom prst="roundRect">
          <a:avLst>
            <a:gd name="adj" fmla="val 8814"/>
          </a:avLst>
        </a:prstGeom>
        <a:gradFill flip="none" rotWithShape="1">
          <a:gsLst>
            <a:gs pos="40734">
              <a:srgbClr val="193659"/>
            </a:gs>
            <a:gs pos="0">
              <a:schemeClr val="accent1">
                <a:lumMod val="50000"/>
                <a:alpha val="53000"/>
              </a:schemeClr>
            </a:gs>
            <a:gs pos="73000">
              <a:srgbClr val="142340">
                <a:alpha val="63000"/>
              </a:srgbClr>
            </a:gs>
          </a:gsLst>
          <a:lin ang="7800000" scaled="0"/>
          <a:tileRect/>
        </a:gradFill>
        <a:ln>
          <a:noFill/>
        </a:ln>
        <a:effectLst>
          <a:outerShdw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32190</xdr:colOff>
      <xdr:row>15</xdr:row>
      <xdr:rowOff>164598</xdr:rowOff>
    </xdr:from>
    <xdr:to>
      <xdr:col>12</xdr:col>
      <xdr:colOff>558403</xdr:colOff>
      <xdr:row>17</xdr:row>
      <xdr:rowOff>63803</xdr:rowOff>
    </xdr:to>
    <xdr:sp macro="" textlink="">
      <xdr:nvSpPr>
        <xdr:cNvPr id="146" name="Rectangle 145">
          <a:extLst>
            <a:ext uri="{FF2B5EF4-FFF2-40B4-BE49-F238E27FC236}">
              <a16:creationId xmlns:a16="http://schemas.microsoft.com/office/drawing/2014/main" id="{00000000-0008-0000-0200-000092000000}"/>
            </a:ext>
          </a:extLst>
        </xdr:cNvPr>
        <xdr:cNvSpPr/>
      </xdr:nvSpPr>
      <xdr:spPr>
        <a:xfrm>
          <a:off x="6137715" y="2869698"/>
          <a:ext cx="1745413"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Underperformed Drinks </a:t>
          </a:r>
        </a:p>
      </xdr:txBody>
    </xdr:sp>
    <xdr:clientData/>
  </xdr:twoCellAnchor>
  <xdr:twoCellAnchor>
    <xdr:from>
      <xdr:col>10</xdr:col>
      <xdr:colOff>9524</xdr:colOff>
      <xdr:row>24</xdr:row>
      <xdr:rowOff>133350</xdr:rowOff>
    </xdr:from>
    <xdr:to>
      <xdr:col>13</xdr:col>
      <xdr:colOff>19049</xdr:colOff>
      <xdr:row>30</xdr:row>
      <xdr:rowOff>171450</xdr:rowOff>
    </xdr:to>
    <xdr:graphicFrame macro="">
      <xdr:nvGraphicFramePr>
        <xdr:cNvPr id="147" name="Chart 146">
          <a:extLst>
            <a:ext uri="{FF2B5EF4-FFF2-40B4-BE49-F238E27FC236}">
              <a16:creationId xmlns:a16="http://schemas.microsoft.com/office/drawing/2014/main" id="{00000000-0008-0000-0200-00009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13</xdr:col>
      <xdr:colOff>19050</xdr:colOff>
      <xdr:row>10</xdr:row>
      <xdr:rowOff>114300</xdr:rowOff>
    </xdr:from>
    <xdr:to>
      <xdr:col>17</xdr:col>
      <xdr:colOff>561975</xdr:colOff>
      <xdr:row>12</xdr:row>
      <xdr:rowOff>142874</xdr:rowOff>
    </xdr:to>
    <xdr:graphicFrame macro="">
      <xdr:nvGraphicFramePr>
        <xdr:cNvPr id="114" name="Chart 113">
          <a:extLst>
            <a:ext uri="{FF2B5EF4-FFF2-40B4-BE49-F238E27FC236}">
              <a16:creationId xmlns:a16="http://schemas.microsoft.com/office/drawing/2014/main" id="{00000000-0008-0000-0200-00007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200025</xdr:colOff>
      <xdr:row>1</xdr:row>
      <xdr:rowOff>85725</xdr:rowOff>
    </xdr:from>
    <xdr:to>
      <xdr:col>13</xdr:col>
      <xdr:colOff>609600</xdr:colOff>
      <xdr:row>2</xdr:row>
      <xdr:rowOff>19050</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8134350" y="276225"/>
          <a:ext cx="409575" cy="104775"/>
        </a:xfrm>
        <a:prstGeom prst="roundRect">
          <a:avLst/>
        </a:prstGeom>
        <a:solidFill>
          <a:schemeClr val="accent2">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9525</xdr:colOff>
      <xdr:row>1</xdr:row>
      <xdr:rowOff>85725</xdr:rowOff>
    </xdr:from>
    <xdr:to>
      <xdr:col>14</xdr:col>
      <xdr:colOff>419100</xdr:colOff>
      <xdr:row>2</xdr:row>
      <xdr:rowOff>19050</xdr:rowOff>
    </xdr:to>
    <xdr:sp macro="" textlink="">
      <xdr:nvSpPr>
        <xdr:cNvPr id="115" name="Rounded Rectangle 114">
          <a:extLst>
            <a:ext uri="{FF2B5EF4-FFF2-40B4-BE49-F238E27FC236}">
              <a16:creationId xmlns:a16="http://schemas.microsoft.com/office/drawing/2014/main" id="{00000000-0008-0000-0200-000073000000}"/>
            </a:ext>
          </a:extLst>
        </xdr:cNvPr>
        <xdr:cNvSpPr/>
      </xdr:nvSpPr>
      <xdr:spPr>
        <a:xfrm>
          <a:off x="8696325" y="276225"/>
          <a:ext cx="409575" cy="104775"/>
        </a:xfrm>
        <a:prstGeom prst="round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228600</xdr:colOff>
      <xdr:row>1</xdr:row>
      <xdr:rowOff>95250</xdr:rowOff>
    </xdr:from>
    <xdr:to>
      <xdr:col>17</xdr:col>
      <xdr:colOff>28575</xdr:colOff>
      <xdr:row>2</xdr:row>
      <xdr:rowOff>28575</xdr:rowOff>
    </xdr:to>
    <xdr:sp macro="" textlink="">
      <xdr:nvSpPr>
        <xdr:cNvPr id="116" name="Rounded Rectangle 115">
          <a:extLst>
            <a:ext uri="{FF2B5EF4-FFF2-40B4-BE49-F238E27FC236}">
              <a16:creationId xmlns:a16="http://schemas.microsoft.com/office/drawing/2014/main" id="{00000000-0008-0000-0200-000074000000}"/>
            </a:ext>
          </a:extLst>
        </xdr:cNvPr>
        <xdr:cNvSpPr/>
      </xdr:nvSpPr>
      <xdr:spPr>
        <a:xfrm>
          <a:off x="10134600" y="285750"/>
          <a:ext cx="409575" cy="104775"/>
        </a:xfrm>
        <a:prstGeom prst="roundRect">
          <a:avLst/>
        </a:prstGeom>
        <a:solidFill>
          <a:schemeClr val="accent2">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495300</xdr:colOff>
      <xdr:row>1</xdr:row>
      <xdr:rowOff>85725</xdr:rowOff>
    </xdr:from>
    <xdr:to>
      <xdr:col>18</xdr:col>
      <xdr:colOff>295275</xdr:colOff>
      <xdr:row>2</xdr:row>
      <xdr:rowOff>19050</xdr:rowOff>
    </xdr:to>
    <xdr:sp macro="" textlink="">
      <xdr:nvSpPr>
        <xdr:cNvPr id="117" name="Rounded Rectangle 116">
          <a:extLst>
            <a:ext uri="{FF2B5EF4-FFF2-40B4-BE49-F238E27FC236}">
              <a16:creationId xmlns:a16="http://schemas.microsoft.com/office/drawing/2014/main" id="{00000000-0008-0000-0200-000075000000}"/>
            </a:ext>
          </a:extLst>
        </xdr:cNvPr>
        <xdr:cNvSpPr/>
      </xdr:nvSpPr>
      <xdr:spPr>
        <a:xfrm>
          <a:off x="11010900" y="276225"/>
          <a:ext cx="409575" cy="104775"/>
        </a:xfrm>
        <a:prstGeom prst="round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75474</xdr:colOff>
      <xdr:row>0</xdr:row>
      <xdr:rowOff>64585</xdr:rowOff>
    </xdr:from>
    <xdr:ext cx="649152" cy="280205"/>
    <xdr:sp macro="" textlink="">
      <xdr:nvSpPr>
        <xdr:cNvPr id="69" name="Rectangle 68">
          <a:extLst>
            <a:ext uri="{FF2B5EF4-FFF2-40B4-BE49-F238E27FC236}">
              <a16:creationId xmlns:a16="http://schemas.microsoft.com/office/drawing/2014/main" id="{00000000-0008-0000-0200-000045000000}"/>
            </a:ext>
          </a:extLst>
        </xdr:cNvPr>
        <xdr:cNvSpPr/>
      </xdr:nvSpPr>
      <xdr:spPr>
        <a:xfrm>
          <a:off x="8009799" y="64585"/>
          <a:ext cx="649152"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Female</a:t>
          </a:r>
        </a:p>
      </xdr:txBody>
    </xdr:sp>
    <xdr:clientData/>
  </xdr:oneCellAnchor>
  <xdr:oneCellAnchor>
    <xdr:from>
      <xdr:col>13</xdr:col>
      <xdr:colOff>697302</xdr:colOff>
      <xdr:row>0</xdr:row>
      <xdr:rowOff>64585</xdr:rowOff>
    </xdr:from>
    <xdr:ext cx="510396" cy="280205"/>
    <xdr:sp macro="" textlink="">
      <xdr:nvSpPr>
        <xdr:cNvPr id="119" name="Rectangle 118">
          <a:extLst>
            <a:ext uri="{FF2B5EF4-FFF2-40B4-BE49-F238E27FC236}">
              <a16:creationId xmlns:a16="http://schemas.microsoft.com/office/drawing/2014/main" id="{00000000-0008-0000-0200-000077000000}"/>
            </a:ext>
          </a:extLst>
        </xdr:cNvPr>
        <xdr:cNvSpPr/>
      </xdr:nvSpPr>
      <xdr:spPr>
        <a:xfrm>
          <a:off x="8631627" y="64585"/>
          <a:ext cx="510396"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Male</a:t>
          </a:r>
        </a:p>
      </xdr:txBody>
    </xdr:sp>
    <xdr:clientData/>
  </xdr:oneCellAnchor>
  <xdr:oneCellAnchor>
    <xdr:from>
      <xdr:col>16</xdr:col>
      <xdr:colOff>54168</xdr:colOff>
      <xdr:row>0</xdr:row>
      <xdr:rowOff>64585</xdr:rowOff>
    </xdr:from>
    <xdr:ext cx="767967" cy="280205"/>
    <xdr:sp macro="" textlink="">
      <xdr:nvSpPr>
        <xdr:cNvPr id="120" name="Rectangle 119">
          <a:extLst>
            <a:ext uri="{FF2B5EF4-FFF2-40B4-BE49-F238E27FC236}">
              <a16:creationId xmlns:a16="http://schemas.microsoft.com/office/drawing/2014/main" id="{00000000-0008-0000-0200-000078000000}"/>
            </a:ext>
          </a:extLst>
        </xdr:cNvPr>
        <xdr:cNvSpPr/>
      </xdr:nvSpPr>
      <xdr:spPr>
        <a:xfrm>
          <a:off x="9960168" y="64585"/>
          <a:ext cx="767967"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Alcoholic</a:t>
          </a:r>
        </a:p>
      </xdr:txBody>
    </xdr:sp>
    <xdr:clientData/>
  </xdr:oneCellAnchor>
  <xdr:oneCellAnchor>
    <xdr:from>
      <xdr:col>17</xdr:col>
      <xdr:colOff>151072</xdr:colOff>
      <xdr:row>0</xdr:row>
      <xdr:rowOff>74110</xdr:rowOff>
    </xdr:from>
    <xdr:ext cx="1069460" cy="280205"/>
    <xdr:sp macro="" textlink="">
      <xdr:nvSpPr>
        <xdr:cNvPr id="121" name="Rectangle 120">
          <a:extLst>
            <a:ext uri="{FF2B5EF4-FFF2-40B4-BE49-F238E27FC236}">
              <a16:creationId xmlns:a16="http://schemas.microsoft.com/office/drawing/2014/main" id="{00000000-0008-0000-0200-000079000000}"/>
            </a:ext>
          </a:extLst>
        </xdr:cNvPr>
        <xdr:cNvSpPr/>
      </xdr:nvSpPr>
      <xdr:spPr>
        <a:xfrm>
          <a:off x="10666672" y="74110"/>
          <a:ext cx="1069460"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Non Alcoholic</a:t>
          </a:r>
        </a:p>
      </xdr:txBody>
    </xdr:sp>
    <xdr:clientData/>
  </xdr:oneCellAnchor>
  <xdr:twoCellAnchor editAs="absolute">
    <xdr:from>
      <xdr:col>11</xdr:col>
      <xdr:colOff>333375</xdr:colOff>
      <xdr:row>24</xdr:row>
      <xdr:rowOff>38100</xdr:rowOff>
    </xdr:from>
    <xdr:to>
      <xdr:col>12</xdr:col>
      <xdr:colOff>485775</xdr:colOff>
      <xdr:row>25</xdr:row>
      <xdr:rowOff>126128</xdr:rowOff>
    </xdr:to>
    <xdr:sp macro="" textlink="BackEnd!DL10">
      <xdr:nvSpPr>
        <xdr:cNvPr id="122" name="Rectangle 121">
          <a:extLst>
            <a:ext uri="{FF2B5EF4-FFF2-40B4-BE49-F238E27FC236}">
              <a16:creationId xmlns:a16="http://schemas.microsoft.com/office/drawing/2014/main" id="{00000000-0008-0000-0200-00007A000000}"/>
            </a:ext>
          </a:extLst>
        </xdr:cNvPr>
        <xdr:cNvSpPr/>
      </xdr:nvSpPr>
      <xdr:spPr>
        <a:xfrm>
          <a:off x="7221855" y="4411980"/>
          <a:ext cx="777240" cy="270908"/>
        </a:xfrm>
        <a:prstGeom prst="rect">
          <a:avLst/>
        </a:prstGeom>
        <a:noFill/>
      </xdr:spPr>
      <xdr:txBody>
        <a:bodyPr wrap="square" lIns="91440" tIns="45720" rIns="91440" bIns="45720">
          <a:spAutoFit/>
        </a:bodyPr>
        <a:lstStyle/>
        <a:p>
          <a:pPr algn="ctr"/>
          <a:fld id="{D7B3656E-63BA-452A-9331-C40C83D66800}" type="TxLink">
            <a:rPr lang="en-US" sz="11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13.15%</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11</xdr:col>
      <xdr:colOff>304800</xdr:colOff>
      <xdr:row>16</xdr:row>
      <xdr:rowOff>171450</xdr:rowOff>
    </xdr:from>
    <xdr:to>
      <xdr:col>12</xdr:col>
      <xdr:colOff>457200</xdr:colOff>
      <xdr:row>17</xdr:row>
      <xdr:rowOff>259478</xdr:rowOff>
    </xdr:to>
    <xdr:sp macro="" textlink="BackEnd!DO10">
      <xdr:nvSpPr>
        <xdr:cNvPr id="123" name="Rectangle 122">
          <a:extLst>
            <a:ext uri="{FF2B5EF4-FFF2-40B4-BE49-F238E27FC236}">
              <a16:creationId xmlns:a16="http://schemas.microsoft.com/office/drawing/2014/main" id="{00000000-0008-0000-0200-00007B000000}"/>
            </a:ext>
          </a:extLst>
        </xdr:cNvPr>
        <xdr:cNvSpPr/>
      </xdr:nvSpPr>
      <xdr:spPr>
        <a:xfrm>
          <a:off x="7193280" y="2952750"/>
          <a:ext cx="777240" cy="270908"/>
        </a:xfrm>
        <a:prstGeom prst="rect">
          <a:avLst/>
        </a:prstGeom>
        <a:noFill/>
      </xdr:spPr>
      <xdr:txBody>
        <a:bodyPr wrap="square" lIns="91440" tIns="45720" rIns="91440" bIns="45720">
          <a:spAutoFit/>
        </a:bodyPr>
        <a:lstStyle/>
        <a:p>
          <a:pPr algn="ctr"/>
          <a:fld id="{8DF007DC-1A44-4A57-8FD1-24EF8414E464}" type="TxLink">
            <a:rPr lang="en-US" sz="11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1.99%</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11</xdr:col>
      <xdr:colOff>85725</xdr:colOff>
      <xdr:row>17</xdr:row>
      <xdr:rowOff>133350</xdr:rowOff>
    </xdr:from>
    <xdr:to>
      <xdr:col>11</xdr:col>
      <xdr:colOff>342900</xdr:colOff>
      <xdr:row>17</xdr:row>
      <xdr:rowOff>133350</xdr:rowOff>
    </xdr:to>
    <xdr:cxnSp macro="">
      <xdr:nvCxnSpPr>
        <xdr:cNvPr id="71" name="Straight Arrow Connector 70">
          <a:extLst>
            <a:ext uri="{FF2B5EF4-FFF2-40B4-BE49-F238E27FC236}">
              <a16:creationId xmlns:a16="http://schemas.microsoft.com/office/drawing/2014/main" id="{00000000-0008-0000-0200-000047000000}"/>
            </a:ext>
          </a:extLst>
        </xdr:cNvPr>
        <xdr:cNvCxnSpPr/>
      </xdr:nvCxnSpPr>
      <xdr:spPr>
        <a:xfrm>
          <a:off x="6800850" y="3219450"/>
          <a:ext cx="257175" cy="0"/>
        </a:xfrm>
        <a:prstGeom prst="straightConnector1">
          <a:avLst/>
        </a:prstGeom>
        <a:ln w="28575">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142875</xdr:colOff>
      <xdr:row>24</xdr:row>
      <xdr:rowOff>171450</xdr:rowOff>
    </xdr:from>
    <xdr:to>
      <xdr:col>11</xdr:col>
      <xdr:colOff>400050</xdr:colOff>
      <xdr:row>24</xdr:row>
      <xdr:rowOff>171450</xdr:rowOff>
    </xdr:to>
    <xdr:cxnSp macro="">
      <xdr:nvCxnSpPr>
        <xdr:cNvPr id="126" name="Straight Arrow Connector 125">
          <a:extLst>
            <a:ext uri="{FF2B5EF4-FFF2-40B4-BE49-F238E27FC236}">
              <a16:creationId xmlns:a16="http://schemas.microsoft.com/office/drawing/2014/main" id="{00000000-0008-0000-0200-00007E000000}"/>
            </a:ext>
          </a:extLst>
        </xdr:cNvPr>
        <xdr:cNvCxnSpPr/>
      </xdr:nvCxnSpPr>
      <xdr:spPr>
        <a:xfrm>
          <a:off x="6858000" y="4714875"/>
          <a:ext cx="257175" cy="0"/>
        </a:xfrm>
        <a:prstGeom prst="straightConnector1">
          <a:avLst/>
        </a:prstGeom>
        <a:ln w="28575">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19049</xdr:colOff>
      <xdr:row>22</xdr:row>
      <xdr:rowOff>133350</xdr:rowOff>
    </xdr:from>
    <xdr:to>
      <xdr:col>5</xdr:col>
      <xdr:colOff>342899</xdr:colOff>
      <xdr:row>24</xdr:row>
      <xdr:rowOff>54720</xdr:rowOff>
    </xdr:to>
    <xdr:sp macro="" textlink="BackEnd!BR4">
      <xdr:nvSpPr>
        <xdr:cNvPr id="127" name="Rectangle 126">
          <a:extLst>
            <a:ext uri="{FF2B5EF4-FFF2-40B4-BE49-F238E27FC236}">
              <a16:creationId xmlns:a16="http://schemas.microsoft.com/office/drawing/2014/main" id="{00000000-0008-0000-0200-00007F000000}"/>
            </a:ext>
          </a:extLst>
        </xdr:cNvPr>
        <xdr:cNvSpPr/>
      </xdr:nvSpPr>
      <xdr:spPr>
        <a:xfrm>
          <a:off x="1268729" y="4141470"/>
          <a:ext cx="2213610" cy="287130"/>
        </a:xfrm>
        <a:prstGeom prst="rect">
          <a:avLst/>
        </a:prstGeom>
        <a:noFill/>
      </xdr:spPr>
      <xdr:txBody>
        <a:bodyPr wrap="square" lIns="91440" tIns="45720" rIns="91440" bIns="45720">
          <a:spAutoFit/>
        </a:bodyPr>
        <a:lstStyle/>
        <a:p>
          <a:pPr algn="ctr"/>
          <a:fld id="{0D89C6FE-E55D-4CED-A65B-05950B6D3460}" type="TxLink">
            <a:rPr lang="en-US" sz="12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rPr>
            <a:pPr algn="ctr"/>
            <a:t>2nd Best Selling</a:t>
          </a:fld>
          <a:endParaRPr lang="en-US" sz="1200" b="1" cap="none" spc="0">
            <a:ln w="0"/>
            <a:solidFill>
              <a:schemeClr val="accent2">
                <a:lumMod val="7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13</xdr:col>
      <xdr:colOff>161925</xdr:colOff>
      <xdr:row>6</xdr:row>
      <xdr:rowOff>133350</xdr:rowOff>
    </xdr:from>
    <xdr:to>
      <xdr:col>13</xdr:col>
      <xdr:colOff>714375</xdr:colOff>
      <xdr:row>9</xdr:row>
      <xdr:rowOff>114300</xdr:rowOff>
    </xdr:to>
    <xdr:sp macro="" textlink="">
      <xdr:nvSpPr>
        <xdr:cNvPr id="70" name="Oval 69">
          <a:extLst>
            <a:ext uri="{FF2B5EF4-FFF2-40B4-BE49-F238E27FC236}">
              <a16:creationId xmlns:a16="http://schemas.microsoft.com/office/drawing/2014/main" id="{00000000-0008-0000-0200-000046000000}"/>
            </a:ext>
          </a:extLst>
        </xdr:cNvPr>
        <xdr:cNvSpPr/>
      </xdr:nvSpPr>
      <xdr:spPr>
        <a:xfrm>
          <a:off x="8096250" y="1123950"/>
          <a:ext cx="552450" cy="552450"/>
        </a:xfrm>
        <a:prstGeom prst="ellipse">
          <a:avLst/>
        </a:prstGeom>
        <a:solidFill>
          <a:srgbClr val="33CCFF">
            <a:alpha val="3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495300</xdr:colOff>
      <xdr:row>6</xdr:row>
      <xdr:rowOff>133350</xdr:rowOff>
    </xdr:from>
    <xdr:to>
      <xdr:col>15</xdr:col>
      <xdr:colOff>438150</xdr:colOff>
      <xdr:row>9</xdr:row>
      <xdr:rowOff>114300</xdr:rowOff>
    </xdr:to>
    <xdr:sp macro="" textlink="">
      <xdr:nvSpPr>
        <xdr:cNvPr id="124" name="Oval 123">
          <a:extLst>
            <a:ext uri="{FF2B5EF4-FFF2-40B4-BE49-F238E27FC236}">
              <a16:creationId xmlns:a16="http://schemas.microsoft.com/office/drawing/2014/main" id="{00000000-0008-0000-0200-00007C000000}"/>
            </a:ext>
          </a:extLst>
        </xdr:cNvPr>
        <xdr:cNvSpPr/>
      </xdr:nvSpPr>
      <xdr:spPr>
        <a:xfrm>
          <a:off x="9182100" y="1123950"/>
          <a:ext cx="552450" cy="552450"/>
        </a:xfrm>
        <a:prstGeom prst="ellipse">
          <a:avLst/>
        </a:prstGeom>
        <a:solidFill>
          <a:schemeClr val="accent2">
            <a:lumMod val="75000"/>
            <a:alpha val="34000"/>
          </a:schemeClr>
        </a:solidFill>
        <a:ln>
          <a:noFill/>
        </a:ln>
        <a:effectLst>
          <a:outerShdw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276225</xdr:colOff>
      <xdr:row>6</xdr:row>
      <xdr:rowOff>152400</xdr:rowOff>
    </xdr:from>
    <xdr:to>
      <xdr:col>17</xdr:col>
      <xdr:colOff>219075</xdr:colOff>
      <xdr:row>9</xdr:row>
      <xdr:rowOff>133350</xdr:rowOff>
    </xdr:to>
    <xdr:sp macro="" textlink="">
      <xdr:nvSpPr>
        <xdr:cNvPr id="125" name="Oval 124">
          <a:extLst>
            <a:ext uri="{FF2B5EF4-FFF2-40B4-BE49-F238E27FC236}">
              <a16:creationId xmlns:a16="http://schemas.microsoft.com/office/drawing/2014/main" id="{00000000-0008-0000-0200-00007D000000}"/>
            </a:ext>
          </a:extLst>
        </xdr:cNvPr>
        <xdr:cNvSpPr/>
      </xdr:nvSpPr>
      <xdr:spPr>
        <a:xfrm>
          <a:off x="10182225" y="1143000"/>
          <a:ext cx="552450" cy="552450"/>
        </a:xfrm>
        <a:prstGeom prst="ellipse">
          <a:avLst/>
        </a:prstGeom>
        <a:solidFill>
          <a:srgbClr val="0066FF">
            <a:alpha val="34000"/>
          </a:srgbClr>
        </a:solidFill>
        <a:ln>
          <a:noFill/>
        </a:ln>
        <a:effectLst>
          <a:outerShdw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300246</xdr:colOff>
      <xdr:row>7</xdr:row>
      <xdr:rowOff>104775</xdr:rowOff>
    </xdr:from>
    <xdr:to>
      <xdr:col>17</xdr:col>
      <xdr:colOff>173491</xdr:colOff>
      <xdr:row>9</xdr:row>
      <xdr:rowOff>240</xdr:rowOff>
    </xdr:to>
    <xdr:sp macro="" textlink="BackEnd!U6">
      <xdr:nvSpPr>
        <xdr:cNvPr id="23" name="Rectangle 22">
          <a:extLst>
            <a:ext uri="{FF2B5EF4-FFF2-40B4-BE49-F238E27FC236}">
              <a16:creationId xmlns:a16="http://schemas.microsoft.com/office/drawing/2014/main" id="{00000000-0008-0000-0200-000017000000}"/>
            </a:ext>
          </a:extLst>
        </xdr:cNvPr>
        <xdr:cNvSpPr/>
      </xdr:nvSpPr>
      <xdr:spPr>
        <a:xfrm>
          <a:off x="10465326" y="1240155"/>
          <a:ext cx="498085" cy="261225"/>
        </a:xfrm>
        <a:prstGeom prst="rect">
          <a:avLst/>
        </a:prstGeom>
        <a:noFill/>
      </xdr:spPr>
      <xdr:txBody>
        <a:bodyPr wrap="none" lIns="91440" tIns="45720" rIns="91440" bIns="45720">
          <a:spAutoFit/>
        </a:bodyPr>
        <a:lstStyle/>
        <a:p>
          <a:pPr marL="0" indent="0" algn="ctr"/>
          <a:fld id="{C590F533-358F-4A43-A7CF-EEA1D16C73C9}"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6.03%</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484039</xdr:colOff>
      <xdr:row>7</xdr:row>
      <xdr:rowOff>66675</xdr:rowOff>
    </xdr:from>
    <xdr:to>
      <xdr:col>15</xdr:col>
      <xdr:colOff>418327</xdr:colOff>
      <xdr:row>8</xdr:row>
      <xdr:rowOff>145020</xdr:rowOff>
    </xdr:to>
    <xdr:sp macro="" textlink="BackEnd!U5">
      <xdr:nvSpPr>
        <xdr:cNvPr id="21" name="Rectangle 20">
          <a:extLst>
            <a:ext uri="{FF2B5EF4-FFF2-40B4-BE49-F238E27FC236}">
              <a16:creationId xmlns:a16="http://schemas.microsoft.com/office/drawing/2014/main" id="{00000000-0008-0000-0200-000015000000}"/>
            </a:ext>
          </a:extLst>
        </xdr:cNvPr>
        <xdr:cNvSpPr/>
      </xdr:nvSpPr>
      <xdr:spPr>
        <a:xfrm>
          <a:off x="9399439" y="1202055"/>
          <a:ext cx="559128" cy="261225"/>
        </a:xfrm>
        <a:prstGeom prst="rect">
          <a:avLst/>
        </a:prstGeom>
        <a:noFill/>
      </xdr:spPr>
      <xdr:txBody>
        <a:bodyPr wrap="none" lIns="91440" tIns="45720" rIns="91440" bIns="45720">
          <a:spAutoFit/>
        </a:bodyPr>
        <a:lstStyle/>
        <a:p>
          <a:pPr marL="0" indent="0" algn="ctr"/>
          <a:fld id="{1F0E43C9-A839-4712-B681-DA7FBFADEA5C}"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37.85%</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13</xdr:col>
      <xdr:colOff>161688</xdr:colOff>
      <xdr:row>7</xdr:row>
      <xdr:rowOff>66675</xdr:rowOff>
    </xdr:from>
    <xdr:to>
      <xdr:col>13</xdr:col>
      <xdr:colOff>693052</xdr:colOff>
      <xdr:row>8</xdr:row>
      <xdr:rowOff>145020</xdr:rowOff>
    </xdr:to>
    <xdr:sp macro="" textlink="BackEnd!$U$4">
      <xdr:nvSpPr>
        <xdr:cNvPr id="15" name="Rectangle 14">
          <a:extLst>
            <a:ext uri="{FF2B5EF4-FFF2-40B4-BE49-F238E27FC236}">
              <a16:creationId xmlns:a16="http://schemas.microsoft.com/office/drawing/2014/main" id="{00000000-0008-0000-0200-00000F000000}"/>
            </a:ext>
          </a:extLst>
        </xdr:cNvPr>
        <xdr:cNvSpPr/>
      </xdr:nvSpPr>
      <xdr:spPr>
        <a:xfrm>
          <a:off x="8299848" y="1202055"/>
          <a:ext cx="531364" cy="261225"/>
        </a:xfrm>
        <a:prstGeom prst="rect">
          <a:avLst/>
        </a:prstGeom>
        <a:noFill/>
      </xdr:spPr>
      <xdr:txBody>
        <a:bodyPr wrap="none" lIns="91440" tIns="45720" rIns="91440" bIns="45720">
          <a:spAutoFit/>
        </a:bodyPr>
        <a:lstStyle/>
        <a:p>
          <a:pPr algn="ctr"/>
          <a:fld id="{F4F3AE00-FD2D-4DB2-9375-7071E5313EE4}"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rPr>
            <a:pPr algn="ctr"/>
            <a:t>56.12%</a:t>
          </a:fld>
          <a:endParaRPr lang="en-US" sz="5400" b="1"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5</xdr:col>
      <xdr:colOff>438150</xdr:colOff>
      <xdr:row>19</xdr:row>
      <xdr:rowOff>142875</xdr:rowOff>
    </xdr:from>
    <xdr:to>
      <xdr:col>6</xdr:col>
      <xdr:colOff>38100</xdr:colOff>
      <xdr:row>20</xdr:row>
      <xdr:rowOff>161925</xdr:rowOff>
    </xdr:to>
    <xdr:sp macro="" textlink="">
      <xdr:nvSpPr>
        <xdr:cNvPr id="128" name="Flowchart: Connector 127">
          <a:hlinkClick xmlns:r="http://schemas.openxmlformats.org/officeDocument/2006/relationships" r:id="rId1"/>
          <a:extLst>
            <a:ext uri="{FF2B5EF4-FFF2-40B4-BE49-F238E27FC236}">
              <a16:creationId xmlns:a16="http://schemas.microsoft.com/office/drawing/2014/main" id="{00000000-0008-0000-0200-000080000000}"/>
            </a:ext>
          </a:extLst>
        </xdr:cNvPr>
        <xdr:cNvSpPr/>
      </xdr:nvSpPr>
      <xdr:spPr>
        <a:xfrm>
          <a:off x="3495675" y="3733800"/>
          <a:ext cx="209550" cy="209550"/>
        </a:xfrm>
        <a:prstGeom prst="flowChartConnector">
          <a:avLst/>
        </a:prstGeom>
        <a:solidFill>
          <a:schemeClr val="accent1">
            <a:lumMod val="50000"/>
            <a:alpha val="3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123825</xdr:colOff>
      <xdr:row>16</xdr:row>
      <xdr:rowOff>152400</xdr:rowOff>
    </xdr:from>
    <xdr:to>
      <xdr:col>19</xdr:col>
      <xdr:colOff>333375</xdr:colOff>
      <xdr:row>17</xdr:row>
      <xdr:rowOff>171450</xdr:rowOff>
    </xdr:to>
    <xdr:sp macro="" textlink="">
      <xdr:nvSpPr>
        <xdr:cNvPr id="132" name="Flowchart: Connector 131">
          <a:hlinkClick xmlns:r="http://schemas.openxmlformats.org/officeDocument/2006/relationships" r:id="rId1"/>
          <a:extLst>
            <a:ext uri="{FF2B5EF4-FFF2-40B4-BE49-F238E27FC236}">
              <a16:creationId xmlns:a16="http://schemas.microsoft.com/office/drawing/2014/main" id="{00000000-0008-0000-0200-000084000000}"/>
            </a:ext>
          </a:extLst>
        </xdr:cNvPr>
        <xdr:cNvSpPr/>
      </xdr:nvSpPr>
      <xdr:spPr>
        <a:xfrm>
          <a:off x="11858625" y="3048000"/>
          <a:ext cx="209550" cy="209550"/>
        </a:xfrm>
        <a:prstGeom prst="flowChartConnector">
          <a:avLst/>
        </a:prstGeom>
        <a:solidFill>
          <a:schemeClr val="accent1">
            <a:lumMod val="50000"/>
            <a:alpha val="3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0</xdr:colOff>
      <xdr:row>14</xdr:row>
      <xdr:rowOff>57150</xdr:rowOff>
    </xdr:from>
    <xdr:to>
      <xdr:col>6</xdr:col>
      <xdr:colOff>19050</xdr:colOff>
      <xdr:row>18</xdr:row>
      <xdr:rowOff>66675</xdr:rowOff>
    </xdr:to>
    <mc:AlternateContent xmlns:mc="http://schemas.openxmlformats.org/markup-compatibility/2006" xmlns:a14="http://schemas.microsoft.com/office/drawing/2010/main">
      <mc:Choice Requires="a14">
        <xdr:graphicFrame macro="">
          <xdr:nvGraphicFramePr>
            <xdr:cNvPr id="130" name="Month">
              <a:extLst>
                <a:ext uri="{FF2B5EF4-FFF2-40B4-BE49-F238E27FC236}">
                  <a16:creationId xmlns:a16="http://schemas.microsoft.com/office/drawing/2014/main" id="{00000000-0008-0000-0200-00008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47925" y="2571750"/>
              <a:ext cx="12382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176840</xdr:colOff>
      <xdr:row>23</xdr:row>
      <xdr:rowOff>59823</xdr:rowOff>
    </xdr:from>
    <xdr:to>
      <xdr:col>12</xdr:col>
      <xdr:colOff>394700</xdr:colOff>
      <xdr:row>24</xdr:row>
      <xdr:rowOff>149528</xdr:rowOff>
    </xdr:to>
    <xdr:sp macro="" textlink="">
      <xdr:nvSpPr>
        <xdr:cNvPr id="42" name="Rectangle 41">
          <a:extLst>
            <a:ext uri="{FF2B5EF4-FFF2-40B4-BE49-F238E27FC236}">
              <a16:creationId xmlns:a16="http://schemas.microsoft.com/office/drawing/2014/main" id="{00000000-0008-0000-0200-00002A000000}"/>
            </a:ext>
          </a:extLst>
        </xdr:cNvPr>
        <xdr:cNvSpPr/>
      </xdr:nvSpPr>
      <xdr:spPr>
        <a:xfrm>
          <a:off x="6282365" y="4412748"/>
          <a:ext cx="1437060"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Top 5 Drinks (Sales)</a:t>
          </a:r>
        </a:p>
      </xdr:txBody>
    </xdr:sp>
    <xdr:clientData/>
  </xdr:twoCellAnchor>
  <xdr:twoCellAnchor editAs="oneCell">
    <xdr:from>
      <xdr:col>13</xdr:col>
      <xdr:colOff>236220</xdr:colOff>
      <xdr:row>16</xdr:row>
      <xdr:rowOff>144780</xdr:rowOff>
    </xdr:from>
    <xdr:to>
      <xdr:col>14</xdr:col>
      <xdr:colOff>5821</xdr:colOff>
      <xdr:row>18</xdr:row>
      <xdr:rowOff>51541</xdr:rowOff>
    </xdr:to>
    <xdr:pic>
      <xdr:nvPicPr>
        <xdr:cNvPr id="74" name="Picture 73">
          <a:extLst>
            <a:ext uri="{FF2B5EF4-FFF2-40B4-BE49-F238E27FC236}">
              <a16:creationId xmlns:a16="http://schemas.microsoft.com/office/drawing/2014/main" id="{66277BFD-700C-F184-4808-2E37770AB1C0}"/>
            </a:ext>
          </a:extLst>
        </xdr:cNvPr>
        <xdr:cNvPicPr>
          <a:picLocks noChangeAspect="1"/>
        </xdr:cNvPicPr>
      </xdr:nvPicPr>
      <xdr:blipFill>
        <a:blip xmlns:r="http://schemas.openxmlformats.org/officeDocument/2006/relationships" r:embed="rId19"/>
        <a:stretch>
          <a:fillRect/>
        </a:stretch>
      </xdr:blipFill>
      <xdr:spPr>
        <a:xfrm>
          <a:off x="8374380" y="2926080"/>
          <a:ext cx="546841" cy="394441"/>
        </a:xfrm>
        <a:prstGeom prst="rect">
          <a:avLst/>
        </a:prstGeom>
      </xdr:spPr>
    </xdr:pic>
    <xdr:clientData/>
  </xdr:twoCellAnchor>
  <xdr:twoCellAnchor editAs="oneCell">
    <xdr:from>
      <xdr:col>5</xdr:col>
      <xdr:colOff>617220</xdr:colOff>
      <xdr:row>0</xdr:row>
      <xdr:rowOff>38101</xdr:rowOff>
    </xdr:from>
    <xdr:to>
      <xdr:col>6</xdr:col>
      <xdr:colOff>554461</xdr:colOff>
      <xdr:row>2</xdr:row>
      <xdr:rowOff>38101</xdr:rowOff>
    </xdr:to>
    <xdr:pic>
      <xdr:nvPicPr>
        <xdr:cNvPr id="82" name="Picture 81">
          <a:extLst>
            <a:ext uri="{FF2B5EF4-FFF2-40B4-BE49-F238E27FC236}">
              <a16:creationId xmlns:a16="http://schemas.microsoft.com/office/drawing/2014/main" id="{12BBA486-99A0-4567-A68A-4B07F985F54F}"/>
            </a:ext>
          </a:extLst>
        </xdr:cNvPr>
        <xdr:cNvPicPr>
          <a:picLocks noChangeAspect="1"/>
        </xdr:cNvPicPr>
      </xdr:nvPicPr>
      <xdr:blipFill>
        <a:blip xmlns:r="http://schemas.openxmlformats.org/officeDocument/2006/relationships" r:embed="rId19"/>
        <a:stretch>
          <a:fillRect/>
        </a:stretch>
      </xdr:blipFill>
      <xdr:spPr>
        <a:xfrm>
          <a:off x="3756660" y="38101"/>
          <a:ext cx="562081" cy="3505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371475</xdr:colOff>
      <xdr:row>4</xdr:row>
      <xdr:rowOff>114301</xdr:rowOff>
    </xdr:from>
    <xdr:to>
      <xdr:col>16</xdr:col>
      <xdr:colOff>9525</xdr:colOff>
      <xdr:row>17</xdr:row>
      <xdr:rowOff>28575</xdr:rowOff>
    </xdr:to>
    <xdr:grpSp>
      <xdr:nvGrpSpPr>
        <xdr:cNvPr id="9" name="Group 8">
          <a:hlinkClick xmlns:r="http://schemas.openxmlformats.org/officeDocument/2006/relationships" r:id="rId1"/>
          <a:extLst>
            <a:ext uri="{FF2B5EF4-FFF2-40B4-BE49-F238E27FC236}">
              <a16:creationId xmlns:a16="http://schemas.microsoft.com/office/drawing/2014/main" id="{00000000-0008-0000-0300-000009000000}"/>
            </a:ext>
          </a:extLst>
        </xdr:cNvPr>
        <xdr:cNvGrpSpPr/>
      </xdr:nvGrpSpPr>
      <xdr:grpSpPr>
        <a:xfrm>
          <a:off x="3609975" y="838201"/>
          <a:ext cx="6663690" cy="4806314"/>
          <a:chOff x="3390901" y="723901"/>
          <a:chExt cx="6619874" cy="4867274"/>
        </a:xfrm>
      </xdr:grpSpPr>
      <xdr:sp macro="" textlink="">
        <xdr:nvSpPr>
          <xdr:cNvPr id="3" name="Rounded Rectangle 2">
            <a:extLst>
              <a:ext uri="{FF2B5EF4-FFF2-40B4-BE49-F238E27FC236}">
                <a16:creationId xmlns:a16="http://schemas.microsoft.com/office/drawing/2014/main" id="{00000000-0008-0000-0300-000003000000}"/>
              </a:ext>
            </a:extLst>
          </xdr:cNvPr>
          <xdr:cNvSpPr/>
        </xdr:nvSpPr>
        <xdr:spPr>
          <a:xfrm>
            <a:off x="3390901" y="723901"/>
            <a:ext cx="6619874" cy="4867274"/>
          </a:xfrm>
          <a:prstGeom prst="roundRect">
            <a:avLst>
              <a:gd name="adj" fmla="val 6522"/>
            </a:avLst>
          </a:prstGeom>
          <a:solidFill>
            <a:schemeClr val="accent1">
              <a:lumMod val="50000"/>
              <a:alpha val="16000"/>
            </a:schemeClr>
          </a:solidFill>
          <a:ln w="1174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grpSp>
        <xdr:nvGrpSpPr>
          <xdr:cNvPr id="5" name="Group 4">
            <a:extLst>
              <a:ext uri="{FF2B5EF4-FFF2-40B4-BE49-F238E27FC236}">
                <a16:creationId xmlns:a16="http://schemas.microsoft.com/office/drawing/2014/main" id="{00000000-0008-0000-0300-000005000000}"/>
              </a:ext>
            </a:extLst>
          </xdr:cNvPr>
          <xdr:cNvGrpSpPr/>
        </xdr:nvGrpSpPr>
        <xdr:grpSpPr>
          <a:xfrm>
            <a:off x="3505199" y="1647825"/>
            <a:ext cx="6447336" cy="276225"/>
            <a:chOff x="676275" y="1647825"/>
            <a:chExt cx="6275636" cy="276225"/>
          </a:xfrm>
        </xdr:grpSpPr>
        <xdr:sp macro="" textlink="">
          <xdr:nvSpPr>
            <xdr:cNvPr id="28" name="Rounded Rectangle 27">
              <a:extLst>
                <a:ext uri="{FF2B5EF4-FFF2-40B4-BE49-F238E27FC236}">
                  <a16:creationId xmlns:a16="http://schemas.microsoft.com/office/drawing/2014/main" id="{00000000-0008-0000-0300-00001C000000}"/>
                </a:ext>
              </a:extLst>
            </xdr:cNvPr>
            <xdr:cNvSpPr/>
          </xdr:nvSpPr>
          <xdr:spPr>
            <a:xfrm>
              <a:off x="56673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ounded Rectangle 43">
              <a:extLst>
                <a:ext uri="{FF2B5EF4-FFF2-40B4-BE49-F238E27FC236}">
                  <a16:creationId xmlns:a16="http://schemas.microsoft.com/office/drawing/2014/main" id="{00000000-0008-0000-0300-00002C000000}"/>
                </a:ext>
              </a:extLst>
            </xdr:cNvPr>
            <xdr:cNvSpPr/>
          </xdr:nvSpPr>
          <xdr:spPr>
            <a:xfrm>
              <a:off x="40985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ounded Rectangle 44">
              <a:extLst>
                <a:ext uri="{FF2B5EF4-FFF2-40B4-BE49-F238E27FC236}">
                  <a16:creationId xmlns:a16="http://schemas.microsoft.com/office/drawing/2014/main" id="{00000000-0008-0000-0300-00002D000000}"/>
                </a:ext>
              </a:extLst>
            </xdr:cNvPr>
            <xdr:cNvSpPr/>
          </xdr:nvSpPr>
          <xdr:spPr>
            <a:xfrm>
              <a:off x="25963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ounded Rectangle 45">
              <a:extLst>
                <a:ext uri="{FF2B5EF4-FFF2-40B4-BE49-F238E27FC236}">
                  <a16:creationId xmlns:a16="http://schemas.microsoft.com/office/drawing/2014/main" id="{00000000-0008-0000-0300-00002E000000}"/>
                </a:ext>
              </a:extLst>
            </xdr:cNvPr>
            <xdr:cNvSpPr/>
          </xdr:nvSpPr>
          <xdr:spPr>
            <a:xfrm>
              <a:off x="6762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9" name="Group 48">
            <a:extLst>
              <a:ext uri="{FF2B5EF4-FFF2-40B4-BE49-F238E27FC236}">
                <a16:creationId xmlns:a16="http://schemas.microsoft.com/office/drawing/2014/main" id="{00000000-0008-0000-0300-000031000000}"/>
              </a:ext>
            </a:extLst>
          </xdr:cNvPr>
          <xdr:cNvGrpSpPr/>
        </xdr:nvGrpSpPr>
        <xdr:grpSpPr>
          <a:xfrm>
            <a:off x="3505199" y="2526506"/>
            <a:ext cx="6447336" cy="276225"/>
            <a:chOff x="790575" y="1647825"/>
            <a:chExt cx="6275636" cy="276225"/>
          </a:xfrm>
        </xdr:grpSpPr>
        <xdr:sp macro="" textlink="">
          <xdr:nvSpPr>
            <xdr:cNvPr id="50" name="Rounded Rectangle 49">
              <a:extLst>
                <a:ext uri="{FF2B5EF4-FFF2-40B4-BE49-F238E27FC236}">
                  <a16:creationId xmlns:a16="http://schemas.microsoft.com/office/drawing/2014/main" id="{00000000-0008-0000-0300-000032000000}"/>
                </a:ext>
              </a:extLst>
            </xdr:cNvPr>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ounded Rectangle 50">
              <a:extLst>
                <a:ext uri="{FF2B5EF4-FFF2-40B4-BE49-F238E27FC236}">
                  <a16:creationId xmlns:a16="http://schemas.microsoft.com/office/drawing/2014/main" id="{00000000-0008-0000-0300-000033000000}"/>
                </a:ext>
              </a:extLst>
            </xdr:cNvPr>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ounded Rectangle 51">
              <a:extLst>
                <a:ext uri="{FF2B5EF4-FFF2-40B4-BE49-F238E27FC236}">
                  <a16:creationId xmlns:a16="http://schemas.microsoft.com/office/drawing/2014/main" id="{00000000-0008-0000-0300-000034000000}"/>
                </a:ext>
              </a:extLst>
            </xdr:cNvPr>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ounded Rectangle 52">
              <a:extLst>
                <a:ext uri="{FF2B5EF4-FFF2-40B4-BE49-F238E27FC236}">
                  <a16:creationId xmlns:a16="http://schemas.microsoft.com/office/drawing/2014/main" id="{00000000-0008-0000-0300-000035000000}"/>
                </a:ext>
              </a:extLst>
            </xdr:cNvPr>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4" name="Group 53">
            <a:extLst>
              <a:ext uri="{FF2B5EF4-FFF2-40B4-BE49-F238E27FC236}">
                <a16:creationId xmlns:a16="http://schemas.microsoft.com/office/drawing/2014/main" id="{00000000-0008-0000-0300-000036000000}"/>
              </a:ext>
            </a:extLst>
          </xdr:cNvPr>
          <xdr:cNvGrpSpPr/>
        </xdr:nvGrpSpPr>
        <xdr:grpSpPr>
          <a:xfrm>
            <a:off x="3505199" y="3405187"/>
            <a:ext cx="6447336" cy="276225"/>
            <a:chOff x="790575" y="1647825"/>
            <a:chExt cx="6275636" cy="276225"/>
          </a:xfrm>
        </xdr:grpSpPr>
        <xdr:sp macro="" textlink="">
          <xdr:nvSpPr>
            <xdr:cNvPr id="55" name="Rounded Rectangle 54">
              <a:extLst>
                <a:ext uri="{FF2B5EF4-FFF2-40B4-BE49-F238E27FC236}">
                  <a16:creationId xmlns:a16="http://schemas.microsoft.com/office/drawing/2014/main" id="{00000000-0008-0000-0300-000037000000}"/>
                </a:ext>
              </a:extLst>
            </xdr:cNvPr>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ounded Rectangle 55">
              <a:extLst>
                <a:ext uri="{FF2B5EF4-FFF2-40B4-BE49-F238E27FC236}">
                  <a16:creationId xmlns:a16="http://schemas.microsoft.com/office/drawing/2014/main" id="{00000000-0008-0000-0300-000038000000}"/>
                </a:ext>
              </a:extLst>
            </xdr:cNvPr>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ounded Rectangle 56">
              <a:extLst>
                <a:ext uri="{FF2B5EF4-FFF2-40B4-BE49-F238E27FC236}">
                  <a16:creationId xmlns:a16="http://schemas.microsoft.com/office/drawing/2014/main" id="{00000000-0008-0000-0300-000039000000}"/>
                </a:ext>
              </a:extLst>
            </xdr:cNvPr>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ounded Rectangle 57">
              <a:extLst>
                <a:ext uri="{FF2B5EF4-FFF2-40B4-BE49-F238E27FC236}">
                  <a16:creationId xmlns:a16="http://schemas.microsoft.com/office/drawing/2014/main" id="{00000000-0008-0000-0300-00003A000000}"/>
                </a:ext>
              </a:extLst>
            </xdr:cNvPr>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9" name="Group 58">
            <a:extLst>
              <a:ext uri="{FF2B5EF4-FFF2-40B4-BE49-F238E27FC236}">
                <a16:creationId xmlns:a16="http://schemas.microsoft.com/office/drawing/2014/main" id="{00000000-0008-0000-0300-00003B000000}"/>
              </a:ext>
            </a:extLst>
          </xdr:cNvPr>
          <xdr:cNvGrpSpPr/>
        </xdr:nvGrpSpPr>
        <xdr:grpSpPr>
          <a:xfrm>
            <a:off x="3505199" y="4283868"/>
            <a:ext cx="6447336" cy="276225"/>
            <a:chOff x="790575" y="1647825"/>
            <a:chExt cx="6275636" cy="276225"/>
          </a:xfrm>
        </xdr:grpSpPr>
        <xdr:sp macro="" textlink="">
          <xdr:nvSpPr>
            <xdr:cNvPr id="60" name="Rounded Rectangle 59">
              <a:extLst>
                <a:ext uri="{FF2B5EF4-FFF2-40B4-BE49-F238E27FC236}">
                  <a16:creationId xmlns:a16="http://schemas.microsoft.com/office/drawing/2014/main" id="{00000000-0008-0000-0300-00003C000000}"/>
                </a:ext>
              </a:extLst>
            </xdr:cNvPr>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ounded Rectangle 60">
              <a:extLst>
                <a:ext uri="{FF2B5EF4-FFF2-40B4-BE49-F238E27FC236}">
                  <a16:creationId xmlns:a16="http://schemas.microsoft.com/office/drawing/2014/main" id="{00000000-0008-0000-0300-00003D000000}"/>
                </a:ext>
              </a:extLst>
            </xdr:cNvPr>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ounded Rectangle 61">
              <a:extLst>
                <a:ext uri="{FF2B5EF4-FFF2-40B4-BE49-F238E27FC236}">
                  <a16:creationId xmlns:a16="http://schemas.microsoft.com/office/drawing/2014/main" id="{00000000-0008-0000-0300-00003E000000}"/>
                </a:ext>
              </a:extLst>
            </xdr:cNvPr>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ounded Rectangle 62">
              <a:extLst>
                <a:ext uri="{FF2B5EF4-FFF2-40B4-BE49-F238E27FC236}">
                  <a16:creationId xmlns:a16="http://schemas.microsoft.com/office/drawing/2014/main" id="{00000000-0008-0000-0300-00003F000000}"/>
                </a:ext>
              </a:extLst>
            </xdr:cNvPr>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4" name="Group 63">
            <a:extLst>
              <a:ext uri="{FF2B5EF4-FFF2-40B4-BE49-F238E27FC236}">
                <a16:creationId xmlns:a16="http://schemas.microsoft.com/office/drawing/2014/main" id="{00000000-0008-0000-0300-000040000000}"/>
              </a:ext>
            </a:extLst>
          </xdr:cNvPr>
          <xdr:cNvGrpSpPr/>
        </xdr:nvGrpSpPr>
        <xdr:grpSpPr>
          <a:xfrm>
            <a:off x="3505199" y="5162550"/>
            <a:ext cx="6447336" cy="276225"/>
            <a:chOff x="790575" y="1647825"/>
            <a:chExt cx="6275636" cy="276225"/>
          </a:xfrm>
        </xdr:grpSpPr>
        <xdr:sp macro="" textlink="">
          <xdr:nvSpPr>
            <xdr:cNvPr id="65" name="Rounded Rectangle 64">
              <a:extLst>
                <a:ext uri="{FF2B5EF4-FFF2-40B4-BE49-F238E27FC236}">
                  <a16:creationId xmlns:a16="http://schemas.microsoft.com/office/drawing/2014/main" id="{00000000-0008-0000-0300-000041000000}"/>
                </a:ext>
              </a:extLst>
            </xdr:cNvPr>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ounded Rectangle 65">
              <a:extLst>
                <a:ext uri="{FF2B5EF4-FFF2-40B4-BE49-F238E27FC236}">
                  <a16:creationId xmlns:a16="http://schemas.microsoft.com/office/drawing/2014/main" id="{00000000-0008-0000-0300-000042000000}"/>
                </a:ext>
              </a:extLst>
            </xdr:cNvPr>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Rounded Rectangle 66">
              <a:extLst>
                <a:ext uri="{FF2B5EF4-FFF2-40B4-BE49-F238E27FC236}">
                  <a16:creationId xmlns:a16="http://schemas.microsoft.com/office/drawing/2014/main" id="{00000000-0008-0000-0300-000043000000}"/>
                </a:ext>
              </a:extLst>
            </xdr:cNvPr>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ounded Rectangle 67">
              <a:extLst>
                <a:ext uri="{FF2B5EF4-FFF2-40B4-BE49-F238E27FC236}">
                  <a16:creationId xmlns:a16="http://schemas.microsoft.com/office/drawing/2014/main" id="{00000000-0008-0000-0300-000044000000}"/>
                </a:ext>
              </a:extLst>
            </xdr:cNvPr>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mc:AlternateContent xmlns:mc="http://schemas.openxmlformats.org/markup-compatibility/2006">
    <mc:Choice xmlns:a14="http://schemas.microsoft.com/office/drawing/2010/main" Requires="a14">
      <xdr:twoCellAnchor editAs="oneCell">
        <xdr:from>
          <xdr:col>6</xdr:col>
          <xdr:colOff>83820</xdr:colOff>
          <xdr:row>6</xdr:row>
          <xdr:rowOff>45720</xdr:rowOff>
        </xdr:from>
        <xdr:to>
          <xdr:col>6</xdr:col>
          <xdr:colOff>259080</xdr:colOff>
          <xdr:row>15</xdr:row>
          <xdr:rowOff>388620</xdr:rowOff>
        </xdr:to>
        <xdr:sp macro="" textlink="">
          <xdr:nvSpPr>
            <xdr:cNvPr id="8193" name="Scroll Bar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8</xdr:col>
      <xdr:colOff>390525</xdr:colOff>
      <xdr:row>2</xdr:row>
      <xdr:rowOff>184600</xdr:rowOff>
    </xdr:from>
    <xdr:to>
      <xdr:col>12</xdr:col>
      <xdr:colOff>457200</xdr:colOff>
      <xdr:row>5</xdr:row>
      <xdr:rowOff>16627</xdr:rowOff>
    </xdr:to>
    <xdr:sp macro="" textlink="">
      <xdr:nvSpPr>
        <xdr:cNvPr id="17" name="Rectangle 16">
          <a:extLst>
            <a:ext uri="{FF2B5EF4-FFF2-40B4-BE49-F238E27FC236}">
              <a16:creationId xmlns:a16="http://schemas.microsoft.com/office/drawing/2014/main" id="{00000000-0008-0000-0300-000011000000}"/>
            </a:ext>
          </a:extLst>
        </xdr:cNvPr>
        <xdr:cNvSpPr/>
      </xdr:nvSpPr>
      <xdr:spPr>
        <a:xfrm>
          <a:off x="5105400" y="550360"/>
          <a:ext cx="2924175" cy="405432"/>
        </a:xfrm>
        <a:prstGeom prst="rect">
          <a:avLst/>
        </a:prstGeom>
        <a:noFill/>
      </xdr:spPr>
      <xdr:txBody>
        <a:bodyPr wrap="square" lIns="91440" tIns="45720" rIns="91440" bIns="45720">
          <a:spAutoFit/>
        </a:bodyPr>
        <a:lstStyle/>
        <a:p>
          <a:pPr algn="ctr"/>
          <a:r>
            <a:rPr lang="en-US" sz="2000" b="1" cap="none" spc="0">
              <a:ln w="0"/>
              <a:solidFill>
                <a:schemeClr val="accent1">
                  <a:lumMod val="40000"/>
                  <a:lumOff val="60000"/>
                </a:schemeClr>
              </a:solidFill>
              <a:effectLst>
                <a:outerShdw blurRad="38100" dist="19050" dir="2700000" algn="tl" rotWithShape="0">
                  <a:schemeClr val="dk1">
                    <a:alpha val="40000"/>
                  </a:schemeClr>
                </a:outerShdw>
              </a:effectLst>
            </a:rPr>
            <a:t>All Products Details</a:t>
          </a:r>
        </a:p>
      </xdr:txBody>
    </xdr:sp>
    <xdr:clientData/>
  </xdr:twoCellAnchor>
  <xdr:twoCellAnchor editAs="absolute">
    <xdr:from>
      <xdr:col>6</xdr:col>
      <xdr:colOff>57150</xdr:colOff>
      <xdr:row>5</xdr:row>
      <xdr:rowOff>72390</xdr:rowOff>
    </xdr:from>
    <xdr:to>
      <xdr:col>6</xdr:col>
      <xdr:colOff>266700</xdr:colOff>
      <xdr:row>6</xdr:row>
      <xdr:rowOff>91440</xdr:rowOff>
    </xdr:to>
    <xdr:sp macro="" textlink="">
      <xdr:nvSpPr>
        <xdr:cNvPr id="18" name="Flowchart: Connector 17">
          <a:hlinkClick xmlns:r="http://schemas.openxmlformats.org/officeDocument/2006/relationships" r:id="rId2"/>
          <a:extLst>
            <a:ext uri="{FF2B5EF4-FFF2-40B4-BE49-F238E27FC236}">
              <a16:creationId xmlns:a16="http://schemas.microsoft.com/office/drawing/2014/main" id="{00000000-0008-0000-0300-000012000000}"/>
            </a:ext>
          </a:extLst>
        </xdr:cNvPr>
        <xdr:cNvSpPr/>
      </xdr:nvSpPr>
      <xdr:spPr>
        <a:xfrm>
          <a:off x="3219450" y="1019175"/>
          <a:ext cx="209550" cy="209550"/>
        </a:xfrm>
        <a:prstGeom prst="flowChartConnector">
          <a:avLst/>
        </a:prstGeom>
        <a:solidFill>
          <a:schemeClr val="accent1">
            <a:lumMod val="5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474210</xdr:colOff>
      <xdr:row>5</xdr:row>
      <xdr:rowOff>7435</xdr:rowOff>
    </xdr:from>
    <xdr:to>
      <xdr:col>15</xdr:col>
      <xdr:colOff>30042</xdr:colOff>
      <xdr:row>6</xdr:row>
      <xdr:rowOff>133350</xdr:rowOff>
    </xdr:to>
    <xdr:grpSp>
      <xdr:nvGrpSpPr>
        <xdr:cNvPr id="19" name="Group 18">
          <a:extLst>
            <a:ext uri="{FF2B5EF4-FFF2-40B4-BE49-F238E27FC236}">
              <a16:creationId xmlns:a16="http://schemas.microsoft.com/office/drawing/2014/main" id="{00000000-0008-0000-0300-000013000000}"/>
            </a:ext>
          </a:extLst>
        </xdr:cNvPr>
        <xdr:cNvGrpSpPr/>
      </xdr:nvGrpSpPr>
      <xdr:grpSpPr>
        <a:xfrm>
          <a:off x="3712710" y="914215"/>
          <a:ext cx="5956632" cy="308795"/>
          <a:chOff x="3579360" y="712285"/>
          <a:chExt cx="5804232" cy="316415"/>
        </a:xfrm>
      </xdr:grpSpPr>
      <xdr:sp macro="" textlink="">
        <xdr:nvSpPr>
          <xdr:cNvPr id="4" name="Rectangle 3">
            <a:extLst>
              <a:ext uri="{FF2B5EF4-FFF2-40B4-BE49-F238E27FC236}">
                <a16:creationId xmlns:a16="http://schemas.microsoft.com/office/drawing/2014/main" id="{00000000-0008-0000-0300-000004000000}"/>
              </a:ext>
            </a:extLst>
          </xdr:cNvPr>
          <xdr:cNvSpPr/>
        </xdr:nvSpPr>
        <xdr:spPr>
          <a:xfrm>
            <a:off x="3579360" y="712285"/>
            <a:ext cx="842282" cy="311496"/>
          </a:xfrm>
          <a:prstGeom prst="rect">
            <a:avLst/>
          </a:prstGeom>
          <a:noFill/>
        </xdr:spPr>
        <xdr:txBody>
          <a:bodyPr wrap="none" lIns="91440" tIns="45720" rIns="91440" bIns="45720">
            <a:spAutoFit/>
          </a:bodyPr>
          <a:lstStyle/>
          <a:p>
            <a:pPr algn="ctr"/>
            <a:r>
              <a:rPr lang="en-US" sz="1400" b="1" cap="none" spc="0">
                <a:ln w="0"/>
                <a:solidFill>
                  <a:schemeClr val="bg1">
                    <a:lumMod val="95000"/>
                  </a:schemeClr>
                </a:solidFill>
                <a:effectLst>
                  <a:outerShdw blurRad="38100" dist="19050" dir="2700000" algn="tl" rotWithShape="0">
                    <a:schemeClr val="dk1">
                      <a:alpha val="40000"/>
                    </a:schemeClr>
                  </a:outerShdw>
                </a:effectLst>
              </a:rPr>
              <a:t>Products</a:t>
            </a:r>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a:off x="4666561" y="712285"/>
            <a:ext cx="81753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Qty Sold</a:t>
            </a:r>
          </a:p>
        </xdr:txBody>
      </xdr:sp>
      <xdr:sp macro="" textlink="">
        <xdr:nvSpPr>
          <xdr:cNvPr id="11" name="Rectangle 10">
            <a:extLst>
              <a:ext uri="{FF2B5EF4-FFF2-40B4-BE49-F238E27FC236}">
                <a16:creationId xmlns:a16="http://schemas.microsoft.com/office/drawing/2014/main" id="{00000000-0008-0000-0300-00000B000000}"/>
              </a:ext>
            </a:extLst>
          </xdr:cNvPr>
          <xdr:cNvSpPr/>
        </xdr:nvSpPr>
        <xdr:spPr>
          <a:xfrm>
            <a:off x="5500411" y="712285"/>
            <a:ext cx="834652"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Revenue</a:t>
            </a:r>
          </a:p>
        </xdr:txBody>
      </xdr:sp>
      <xdr:sp macro="" textlink="">
        <xdr:nvSpPr>
          <xdr:cNvPr id="12" name="Rectangle 11">
            <a:extLst>
              <a:ext uri="{FF2B5EF4-FFF2-40B4-BE49-F238E27FC236}">
                <a16:creationId xmlns:a16="http://schemas.microsoft.com/office/drawing/2014/main" id="{00000000-0008-0000-0300-00000C000000}"/>
              </a:ext>
            </a:extLst>
          </xdr:cNvPr>
          <xdr:cNvSpPr/>
        </xdr:nvSpPr>
        <xdr:spPr>
          <a:xfrm>
            <a:off x="6351382" y="712285"/>
            <a:ext cx="600357"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COGS</a:t>
            </a:r>
          </a:p>
        </xdr:txBody>
      </xdr:sp>
      <xdr:sp macro="" textlink="">
        <xdr:nvSpPr>
          <xdr:cNvPr id="13" name="Rectangle 12">
            <a:extLst>
              <a:ext uri="{FF2B5EF4-FFF2-40B4-BE49-F238E27FC236}">
                <a16:creationId xmlns:a16="http://schemas.microsoft.com/office/drawing/2014/main" id="{00000000-0008-0000-0300-00000D000000}"/>
              </a:ext>
            </a:extLst>
          </xdr:cNvPr>
          <xdr:cNvSpPr/>
        </xdr:nvSpPr>
        <xdr:spPr>
          <a:xfrm>
            <a:off x="6968058" y="712285"/>
            <a:ext cx="60369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Profit</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a:off x="7588068" y="712285"/>
            <a:ext cx="1128579"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Transactions</a:t>
            </a:r>
          </a:p>
        </xdr:txBody>
      </xdr:sp>
      <xdr:cxnSp macro="">
        <xdr:nvCxnSpPr>
          <xdr:cNvPr id="15" name="Straight Connector 14">
            <a:extLst>
              <a:ext uri="{FF2B5EF4-FFF2-40B4-BE49-F238E27FC236}">
                <a16:creationId xmlns:a16="http://schemas.microsoft.com/office/drawing/2014/main" id="{00000000-0008-0000-0300-00000F000000}"/>
              </a:ext>
            </a:extLst>
          </xdr:cNvPr>
          <xdr:cNvCxnSpPr/>
        </xdr:nvCxnSpPr>
        <xdr:spPr>
          <a:xfrm>
            <a:off x="3657600" y="1028700"/>
            <a:ext cx="568642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Rectangle 25">
            <a:extLst>
              <a:ext uri="{FF2B5EF4-FFF2-40B4-BE49-F238E27FC236}">
                <a16:creationId xmlns:a16="http://schemas.microsoft.com/office/drawing/2014/main" id="{00000000-0008-0000-0300-00001A000000}"/>
              </a:ext>
            </a:extLst>
          </xdr:cNvPr>
          <xdr:cNvSpPr/>
        </xdr:nvSpPr>
        <xdr:spPr>
          <a:xfrm>
            <a:off x="8732965" y="712285"/>
            <a:ext cx="650627"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Status</a:t>
            </a:r>
          </a:p>
        </xdr:txBody>
      </xdr:sp>
    </xdr:grpSp>
    <xdr:clientData/>
  </xdr:twoCellAnchor>
  <xdr:twoCellAnchor editAs="absolute">
    <xdr:from>
      <xdr:col>8</xdr:col>
      <xdr:colOff>304562</xdr:colOff>
      <xdr:row>0</xdr:row>
      <xdr:rowOff>0</xdr:rowOff>
    </xdr:from>
    <xdr:to>
      <xdr:col>13</xdr:col>
      <xdr:colOff>302771</xdr:colOff>
      <xdr:row>2</xdr:row>
      <xdr:rowOff>180138</xdr:rowOff>
    </xdr:to>
    <xdr:sp macro="" textlink="">
      <xdr:nvSpPr>
        <xdr:cNvPr id="83" name="Rectangle 82">
          <a:extLst>
            <a:ext uri="{FF2B5EF4-FFF2-40B4-BE49-F238E27FC236}">
              <a16:creationId xmlns:a16="http://schemas.microsoft.com/office/drawing/2014/main" id="{00000000-0008-0000-0300-000053000000}"/>
            </a:ext>
          </a:extLst>
        </xdr:cNvPr>
        <xdr:cNvSpPr/>
      </xdr:nvSpPr>
      <xdr:spPr>
        <a:xfrm>
          <a:off x="5135642" y="0"/>
          <a:ext cx="3655809" cy="53065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drinks </a:t>
          </a:r>
          <a:r>
            <a:rPr lang="en-US" sz="2800" b="1" cap="none" spc="0">
              <a:ln w="0"/>
              <a:solidFill>
                <a:schemeClr val="accent2">
                  <a:lumMod val="75000"/>
                </a:schemeClr>
              </a:solidFill>
              <a:effectLst>
                <a:outerShdw blurRad="38100" dist="19050" dir="2700000" algn="tl" rotWithShape="0">
                  <a:schemeClr val="dk1">
                    <a:alpha val="40000"/>
                  </a:schemeClr>
                </a:outerShdw>
              </a:effectLst>
            </a:rPr>
            <a:t>store</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 Dashboard</a:t>
          </a:r>
        </a:p>
      </xdr:txBody>
    </xdr:sp>
    <xdr:clientData/>
  </xdr:twoCellAnchor>
  <xdr:twoCellAnchor editAs="oneCell">
    <xdr:from>
      <xdr:col>7</xdr:col>
      <xdr:colOff>815340</xdr:colOff>
      <xdr:row>0</xdr:row>
      <xdr:rowOff>38100</xdr:rowOff>
    </xdr:from>
    <xdr:to>
      <xdr:col>8</xdr:col>
      <xdr:colOff>394441</xdr:colOff>
      <xdr:row>2</xdr:row>
      <xdr:rowOff>114300</xdr:rowOff>
    </xdr:to>
    <xdr:pic>
      <xdr:nvPicPr>
        <xdr:cNvPr id="7" name="Picture 6">
          <a:extLst>
            <a:ext uri="{FF2B5EF4-FFF2-40B4-BE49-F238E27FC236}">
              <a16:creationId xmlns:a16="http://schemas.microsoft.com/office/drawing/2014/main" id="{6A48C303-0370-478B-878B-FF106BBDB84D}"/>
            </a:ext>
          </a:extLst>
        </xdr:cNvPr>
        <xdr:cNvPicPr>
          <a:picLocks noChangeAspect="1"/>
        </xdr:cNvPicPr>
      </xdr:nvPicPr>
      <xdr:blipFill>
        <a:blip xmlns:r="http://schemas.openxmlformats.org/officeDocument/2006/relationships" r:embed="rId3"/>
        <a:stretch>
          <a:fillRect/>
        </a:stretch>
      </xdr:blipFill>
      <xdr:spPr>
        <a:xfrm>
          <a:off x="4678680" y="38100"/>
          <a:ext cx="546841" cy="4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457200</xdr:colOff>
      <xdr:row>6</xdr:row>
      <xdr:rowOff>316230</xdr:rowOff>
    </xdr:from>
    <xdr:to>
      <xdr:col>2</xdr:col>
      <xdr:colOff>57150</xdr:colOff>
      <xdr:row>7</xdr:row>
      <xdr:rowOff>87630</xdr:rowOff>
    </xdr:to>
    <xdr:sp macro="" textlink="">
      <xdr:nvSpPr>
        <xdr:cNvPr id="11" name="Flowchart: Connector 10">
          <a:hlinkClick xmlns:r="http://schemas.openxmlformats.org/officeDocument/2006/relationships" r:id="rId1"/>
          <a:extLst>
            <a:ext uri="{FF2B5EF4-FFF2-40B4-BE49-F238E27FC236}">
              <a16:creationId xmlns:a16="http://schemas.microsoft.com/office/drawing/2014/main" id="{00000000-0008-0000-0600-00000B000000}"/>
            </a:ext>
          </a:extLst>
        </xdr:cNvPr>
        <xdr:cNvSpPr/>
      </xdr:nvSpPr>
      <xdr:spPr>
        <a:xfrm>
          <a:off x="1066800" y="1504950"/>
          <a:ext cx="209550" cy="209550"/>
        </a:xfrm>
        <a:prstGeom prst="flowChartConnector">
          <a:avLst/>
        </a:prstGeom>
        <a:solidFill>
          <a:schemeClr val="accent1">
            <a:lumMod val="5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260795</xdr:colOff>
      <xdr:row>0</xdr:row>
      <xdr:rowOff>0</xdr:rowOff>
    </xdr:from>
    <xdr:to>
      <xdr:col>10</xdr:col>
      <xdr:colOff>889463</xdr:colOff>
      <xdr:row>2</xdr:row>
      <xdr:rowOff>99060</xdr:rowOff>
    </xdr:to>
    <xdr:sp macro="" textlink="">
      <xdr:nvSpPr>
        <xdr:cNvPr id="48" name="Rectangle 47">
          <a:extLst>
            <a:ext uri="{FF2B5EF4-FFF2-40B4-BE49-F238E27FC236}">
              <a16:creationId xmlns:a16="http://schemas.microsoft.com/office/drawing/2014/main" id="{00000000-0008-0000-0600-000030000000}"/>
            </a:ext>
          </a:extLst>
        </xdr:cNvPr>
        <xdr:cNvSpPr/>
      </xdr:nvSpPr>
      <xdr:spPr>
        <a:xfrm>
          <a:off x="5434775" y="0"/>
          <a:ext cx="3074688" cy="464820"/>
        </a:xfrm>
        <a:prstGeom prst="rect">
          <a:avLst/>
        </a:prstGeom>
        <a:noFill/>
        <a:effectLst>
          <a:outerShdw dist="38100" dir="13500000" algn="br" rotWithShape="0">
            <a:prstClr val="black">
              <a:alpha val="40000"/>
            </a:prstClr>
          </a:outerShdw>
        </a:effectLst>
      </xdr:spPr>
      <xdr:txBody>
        <a:bodyPr wrap="none" lIns="91440" tIns="45720" rIns="91440" bIns="45720" anchor="t">
          <a:no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drinks </a:t>
          </a:r>
          <a:r>
            <a:rPr lang="en-US" sz="2800" b="1" cap="none" spc="0">
              <a:ln w="0"/>
              <a:solidFill>
                <a:schemeClr val="accent2">
                  <a:lumMod val="75000"/>
                </a:schemeClr>
              </a:solidFill>
              <a:effectLst>
                <a:outerShdw blurRad="38100" dist="19050" dir="2700000" algn="tl" rotWithShape="0">
                  <a:schemeClr val="dk1">
                    <a:alpha val="40000"/>
                  </a:schemeClr>
                </a:outerShdw>
              </a:effectLst>
            </a:rPr>
            <a:t>s</a:t>
          </a:r>
          <a:r>
            <a:rPr lang="en-US" sz="2800" b="1" cap="none" spc="0">
              <a:ln w="0"/>
              <a:solidFill>
                <a:schemeClr val="accent2">
                  <a:lumMod val="75000"/>
                </a:schemeClr>
              </a:solidFill>
              <a:effectLst>
                <a:outerShdw blurRad="38100" dist="19050" dir="2700000" algn="tl" rotWithShape="0">
                  <a:schemeClr val="dk1">
                    <a:alpha val="40000"/>
                  </a:schemeClr>
                </a:outerShdw>
              </a:effectLst>
              <a:latin typeface="+mn-lt"/>
              <a:ea typeface="+mn-ea"/>
              <a:cs typeface="+mn-cs"/>
            </a:rPr>
            <a:t>tor</a:t>
          </a:r>
          <a:r>
            <a:rPr lang="en-US" sz="2800" b="1" cap="none" spc="0">
              <a:ln w="0"/>
              <a:solidFill>
                <a:schemeClr val="accent2">
                  <a:lumMod val="75000"/>
                </a:schemeClr>
              </a:solidFill>
              <a:effectLst>
                <a:outerShdw blurRad="38100" dist="19050" dir="2700000" algn="tl" rotWithShape="0">
                  <a:schemeClr val="dk1">
                    <a:alpha val="40000"/>
                  </a:schemeClr>
                </a:outerShdw>
              </a:effectLst>
            </a:rPr>
            <a:t>e</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 Dashboard</a:t>
          </a:r>
        </a:p>
      </xdr:txBody>
    </xdr:sp>
    <xdr:clientData/>
  </xdr:twoCellAnchor>
  <mc:AlternateContent xmlns:mc="http://schemas.openxmlformats.org/markup-compatibility/2006">
    <mc:Choice xmlns:a14="http://schemas.microsoft.com/office/drawing/2010/main" Requires="a14">
      <xdr:twoCellAnchor editAs="oneCell">
        <xdr:from>
          <xdr:col>1</xdr:col>
          <xdr:colOff>464820</xdr:colOff>
          <xdr:row>7</xdr:row>
          <xdr:rowOff>114300</xdr:rowOff>
        </xdr:from>
        <xdr:to>
          <xdr:col>2</xdr:col>
          <xdr:colOff>22860</xdr:colOff>
          <xdr:row>15</xdr:row>
          <xdr:rowOff>30480</xdr:rowOff>
        </xdr:to>
        <xdr:sp macro="" textlink="">
          <xdr:nvSpPr>
            <xdr:cNvPr id="10243" name="Scroll Bar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266700</xdr:colOff>
      <xdr:row>4</xdr:row>
      <xdr:rowOff>150310</xdr:rowOff>
    </xdr:from>
    <xdr:to>
      <xdr:col>13</xdr:col>
      <xdr:colOff>371475</xdr:colOff>
      <xdr:row>6</xdr:row>
      <xdr:rowOff>152400</xdr:rowOff>
    </xdr:to>
    <xdr:grpSp>
      <xdr:nvGrpSpPr>
        <xdr:cNvPr id="42" name="Group 41">
          <a:extLst>
            <a:ext uri="{FF2B5EF4-FFF2-40B4-BE49-F238E27FC236}">
              <a16:creationId xmlns:a16="http://schemas.microsoft.com/office/drawing/2014/main" id="{00000000-0008-0000-0600-00002A000000}"/>
            </a:ext>
          </a:extLst>
        </xdr:cNvPr>
        <xdr:cNvGrpSpPr/>
      </xdr:nvGrpSpPr>
      <xdr:grpSpPr>
        <a:xfrm>
          <a:off x="1630680" y="927550"/>
          <a:ext cx="10094595" cy="367850"/>
          <a:chOff x="1790700" y="645610"/>
          <a:chExt cx="9725025" cy="383090"/>
        </a:xfrm>
      </xdr:grpSpPr>
      <xdr:sp macro="" textlink="">
        <xdr:nvSpPr>
          <xdr:cNvPr id="3" name="Rectangle 2">
            <a:extLst>
              <a:ext uri="{FF2B5EF4-FFF2-40B4-BE49-F238E27FC236}">
                <a16:creationId xmlns:a16="http://schemas.microsoft.com/office/drawing/2014/main" id="{00000000-0008-0000-0600-000003000000}"/>
              </a:ext>
            </a:extLst>
          </xdr:cNvPr>
          <xdr:cNvSpPr/>
        </xdr:nvSpPr>
        <xdr:spPr>
          <a:xfrm>
            <a:off x="1975517" y="645610"/>
            <a:ext cx="906723" cy="311496"/>
          </a:xfrm>
          <a:prstGeom prst="rect">
            <a:avLst/>
          </a:prstGeom>
          <a:noFill/>
        </xdr:spPr>
        <xdr:txBody>
          <a:bodyPr wrap="none" lIns="91440" tIns="45720" rIns="91440" bIns="45720">
            <a:spAutoFit/>
          </a:bodyPr>
          <a:lstStyle/>
          <a:p>
            <a:pPr algn="ctr"/>
            <a:r>
              <a:rPr lang="en-US" sz="1400" b="1" cap="none" spc="0">
                <a:ln w="0"/>
                <a:solidFill>
                  <a:schemeClr val="bg1">
                    <a:lumMod val="95000"/>
                  </a:schemeClr>
                </a:solidFill>
                <a:effectLst>
                  <a:outerShdw blurRad="38100" dist="19050" dir="2700000" algn="tl" rotWithShape="0">
                    <a:schemeClr val="dk1">
                      <a:alpha val="40000"/>
                    </a:schemeClr>
                  </a:outerShdw>
                </a:effectLst>
              </a:rPr>
              <a:t>Customer</a:t>
            </a:r>
          </a:p>
        </xdr:txBody>
      </xdr:sp>
      <xdr:sp macro="" textlink="">
        <xdr:nvSpPr>
          <xdr:cNvPr id="4" name="Rectangle 3">
            <a:extLst>
              <a:ext uri="{FF2B5EF4-FFF2-40B4-BE49-F238E27FC236}">
                <a16:creationId xmlns:a16="http://schemas.microsoft.com/office/drawing/2014/main" id="{00000000-0008-0000-0600-000004000000}"/>
              </a:ext>
            </a:extLst>
          </xdr:cNvPr>
          <xdr:cNvSpPr/>
        </xdr:nvSpPr>
        <xdr:spPr>
          <a:xfrm>
            <a:off x="3343119" y="645610"/>
            <a:ext cx="47109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City</a:t>
            </a:r>
          </a:p>
        </xdr:txBody>
      </xdr:sp>
      <xdr:sp macro="" textlink="">
        <xdr:nvSpPr>
          <xdr:cNvPr id="5" name="Rectangle 4">
            <a:extLst>
              <a:ext uri="{FF2B5EF4-FFF2-40B4-BE49-F238E27FC236}">
                <a16:creationId xmlns:a16="http://schemas.microsoft.com/office/drawing/2014/main" id="{00000000-0008-0000-0600-000005000000}"/>
              </a:ext>
            </a:extLst>
          </xdr:cNvPr>
          <xdr:cNvSpPr/>
        </xdr:nvSpPr>
        <xdr:spPr>
          <a:xfrm>
            <a:off x="4208414" y="645610"/>
            <a:ext cx="736420"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Gender</a:t>
            </a:r>
          </a:p>
        </xdr:txBody>
      </xdr:sp>
      <xdr:sp macro="" textlink="">
        <xdr:nvSpPr>
          <xdr:cNvPr id="6" name="Rectangle 5">
            <a:extLst>
              <a:ext uri="{FF2B5EF4-FFF2-40B4-BE49-F238E27FC236}">
                <a16:creationId xmlns:a16="http://schemas.microsoft.com/office/drawing/2014/main" id="{00000000-0008-0000-0600-000006000000}"/>
              </a:ext>
            </a:extLst>
          </xdr:cNvPr>
          <xdr:cNvSpPr/>
        </xdr:nvSpPr>
        <xdr:spPr>
          <a:xfrm>
            <a:off x="4958038" y="645610"/>
            <a:ext cx="970908"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Qty Purch.</a:t>
            </a:r>
          </a:p>
        </xdr:txBody>
      </xdr:sp>
      <xdr:sp macro="" textlink="">
        <xdr:nvSpPr>
          <xdr:cNvPr id="7" name="Rectangle 6">
            <a:extLst>
              <a:ext uri="{FF2B5EF4-FFF2-40B4-BE49-F238E27FC236}">
                <a16:creationId xmlns:a16="http://schemas.microsoft.com/office/drawing/2014/main" id="{00000000-0008-0000-0600-000007000000}"/>
              </a:ext>
            </a:extLst>
          </xdr:cNvPr>
          <xdr:cNvSpPr/>
        </xdr:nvSpPr>
        <xdr:spPr>
          <a:xfrm>
            <a:off x="5961200" y="645610"/>
            <a:ext cx="834652"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Revenue</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a:off x="10321551" y="645610"/>
            <a:ext cx="1128579"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Transactions</a:t>
            </a:r>
          </a:p>
        </xdr:txBody>
      </xdr:sp>
      <xdr:cxnSp macro="">
        <xdr:nvCxnSpPr>
          <xdr:cNvPr id="9" name="Straight Connector 8">
            <a:extLst>
              <a:ext uri="{FF2B5EF4-FFF2-40B4-BE49-F238E27FC236}">
                <a16:creationId xmlns:a16="http://schemas.microsoft.com/office/drawing/2014/main" id="{00000000-0008-0000-0600-000009000000}"/>
              </a:ext>
            </a:extLst>
          </xdr:cNvPr>
          <xdr:cNvCxnSpPr/>
        </xdr:nvCxnSpPr>
        <xdr:spPr>
          <a:xfrm>
            <a:off x="1790700" y="1028700"/>
            <a:ext cx="972502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11">
            <a:extLst>
              <a:ext uri="{FF2B5EF4-FFF2-40B4-BE49-F238E27FC236}">
                <a16:creationId xmlns:a16="http://schemas.microsoft.com/office/drawing/2014/main" id="{00000000-0008-0000-0600-00000C000000}"/>
              </a:ext>
            </a:extLst>
          </xdr:cNvPr>
          <xdr:cNvSpPr/>
        </xdr:nvSpPr>
        <xdr:spPr>
          <a:xfrm>
            <a:off x="7539034" y="645610"/>
            <a:ext cx="1322413"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1st Transaction</a:t>
            </a:r>
          </a:p>
        </xdr:txBody>
      </xdr:sp>
      <xdr:sp macro="" textlink="">
        <xdr:nvSpPr>
          <xdr:cNvPr id="54" name="Rectangle 53">
            <a:extLst>
              <a:ext uri="{FF2B5EF4-FFF2-40B4-BE49-F238E27FC236}">
                <a16:creationId xmlns:a16="http://schemas.microsoft.com/office/drawing/2014/main" id="{00000000-0008-0000-0600-000036000000}"/>
              </a:ext>
            </a:extLst>
          </xdr:cNvPr>
          <xdr:cNvSpPr/>
        </xdr:nvSpPr>
        <xdr:spPr>
          <a:xfrm>
            <a:off x="8903226" y="645610"/>
            <a:ext cx="1395960"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Last Transaction</a:t>
            </a:r>
          </a:p>
        </xdr:txBody>
      </xdr:sp>
      <xdr:sp macro="" textlink="">
        <xdr:nvSpPr>
          <xdr:cNvPr id="55" name="Rectangle 54">
            <a:extLst>
              <a:ext uri="{FF2B5EF4-FFF2-40B4-BE49-F238E27FC236}">
                <a16:creationId xmlns:a16="http://schemas.microsoft.com/office/drawing/2014/main" id="{00000000-0008-0000-0600-000037000000}"/>
              </a:ext>
            </a:extLst>
          </xdr:cNvPr>
          <xdr:cNvSpPr/>
        </xdr:nvSpPr>
        <xdr:spPr>
          <a:xfrm>
            <a:off x="6875731" y="645610"/>
            <a:ext cx="60369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Profit</a:t>
            </a:r>
          </a:p>
        </xdr:txBody>
      </xdr:sp>
    </xdr:grpSp>
    <xdr:clientData/>
  </xdr:twoCellAnchor>
  <xdr:twoCellAnchor editAs="absolute">
    <xdr:from>
      <xdr:col>8</xdr:col>
      <xdr:colOff>139199</xdr:colOff>
      <xdr:row>3</xdr:row>
      <xdr:rowOff>15240</xdr:rowOff>
    </xdr:from>
    <xdr:to>
      <xdr:col>10</xdr:col>
      <xdr:colOff>420515</xdr:colOff>
      <xdr:row>4</xdr:row>
      <xdr:rowOff>150162</xdr:rowOff>
    </xdr:to>
    <xdr:sp macro="" textlink="">
      <xdr:nvSpPr>
        <xdr:cNvPr id="56" name="Rectangle 55">
          <a:extLst>
            <a:ext uri="{FF2B5EF4-FFF2-40B4-BE49-F238E27FC236}">
              <a16:creationId xmlns:a16="http://schemas.microsoft.com/office/drawing/2014/main" id="{00000000-0008-0000-0600-000038000000}"/>
            </a:ext>
          </a:extLst>
        </xdr:cNvPr>
        <xdr:cNvSpPr/>
      </xdr:nvSpPr>
      <xdr:spPr>
        <a:xfrm>
          <a:off x="5838959" y="609600"/>
          <a:ext cx="2201556" cy="317802"/>
        </a:xfrm>
        <a:prstGeom prst="rect">
          <a:avLst/>
        </a:prstGeom>
        <a:noFill/>
        <a:effectLst>
          <a:outerShdw dist="38100" dir="13500000" algn="br" rotWithShape="0">
            <a:prstClr val="black">
              <a:alpha val="40000"/>
            </a:prstClr>
          </a:outerShdw>
        </a:effectLst>
      </xdr:spPr>
      <xdr:txBody>
        <a:bodyPr wrap="none" lIns="91440" tIns="45720" rIns="91440" bIns="45720">
          <a:noAutofit/>
        </a:bodyPr>
        <a:lstStyle/>
        <a:p>
          <a:pPr algn="ctr"/>
          <a:r>
            <a:rPr lang="en-US" sz="2000" b="1" cap="none" spc="0">
              <a:ln w="0"/>
              <a:solidFill>
                <a:schemeClr val="bg1">
                  <a:lumMod val="85000"/>
                </a:schemeClr>
              </a:solidFill>
              <a:effectLst>
                <a:outerShdw blurRad="38100" dist="19050" dir="2700000" algn="tl" rotWithShape="0">
                  <a:schemeClr val="dk1">
                    <a:alpha val="40000"/>
                  </a:schemeClr>
                </a:outerShdw>
              </a:effectLst>
            </a:rPr>
            <a:t>All Customer View</a:t>
          </a:r>
        </a:p>
      </xdr:txBody>
    </xdr:sp>
    <xdr:clientData/>
  </xdr:twoCellAnchor>
  <xdr:twoCellAnchor>
    <xdr:from>
      <xdr:col>3</xdr:col>
      <xdr:colOff>76200</xdr:colOff>
      <xdr:row>4</xdr:row>
      <xdr:rowOff>142875</xdr:rowOff>
    </xdr:from>
    <xdr:to>
      <xdr:col>13</xdr:col>
      <xdr:colOff>590551</xdr:colOff>
      <xdr:row>17</xdr:row>
      <xdr:rowOff>0</xdr:rowOff>
    </xdr:to>
    <xdr:grpSp>
      <xdr:nvGrpSpPr>
        <xdr:cNvPr id="46" name="Group 45">
          <a:hlinkClick xmlns:r="http://schemas.openxmlformats.org/officeDocument/2006/relationships" r:id="rId2"/>
          <a:extLst>
            <a:ext uri="{FF2B5EF4-FFF2-40B4-BE49-F238E27FC236}">
              <a16:creationId xmlns:a16="http://schemas.microsoft.com/office/drawing/2014/main" id="{00000000-0008-0000-0600-00002E000000}"/>
            </a:ext>
          </a:extLst>
        </xdr:cNvPr>
        <xdr:cNvGrpSpPr/>
      </xdr:nvGrpSpPr>
      <xdr:grpSpPr>
        <a:xfrm>
          <a:off x="1440180" y="920115"/>
          <a:ext cx="10504171" cy="4749165"/>
          <a:chOff x="1409701" y="942975"/>
          <a:chExt cx="10229850" cy="4810125"/>
        </a:xfrm>
      </xdr:grpSpPr>
      <xdr:sp macro="" textlink="">
        <xdr:nvSpPr>
          <xdr:cNvPr id="14" name="Rounded Rectangle 13">
            <a:hlinkClick xmlns:r="http://schemas.openxmlformats.org/officeDocument/2006/relationships" r:id="rId2"/>
            <a:extLst>
              <a:ext uri="{FF2B5EF4-FFF2-40B4-BE49-F238E27FC236}">
                <a16:creationId xmlns:a16="http://schemas.microsoft.com/office/drawing/2014/main" id="{00000000-0008-0000-0600-00000E000000}"/>
              </a:ext>
            </a:extLst>
          </xdr:cNvPr>
          <xdr:cNvSpPr/>
        </xdr:nvSpPr>
        <xdr:spPr>
          <a:xfrm>
            <a:off x="1409701" y="942975"/>
            <a:ext cx="10229850" cy="4810125"/>
          </a:xfrm>
          <a:prstGeom prst="roundRect">
            <a:avLst>
              <a:gd name="adj" fmla="val 6522"/>
            </a:avLst>
          </a:prstGeom>
          <a:solidFill>
            <a:schemeClr val="accent1">
              <a:lumMod val="50000"/>
              <a:alpha val="16000"/>
            </a:schemeClr>
          </a:solidFill>
          <a:ln w="1174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sp macro="" textlink="">
        <xdr:nvSpPr>
          <xdr:cNvPr id="44" name="Rounded Rectangle 43">
            <a:extLst>
              <a:ext uri="{FF2B5EF4-FFF2-40B4-BE49-F238E27FC236}">
                <a16:creationId xmlns:a16="http://schemas.microsoft.com/office/drawing/2014/main" id="{00000000-0008-0000-0600-00002C000000}"/>
              </a:ext>
            </a:extLst>
          </xdr:cNvPr>
          <xdr:cNvSpPr/>
        </xdr:nvSpPr>
        <xdr:spPr>
          <a:xfrm>
            <a:off x="1909762" y="1809751"/>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ounded Rectangle 56">
            <a:extLst>
              <a:ext uri="{FF2B5EF4-FFF2-40B4-BE49-F238E27FC236}">
                <a16:creationId xmlns:a16="http://schemas.microsoft.com/office/drawing/2014/main" id="{00000000-0008-0000-0600-000039000000}"/>
              </a:ext>
            </a:extLst>
          </xdr:cNvPr>
          <xdr:cNvSpPr/>
        </xdr:nvSpPr>
        <xdr:spPr>
          <a:xfrm>
            <a:off x="1909762" y="2681288"/>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ounded Rectangle 57">
            <a:extLst>
              <a:ext uri="{FF2B5EF4-FFF2-40B4-BE49-F238E27FC236}">
                <a16:creationId xmlns:a16="http://schemas.microsoft.com/office/drawing/2014/main" id="{00000000-0008-0000-0600-00003A000000}"/>
              </a:ext>
            </a:extLst>
          </xdr:cNvPr>
          <xdr:cNvSpPr/>
        </xdr:nvSpPr>
        <xdr:spPr>
          <a:xfrm>
            <a:off x="1909762" y="3552825"/>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ounded Rectangle 58">
            <a:extLst>
              <a:ext uri="{FF2B5EF4-FFF2-40B4-BE49-F238E27FC236}">
                <a16:creationId xmlns:a16="http://schemas.microsoft.com/office/drawing/2014/main" id="{00000000-0008-0000-0600-00003B000000}"/>
              </a:ext>
            </a:extLst>
          </xdr:cNvPr>
          <xdr:cNvSpPr/>
        </xdr:nvSpPr>
        <xdr:spPr>
          <a:xfrm>
            <a:off x="1909762" y="4424362"/>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ounded Rectangle 59">
            <a:extLst>
              <a:ext uri="{FF2B5EF4-FFF2-40B4-BE49-F238E27FC236}">
                <a16:creationId xmlns:a16="http://schemas.microsoft.com/office/drawing/2014/main" id="{00000000-0008-0000-0600-00003C000000}"/>
              </a:ext>
            </a:extLst>
          </xdr:cNvPr>
          <xdr:cNvSpPr/>
        </xdr:nvSpPr>
        <xdr:spPr>
          <a:xfrm>
            <a:off x="1909762" y="5295901"/>
            <a:ext cx="9324976" cy="285749"/>
          </a:xfrm>
          <a:prstGeom prst="roundRect">
            <a:avLst>
              <a:gd name="adj" fmla="val 50000"/>
            </a:avLst>
          </a:prstGeom>
          <a:solidFill>
            <a:schemeClr val="accent1">
              <a:lumMod val="50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6</xdr:col>
      <xdr:colOff>304800</xdr:colOff>
      <xdr:row>0</xdr:row>
      <xdr:rowOff>53340</xdr:rowOff>
    </xdr:from>
    <xdr:to>
      <xdr:col>7</xdr:col>
      <xdr:colOff>89641</xdr:colOff>
      <xdr:row>2</xdr:row>
      <xdr:rowOff>114300</xdr:rowOff>
    </xdr:to>
    <xdr:pic>
      <xdr:nvPicPr>
        <xdr:cNvPr id="2" name="Picture 1">
          <a:extLst>
            <a:ext uri="{FF2B5EF4-FFF2-40B4-BE49-F238E27FC236}">
              <a16:creationId xmlns:a16="http://schemas.microsoft.com/office/drawing/2014/main" id="{1CC2768A-AF1E-4B93-B424-A82C01755257}"/>
            </a:ext>
          </a:extLst>
        </xdr:cNvPr>
        <xdr:cNvPicPr>
          <a:picLocks noChangeAspect="1"/>
        </xdr:cNvPicPr>
      </xdr:nvPicPr>
      <xdr:blipFill>
        <a:blip xmlns:r="http://schemas.openxmlformats.org/officeDocument/2006/relationships" r:embed="rId3"/>
        <a:stretch>
          <a:fillRect/>
        </a:stretch>
      </xdr:blipFill>
      <xdr:spPr>
        <a:xfrm>
          <a:off x="4716780" y="53340"/>
          <a:ext cx="546841" cy="4267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lex%20Bar%20Analysis%20Youtube%20(complet%20das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 With Decision: Brings data to life" refreshedDate="44105.06351886574" createdVersion="6" refreshedVersion="6" minRefreshableVersion="3" recordCount="1258" xr:uid="{00000000-000A-0000-FFFF-FFFF0C000000}">
  <cacheSource type="worksheet">
    <worksheetSource ref="A1:S1259" sheet="StoreData" r:id="rId2"/>
  </cacheSource>
  <cacheFields count="19">
    <cacheField name="ID" numFmtId="0">
      <sharedItems containsSemiMixedTypes="0" containsString="0" containsNumber="1" containsInteger="1" minValue="88065565355" maxValue="88065566978" count="1624">
        <n v="88065565355"/>
        <n v="88065565356"/>
        <n v="88065565357"/>
        <n v="88065565358"/>
        <n v="88065565359"/>
        <n v="88065565360"/>
        <n v="88065565361"/>
        <n v="88065565362"/>
        <n v="88065565363"/>
        <n v="88065565364"/>
        <n v="88065565365"/>
        <n v="88065565366"/>
        <n v="88065565367"/>
        <n v="88065565368"/>
        <n v="88065565369"/>
        <n v="88065565370"/>
        <n v="88065565371"/>
        <n v="88065565372"/>
        <n v="88065565373"/>
        <n v="88065565374"/>
        <n v="88065565375"/>
        <n v="88065565376"/>
        <n v="88065565377"/>
        <n v="88065565378"/>
        <n v="88065565379"/>
        <n v="88065565380"/>
        <n v="88065565381"/>
        <n v="88065565382"/>
        <n v="88065565383"/>
        <n v="88065565384"/>
        <n v="88065565385"/>
        <n v="88065565386"/>
        <n v="88065565387"/>
        <n v="88065565388"/>
        <n v="88065565389"/>
        <n v="88065565390"/>
        <n v="88065565391"/>
        <n v="88065565392"/>
        <n v="88065565393"/>
        <n v="88065565394"/>
        <n v="88065565395"/>
        <n v="88065565396"/>
        <n v="88065565397"/>
        <n v="88065565398"/>
        <n v="88065565399"/>
        <n v="88065565400"/>
        <n v="88065565401"/>
        <n v="88065565402"/>
        <n v="88065565403"/>
        <n v="88065565404"/>
        <n v="88065565405"/>
        <n v="88065565406"/>
        <n v="88065565407"/>
        <n v="88065565408"/>
        <n v="88065565409"/>
        <n v="88065565410"/>
        <n v="88065565411"/>
        <n v="88065565412"/>
        <n v="88065565413"/>
        <n v="88065565414"/>
        <n v="88065565415"/>
        <n v="88065565416"/>
        <n v="88065565417"/>
        <n v="88065565418"/>
        <n v="88065565419"/>
        <n v="88065565420"/>
        <n v="88065565421"/>
        <n v="88065565422"/>
        <n v="88065565423"/>
        <n v="88065565424"/>
        <n v="88065565425"/>
        <n v="88065565426"/>
        <n v="88065565427"/>
        <n v="88065565428"/>
        <n v="88065565429"/>
        <n v="88065565430"/>
        <n v="88065565431"/>
        <n v="88065565432"/>
        <n v="88065565433"/>
        <n v="88065565434"/>
        <n v="88065565435"/>
        <n v="88065565436"/>
        <n v="88065565437"/>
        <n v="88065565438"/>
        <n v="88065565439"/>
        <n v="88065565440"/>
        <n v="88065565441"/>
        <n v="88065565442"/>
        <n v="88065565443"/>
        <n v="88065565444"/>
        <n v="88065565445"/>
        <n v="88065565446"/>
        <n v="88065565447"/>
        <n v="88065565448"/>
        <n v="88065565449"/>
        <n v="88065565450"/>
        <n v="88065565451"/>
        <n v="88065565452"/>
        <n v="88065565453"/>
        <n v="88065565454"/>
        <n v="88065565455"/>
        <n v="88065565456"/>
        <n v="88065565457"/>
        <n v="88065565458"/>
        <n v="88065565459"/>
        <n v="88065565460"/>
        <n v="88065565461"/>
        <n v="88065565462"/>
        <n v="88065565463"/>
        <n v="88065565464"/>
        <n v="88065565465"/>
        <n v="88065565466"/>
        <n v="88065565467"/>
        <n v="88065565468"/>
        <n v="88065565469"/>
        <n v="88065565470"/>
        <n v="88065565471"/>
        <n v="88065565472"/>
        <n v="88065565473"/>
        <n v="88065565474"/>
        <n v="88065565475"/>
        <n v="88065565476"/>
        <n v="88065565477"/>
        <n v="88065565478"/>
        <n v="88065565479"/>
        <n v="88065565480"/>
        <n v="88065565481"/>
        <n v="88065565482"/>
        <n v="88065565483"/>
        <n v="88065565484"/>
        <n v="88065565485"/>
        <n v="88065565486"/>
        <n v="88065565487"/>
        <n v="88065565488"/>
        <n v="88065565489"/>
        <n v="88065565490"/>
        <n v="88065565491"/>
        <n v="88065565492"/>
        <n v="88065565493"/>
        <n v="88065565494"/>
        <n v="88065565495"/>
        <n v="88065565496"/>
        <n v="88065565497"/>
        <n v="88065565498"/>
        <n v="88065565499"/>
        <n v="88065565500"/>
        <n v="88065565501"/>
        <n v="88065565502"/>
        <n v="88065565503"/>
        <n v="88065565504"/>
        <n v="88065565505"/>
        <n v="88065565506"/>
        <n v="88065565507"/>
        <n v="88065565508"/>
        <n v="88065565509"/>
        <n v="88065565510"/>
        <n v="88065565511"/>
        <n v="88065565512"/>
        <n v="88065565513"/>
        <n v="88065565514"/>
        <n v="88065565515"/>
        <n v="88065565516"/>
        <n v="88065565517"/>
        <n v="88065565518"/>
        <n v="88065565519"/>
        <n v="88065565520"/>
        <n v="88065565521"/>
        <n v="88065565522"/>
        <n v="88065565523"/>
        <n v="88065565524"/>
        <n v="88065565525"/>
        <n v="88065565526"/>
        <n v="88065565527"/>
        <n v="88065565528"/>
        <n v="88065565529"/>
        <n v="88065565530"/>
        <n v="88065565531"/>
        <n v="88065565532"/>
        <n v="88065565533"/>
        <n v="88065565534"/>
        <n v="88065565535"/>
        <n v="88065565536"/>
        <n v="88065565537"/>
        <n v="88065565538"/>
        <n v="88065565539"/>
        <n v="88065565540"/>
        <n v="88065565541"/>
        <n v="88065565542"/>
        <n v="88065565543"/>
        <n v="88065565544"/>
        <n v="88065565545"/>
        <n v="88065565546"/>
        <n v="88065565547"/>
        <n v="88065565548"/>
        <n v="88065565549"/>
        <n v="88065565550"/>
        <n v="88065565551"/>
        <n v="88065565552"/>
        <n v="88065565553"/>
        <n v="88065565554"/>
        <n v="88065565555"/>
        <n v="88065565556"/>
        <n v="88065565557"/>
        <n v="88065565558"/>
        <n v="88065565559"/>
        <n v="88065565560"/>
        <n v="88065565561"/>
        <n v="88065565562"/>
        <n v="88065565563"/>
        <n v="88065565564"/>
        <n v="88065565565"/>
        <n v="88065565566"/>
        <n v="88065565567"/>
        <n v="88065565568"/>
        <n v="88065565569"/>
        <n v="88065565570"/>
        <n v="88065565571"/>
        <n v="88065565572"/>
        <n v="88065565573"/>
        <n v="88065565574"/>
        <n v="88065565575"/>
        <n v="88065565576"/>
        <n v="88065565577"/>
        <n v="88065565578"/>
        <n v="88065565579"/>
        <n v="88065565580"/>
        <n v="88065565581"/>
        <n v="88065565582"/>
        <n v="88065565583"/>
        <n v="88065565584"/>
        <n v="88065565585"/>
        <n v="88065565586"/>
        <n v="88065565587"/>
        <n v="88065565588"/>
        <n v="88065565589"/>
        <n v="88065565590"/>
        <n v="88065565591"/>
        <n v="88065565592"/>
        <n v="88065565593"/>
        <n v="88065565594"/>
        <n v="88065565595"/>
        <n v="88065565596"/>
        <n v="88065565597"/>
        <n v="88065565598"/>
        <n v="88065565599"/>
        <n v="88065565600"/>
        <n v="88065565601"/>
        <n v="88065565602"/>
        <n v="88065565603"/>
        <n v="88065565604"/>
        <n v="88065565605"/>
        <n v="88065565606"/>
        <n v="88065565607"/>
        <n v="88065565608"/>
        <n v="88065565609"/>
        <n v="88065565610"/>
        <n v="88065565611"/>
        <n v="88065565612"/>
        <n v="88065565613"/>
        <n v="88065565614"/>
        <n v="88065565615"/>
        <n v="88065565616"/>
        <n v="88065565617"/>
        <n v="88065565618"/>
        <n v="88065565619"/>
        <n v="88065565620"/>
        <n v="88065565621"/>
        <n v="88065565622"/>
        <n v="88065565623"/>
        <n v="88065565624"/>
        <n v="88065565625"/>
        <n v="88065565626"/>
        <n v="88065565627"/>
        <n v="88065565628"/>
        <n v="88065565629"/>
        <n v="88065565630"/>
        <n v="88065565631"/>
        <n v="88065565632"/>
        <n v="88065565633"/>
        <n v="88065565634"/>
        <n v="88065565635"/>
        <n v="88065565636"/>
        <n v="88065565637"/>
        <n v="88065565638"/>
        <n v="88065565639"/>
        <n v="88065565640"/>
        <n v="88065565641"/>
        <n v="88065565642"/>
        <n v="88065565643"/>
        <n v="88065565644"/>
        <n v="88065565645"/>
        <n v="88065565646"/>
        <n v="88065565647"/>
        <n v="88065565648"/>
        <n v="88065565649"/>
        <n v="88065565650"/>
        <n v="88065565651"/>
        <n v="88065565652"/>
        <n v="88065565653"/>
        <n v="88065565654"/>
        <n v="88065565655"/>
        <n v="88065565656"/>
        <n v="88065565657"/>
        <n v="88065565658"/>
        <n v="88065565659"/>
        <n v="88065565660"/>
        <n v="88065565661"/>
        <n v="88065565662"/>
        <n v="88065565663"/>
        <n v="88065565664"/>
        <n v="88065565665"/>
        <n v="88065565666"/>
        <n v="88065565667"/>
        <n v="88065565668"/>
        <n v="88065565669"/>
        <n v="88065565670"/>
        <n v="88065565671"/>
        <n v="88065565672"/>
        <n v="88065565673"/>
        <n v="88065565674"/>
        <n v="88065565675"/>
        <n v="88065565676"/>
        <n v="88065565677"/>
        <n v="88065565678"/>
        <n v="88065565679"/>
        <n v="88065565680"/>
        <n v="88065565681"/>
        <n v="88065565682"/>
        <n v="88065565683"/>
        <n v="88065565684"/>
        <n v="88065565685"/>
        <n v="88065565686"/>
        <n v="88065565687"/>
        <n v="88065565688"/>
        <n v="88065565689"/>
        <n v="88065565690"/>
        <n v="88065565691"/>
        <n v="88065565692"/>
        <n v="88065565693"/>
        <n v="88065565694"/>
        <n v="88065565695"/>
        <n v="88065565696"/>
        <n v="88065565697"/>
        <n v="88065565698"/>
        <n v="88065565699"/>
        <n v="88065565700"/>
        <n v="88065565701"/>
        <n v="88065565702"/>
        <n v="88065565703"/>
        <n v="88065565704"/>
        <n v="88065565705"/>
        <n v="88065565706"/>
        <n v="88065565707"/>
        <n v="88065565708"/>
        <n v="88065565709"/>
        <n v="88065565710"/>
        <n v="88065565711"/>
        <n v="88065565712"/>
        <n v="88065565713"/>
        <n v="88065565714"/>
        <n v="88065565715"/>
        <n v="88065565716"/>
        <n v="88065565717"/>
        <n v="88065565718"/>
        <n v="88065565719"/>
        <n v="88065565720"/>
        <n v="88065565721"/>
        <n v="88065565722"/>
        <n v="88065565723"/>
        <n v="88065565724"/>
        <n v="88065565725"/>
        <n v="88065565726"/>
        <n v="88065565727"/>
        <n v="88065565728"/>
        <n v="88065565729"/>
        <n v="88065565730"/>
        <n v="88065565731"/>
        <n v="88065565732"/>
        <n v="88065565733"/>
        <n v="88065565734"/>
        <n v="88065565735"/>
        <n v="88065565736"/>
        <n v="88065565737"/>
        <n v="88065565738"/>
        <n v="88065565739"/>
        <n v="88065565740"/>
        <n v="88065565741"/>
        <n v="88065565742"/>
        <n v="88065565743"/>
        <n v="88065565744"/>
        <n v="88065565745"/>
        <n v="88065565746"/>
        <n v="88065565747"/>
        <n v="88065565748"/>
        <n v="88065565749"/>
        <n v="88065565750"/>
        <n v="88065565751"/>
        <n v="88065565752"/>
        <n v="88065565753"/>
        <n v="88065565754"/>
        <n v="88065565755"/>
        <n v="88065565756"/>
        <n v="88065565757"/>
        <n v="88065565758"/>
        <n v="88065565759"/>
        <n v="88065565760"/>
        <n v="88065565761"/>
        <n v="88065565762"/>
        <n v="88065565763"/>
        <n v="88065565764"/>
        <n v="88065565765"/>
        <n v="88065565766"/>
        <n v="88065565767"/>
        <n v="88065565768"/>
        <n v="88065565769"/>
        <n v="88065565770"/>
        <n v="88065565771"/>
        <n v="88065565772"/>
        <n v="88065565773"/>
        <n v="88065565774"/>
        <n v="88065565775"/>
        <n v="88065565776"/>
        <n v="88065565777"/>
        <n v="88065565778"/>
        <n v="88065565779"/>
        <n v="88065565780"/>
        <n v="88065565781"/>
        <n v="88065565782"/>
        <n v="88065565783"/>
        <n v="88065565784"/>
        <n v="88065565785"/>
        <n v="88065565786"/>
        <n v="88065565787"/>
        <n v="88065565788"/>
        <n v="88065565789"/>
        <n v="88065565790"/>
        <n v="88065565791"/>
        <n v="88065565792"/>
        <n v="88065565793"/>
        <n v="88065565794"/>
        <n v="88065565795"/>
        <n v="88065565796"/>
        <n v="88065565797"/>
        <n v="88065565798"/>
        <n v="88065565799"/>
        <n v="88065565800"/>
        <n v="88065565801"/>
        <n v="88065565802"/>
        <n v="88065565803"/>
        <n v="88065565804"/>
        <n v="88065565805"/>
        <n v="88065565806"/>
        <n v="88065565807"/>
        <n v="88065565808"/>
        <n v="88065565809"/>
        <n v="88065565810"/>
        <n v="88065565811"/>
        <n v="88065565812"/>
        <n v="88065565813"/>
        <n v="88065565814"/>
        <n v="88065565815"/>
        <n v="88065565816"/>
        <n v="88065565817"/>
        <n v="88065565818"/>
        <n v="88065565819"/>
        <n v="88065565820"/>
        <n v="88065565821"/>
        <n v="88065565822"/>
        <n v="88065565823"/>
        <n v="88065565824"/>
        <n v="88065565825"/>
        <n v="88065565826"/>
        <n v="88065565827"/>
        <n v="88065565828"/>
        <n v="88065565829"/>
        <n v="88065565830"/>
        <n v="88065565831"/>
        <n v="88065565832"/>
        <n v="88065565833"/>
        <n v="88065565834"/>
        <n v="88065565835"/>
        <n v="88065565836"/>
        <n v="88065565837"/>
        <n v="88065565838"/>
        <n v="88065565839"/>
        <n v="88065565840"/>
        <n v="88065565841"/>
        <n v="88065565842"/>
        <n v="88065565843"/>
        <n v="88065565844"/>
        <n v="88065565845"/>
        <n v="88065565846"/>
        <n v="88065565847"/>
        <n v="88065565848"/>
        <n v="88065565849"/>
        <n v="88065565850"/>
        <n v="88065565851"/>
        <n v="88065565852"/>
        <n v="88065565853"/>
        <n v="88065565854"/>
        <n v="88065565855"/>
        <n v="88065565856"/>
        <n v="88065565857"/>
        <n v="88065565858"/>
        <n v="88065565859"/>
        <n v="88065565860"/>
        <n v="88065565861"/>
        <n v="88065565862"/>
        <n v="88065565863"/>
        <n v="88065565864"/>
        <n v="88065565865"/>
        <n v="88065565866"/>
        <n v="88065565867"/>
        <n v="88065565868"/>
        <n v="88065565869"/>
        <n v="88065565870"/>
        <n v="88065565871"/>
        <n v="88065565872"/>
        <n v="88065565873"/>
        <n v="88065565874"/>
        <n v="88065565875"/>
        <n v="88065565876"/>
        <n v="88065565877"/>
        <n v="88065565878"/>
        <n v="88065565879"/>
        <n v="88065565880"/>
        <n v="88065565881"/>
        <n v="88065565882"/>
        <n v="88065565883"/>
        <n v="88065565884"/>
        <n v="88065565885"/>
        <n v="88065565886"/>
        <n v="88065565887"/>
        <n v="88065565888"/>
        <n v="88065565889"/>
        <n v="88065565890"/>
        <n v="88065565891"/>
        <n v="88065565892"/>
        <n v="88065565893"/>
        <n v="88065565894"/>
        <n v="88065565895"/>
        <n v="88065565896"/>
        <n v="88065565897"/>
        <n v="88065565898"/>
        <n v="88065565899"/>
        <n v="88065565900"/>
        <n v="88065565901"/>
        <n v="88065565902"/>
        <n v="88065565903"/>
        <n v="88065565904"/>
        <n v="88065565905"/>
        <n v="88065565906"/>
        <n v="88065565907"/>
        <n v="88065565908"/>
        <n v="88065565909"/>
        <n v="88065565910"/>
        <n v="88065565911"/>
        <n v="88065565912"/>
        <n v="88065565913"/>
        <n v="88065565914"/>
        <n v="88065565915"/>
        <n v="88065565916"/>
        <n v="88065565917"/>
        <n v="88065565918"/>
        <n v="88065565919"/>
        <n v="88065565920"/>
        <n v="88065565921"/>
        <n v="88065565922"/>
        <n v="88065565923"/>
        <n v="88065565924"/>
        <n v="88065565925"/>
        <n v="88065565926"/>
        <n v="88065565927"/>
        <n v="88065565928"/>
        <n v="88065565929"/>
        <n v="88065565930"/>
        <n v="88065565931"/>
        <n v="88065565932"/>
        <n v="88065565933"/>
        <n v="88065565934"/>
        <n v="88065565935"/>
        <n v="88065565936"/>
        <n v="88065565937"/>
        <n v="88065565938"/>
        <n v="88065565939"/>
        <n v="88065565940"/>
        <n v="88065565941"/>
        <n v="88065565942"/>
        <n v="88065565943"/>
        <n v="88065565944"/>
        <n v="88065565945"/>
        <n v="88065565946"/>
        <n v="88065565947"/>
        <n v="88065565948"/>
        <n v="88065565949"/>
        <n v="88065565950"/>
        <n v="88065565951"/>
        <n v="88065565952"/>
        <n v="88065565953"/>
        <n v="88065565954"/>
        <n v="88065565955"/>
        <n v="88065565956"/>
        <n v="88065565957"/>
        <n v="88065565958"/>
        <n v="88065565959"/>
        <n v="88065565960"/>
        <n v="88065565961"/>
        <n v="88065565962"/>
        <n v="88065565963"/>
        <n v="88065565964"/>
        <n v="88065565965"/>
        <n v="88065565966"/>
        <n v="88065565967"/>
        <n v="88065565968"/>
        <n v="88065565969"/>
        <n v="88065565970"/>
        <n v="88065565971"/>
        <n v="88065565972"/>
        <n v="88065565973"/>
        <n v="88065565974"/>
        <n v="88065565975"/>
        <n v="88065565976"/>
        <n v="88065565977"/>
        <n v="88065565978"/>
        <n v="88065565979"/>
        <n v="88065565980"/>
        <n v="88065565981"/>
        <n v="88065565982"/>
        <n v="88065565983"/>
        <n v="88065565984"/>
        <n v="88065565985"/>
        <n v="88065565986"/>
        <n v="88065565987"/>
        <n v="88065565988"/>
        <n v="88065565989"/>
        <n v="88065565990"/>
        <n v="88065565991"/>
        <n v="88065565992"/>
        <n v="88065565993"/>
        <n v="88065565994"/>
        <n v="88065565995"/>
        <n v="88065565996"/>
        <n v="88065565997"/>
        <n v="88065565998"/>
        <n v="88065565999"/>
        <n v="88065566000"/>
        <n v="88065566001"/>
        <n v="88065566002"/>
        <n v="88065566003"/>
        <n v="88065566004"/>
        <n v="88065566005"/>
        <n v="88065566006"/>
        <n v="88065566007"/>
        <n v="88065566008"/>
        <n v="88065566009"/>
        <n v="88065566010"/>
        <n v="88065566011"/>
        <n v="88065566012"/>
        <n v="88065566013"/>
        <n v="88065566014"/>
        <n v="88065566015"/>
        <n v="88065566016"/>
        <n v="88065566017"/>
        <n v="88065566018"/>
        <n v="88065566019"/>
        <n v="88065566020"/>
        <n v="88065566021"/>
        <n v="88065566022"/>
        <n v="88065566023"/>
        <n v="88065566024"/>
        <n v="88065566025"/>
        <n v="88065566026"/>
        <n v="88065566027"/>
        <n v="88065566028"/>
        <n v="88065566029"/>
        <n v="88065566030"/>
        <n v="88065566031"/>
        <n v="88065566032"/>
        <n v="88065566033"/>
        <n v="88065566034"/>
        <n v="88065566035"/>
        <n v="88065566036"/>
        <n v="88065566037"/>
        <n v="88065566038"/>
        <n v="88065566039"/>
        <n v="88065566040"/>
        <n v="88065566041"/>
        <n v="88065566042"/>
        <n v="88065566043"/>
        <n v="88065566044"/>
        <n v="88065566045"/>
        <n v="88065566046"/>
        <n v="88065566047"/>
        <n v="88065566048"/>
        <n v="88065566049"/>
        <n v="88065566050"/>
        <n v="88065566051"/>
        <n v="88065566052"/>
        <n v="88065566053"/>
        <n v="88065566054"/>
        <n v="88065566055"/>
        <n v="88065566056"/>
        <n v="88065566057"/>
        <n v="88065566058"/>
        <n v="88065566059"/>
        <n v="88065566060"/>
        <n v="88065566061"/>
        <n v="88065566062"/>
        <n v="88065566063"/>
        <n v="88065566064"/>
        <n v="88065566065"/>
        <n v="88065566066"/>
        <n v="88065566067"/>
        <n v="88065566068"/>
        <n v="88065566069"/>
        <n v="88065566070"/>
        <n v="88065566071"/>
        <n v="88065566072"/>
        <n v="88065566073"/>
        <n v="88065566074"/>
        <n v="88065566075"/>
        <n v="88065566076"/>
        <n v="88065566077"/>
        <n v="88065566078"/>
        <n v="88065566079"/>
        <n v="88065566080"/>
        <n v="88065566081"/>
        <n v="88065566082"/>
        <n v="88065566083"/>
        <n v="88065566084"/>
        <n v="88065566085"/>
        <n v="88065566086"/>
        <n v="88065566087"/>
        <n v="88065566088"/>
        <n v="88065566089"/>
        <n v="88065566090"/>
        <n v="88065566091"/>
        <n v="88065566092"/>
        <n v="88065566093"/>
        <n v="88065566094"/>
        <n v="88065566095"/>
        <n v="88065566096"/>
        <n v="88065566097"/>
        <n v="88065566098"/>
        <n v="88065566099"/>
        <n v="88065566100"/>
        <n v="88065566101"/>
        <n v="88065566102"/>
        <n v="88065566103"/>
        <n v="88065566104"/>
        <n v="88065566105"/>
        <n v="88065566106"/>
        <n v="88065566107"/>
        <n v="88065566108"/>
        <n v="88065566109"/>
        <n v="88065566110"/>
        <n v="88065566111"/>
        <n v="88065566112"/>
        <n v="88065566113"/>
        <n v="88065566114"/>
        <n v="88065566115"/>
        <n v="88065566116"/>
        <n v="88065566117"/>
        <n v="88065566118"/>
        <n v="88065566119"/>
        <n v="88065566120"/>
        <n v="88065566121"/>
        <n v="88065566122"/>
        <n v="88065566123"/>
        <n v="88065566124"/>
        <n v="88065566125"/>
        <n v="88065566126"/>
        <n v="88065566127"/>
        <n v="88065566128"/>
        <n v="88065566129"/>
        <n v="88065566130"/>
        <n v="88065566131"/>
        <n v="88065566132"/>
        <n v="88065566133"/>
        <n v="88065566134"/>
        <n v="88065566135"/>
        <n v="88065566136"/>
        <n v="88065566137"/>
        <n v="88065566138"/>
        <n v="88065566139"/>
        <n v="88065566140"/>
        <n v="88065566141"/>
        <n v="88065566142"/>
        <n v="88065566143"/>
        <n v="88065566144"/>
        <n v="88065566145"/>
        <n v="88065566146"/>
        <n v="88065566147"/>
        <n v="88065566148"/>
        <n v="88065566149"/>
        <n v="88065566150"/>
        <n v="88065566151"/>
        <n v="88065566152"/>
        <n v="88065566153"/>
        <n v="88065566154"/>
        <n v="88065566155"/>
        <n v="88065566156"/>
        <n v="88065566157"/>
        <n v="88065566158"/>
        <n v="88065566159"/>
        <n v="88065566160"/>
        <n v="88065566161"/>
        <n v="88065566162"/>
        <n v="88065566163"/>
        <n v="88065566164"/>
        <n v="88065566165"/>
        <n v="88065566166"/>
        <n v="88065566167"/>
        <n v="88065566168"/>
        <n v="88065566169"/>
        <n v="88065566170"/>
        <n v="88065566171"/>
        <n v="88065566172"/>
        <n v="88065566173"/>
        <n v="88065566174"/>
        <n v="88065566175"/>
        <n v="88065566176"/>
        <n v="88065566177"/>
        <n v="88065566178"/>
        <n v="88065566179"/>
        <n v="88065566180"/>
        <n v="88065566181"/>
        <n v="88065566182"/>
        <n v="88065566183"/>
        <n v="88065566184"/>
        <n v="88065566185"/>
        <n v="88065566186"/>
        <n v="88065566187"/>
        <n v="88065566188"/>
        <n v="88065566189"/>
        <n v="88065566190"/>
        <n v="88065566191"/>
        <n v="88065566192"/>
        <n v="88065566193"/>
        <n v="88065566194"/>
        <n v="88065566195"/>
        <n v="88065566196"/>
        <n v="88065566197"/>
        <n v="88065566198"/>
        <n v="88065566199"/>
        <n v="88065566200"/>
        <n v="88065566201"/>
        <n v="88065566202"/>
        <n v="88065566203"/>
        <n v="88065566204"/>
        <n v="88065566205"/>
        <n v="88065566206"/>
        <n v="88065566207"/>
        <n v="88065566208"/>
        <n v="88065566209"/>
        <n v="88065566210"/>
        <n v="88065566211"/>
        <n v="88065566212"/>
        <n v="88065566213"/>
        <n v="88065566214"/>
        <n v="88065566215"/>
        <n v="88065566216"/>
        <n v="88065566217"/>
        <n v="88065566218"/>
        <n v="88065566219"/>
        <n v="88065566220"/>
        <n v="88065566221"/>
        <n v="88065566222"/>
        <n v="88065566223"/>
        <n v="88065566224"/>
        <n v="88065566225"/>
        <n v="88065566226"/>
        <n v="88065566227"/>
        <n v="88065566228"/>
        <n v="88065566229"/>
        <n v="88065566230"/>
        <n v="88065566231"/>
        <n v="88065566232"/>
        <n v="88065566233"/>
        <n v="88065566234"/>
        <n v="88065566235"/>
        <n v="88065566236"/>
        <n v="88065566237"/>
        <n v="88065566238"/>
        <n v="88065566239"/>
        <n v="88065566240"/>
        <n v="88065566241"/>
        <n v="88065566242"/>
        <n v="88065566243"/>
        <n v="88065566244"/>
        <n v="88065566245"/>
        <n v="88065566246"/>
        <n v="88065566247"/>
        <n v="88065566248"/>
        <n v="88065566249"/>
        <n v="88065566250"/>
        <n v="88065566251"/>
        <n v="88065566252"/>
        <n v="88065566253"/>
        <n v="88065566254"/>
        <n v="88065566255"/>
        <n v="88065566256"/>
        <n v="88065566257"/>
        <n v="88065566258"/>
        <n v="88065566259"/>
        <n v="88065566260"/>
        <n v="88065566261"/>
        <n v="88065566262"/>
        <n v="88065566263"/>
        <n v="88065566264"/>
        <n v="88065566265"/>
        <n v="88065566266"/>
        <n v="88065566267"/>
        <n v="88065566268"/>
        <n v="88065566269"/>
        <n v="88065566270"/>
        <n v="88065566271"/>
        <n v="88065566272"/>
        <n v="88065566273"/>
        <n v="88065566274"/>
        <n v="88065566275"/>
        <n v="88065566276"/>
        <n v="88065566277"/>
        <n v="88065566278"/>
        <n v="88065566279"/>
        <n v="88065566280"/>
        <n v="88065566281"/>
        <n v="88065566282"/>
        <n v="88065566283"/>
        <n v="88065566284"/>
        <n v="88065566285"/>
        <n v="88065566286"/>
        <n v="88065566287"/>
        <n v="88065566288"/>
        <n v="88065566289"/>
        <n v="88065566290"/>
        <n v="88065566291"/>
        <n v="88065566292"/>
        <n v="88065566293"/>
        <n v="88065566294"/>
        <n v="88065566295"/>
        <n v="88065566296"/>
        <n v="88065566297"/>
        <n v="88065566298"/>
        <n v="88065566299"/>
        <n v="88065566300"/>
        <n v="88065566301"/>
        <n v="88065566302"/>
        <n v="88065566303"/>
        <n v="88065566304"/>
        <n v="88065566305"/>
        <n v="88065566306"/>
        <n v="88065566307"/>
        <n v="88065566308"/>
        <n v="88065566309"/>
        <n v="88065566310"/>
        <n v="88065566311"/>
        <n v="88065566312"/>
        <n v="88065566313"/>
        <n v="88065566314"/>
        <n v="88065566315"/>
        <n v="88065566316"/>
        <n v="88065566317"/>
        <n v="88065566318"/>
        <n v="88065566319"/>
        <n v="88065566320"/>
        <n v="88065566321"/>
        <n v="88065566322"/>
        <n v="88065566323"/>
        <n v="88065566324"/>
        <n v="88065566325"/>
        <n v="88065566326"/>
        <n v="88065566327"/>
        <n v="88065566328"/>
        <n v="88065566329"/>
        <n v="88065566330"/>
        <n v="88065566331"/>
        <n v="88065566332"/>
        <n v="88065566333"/>
        <n v="88065566334"/>
        <n v="88065566335"/>
        <n v="88065566336"/>
        <n v="88065566337"/>
        <n v="88065566338"/>
        <n v="88065566339"/>
        <n v="88065566340"/>
        <n v="88065566341"/>
        <n v="88065566342"/>
        <n v="88065566343"/>
        <n v="88065566344"/>
        <n v="88065566345"/>
        <n v="88065566346"/>
        <n v="88065566347"/>
        <n v="88065566348"/>
        <n v="88065566349"/>
        <n v="88065566350"/>
        <n v="88065566351"/>
        <n v="88065566352"/>
        <n v="88065566353"/>
        <n v="88065566354"/>
        <n v="88065566355"/>
        <n v="88065566356"/>
        <n v="88065566357"/>
        <n v="88065566358"/>
        <n v="88065566359"/>
        <n v="88065566360"/>
        <n v="88065566361"/>
        <n v="88065566362"/>
        <n v="88065566363"/>
        <n v="88065566364"/>
        <n v="88065566365"/>
        <n v="88065566366"/>
        <n v="88065566367"/>
        <n v="88065566368"/>
        <n v="88065566369"/>
        <n v="88065566370"/>
        <n v="88065566371"/>
        <n v="88065566372"/>
        <n v="88065566373"/>
        <n v="88065566374"/>
        <n v="88065566375"/>
        <n v="88065566376"/>
        <n v="88065566377"/>
        <n v="88065566378"/>
        <n v="88065566379"/>
        <n v="88065566380"/>
        <n v="88065566381"/>
        <n v="88065566382"/>
        <n v="88065566383"/>
        <n v="88065566384"/>
        <n v="88065566385"/>
        <n v="88065566386"/>
        <n v="88065566387"/>
        <n v="88065566388"/>
        <n v="88065566389"/>
        <n v="88065566390"/>
        <n v="88065566391"/>
        <n v="88065566392"/>
        <n v="88065566393"/>
        <n v="88065566394"/>
        <n v="88065566395"/>
        <n v="88065566396"/>
        <n v="88065566397"/>
        <n v="88065566398"/>
        <n v="88065566399"/>
        <n v="88065566400"/>
        <n v="88065566401"/>
        <n v="88065566402"/>
        <n v="88065566403"/>
        <n v="88065566404"/>
        <n v="88065566405"/>
        <n v="88065566406"/>
        <n v="88065566407"/>
        <n v="88065566408"/>
        <n v="88065566409"/>
        <n v="88065566410"/>
        <n v="88065566411"/>
        <n v="88065566412"/>
        <n v="88065566413"/>
        <n v="88065566414"/>
        <n v="88065566415"/>
        <n v="88065566416"/>
        <n v="88065566417"/>
        <n v="88065566418"/>
        <n v="88065566419"/>
        <n v="88065566420"/>
        <n v="88065566421"/>
        <n v="88065566422"/>
        <n v="88065566423"/>
        <n v="88065566424"/>
        <n v="88065566425"/>
        <n v="88065566426"/>
        <n v="88065566427"/>
        <n v="88065566428"/>
        <n v="88065566429"/>
        <n v="88065566430"/>
        <n v="88065566431"/>
        <n v="88065566432"/>
        <n v="88065566433"/>
        <n v="88065566434"/>
        <n v="88065566435"/>
        <n v="88065566436"/>
        <n v="88065566437"/>
        <n v="88065566438"/>
        <n v="88065566439"/>
        <n v="88065566440"/>
        <n v="88065566441"/>
        <n v="88065566442"/>
        <n v="88065566443"/>
        <n v="88065566444"/>
        <n v="88065566445"/>
        <n v="88065566446"/>
        <n v="88065566447"/>
        <n v="88065566448"/>
        <n v="88065566449"/>
        <n v="88065566450"/>
        <n v="88065566451"/>
        <n v="88065566452"/>
        <n v="88065566453"/>
        <n v="88065566454"/>
        <n v="88065566455"/>
        <n v="88065566456"/>
        <n v="88065566457"/>
        <n v="88065566458"/>
        <n v="88065566459"/>
        <n v="88065566460"/>
        <n v="88065566461"/>
        <n v="88065566462"/>
        <n v="88065566463"/>
        <n v="88065566464"/>
        <n v="88065566465"/>
        <n v="88065566466"/>
        <n v="88065566467"/>
        <n v="88065566468"/>
        <n v="88065566469"/>
        <n v="88065566470"/>
        <n v="88065566471"/>
        <n v="88065566472"/>
        <n v="88065566473"/>
        <n v="88065566474"/>
        <n v="88065566475"/>
        <n v="88065566476"/>
        <n v="88065566477"/>
        <n v="88065566478"/>
        <n v="88065566479"/>
        <n v="88065566480"/>
        <n v="88065566481"/>
        <n v="88065566482"/>
        <n v="88065566483"/>
        <n v="88065566484"/>
        <n v="88065566485"/>
        <n v="88065566486"/>
        <n v="88065566487"/>
        <n v="88065566488"/>
        <n v="88065566489"/>
        <n v="88065566490"/>
        <n v="88065566491"/>
        <n v="88065566492"/>
        <n v="88065566493"/>
        <n v="88065566494"/>
        <n v="88065566495"/>
        <n v="88065566496"/>
        <n v="88065566497"/>
        <n v="88065566498"/>
        <n v="88065566499"/>
        <n v="88065566500"/>
        <n v="88065566501"/>
        <n v="88065566502"/>
        <n v="88065566503"/>
        <n v="88065566504"/>
        <n v="88065566505"/>
        <n v="88065566506"/>
        <n v="88065566507"/>
        <n v="88065566508"/>
        <n v="88065566509"/>
        <n v="88065566510"/>
        <n v="88065566511"/>
        <n v="88065566512"/>
        <n v="88065566513"/>
        <n v="88065566514"/>
        <n v="88065566515"/>
        <n v="88065566516"/>
        <n v="88065566517"/>
        <n v="88065566518"/>
        <n v="88065566519"/>
        <n v="88065566520"/>
        <n v="88065566521"/>
        <n v="88065566522"/>
        <n v="88065566523"/>
        <n v="88065566524"/>
        <n v="88065566525"/>
        <n v="88065566526"/>
        <n v="88065566527"/>
        <n v="88065566528"/>
        <n v="88065566529"/>
        <n v="88065566530"/>
        <n v="88065566531"/>
        <n v="88065566532"/>
        <n v="88065566533"/>
        <n v="88065566534"/>
        <n v="88065566535"/>
        <n v="88065566536"/>
        <n v="88065566537"/>
        <n v="88065566538"/>
        <n v="88065566539"/>
        <n v="88065566540"/>
        <n v="88065566541"/>
        <n v="88065566542"/>
        <n v="88065566543"/>
        <n v="88065566544"/>
        <n v="88065566545"/>
        <n v="88065566546"/>
        <n v="88065566547"/>
        <n v="88065566548"/>
        <n v="88065566549"/>
        <n v="88065566550"/>
        <n v="88065566551"/>
        <n v="88065566552"/>
        <n v="88065566553"/>
        <n v="88065566554"/>
        <n v="88065566555"/>
        <n v="88065566556"/>
        <n v="88065566557"/>
        <n v="88065566558"/>
        <n v="88065566559"/>
        <n v="88065566560"/>
        <n v="88065566561"/>
        <n v="88065566562"/>
        <n v="88065566563"/>
        <n v="88065566564"/>
        <n v="88065566565"/>
        <n v="88065566566"/>
        <n v="88065566567"/>
        <n v="88065566568"/>
        <n v="88065566569"/>
        <n v="88065566570"/>
        <n v="88065566571"/>
        <n v="88065566572"/>
        <n v="88065566573"/>
        <n v="88065566574"/>
        <n v="88065566575"/>
        <n v="88065566576"/>
        <n v="88065566577"/>
        <n v="88065566578"/>
        <n v="88065566579"/>
        <n v="88065566580"/>
        <n v="88065566581"/>
        <n v="88065566582"/>
        <n v="88065566583"/>
        <n v="88065566584"/>
        <n v="88065566585"/>
        <n v="88065566586"/>
        <n v="88065566587"/>
        <n v="88065566588"/>
        <n v="88065566589"/>
        <n v="88065566590"/>
        <n v="88065566591"/>
        <n v="88065566592"/>
        <n v="88065566593"/>
        <n v="88065566594"/>
        <n v="88065566595"/>
        <n v="88065566596"/>
        <n v="88065566597"/>
        <n v="88065566598"/>
        <n v="88065566599"/>
        <n v="88065566600"/>
        <n v="88065566601"/>
        <n v="88065566602"/>
        <n v="88065566603"/>
        <n v="88065566604"/>
        <n v="88065566605"/>
        <n v="88065566606"/>
        <n v="88065566607"/>
        <n v="88065566608"/>
        <n v="88065566609"/>
        <n v="88065566610"/>
        <n v="88065566611"/>
        <n v="88065566612"/>
        <n v="88065566659" u="1"/>
        <n v="88065566720" u="1"/>
        <n v="88065566781" u="1"/>
        <n v="88065566842" u="1"/>
        <n v="88065566903" u="1"/>
        <n v="88065566964" u="1"/>
        <n v="88065566657" u="1"/>
        <n v="88065566718" u="1"/>
        <n v="88065566779" u="1"/>
        <n v="88065566840" u="1"/>
        <n v="88065566901" u="1"/>
        <n v="88065566962" u="1"/>
        <n v="88065566655" u="1"/>
        <n v="88065566716" u="1"/>
        <n v="88065566777" u="1"/>
        <n v="88065566838" u="1"/>
        <n v="88065566899" u="1"/>
        <n v="88065566960" u="1"/>
        <n v="88065566653" u="1"/>
        <n v="88065566714" u="1"/>
        <n v="88065566775" u="1"/>
        <n v="88065566836" u="1"/>
        <n v="88065566897" u="1"/>
        <n v="88065566958" u="1"/>
        <n v="88065566651" u="1"/>
        <n v="88065566712" u="1"/>
        <n v="88065566773" u="1"/>
        <n v="88065566834" u="1"/>
        <n v="88065566895" u="1"/>
        <n v="88065566956" u="1"/>
        <n v="88065566649" u="1"/>
        <n v="88065566710" u="1"/>
        <n v="88065566771" u="1"/>
        <n v="88065566832" u="1"/>
        <n v="88065566893" u="1"/>
        <n v="88065566954" u="1"/>
        <n v="88065566647" u="1"/>
        <n v="88065566708" u="1"/>
        <n v="88065566769" u="1"/>
        <n v="88065566830" u="1"/>
        <n v="88065566891" u="1"/>
        <n v="88065566952" u="1"/>
        <n v="88065566645" u="1"/>
        <n v="88065566706" u="1"/>
        <n v="88065566767" u="1"/>
        <n v="88065566828" u="1"/>
        <n v="88065566889" u="1"/>
        <n v="88065566950" u="1"/>
        <n v="88065566643" u="1"/>
        <n v="88065566704" u="1"/>
        <n v="88065566765" u="1"/>
        <n v="88065566826" u="1"/>
        <n v="88065566887" u="1"/>
        <n v="88065566948" u="1"/>
        <n v="88065566641" u="1"/>
        <n v="88065566702" u="1"/>
        <n v="88065566763" u="1"/>
        <n v="88065566824" u="1"/>
        <n v="88065566885" u="1"/>
        <n v="88065566946" u="1"/>
        <n v="88065566639" u="1"/>
        <n v="88065566700" u="1"/>
        <n v="88065566761" u="1"/>
        <n v="88065566822" u="1"/>
        <n v="88065566883" u="1"/>
        <n v="88065566944" u="1"/>
        <n v="88065566637" u="1"/>
        <n v="88065566698" u="1"/>
        <n v="88065566759" u="1"/>
        <n v="88065566820" u="1"/>
        <n v="88065566881" u="1"/>
        <n v="88065566942" u="1"/>
        <n v="88065566635" u="1"/>
        <n v="88065566696" u="1"/>
        <n v="88065566757" u="1"/>
        <n v="88065566818" u="1"/>
        <n v="88065566879" u="1"/>
        <n v="88065566940" u="1"/>
        <n v="88065566633" u="1"/>
        <n v="88065566694" u="1"/>
        <n v="88065566755" u="1"/>
        <n v="88065566816" u="1"/>
        <n v="88065566877" u="1"/>
        <n v="88065566938" u="1"/>
        <n v="88065566631" u="1"/>
        <n v="88065566692" u="1"/>
        <n v="88065566753" u="1"/>
        <n v="88065566814" u="1"/>
        <n v="88065566875" u="1"/>
        <n v="88065566936" u="1"/>
        <n v="88065566629" u="1"/>
        <n v="88065566690" u="1"/>
        <n v="88065566751" u="1"/>
        <n v="88065566812" u="1"/>
        <n v="88065566873" u="1"/>
        <n v="88065566934" u="1"/>
        <n v="88065566627" u="1"/>
        <n v="88065566688" u="1"/>
        <n v="88065566749" u="1"/>
        <n v="88065566810" u="1"/>
        <n v="88065566871" u="1"/>
        <n v="88065566932" u="1"/>
        <n v="88065566625" u="1"/>
        <n v="88065566686" u="1"/>
        <n v="88065566747" u="1"/>
        <n v="88065566808" u="1"/>
        <n v="88065566869" u="1"/>
        <n v="88065566930" u="1"/>
        <n v="88065566623" u="1"/>
        <n v="88065566684" u="1"/>
        <n v="88065566745" u="1"/>
        <n v="88065566806" u="1"/>
        <n v="88065566867" u="1"/>
        <n v="88065566928" u="1"/>
        <n v="88065566621" u="1"/>
        <n v="88065566682" u="1"/>
        <n v="88065566743" u="1"/>
        <n v="88065566804" u="1"/>
        <n v="88065566865" u="1"/>
        <n v="88065566926" u="1"/>
        <n v="88065566619" u="1"/>
        <n v="88065566680" u="1"/>
        <n v="88065566741" u="1"/>
        <n v="88065566802" u="1"/>
        <n v="88065566863" u="1"/>
        <n v="88065566924" u="1"/>
        <n v="88065566617" u="1"/>
        <n v="88065566678" u="1"/>
        <n v="88065566739" u="1"/>
        <n v="88065566800" u="1"/>
        <n v="88065566861" u="1"/>
        <n v="88065566922" u="1"/>
        <n v="88065566615" u="1"/>
        <n v="88065566676" u="1"/>
        <n v="88065566737" u="1"/>
        <n v="88065566798" u="1"/>
        <n v="88065566859" u="1"/>
        <n v="88065566920" u="1"/>
        <n v="88065566613" u="1"/>
        <n v="88065566674" u="1"/>
        <n v="88065566735" u="1"/>
        <n v="88065566796" u="1"/>
        <n v="88065566857" u="1"/>
        <n v="88065566918" u="1"/>
        <n v="88065566672" u="1"/>
        <n v="88065566733" u="1"/>
        <n v="88065566794" u="1"/>
        <n v="88065566855" u="1"/>
        <n v="88065566916" u="1"/>
        <n v="88065566977" u="1"/>
        <n v="88065566670" u="1"/>
        <n v="88065566731" u="1"/>
        <n v="88065566792" u="1"/>
        <n v="88065566853" u="1"/>
        <n v="88065566914" u="1"/>
        <n v="88065566975" u="1"/>
        <n v="88065566668" u="1"/>
        <n v="88065566729" u="1"/>
        <n v="88065566790" u="1"/>
        <n v="88065566851" u="1"/>
        <n v="88065566912" u="1"/>
        <n v="88065566973" u="1"/>
        <n v="88065566666" u="1"/>
        <n v="88065566727" u="1"/>
        <n v="88065566788" u="1"/>
        <n v="88065566849" u="1"/>
        <n v="88065566910" u="1"/>
        <n v="88065566971" u="1"/>
        <n v="88065566664" u="1"/>
        <n v="88065566725" u="1"/>
        <n v="88065566786" u="1"/>
        <n v="88065566847" u="1"/>
        <n v="88065566908" u="1"/>
        <n v="88065566969" u="1"/>
        <n v="88065566662" u="1"/>
        <n v="88065566723" u="1"/>
        <n v="88065566784" u="1"/>
        <n v="88065566845" u="1"/>
        <n v="88065566906" u="1"/>
        <n v="88065566967" u="1"/>
        <n v="88065566660" u="1"/>
        <n v="88065566721" u="1"/>
        <n v="88065566782" u="1"/>
        <n v="88065566843" u="1"/>
        <n v="88065566904" u="1"/>
        <n v="88065566965" u="1"/>
        <n v="88065566658" u="1"/>
        <n v="88065566719" u="1"/>
        <n v="88065566780" u="1"/>
        <n v="88065566841" u="1"/>
        <n v="88065566902" u="1"/>
        <n v="88065566963" u="1"/>
        <n v="88065566656" u="1"/>
        <n v="88065566717" u="1"/>
        <n v="88065566778" u="1"/>
        <n v="88065566839" u="1"/>
        <n v="88065566900" u="1"/>
        <n v="88065566961" u="1"/>
        <n v="88065566654" u="1"/>
        <n v="88065566715" u="1"/>
        <n v="88065566776" u="1"/>
        <n v="88065566837" u="1"/>
        <n v="88065566898" u="1"/>
        <n v="88065566959" u="1"/>
        <n v="88065566652" u="1"/>
        <n v="88065566713" u="1"/>
        <n v="88065566774" u="1"/>
        <n v="88065566835" u="1"/>
        <n v="88065566896" u="1"/>
        <n v="88065566957" u="1"/>
        <n v="88065566650" u="1"/>
        <n v="88065566711" u="1"/>
        <n v="88065566772" u="1"/>
        <n v="88065566833" u="1"/>
        <n v="88065566894" u="1"/>
        <n v="88065566955" u="1"/>
        <n v="88065566648" u="1"/>
        <n v="88065566709" u="1"/>
        <n v="88065566770" u="1"/>
        <n v="88065566831" u="1"/>
        <n v="88065566892" u="1"/>
        <n v="88065566953" u="1"/>
        <n v="88065566646" u="1"/>
        <n v="88065566707" u="1"/>
        <n v="88065566768" u="1"/>
        <n v="88065566829" u="1"/>
        <n v="88065566890" u="1"/>
        <n v="88065566951" u="1"/>
        <n v="88065566644" u="1"/>
        <n v="88065566705" u="1"/>
        <n v="88065566766" u="1"/>
        <n v="88065566827" u="1"/>
        <n v="88065566888" u="1"/>
        <n v="88065566949" u="1"/>
        <n v="88065566642" u="1"/>
        <n v="88065566703" u="1"/>
        <n v="88065566764" u="1"/>
        <n v="88065566825" u="1"/>
        <n v="88065566886" u="1"/>
        <n v="88065566947" u="1"/>
        <n v="88065566640" u="1"/>
        <n v="88065566701" u="1"/>
        <n v="88065566762" u="1"/>
        <n v="88065566823" u="1"/>
        <n v="88065566884" u="1"/>
        <n v="88065566945" u="1"/>
        <n v="88065566638" u="1"/>
        <n v="88065566699" u="1"/>
        <n v="88065566760" u="1"/>
        <n v="88065566821" u="1"/>
        <n v="88065566882" u="1"/>
        <n v="88065566943" u="1"/>
        <n v="88065566636" u="1"/>
        <n v="88065566697" u="1"/>
        <n v="88065566758" u="1"/>
        <n v="88065566819" u="1"/>
        <n v="88065566880" u="1"/>
        <n v="88065566941" u="1"/>
        <n v="88065566634" u="1"/>
        <n v="88065566695" u="1"/>
        <n v="88065566756" u="1"/>
        <n v="88065566817" u="1"/>
        <n v="88065566878" u="1"/>
        <n v="88065566939" u="1"/>
        <n v="88065566632" u="1"/>
        <n v="88065566693" u="1"/>
        <n v="88065566754" u="1"/>
        <n v="88065566815" u="1"/>
        <n v="88065566876" u="1"/>
        <n v="88065566937" u="1"/>
        <n v="88065566630" u="1"/>
        <n v="88065566691" u="1"/>
        <n v="88065566752" u="1"/>
        <n v="88065566813" u="1"/>
        <n v="88065566874" u="1"/>
        <n v="88065566935" u="1"/>
        <n v="88065566628" u="1"/>
        <n v="88065566689" u="1"/>
        <n v="88065566750" u="1"/>
        <n v="88065566811" u="1"/>
        <n v="88065566872" u="1"/>
        <n v="88065566933" u="1"/>
        <n v="88065566626" u="1"/>
        <n v="88065566687" u="1"/>
        <n v="88065566748" u="1"/>
        <n v="88065566809" u="1"/>
        <n v="88065566870" u="1"/>
        <n v="88065566931" u="1"/>
        <n v="88065566624" u="1"/>
        <n v="88065566685" u="1"/>
        <n v="88065566746" u="1"/>
        <n v="88065566807" u="1"/>
        <n v="88065566868" u="1"/>
        <n v="88065566929" u="1"/>
        <n v="88065566622" u="1"/>
        <n v="88065566683" u="1"/>
        <n v="88065566744" u="1"/>
        <n v="88065566805" u="1"/>
        <n v="88065566866" u="1"/>
        <n v="88065566927" u="1"/>
        <n v="88065566620" u="1"/>
        <n v="88065566681" u="1"/>
        <n v="88065566742" u="1"/>
        <n v="88065566803" u="1"/>
        <n v="88065566864" u="1"/>
        <n v="88065566925" u="1"/>
        <n v="88065566618" u="1"/>
        <n v="88065566679" u="1"/>
        <n v="88065566740" u="1"/>
        <n v="88065566801" u="1"/>
        <n v="88065566862" u="1"/>
        <n v="88065566923" u="1"/>
        <n v="88065566616" u="1"/>
        <n v="88065566677" u="1"/>
        <n v="88065566738" u="1"/>
        <n v="88065566799" u="1"/>
        <n v="88065566860" u="1"/>
        <n v="88065566921" u="1"/>
        <n v="88065566614" u="1"/>
        <n v="88065566675" u="1"/>
        <n v="88065566736" u="1"/>
        <n v="88065566797" u="1"/>
        <n v="88065566858" u="1"/>
        <n v="88065566919" u="1"/>
        <n v="88065566673" u="1"/>
        <n v="88065566734" u="1"/>
        <n v="88065566795" u="1"/>
        <n v="88065566856" u="1"/>
        <n v="88065566917" u="1"/>
        <n v="88065566978" u="1"/>
        <n v="88065566671" u="1"/>
        <n v="88065566732" u="1"/>
        <n v="88065566793" u="1"/>
        <n v="88065566854" u="1"/>
        <n v="88065566915" u="1"/>
        <n v="88065566976" u="1"/>
        <n v="88065566669" u="1"/>
        <n v="88065566730" u="1"/>
        <n v="88065566791" u="1"/>
        <n v="88065566852" u="1"/>
        <n v="88065566913" u="1"/>
        <n v="88065566974" u="1"/>
        <n v="88065566667" u="1"/>
        <n v="88065566728" u="1"/>
        <n v="88065566789" u="1"/>
        <n v="88065566850" u="1"/>
        <n v="88065566911" u="1"/>
        <n v="88065566972" u="1"/>
        <n v="88065566665" u="1"/>
        <n v="88065566726" u="1"/>
        <n v="88065566787" u="1"/>
        <n v="88065566848" u="1"/>
        <n v="88065566909" u="1"/>
        <n v="88065566970" u="1"/>
        <n v="88065566663" u="1"/>
        <n v="88065566724" u="1"/>
        <n v="88065566785" u="1"/>
        <n v="88065566846" u="1"/>
        <n v="88065566907" u="1"/>
        <n v="88065566968" u="1"/>
        <n v="88065566661" u="1"/>
        <n v="88065566722" u="1"/>
        <n v="88065566783" u="1"/>
        <n v="88065566844" u="1"/>
        <n v="88065566905" u="1"/>
        <n v="88065566966" u="1"/>
      </sharedItems>
    </cacheField>
    <cacheField name="Date" numFmtId="0">
      <sharedItems containsSemiMixedTypes="0" containsString="0" containsNumber="1" containsInteger="1" minValue="44044" maxValue="44104"/>
    </cacheField>
    <cacheField name="Customer" numFmtId="0">
      <sharedItems containsBlank="1" count="1077">
        <s v="Mumin Yusha"/>
        <s v="Cordia M Knopp"/>
        <s v="Burton C Jin"/>
        <s v="Femi Grek"/>
        <s v="Hugh N Chavira"/>
        <s v="Lucius C Moorhead"/>
        <s v="Deane I Keown"/>
        <s v="Joannie E Wolters"/>
        <s v="Christene L Mccaleb"/>
        <s v="Alline V Kushner"/>
        <s v="Lala C Marquez"/>
        <s v="Derick A Macey"/>
        <s v="Eda O Brase"/>
        <s v="Willis D Weissman"/>
        <s v="Mariam F Pinheiro"/>
        <s v="Malcom L Meister"/>
        <s v="Holli G Ethridge"/>
        <s v="Cole N Poling"/>
        <s v="Ahmad V Lynde"/>
        <s v="Mariano F Leary"/>
        <s v="Tawanda E Buchanon"/>
        <s v="Nickolas G Grossi"/>
        <s v="Bradford K Marlatt"/>
        <s v="Carlton P Bose"/>
        <s v="Asuncion X Braunstein"/>
        <s v="Theron T Kramer"/>
        <s v="Jeramy F Metoyer"/>
        <s v="Sol K Roger"/>
        <s v="Earnest H Birkholz"/>
        <s v="Amada J Knouse"/>
        <s v="Gregorio H Hottinger"/>
        <s v="Lawerence W Abernethy"/>
        <s v="Marina X Quayle"/>
        <s v="Whitney N Wasinger"/>
        <s v="Roy W Wilkie"/>
        <s v="Hyun Z Bynoe"/>
        <s v="Katelin F Coney"/>
        <s v="Jennifer Z Pridgen"/>
        <s v="Zachary U Breeden"/>
        <s v="Deon U Mounce"/>
        <s v="Buddy G Steinbeck"/>
        <s v="Julius N Bakker"/>
        <s v="Hans G Koh"/>
        <s v="Jamal G Dimarco"/>
        <s v="Stephan Q Ranger"/>
        <s v="Jackie P Montague"/>
        <s v="Nathanael W Ohl"/>
        <s v="Hosea B Michelson"/>
        <s v="Carly L Sirianni"/>
        <s v="Abram S Manrique"/>
        <s v="Mica Z Herzberg"/>
        <s v="Lemuel W Hardman"/>
        <s v="Shanelle Z Hick"/>
        <s v="Maryellen H Hartness"/>
        <s v="Sylvester Z Blackledge"/>
        <s v="Vivienne X Binion"/>
        <s v="Ahmed C Minch"/>
        <s v="Leopoldo U Hole"/>
        <s v="Gemma I Chilton"/>
        <s v="Laurence K Ryles"/>
        <s v="Eleanor D Dickson"/>
        <s v="Elsy B Latta"/>
        <s v="Sherwood K Shire"/>
        <s v="Carolynn V Moynihan"/>
        <s v="Mckinley H Scofield"/>
        <s v="Brendon V Crowther"/>
        <s v="Nancy V Trogdon"/>
        <s v="Darin U Shipp"/>
        <s v="Joel S Maine"/>
        <s v="Luciana N Campfield"/>
        <s v="Gilbert Z Bloss"/>
        <s v="Sharda W Choudhury"/>
        <s v="Chung J Moynihan"/>
        <s v="Dayna M Edmondson"/>
        <s v="Bobbie S Miner"/>
        <s v="Gidget X Loring"/>
        <s v="Hettie S Lauber"/>
        <s v="Toi F Stallard"/>
        <s v="Tristan L Cockrell"/>
        <s v="Towanda H Matson"/>
        <s v="Leland C Fifield"/>
        <s v="Audria W Barrios"/>
        <s v="Jim J Lurie"/>
        <s v="Lorette Y Petrillo"/>
        <s v="Damian X Grist"/>
        <s v="Zana G Ordonez"/>
        <s v="Rhett A Chapple"/>
        <s v="Jeneva Y Bybee"/>
        <s v="Brendon J Camp"/>
        <s v="Nettie T Mccandless"/>
        <s v="Lezlie Z Bohannan"/>
        <s v="Hester B Cabana"/>
        <s v="Isobel K Dance"/>
        <s v="Erica S Harlan"/>
        <s v="Leda X Haskell"/>
        <s v="Loralee V Ball"/>
        <s v="Otha T Orrell"/>
        <s v="Honey D Eaves"/>
        <s v="Ellis V Mcneel"/>
        <s v="Gabriel S Beale"/>
        <s v="Nathanael G Mcmillin"/>
        <s v="Donald H Mazur"/>
        <s v="Eliz R Linneman"/>
        <s v="Gracie P Lett"/>
        <s v="Gema S Grover"/>
        <s v="Delana Y Freedman"/>
        <s v="Mary Y Tate"/>
        <s v="Abe J Macleod"/>
        <s v="Evon Q Lawson"/>
        <s v="Jerlene P Dunnigan"/>
        <s v="Bobbie X Schoenrock"/>
        <s v="Mike A Waddington"/>
        <s v="Nigel K Wadsworth"/>
        <s v="Hayden E Novack"/>
        <s v="Voncile P Trojanowski"/>
        <s v="Roberto U Derry"/>
        <s v="Tona S Huseby"/>
        <s v="Londa T Maya"/>
        <s v="Jocelyn Q Scotti"/>
        <s v="Frank O Mallon"/>
        <s v="Kurtis C Irons"/>
        <s v="Jamey S Seim"/>
        <s v="Walton S Keim"/>
        <s v="Micki R Jauregui"/>
        <s v="Ngoc X Watson"/>
        <s v="Inocencia Z Buteau"/>
        <s v="Charlie V Koeller"/>
        <s v="Rosy U Baumeister"/>
        <s v="Charity N Denman"/>
        <s v="Luke S Tumlin"/>
        <s v="Hannah K Ma"/>
        <s v="Celinda C Magruder"/>
        <s v="Arturo N Halvorsen"/>
        <s v="Tiny Z Oliveri"/>
        <s v="Kerri Y Card"/>
        <s v="Young W Funes"/>
        <s v="Neomi P Pitchford"/>
        <s v="Ivan A Groner"/>
        <s v="Etsuko O Wilmot"/>
        <s v="William B Mcnerney"/>
        <s v="Logan D Berryman"/>
        <s v="Houston K Joe"/>
        <s v="Coy I Gentner"/>
        <s v="Jimmie F Vasquez"/>
        <s v="Tommie S Fargo"/>
        <s v="Daina U Ledet"/>
        <s v="Sophia F Knecht"/>
        <s v="Newton V Scalia"/>
        <s v="Reatha E Osby"/>
        <s v="Bell N Molinaro"/>
        <s v="Jason V Gravois"/>
        <s v="Elwood T More"/>
        <s v="Lewis M Racette"/>
        <s v="Leigh Y Haws"/>
        <s v="Thomas B Felipe"/>
        <s v="Israel T Hertzler"/>
        <s v="Ona K Koepp"/>
        <s v="Kristofer N Calahan"/>
        <s v="Mark F Hamman"/>
        <s v="Bobbie Q Holbrook"/>
        <s v="Abe X Paro"/>
        <s v="Mignon Q Dills"/>
        <s v="Casey D Krier"/>
        <s v="Scott K Ricco"/>
        <s v="Rosemarie K Fellows"/>
        <s v="Lisette F Cowley"/>
        <s v="Molly U Rasch"/>
        <s v="Felisha Q Ettinger"/>
        <s v="Linwood H Carter"/>
        <s v="Madelyn W Boos"/>
        <s v="Angelo B Fitzmaurice"/>
        <s v="Gregory I Kidwell"/>
        <s v="Bart B Gilcrease"/>
        <s v="Warner I Manly"/>
        <s v="Lala R Denman"/>
        <s v="Elsie S Depaz"/>
        <s v="Verla H Contreras"/>
        <s v="America V Lobel"/>
        <s v="Walter R Seddon"/>
        <s v="Margarito M Oxendine"/>
        <s v="Arnoldo D Mckeen"/>
        <s v="Kieth D Castelli"/>
        <s v="Ngoc P Pogue"/>
        <s v="Delana I Selfridge"/>
        <s v="Liane U Grafton"/>
        <s v="Vikki N Lezama"/>
        <s v="Allyn O Farrior"/>
        <s v="Glady Q Kump"/>
        <s v="Oscar R Bovee"/>
        <s v="Valene Z Woodmansee"/>
        <s v="Richard C Truman"/>
        <s v="Luigi G Lembo"/>
        <s v="Isaiah G Parrish"/>
        <s v="Scott D Torrey"/>
        <s v="Shirl M Caraballo"/>
        <s v="Robin Z Stewart"/>
        <s v="Shasta P Depuy"/>
        <s v="Jorge R Coghlan"/>
        <s v="Myles G Strum"/>
        <s v="Herlinda U Negron"/>
        <s v="Debbie C Lipsey"/>
        <s v="Jenell S Sauers"/>
        <s v="Leda Y Fabre"/>
        <s v="Edmundo R Rew"/>
        <s v="Gerry D Woolery"/>
        <s v="Berna Z Stoller"/>
        <s v="Adam B Katzer"/>
        <s v="Kellee L Gravelle"/>
        <s v="Shavon K Wescott"/>
        <s v="Rozanne N Mielke"/>
        <s v="Randee O Cassity"/>
        <s v="Shemika D Porterfield"/>
        <s v="Donte H Granger"/>
        <s v="Ahmed I Strope"/>
        <s v="Boris A Mccown"/>
        <s v="Omer H Moultrie"/>
        <s v="Hiram K Stokely"/>
        <s v="Deanna P Scoggin"/>
        <s v="Maris S Briggs"/>
        <s v="Lona T Collar"/>
        <s v="Eldridge M Benningfield"/>
        <s v="Jimmie A Rorie"/>
        <s v="Rachelle M Burkhead"/>
        <s v="Miguel P Karp"/>
        <s v="Raye T Willmon"/>
        <s v="Christi H Amaker"/>
        <s v="Liberty A Shroyer"/>
        <s v="Zack H Mumaw"/>
        <s v="Blanch Y Mysliwiec"/>
        <s v="Tammy Z Lorentz"/>
        <s v="Maximina K Frates"/>
        <s v="Kiara G Abrahamson"/>
        <s v="Retha G Nealy"/>
        <s v="Andre Q Maxon"/>
        <s v="Vern T Lomeli"/>
        <s v="Erin K Stclair"/>
        <s v="Detra D Rymer"/>
        <s v="Doug B Southwick"/>
        <s v="Gia M Casas"/>
        <s v="Emeline I Richer"/>
        <s v="Richard J Fetter"/>
        <s v="Rick Y Haefner"/>
        <s v="Shannon J Force"/>
        <s v="Gabriel E Pearsall"/>
        <s v="Geri M Tuthill"/>
        <s v="Lauren R Hennessy"/>
        <s v="Monty C Hughes"/>
        <s v="Bryant L Kinsman"/>
        <s v="Giovanna M Clift"/>
        <s v="Tracie J Winebarger"/>
        <s v="Narcisa C Rayburn"/>
        <s v="Almeda M Dunford"/>
        <s v="Melida R Corle"/>
        <s v="Armando H Seaborn"/>
        <s v="Efrain L Wass"/>
        <s v="Edra M Guthrie"/>
        <s v="Harland S Renshaw"/>
        <s v="Leroy H Styron"/>
        <s v="Maryln H Springfield"/>
        <s v="Elenora S Whitehill"/>
        <s v="Izola E Ye"/>
        <s v="Dorethea U Engram"/>
        <s v="Anibal F Pieper"/>
        <s v="Ula W Hartl"/>
        <s v="Latanya C Law"/>
        <s v="Brent U Perlman"/>
        <s v="Eveline B Strecker"/>
        <s v="Keila A Lucas"/>
        <s v="Aliza X Sammons"/>
        <s v="Bennie E Manfredi"/>
        <s v="Lucinda Z Borton"/>
        <s v="Keila F Lofland"/>
        <s v="Royce K Goodwyn"/>
        <s v="Rickey I Delk"/>
        <s v="Delsie R Tennison"/>
        <s v="Jayme B Shimer"/>
        <s v="Gilbert M Wolfgram"/>
        <s v="Isabella X Russell"/>
        <s v="Rueben X Pidgeon"/>
        <s v="Raymond U Flavin"/>
        <s v="Larry K Mash"/>
        <s v="Nicolle A Crothers"/>
        <s v="Gustavo F Rouse"/>
        <s v="Victoria H Musson"/>
        <s v="Dawne Y Gardner"/>
        <s v="Newton L Cromartie"/>
        <s v="Doria Z Crouse"/>
        <s v="Gerry X Koh"/>
        <s v="Audrea K Papineau"/>
        <s v="Rhett H Goode"/>
        <s v="Royal U Okeefe"/>
        <s v="Keith Q Ofarrell"/>
        <s v="Exie C Bradham"/>
        <s v="George U Clouser"/>
        <s v="Benny S Brinker"/>
        <s v="Forrest Q Zell"/>
        <s v="Audrie X Mccammon"/>
        <s v="Marylyn K Ditto"/>
        <s v="Kori J Fairfax"/>
        <s v="Lamar W Estill"/>
        <s v="Giuseppe D Chouinard"/>
        <s v="Khalilah A Campo"/>
        <s v="Darcel P Burford"/>
        <s v="August C Navarette"/>
        <s v="Lanelle W Berlanga"/>
        <s v="Allene T Lepe"/>
        <s v="Eladia A Braggs"/>
        <s v="Agnes D Doud"/>
        <s v="Carlo B Ali"/>
        <s v="Emery P Sorrells"/>
        <s v="Violet L Ertel"/>
        <s v="Deeanna E Cluck"/>
        <s v="Morgan K Rathbun"/>
        <s v="Julius Q Stock"/>
        <s v="Palmer O Beamer"/>
        <s v="Vincent N Lennon"/>
        <s v="Alexis D Bonelli"/>
        <s v="Claretta D Wingert"/>
        <s v="Cecily D Houser"/>
        <s v="Horacio S Salazar"/>
        <s v="Adelle E Brunner"/>
        <s v="Janessa M Drennen"/>
        <s v="Ewa B Staples"/>
        <s v="Holley M Cathcart"/>
        <s v="Tim N Schueller"/>
        <s v="Therese Q Belden"/>
        <s v="Susann A Faucett"/>
        <s v="Bryan J Stampley"/>
        <s v="Larisa X Strauss"/>
        <s v="Adriana O Medved"/>
        <s v="Rick E Armenta"/>
        <s v="Garland J Verville"/>
        <s v="Ettie S Stilwell"/>
        <s v="Ronnie G Gumbs"/>
        <s v="Shirley H Mettler"/>
        <s v="Ahmed V Lease"/>
        <s v="Albert Z Dunford"/>
        <s v="Erin L Jasmin"/>
        <s v="Raphael W Kellner"/>
        <s v="Man W Bean"/>
        <s v="Nikia Z Thrasher"/>
        <s v="Cedrick M Cordle"/>
        <s v="Chi S Clopton"/>
        <s v="Carl M Paddock"/>
        <s v="Nestor T Ventura"/>
        <s v="Salvatore J Lindell"/>
        <s v="Phil T Urena"/>
        <s v="Buford Q Giancola"/>
        <s v="Garland Z Leavell"/>
        <s v="Fe A Schrock"/>
        <s v="Dustin Y Espey"/>
        <s v="Tinisha V Vince"/>
        <s v="Isis F Hash"/>
        <s v="Hai Y Arden"/>
        <s v="Gerardo Q Bergen"/>
        <s v="Jewel R Willhite"/>
        <s v="Jesus E Mclelland"/>
        <s v="Dortha Z Harty"/>
        <s v="Pete B Donnelly"/>
        <s v="Kristen A Beauchemin"/>
        <s v="Celesta L Reeser"/>
        <s v="Desiree L Sobel"/>
        <s v="Izetta B Alford"/>
        <s v="Hermila X Crosslin"/>
        <s v="Tommy I Meadows"/>
        <s v="Cordell M Tweedy"/>
        <s v="Bernarda E Gervais"/>
        <s v="Raymon I Chavarria"/>
        <s v="Audrea B Prather"/>
        <s v="Isis N Rufus"/>
        <s v="Lucienne U Clyne"/>
        <s v="Jasper P Barnaby"/>
        <s v="Walter B Mcmorrow"/>
        <s v="Shasta F Bay"/>
        <s v="Darren U Shoulders"/>
        <s v="Nicola S Bellis"/>
        <s v="Thurman T Caceres"/>
        <s v="Allen L Vachon"/>
        <s v="Yung G Booher"/>
        <s v="Emiko Z Lolley"/>
        <s v="Dian I Peachey"/>
        <s v="Carmen U Benbow"/>
        <s v="Kimberly K Carr"/>
        <s v="Damian F Mcgaughey"/>
        <s v="Jeff W Zacarias"/>
        <s v="Vernell X Amado"/>
        <s v="Nadia B Rosner"/>
        <s v="Elijah P Elkin"/>
        <s v="Kirby W Estrella"/>
        <s v="Bernie M Kish"/>
        <s v="Judson Y Hodson"/>
        <s v="Carey N Mccready"/>
        <s v="Shayne T Claytor"/>
        <s v="Ashlie G Cadena"/>
        <s v="Noah O Love"/>
        <s v="Lashaunda Y Munden"/>
        <s v="Colin V Likens"/>
        <s v="Kylie K Freda"/>
        <s v="Krishna G Raby"/>
        <s v="Launa N Kohl"/>
        <s v="Trent J Lockman"/>
        <s v="Alisha D Coppock"/>
        <s v="Richie I Weisz"/>
        <s v="Leticia V Lewandowski"/>
        <s v="Elaine B Randazzo"/>
        <s v="Jack J Warfel"/>
        <s v="Kitty S Sickles"/>
        <s v="Bruna R Welke"/>
        <s v="Felix S Croker"/>
        <s v="Eartha Z Oceguera"/>
        <s v="Laurena P Caston"/>
        <s v="Beatrice A Knopf"/>
        <s v="Zoila X Nair"/>
        <s v="Jae B Isabell"/>
        <s v="Donald P Phaneuf"/>
        <s v="Tyrell R Bramlett"/>
        <s v="Ela K Hames"/>
        <s v="Marlon M Caddell"/>
        <s v="Nolan V Velazco"/>
        <s v="Ashanti R Swim"/>
        <s v="Tamica J Holoman"/>
        <s v="Marcell T Farias"/>
        <s v="Abram Q Keffer"/>
        <s v="Silas S Pyatt"/>
        <s v="Patria D Riedel"/>
        <s v="Nicholas B Salcedo"/>
        <s v="Brendon E Mone"/>
        <s v="Velda V Larue"/>
        <s v="Sharita Y Lombardi"/>
        <s v="Virgil R Yuen"/>
        <s v="Delfina O Day"/>
        <s v="Haley G Bova"/>
        <s v="Margarite E Blalock"/>
        <s v="Rina L Chacon"/>
        <s v="Ramonita Z Fincher"/>
        <s v="Lindsey W Whittle"/>
        <s v="Mauricio U Talty"/>
        <s v="Chau R Barron"/>
        <s v="Lino M Lizarraga"/>
        <s v="Fredericka J Varney"/>
        <s v="Aundrea W Lundberg"/>
        <s v="Son D Ricketts"/>
        <s v="Dorothea J Canterbury"/>
        <s v="Zenia D Owings"/>
        <s v="Seth N Lipsky"/>
        <s v="Miles N Light"/>
        <s v="Tyler N Larkins"/>
        <s v="Asa E Kunze"/>
        <s v="Sal C Heiden"/>
        <s v="Tomas V Krout"/>
        <s v="Ben N Lamson"/>
        <s v="Myra H Parra"/>
        <s v="Adele M Burnam"/>
        <s v="Adria M Melendrez"/>
        <s v="Clemmie F Montague"/>
        <s v="Valarie O Gorecki"/>
        <s v="Adell W Trower"/>
        <s v="Eric C Irvine"/>
        <s v="Letha L Apel"/>
        <s v="Nannie Z Seeman"/>
        <s v="Reynalda M Millwood"/>
        <s v="Tanner Y Hollenbeck"/>
        <s v="Amado C Bonet"/>
        <s v="Jeanetta N Norden"/>
        <s v="Paris U Leite"/>
        <s v="Alexis Q Grose"/>
        <s v="Chadwick I Hargreaves"/>
        <s v="Perry E Huddleston"/>
        <s v="Hollis Z Carr"/>
        <s v="Kiara T Martinez"/>
        <s v="Brigitte D Fendley"/>
        <s v="Bobbie P Chumley"/>
        <s v="Hong M Townson"/>
        <s v="Keith B Macha"/>
        <s v="Harriett A Mccurry"/>
        <s v="Andres S Garner"/>
        <s v="Ken X Weisberg"/>
        <s v="Moises U Hughs"/>
        <s v="Sunshine F Earle"/>
        <s v="Lavette P Cheney"/>
        <s v="Carmen F Barret"/>
        <s v="Lizzie D Ratcliff"/>
        <s v="Nick Q Packard"/>
        <s v="Alonzo W Stanford"/>
        <s v="Brett Z Vadnais"/>
        <s v="Madalene J Martine"/>
        <s v="Charles S Nicholes"/>
        <s v="Kristofer Y Fizer"/>
        <s v="Elmo G Pagano"/>
        <s v="Lindy M Reel"/>
        <s v="Dewayne X Groom"/>
        <s v="Elenora V Halley"/>
        <s v="Rosette F Cascio"/>
        <s v="Analisa X Birdsell"/>
        <s v="Jacinta Y Cheney"/>
        <s v="Matt D Bramblett"/>
        <s v="Queenie M Alder"/>
        <s v="Darwin W Lemoine"/>
        <s v="Erik W Steffen"/>
        <s v="Ching D Applegate"/>
        <s v="Warren L Manion"/>
        <s v="Celestine H Alderson"/>
        <s v="Tammi S Garret"/>
        <s v="Tamesha I Knepper"/>
        <s v="Bernardina X Roesch"/>
        <s v="Mariano Y Kyles"/>
        <s v="Kristie E Jain"/>
        <s v="Jeff E Lucero"/>
        <s v="Leanna X Tibbetts"/>
        <s v="Robbie N Heckman"/>
        <s v="Bernard N Weatherly"/>
        <s v="Lauren O Guzzi"/>
        <s v="Carter C Hunt"/>
        <s v="Isaiah Y Magwood"/>
        <s v="Vicki Y Hargrave"/>
        <s v="Orval Q Schlesinger"/>
        <s v="Elois Z Ono"/>
        <s v="Andreas L Kennard"/>
        <s v="Randee X Blunt"/>
        <s v="Chester N Sitz"/>
        <s v="Allyson I Ours"/>
        <s v="Marlana W Zak"/>
        <s v="Shanti P Brinegar"/>
        <s v="Valentin T Dearborn"/>
        <s v="Stanton Y Cavallaro"/>
        <s v="Adelaide L Harrop"/>
        <s v="Vonda U Mckinnis"/>
        <s v="Graham O Romeo"/>
        <s v="Bert Q Lauritzen"/>
        <s v="Bryce B Edens"/>
        <s v="Leonia Y Derosier"/>
        <s v="Jesus H Guillen"/>
        <s v="Sammy C Holtzclaw"/>
        <s v="Irving C Pillar"/>
        <s v="Amiee Z Chaffins"/>
        <s v="Carolina B Pasillas"/>
        <s v="Stasia L Daley"/>
        <s v="Kimberlee J Hawkins"/>
        <s v="Valencia M Cuffee"/>
        <s v="Gavin V Mckillip"/>
        <s v="Veronica I Mower"/>
        <s v="Efren G Ager"/>
        <s v="Christoper K Manzano"/>
        <s v="Jayson S Carrol"/>
        <s v="Alexis C Amaral"/>
        <s v="Carter B Hilderbrand"/>
        <s v="Adelia U Villagomez"/>
        <s v="Silas J Wojcik"/>
        <s v="Sheila F Bergman"/>
        <s v="Korey U Eddington"/>
        <s v="Brenton U Boyett"/>
        <s v="Debrah X Flury"/>
        <s v="Min X Buckmaster"/>
        <s v="Ramona V Hemphill"/>
        <s v="Misti H Mendenhall"/>
        <s v="Lemuel V Darden"/>
        <s v="Ellis J Mccune"/>
        <s v="Stacey H Galante"/>
        <s v="Jaquelyn C Holzman"/>
        <s v="Marcellus H Macintyre"/>
        <s v="Toney O Gentle"/>
        <s v="Sam E Lacey"/>
        <s v="Arden B Fujita"/>
        <s v="Linsey P Orsini"/>
        <s v="Ruby B Hare"/>
        <s v="Thomas H Huang"/>
        <s v="Davida A Funkhouser"/>
        <s v="Kristle D Figgs"/>
        <s v="Duncan O Maheu"/>
        <s v="Elijah X Ahmad"/>
        <s v="Maryellen E Zackery"/>
        <s v="Bret C Delancey"/>
        <s v="Bryan V Guyton"/>
        <s v="Lakenya Z Mccroskey"/>
        <s v="Clyde P Ponton"/>
        <s v="Waylon Z Curtsinger"/>
        <s v="Reyes X Segal"/>
        <s v="Cristal Q Kucharski"/>
        <s v="Sidney D Amore"/>
        <s v="Stacy B Kennell"/>
        <s v="Marleen R Guyette"/>
        <s v="Claudio Q Bien"/>
        <s v="Esmeralda N Veliz"/>
        <s v="Toya B Rawlins"/>
        <s v="Lamar L Legg"/>
        <s v="Carey J Sandlin"/>
        <s v="Andres P Towles"/>
        <s v="Aleisha H Mathew"/>
        <s v="Kizzy W Brazelton"/>
        <s v="Jeffery A Brafford"/>
        <s v="Bernardo X Barbee"/>
        <s v="Lenny U Rister"/>
        <s v="Lamont J Brescia"/>
        <s v="Ilse X Harr"/>
        <s v="Janie P Caswell"/>
        <s v="Joesph Y Shrout"/>
        <s v="Dorla G Westberry"/>
        <s v="August C Strother"/>
        <s v="Lynn M Blocher"/>
        <s v="Kieth G Coney"/>
        <s v="Olevia U Cartier"/>
        <s v="Linwood J Franqui"/>
        <s v="Reagan H Costas"/>
        <s v="Rosalva G Shepley"/>
        <s v="Keenan W Spruell"/>
        <s v="Chrissy H Edmonson"/>
        <s v="Joleen H Chea"/>
        <s v="Les V Gran"/>
        <s v="Walter H Hargreaves"/>
        <s v="Akiko S Godby"/>
        <s v="Simon G Cromwell"/>
        <s v="Tim U Kornegay"/>
        <s v="Loren I Casady"/>
        <s v="Rufus F Furlong"/>
        <s v="Zackary G Parkins"/>
        <s v="Cedric N Cavallo"/>
        <s v="Donya G Rodden"/>
        <s v="Arlen F Maly"/>
        <s v="Bo E Curlee"/>
        <s v="Rosanna D Standley"/>
        <s v="Jody K Rude"/>
        <s v="Arlen Z Vanslyke"/>
        <s v="Korey I Garrity"/>
        <s v="Jose P Tubbs"/>
        <s v="Elroy L Shorts"/>
        <s v="Roberto A Fresquez"/>
        <s v="Ronnie E Swim"/>
        <s v="Brad I Pattison"/>
        <s v="Angela P Lorenzen"/>
        <s v="Russ U Belliveau"/>
        <s v="Rashida M Durante"/>
        <s v="Grady Y Perera"/>
        <s v="Nigel O Sansom"/>
        <s v="Orval N Pichardo"/>
        <s v="Bong M Alvares"/>
        <s v="Federico I Carlile"/>
        <s v="Marco J Desilva"/>
        <s v="Natasha L Mcelhannon"/>
        <s v="Cristi T Clem"/>
        <s v="Andreas T Viles"/>
        <s v="Liz R Lomonaco"/>
        <s v="Elenor B Gibbs"/>
        <s v="Van T Dotson"/>
        <s v="Hoyt O Reiss"/>
        <s v="Danette A Kuykendall"/>
        <s v="Silvana V Hendrix"/>
        <s v="Clara B Sifuentes"/>
        <s v="Luella W Kemmerer"/>
        <s v="Adella U Foushee"/>
        <s v="Mirian E Gorman"/>
        <s v="Donna R Woodrum"/>
        <s v="Dusty L Kugler"/>
        <s v="Toney W Bollman"/>
        <s v="Dennis K Cayer"/>
        <s v="Karl O Langlinais"/>
        <s v="Hung H Nicola"/>
        <s v="Dovie F Larue"/>
        <s v="Verona H Brobst"/>
        <s v="Gwyn N Mitzel"/>
        <s v="Linh U Ashton"/>
        <s v="Guillermo X Schwan"/>
        <s v="Arron R Vegas"/>
        <s v="Curtis E Quayle"/>
        <s v="Walton U Kapoor"/>
        <s v="Cortez F Espiritu"/>
        <s v="Robert F Trudeau"/>
        <s v="Hyun M Gloss"/>
        <s v="Markus J Lamm"/>
        <s v="Rosaline H Brenneman"/>
        <s v="Steve S Everette"/>
        <s v="Alesia B Bear"/>
        <s v="Cythia I Stecker"/>
        <s v="Alanna L Tyrell"/>
        <s v="Tristan M Brackett"/>
        <s v="Bernardo I Garzon"/>
        <s v="Hubert L Kirkland"/>
        <s v="Reynaldo S Service"/>
        <s v="Mac U Palmquist"/>
        <s v="Monte F Mcginn"/>
        <s v="Deshawn O Mankin"/>
        <s v="Aurelio K Wyckoff"/>
        <s v="Janean A Tyler"/>
        <s v="Deandre U Groleau"/>
        <s v="Kristal F Bickford"/>
        <s v="Annabelle E Encinas"/>
        <s v="Sarita P Schubert"/>
        <s v="Jeanna U Li"/>
        <s v="Russ I Teed"/>
        <s v="Shavonne B Boylan"/>
        <s v="Isaac O Dempster"/>
        <s v="Corey F Stowe"/>
        <s v="Stan I Folks"/>
        <s v="Giuseppina E Fink"/>
        <s v="Ingeborg Z Weisser"/>
        <s v="Carolin T Loya"/>
        <s v="Alda F Penning"/>
        <s v="Talisha F Nicklas"/>
        <s v="Terrance E Schiefelbein"/>
        <s v="Tyree W Linden"/>
        <s v="Cameron K Gratton"/>
        <s v="Mack L Lykes"/>
        <s v="Edmund K Masuda"/>
        <s v="Alfred L Strausbaugh"/>
        <s v="Cleveland A Zinke"/>
        <s v="Damien A Izquierdo"/>
        <s v="Chase T Scurry"/>
        <s v="Lorriane P Ho"/>
        <s v="Alina L Prowell"/>
        <s v="Keven H Araiza"/>
        <s v="Jaleesa I Averett"/>
        <s v="Corina U Korhonen"/>
        <s v="Andrew D Hersey"/>
        <s v="Delphine P Carpio"/>
        <s v="Joanie N Folkerts"/>
        <s v="Keith E Moyes"/>
        <s v="Katie N Kinnison"/>
        <s v="Angel F Palomino"/>
        <s v="Vicki V Broussard"/>
        <s v="Sam C Limones"/>
        <s v="Amelia H Burbank"/>
        <s v="Daniel L Nava"/>
        <s v="Jefferson N Thurman"/>
        <s v="Forest Z Hacker"/>
        <s v="Colleen B Lenihan"/>
        <s v="Elease H Burger"/>
        <s v="Benedict B Wix"/>
        <s v="Minta J Branham"/>
        <s v="Cicely W Colton"/>
        <s v="Sheryll X Broadbent"/>
        <s v="Margarett E Mulford"/>
        <s v="Zane J Hurdle"/>
        <s v="Fermin L Zapata"/>
        <s v="Benedict U Daye"/>
        <s v="Sena U Delrosario"/>
        <s v="Forest Z Blewett"/>
        <s v="Cassaundra K Polito"/>
        <s v="Wiley U Maske"/>
        <s v="Taneka Q Church"/>
        <s v="Stanley F Casillas"/>
        <s v="Kraig P Brownfield"/>
        <s v="Clint Q Orear"/>
        <s v="Dawna T Woodbury"/>
        <s v="Andria Z Reza"/>
        <s v="Bertha E Harbison"/>
        <s v="Bert S Kinkade"/>
        <s v="Margrett M Confer"/>
        <s v="Tuan L Rhymes"/>
        <s v="Meda I Hayner"/>
        <s v="Adalberto W Creek"/>
        <s v="Renaldo K Cheatham"/>
        <s v="Grisel R Whitty"/>
        <s v="Clemente S Wiechmann"/>
        <s v="Wm S Goldschmidt"/>
        <s v="Lamar A Partida"/>
        <s v="Rex K Dion"/>
        <s v="Louann X Sakamoto"/>
        <s v="Murray D Pennock"/>
        <s v="Rosella E Marron"/>
        <s v="Nelida E Cheeks"/>
        <s v="Roselia F Britton"/>
        <s v="Gilberto U Greaves"/>
        <s v="Keven A Jewell"/>
        <s v="Kate O Paull"/>
        <s v="Marni O Otter"/>
        <s v="Augusta G Kircher"/>
        <s v="Lincoln D Cauley"/>
        <s v="Ramona W Rand"/>
        <s v="Davis Z Gaylor"/>
        <s v="Margit E Gallion"/>
        <s v="Sharyl Y Torian"/>
        <s v="Buddy W Lofgren"/>
        <s v="Malcolm Y Bonaparte"/>
        <s v="Marissa S Hughes"/>
        <s v="Paz J Hegwood"/>
        <s v="Jacinda X Michalec"/>
        <s v="August F Dones"/>
        <s v="Sherlene E Mcdaniel"/>
        <s v="Linette Q Menard"/>
        <s v="Emmanuel G Chamorro"/>
        <s v="Jeramy T Londono"/>
        <s v="Freddie C Headen"/>
        <s v="Stefanie P Rose"/>
        <s v="Paola R Timberlake"/>
        <s v="Bridget D Spadaro"/>
        <s v="Mauricio I Streets"/>
        <s v="Les V Bejarano"/>
        <s v="Vinita E Chamber"/>
        <s v="Neil Z Stoughton"/>
        <s v="Kassie Q Binder"/>
        <s v="Carlton P Mahurin"/>
        <s v="Mei H Silvera"/>
        <s v="Cindie T Madden"/>
        <s v="Van E Broadbent"/>
        <s v="Joanna M Sandefur"/>
        <s v="Estella E Miley"/>
        <s v="Liana T Quesenberry"/>
        <s v="Guy S Troy"/>
        <s v="Isiah S Coppock"/>
        <s v="Loren H Mckenzie"/>
        <s v="Gwyn I Parish"/>
        <s v="Norris P Ewen"/>
        <s v="Tayna L Covarrubias"/>
        <s v="Asley F Mcewan"/>
        <s v="Jeremiah N Curran"/>
        <s v="Troy J Higbee"/>
        <s v="Lesha K Cai"/>
        <s v="Denis T Yelle"/>
        <s v="Krissy S Valazquez"/>
        <s v="Hayden J Jang"/>
        <s v="Franklyn V Hummell"/>
        <s v="Patrick H Gilleland"/>
        <s v="Lidia S Gerling"/>
        <s v="Carlotta T Ryles"/>
        <s v="Digna Q Eck"/>
        <s v="Galina G Woodbury"/>
        <s v="Carmon A Howlett"/>
        <s v="Josiah R Gutierres"/>
        <s v="Leonel S Yuan"/>
        <s v="Sharri Z Gormley"/>
        <s v="Mignon H Ballesteros"/>
        <s v="Carmelia R Lattimer"/>
        <s v="Francis O Encarnacion"/>
        <s v="Denis Y Fehr"/>
        <s v="Lisa C Sheridan"/>
        <s v="Ezequiel N Shell"/>
        <s v="Timmy I Poteat"/>
        <s v="Nigel V Dupras"/>
        <s v="Meryl B Jude"/>
        <s v="Herb B Irving"/>
        <s v="Samantha V Lucky"/>
        <s v="Frankie I Speed"/>
        <s v="Wilhelmina Y Keaney"/>
        <s v="Karlene L Mckean"/>
        <s v="Emmitt X Plante"/>
        <s v="Chaya W Caudle"/>
        <s v="Reanna I Hampton"/>
        <s v="Micaela N Buker"/>
        <s v="Carmelia E Bergeron"/>
        <s v="Ulysses S Abate"/>
        <s v="Love G Lent"/>
        <s v="Stan S Watt"/>
        <s v="Kindra V Cruickshank"/>
        <s v="Micheal F Mcleroy"/>
        <s v="Gwyn E Etzel"/>
        <s v="Ressie I Goodwyn"/>
        <s v="Colton B Salzman"/>
        <s v="Marylynn G Ealey"/>
        <s v="Neil V Gebhard"/>
        <s v="Kermit L Mcphail"/>
        <s v="Julio P Dockery"/>
        <s v="Tressa Q Standard"/>
        <s v="Dwayne W Marker"/>
        <s v="Ayako L Bachmann"/>
        <s v="Salena I Santillan"/>
        <s v="Nelson O Dubuc"/>
        <s v="Lincoln D Demaria"/>
        <s v="Eleonora S Pollard"/>
        <s v="Sherise C Bledsoe"/>
        <s v="Chase J Paradise"/>
        <s v="Ernestine E Fludd"/>
        <s v="Fernando S Korhonen"/>
        <s v="Shanti F Quirion"/>
        <s v="Dovie U Nickerson"/>
        <s v="Lacy Q Deshotel"/>
        <s v="Leslie I Stolte"/>
        <s v="Valene R Yost"/>
        <s v="Earlean Y Funke"/>
        <s v="Eloise Z Demoss"/>
        <s v="Keven F Bingham"/>
        <s v="Magaly U Mcneel"/>
        <s v="Mika J Rodriquez"/>
        <s v="Freddy A Rolling"/>
        <s v="Morgan O Carriere"/>
        <s v="Junita Y Huhn"/>
        <s v="Keira Y Till"/>
        <s v="Mickey E Hentges"/>
        <s v="Phil G Czarnecki"/>
        <s v="Glenn N Vinyard"/>
        <s v="Federico B Edmond"/>
        <s v="Lucas P Funes"/>
        <s v="Alden Y Cauley"/>
        <s v="Giuseppina N Dagostino"/>
        <s v="Danilo S Hammes"/>
        <s v="Clotilde X Mason"/>
        <s v="Petrina B Dampier"/>
        <s v="Philip X Trinidad"/>
        <s v="Sixta H Jo"/>
        <s v="Mose O Brucker"/>
        <s v="Andrew P Detweiler"/>
        <s v="Judith D Gourdine"/>
        <s v="Beatrice T Coen"/>
        <s v="Terra D Routh"/>
        <s v="Suzette F Lovejoy"/>
        <s v="Jolanda L Dewees"/>
        <s v="Dwain O Upham"/>
        <s v="Alise O Baltzell"/>
        <s v="Hal K Kells"/>
        <s v="Jordan D Phu"/>
        <s v="Mac V Lineberry"/>
        <s v="Mina P Shotwell"/>
        <s v="Doyle N Utter"/>
        <s v="Tyler D Galindo"/>
        <s v="Lizzette G Moyle"/>
        <s v="Heath K Fell"/>
        <s v="Meryl I Nau"/>
        <s v="Terrell J Leader"/>
        <s v="Cameron A Chamberland"/>
        <s v="Jarred C Class"/>
        <s v="Maxwell H Azevedo"/>
        <s v="Millicent G Mangan"/>
        <s v="Bernard A Harbert"/>
        <s v="Steven B Daigneault"/>
        <s v="Oren M Mcnabb"/>
        <s v="Susana H Hooks"/>
        <s v="Cedrick K Engelhardt"/>
        <s v="Rich Q Rehberg"/>
        <s v="Zachary S Velasquez"/>
        <s v="Garrett S Nolette"/>
        <s v="Antone W Polston"/>
        <s v="Isreal F Metoyer"/>
        <s v="Cyndy H Ary"/>
        <s v="Buck H Rancourt"/>
        <s v="Arlen M Joly"/>
        <s v="Jerome P Whitefield"/>
        <s v="Rafaela N Madrid"/>
        <s v="Tiny Q Llanos"/>
        <s v="Jc S Meyers"/>
        <s v="Hui E Bizzell"/>
        <s v="Ronnie H Upton"/>
        <s v="Cleveland W Franko"/>
        <s v="Marcella Z Mapp"/>
        <s v="Alease Y Lander"/>
        <s v="Carrol O Arend"/>
        <s v="Lyn Q Tso"/>
        <s v="Lottie G Bonin"/>
        <s v="Jong U Borchers"/>
        <s v="Jamaal Z Resto"/>
        <s v="Barrie E Collman"/>
        <s v="Alphonso U Laffoon"/>
        <s v="Pansy F Duchesne"/>
        <s v="Karisa B Glidewell"/>
        <s v="Lia J Liner"/>
        <s v="Dudley G Slocum"/>
        <s v="Emma X Monti"/>
        <s v="Elias Y Pinkard"/>
        <s v="Morgan V Leonetti"/>
        <s v="Doyle T Grindstaff"/>
        <s v="Robert C Ancheta"/>
        <s v="Cole M Dellinger"/>
        <s v="Tony E Keough"/>
        <s v="Dulce E Grizzard"/>
        <s v="Devin U Hales"/>
        <s v="Leif Y Harness"/>
        <s v="Orval Q Olinger"/>
        <s v="Elvis J Stroh"/>
        <s v="Bud L Lofgren"/>
        <s v="Conrad R Saito"/>
        <s v="Dorothy Q Gard"/>
        <s v="Tiffaney A Schoenberg"/>
        <s v="Clint Q Strayhorn"/>
        <s v="Gertrud B Glidden"/>
        <s v="Eldridge B Bose"/>
        <s v="Lianne M Sweeney"/>
        <s v="Tonja E Lenahan"/>
        <s v="Nathan V Avendano"/>
        <s v="Jamison U Crutchfield"/>
        <s v="Dottie D Hagaman"/>
        <s v="Myron V Elsea"/>
        <s v="Rubin E Confer"/>
        <s v="Lavada W Maldanado"/>
        <s v="Lynwood Q Durfee"/>
        <s v="Dong B Sturdevant"/>
        <s v="Mandy W Lavalley"/>
        <s v="Kris L Bice"/>
        <s v="Windy A Dudek"/>
        <s v="Reinaldo G Castellanos"/>
        <s v="Astrid R Marinelli"/>
        <s v="Kendrick C Burchette"/>
        <s v="Dale E Childers"/>
        <s v="Reed O Vella"/>
        <s v="Margarito O Retana"/>
        <s v="Mervin E Goering"/>
        <s v="Novella B Osman"/>
        <s v="Windy S Pharr"/>
        <s v="Josette R Betancourt"/>
        <s v="Aileen F Hiltz"/>
        <s v="Tonia X Silvis"/>
        <s v="Bonny S Poor"/>
        <s v="Randal J Kahle"/>
        <s v="Sylvester M Harmer"/>
        <s v="Britt P Shivers"/>
        <s v="Clarence J Hinkson"/>
        <s v="Vaughn N Garica"/>
        <s v="Georgiann C Harrell"/>
        <s v="Candelaria Q Zajicek"/>
        <s v="Julio P Bryce"/>
        <s v="Lyla Q Donald"/>
        <s v="Ed X Shockley"/>
        <s v="Christene F Blakemore"/>
        <s v="Joanna H Deforest"/>
        <s v="Tad V Laster"/>
        <s v="Mirtha X Herzig"/>
        <s v="Taylor O Thill"/>
        <s v="Kirstie W Macey"/>
        <s v="Heriberto Y Starkey"/>
        <s v="Sherryl B Raker"/>
        <s v="Dion K Taylor"/>
        <s v="Kenton Q Villalta"/>
        <s v="Johnie V Centers"/>
        <s v="Vasiliki E Thoman"/>
        <s v="Desirae D Ginn"/>
        <s v="Elroy N Kimbler"/>
        <s v="Crystal U Comes"/>
        <s v="Iliana M Fogle"/>
        <s v="Ben U Gigliotti"/>
        <s v="Theresa R Fitzmaurice"/>
        <m u="1"/>
        <s v="Jeremy N Belew" u="1"/>
        <s v="Rosetta B Messerly" u="1"/>
        <s v="Keven C Thole" u="1"/>
        <s v="Cayla V Mealy" u="1"/>
        <s v="Brande A Sevier" u="1"/>
        <s v="Jazmin C Wheless" u="1"/>
        <s v="Tammy K Staples" u="1"/>
        <s v="Beryl N Helsel" u="1"/>
        <s v="Alfonzo L Knupp" u="1"/>
        <s v="Mellissa J Hembree" u="1"/>
        <s v="Rene I Morel" u="1"/>
        <s v="Lesley F Macpherson" u="1"/>
        <s v="Veronique E Eccleston" u="1"/>
        <s v="Emile U Aponte" u="1"/>
        <s v="Abbey J Schindler" u="1"/>
        <s v="Tempie O Peralta" u="1"/>
        <s v="Carlos R Banh" u="1"/>
        <s v="Meryl S Gow" u="1"/>
        <s v="Darin L Keitt" u="1"/>
        <s v="Cliff T Skipworth" u="1"/>
        <s v="Heath C Aikin" u="1"/>
        <s v="Lance F Pennington" u="1"/>
        <s v="Nannette K Ressler" u="1"/>
        <s v="Ross I Imai" u="1"/>
        <s v="Otha V Sylvester" u="1"/>
        <s v="Jackie S Sachs" u="1"/>
        <s v="Maybelle Q Rush" u="1"/>
        <s v="Al T Fegley" u="1"/>
        <s v="Kassie T Akers" u="1"/>
        <s v="Richelle J Haffner" u="1"/>
        <s v="Londa W Petrey" u="1"/>
        <s v="Ferdinand W Ramsdell" u="1"/>
        <s v="Elsy K Beyer" u="1"/>
        <s v="Jeremiah J Harriss" u="1"/>
        <s v="Jillian J Harry" u="1"/>
        <s v="Gerry C Harvey" u="1"/>
        <s v="Julienne A Merkel" u="1"/>
        <s v="Birdie Q Savoy" u="1"/>
        <s v="Rob M Spier" u="1"/>
        <s v="Iza Otaru" u="1"/>
        <s v="Derrick O Culbreth" u="1"/>
        <s v="Marketta D Candelaria" u="1"/>
        <s v="Selma L Abram" u="1"/>
        <s v="Toby X Riles" u="1"/>
        <s v="Sean W Richman" u="1"/>
        <s v="Yong O Ramsey" u="1"/>
        <s v="Otto H Reilly" u="1"/>
        <s v="Rolando E Womble" u="1"/>
        <s v="Sharlene W Klein" u="1"/>
        <s v="Eusebia N Waldroup" u="1"/>
        <s v="Katheryn S Holtzclaw" u="1"/>
        <s v="Elliott B Chess" u="1"/>
        <s v="Nella M Mckeown" u="1"/>
        <s v="Rodney X Leonardo" u="1"/>
        <s v="Jody W Slavens" u="1"/>
        <s v="Bill F Tarkington" u="1"/>
        <s v="Wilfred L Honore" u="1"/>
        <s v="Timmy R Kitchens" u="1"/>
        <s v="Joaquin L Vaz" u="1"/>
        <s v="Susan A Barra" u="1"/>
      </sharedItems>
    </cacheField>
    <cacheField name="Gender" numFmtId="0">
      <sharedItems containsBlank="1" count="5">
        <s v="Male"/>
        <s v="Female"/>
        <m u="1"/>
        <s v="M" u="1"/>
        <s v="F" u="1"/>
      </sharedItems>
    </cacheField>
    <cacheField name="City" numFmtId="0">
      <sharedItems containsBlank="1" count="41">
        <s v="Little Falls"/>
        <s v="Auburn"/>
        <s v="Betavia"/>
        <s v="Beacon"/>
        <s v="Geneva"/>
        <s v="Elmira"/>
        <s v="Glen Cove"/>
        <s v="Glens Falls"/>
        <s v="Hornell "/>
        <s v="Hudson"/>
        <s v="Mount"/>
        <s v="New York"/>
        <s v="Newburgh"/>
        <s v="Olean"/>
        <s v="Peekskill"/>
        <s v="Port Jervis"/>
        <s v="Poughkeepsie"/>
        <s v="Rye "/>
        <s v="Rome"/>
        <s v="Rochester"/>
        <s v="Salamanca"/>
        <s v="Springs"/>
        <s v="Sherrill"/>
        <s v="Syracuse"/>
        <s v="Troy"/>
        <s v="Watertown"/>
        <s v="Watervliet"/>
        <s v="Yakers"/>
        <s v="Hempstead"/>
        <s v="Brookhaven"/>
        <s v="Islip"/>
        <s v="Babylon"/>
        <s v="Albany"/>
        <s v="Johnstown"/>
        <s v="Kingston"/>
        <s v="Lockport"/>
        <s v="Long Beach"/>
        <s v="Middletown"/>
        <s v="Choes"/>
        <s v="Fulton"/>
        <m u="1"/>
      </sharedItems>
    </cacheField>
    <cacheField name="Sales Rep" numFmtId="0">
      <sharedItems containsBlank="1" count="5">
        <s v="Antone E Angel"/>
        <s v="Merle N Burrus"/>
        <s v="Twanna Y Manges"/>
        <s v="Reatha Q Breazeale"/>
        <m u="1"/>
      </sharedItems>
    </cacheField>
    <cacheField name="Store" numFmtId="0">
      <sharedItems containsBlank="1" count="4">
        <s v="Main Street"/>
        <s v="Uptown Store"/>
        <s v="Fenard Store"/>
        <m u="1"/>
      </sharedItems>
    </cacheField>
    <cacheField name="Supervisor" numFmtId="0">
      <sharedItems containsBlank="1" count="5">
        <s v="Jeremiah E Isler"/>
        <s v="Josef I Sergent"/>
        <s v="Reatha O Hansford"/>
        <s v="Anitra F Dedmon"/>
        <m u="1"/>
      </sharedItems>
    </cacheField>
    <cacheField name="Manager" numFmtId="0">
      <sharedItems containsBlank="1" count="3">
        <s v="Amir Yusha"/>
        <s v="Fenad Grek"/>
        <m u="1"/>
      </sharedItems>
    </cacheField>
    <cacheField name="Product" numFmtId="0">
      <sharedItems containsBlank="1" count="36">
        <s v="Oliver Cromwell"/>
        <s v="Boost"/>
        <s v="Cel Ray"/>
        <s v="Cazadores Tequila"/>
        <s v="Benchmark Bourbon"/>
        <s v="Janie Stewart"/>
        <s v="Date Shake"/>
        <s v="Dr. Enuf"/>
        <s v="Speyburn Bradan"/>
        <s v="Uv Blue"/>
        <s v="Dr. Nut"/>
        <s v="Egg Cream"/>
        <s v="Burnett's"/>
        <s v="Smirnoff"/>
        <s v="Fireball"/>
        <s v="Faygo"/>
        <s v="Green River"/>
        <s v="Ironport"/>
        <s v="Suedka"/>
        <s v="Apple Beer"/>
        <s v="Birch Beer"/>
        <s v="Degrees Vodka"/>
        <s v="St. Amdr Cabernet"/>
        <s v="Nake Turtle"/>
        <s v="Gallo XO"/>
        <s v="Jose Cuervo"/>
        <s v="Agavales"/>
        <s v="Pinnacle"/>
        <s v="Bacardi Rum"/>
        <s v="Cheerwine"/>
        <s v="Chicory Coffee"/>
        <s v="Coffee Milk"/>
        <m u="1"/>
        <s v="new 4" u="1"/>
        <s v="New" u="1"/>
        <s v="New 2" u="1"/>
      </sharedItems>
    </cacheField>
    <cacheField name="Category" numFmtId="0">
      <sharedItems containsBlank="1" count="3">
        <s v="Alcoholic"/>
        <s v="Non Alcoholic"/>
        <m u="1"/>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1" maxValue="89"/>
    </cacheField>
    <cacheField name="Total Sales" numFmtId="0">
      <sharedItems containsSemiMixedTypes="0" containsString="0" containsNumber="1" containsInteger="1" minValue="5" maxValue="6230"/>
    </cacheField>
    <cacheField name="COGS" numFmtId="0">
      <sharedItems containsSemiMixedTypes="0" containsString="0" containsNumber="1" containsInteger="1" minValue="2" maxValue="5963"/>
    </cacheField>
    <cacheField name="Gross Profit" numFmtId="0">
      <sharedItems containsSemiMixedTypes="0" containsString="0" containsNumber="1" containsInteger="1" minValue="3" maxValue="267"/>
    </cacheField>
    <cacheField name="Column2" numFmtId="0">
      <sharedItems containsSemiMixedTypes="0" containsString="0" containsNumber="1" containsInteger="1" minValue="8" maxValue="9"/>
    </cacheField>
    <cacheField name="Month" numFmtId="0">
      <sharedItems count="2">
        <s v="August"/>
        <s v="Sep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8">
  <r>
    <x v="0"/>
    <n v="44081"/>
    <x v="0"/>
    <x v="0"/>
    <x v="0"/>
    <x v="0"/>
    <x v="0"/>
    <x v="0"/>
    <x v="0"/>
    <x v="0"/>
    <x v="0"/>
    <n v="52"/>
    <n v="49"/>
    <n v="60"/>
    <n v="3120"/>
    <n v="2940"/>
    <n v="180"/>
    <n v="9"/>
    <x v="0"/>
  </r>
  <r>
    <x v="1"/>
    <n v="44095"/>
    <x v="1"/>
    <x v="1"/>
    <x v="1"/>
    <x v="1"/>
    <x v="1"/>
    <x v="1"/>
    <x v="0"/>
    <x v="1"/>
    <x v="1"/>
    <n v="9"/>
    <n v="6"/>
    <n v="89"/>
    <n v="801"/>
    <n v="534"/>
    <n v="267"/>
    <n v="9"/>
    <x v="0"/>
  </r>
  <r>
    <x v="2"/>
    <n v="44096"/>
    <x v="2"/>
    <x v="0"/>
    <x v="2"/>
    <x v="2"/>
    <x v="1"/>
    <x v="2"/>
    <x v="0"/>
    <x v="2"/>
    <x v="1"/>
    <n v="5"/>
    <n v="2"/>
    <n v="77"/>
    <n v="385"/>
    <n v="154"/>
    <n v="231"/>
    <n v="9"/>
    <x v="0"/>
  </r>
  <r>
    <x v="3"/>
    <n v="44103"/>
    <x v="3"/>
    <x v="0"/>
    <x v="3"/>
    <x v="3"/>
    <x v="0"/>
    <x v="3"/>
    <x v="0"/>
    <x v="0"/>
    <x v="0"/>
    <n v="14"/>
    <n v="11"/>
    <n v="68"/>
    <n v="952"/>
    <n v="748"/>
    <n v="204"/>
    <n v="9"/>
    <x v="0"/>
  </r>
  <r>
    <x v="4"/>
    <n v="44098"/>
    <x v="3"/>
    <x v="0"/>
    <x v="3"/>
    <x v="0"/>
    <x v="0"/>
    <x v="0"/>
    <x v="0"/>
    <x v="1"/>
    <x v="0"/>
    <n v="6"/>
    <n v="3"/>
    <n v="15"/>
    <n v="90"/>
    <n v="45"/>
    <n v="45"/>
    <n v="9"/>
    <x v="0"/>
  </r>
  <r>
    <x v="5"/>
    <n v="44099"/>
    <x v="3"/>
    <x v="0"/>
    <x v="3"/>
    <x v="1"/>
    <x v="0"/>
    <x v="1"/>
    <x v="0"/>
    <x v="2"/>
    <x v="1"/>
    <n v="10"/>
    <n v="7"/>
    <n v="47"/>
    <n v="470"/>
    <n v="329"/>
    <n v="141"/>
    <n v="9"/>
    <x v="0"/>
  </r>
  <r>
    <x v="6"/>
    <n v="44103"/>
    <x v="4"/>
    <x v="0"/>
    <x v="4"/>
    <x v="2"/>
    <x v="1"/>
    <x v="2"/>
    <x v="0"/>
    <x v="0"/>
    <x v="0"/>
    <n v="13"/>
    <n v="10"/>
    <n v="6"/>
    <n v="78"/>
    <n v="60"/>
    <n v="18"/>
    <n v="9"/>
    <x v="0"/>
  </r>
  <r>
    <x v="7"/>
    <n v="44102"/>
    <x v="5"/>
    <x v="0"/>
    <x v="5"/>
    <x v="3"/>
    <x v="0"/>
    <x v="3"/>
    <x v="0"/>
    <x v="1"/>
    <x v="1"/>
    <n v="20"/>
    <n v="17"/>
    <n v="10"/>
    <n v="200"/>
    <n v="170"/>
    <n v="30"/>
    <n v="9"/>
    <x v="0"/>
  </r>
  <r>
    <x v="8"/>
    <n v="44102"/>
    <x v="6"/>
    <x v="0"/>
    <x v="6"/>
    <x v="0"/>
    <x v="0"/>
    <x v="0"/>
    <x v="0"/>
    <x v="2"/>
    <x v="0"/>
    <n v="15"/>
    <n v="12"/>
    <n v="11"/>
    <n v="165"/>
    <n v="132"/>
    <n v="33"/>
    <n v="9"/>
    <x v="0"/>
  </r>
  <r>
    <x v="9"/>
    <n v="44103"/>
    <x v="7"/>
    <x v="1"/>
    <x v="7"/>
    <x v="1"/>
    <x v="1"/>
    <x v="1"/>
    <x v="0"/>
    <x v="3"/>
    <x v="0"/>
    <n v="20"/>
    <n v="17"/>
    <n v="60"/>
    <n v="1200"/>
    <n v="1020"/>
    <n v="180"/>
    <n v="9"/>
    <x v="0"/>
  </r>
  <r>
    <x v="10"/>
    <n v="44104"/>
    <x v="8"/>
    <x v="1"/>
    <x v="8"/>
    <x v="2"/>
    <x v="1"/>
    <x v="2"/>
    <x v="0"/>
    <x v="4"/>
    <x v="0"/>
    <n v="12"/>
    <n v="9"/>
    <n v="89"/>
    <n v="1068"/>
    <n v="801"/>
    <n v="267"/>
    <n v="9"/>
    <x v="0"/>
  </r>
  <r>
    <x v="11"/>
    <n v="44044"/>
    <x v="9"/>
    <x v="1"/>
    <x v="9"/>
    <x v="3"/>
    <x v="0"/>
    <x v="3"/>
    <x v="0"/>
    <x v="5"/>
    <x v="0"/>
    <n v="16"/>
    <n v="13"/>
    <n v="77"/>
    <n v="1232"/>
    <n v="1001"/>
    <n v="231"/>
    <n v="8"/>
    <x v="1"/>
  </r>
  <r>
    <x v="12"/>
    <n v="44045"/>
    <x v="3"/>
    <x v="0"/>
    <x v="3"/>
    <x v="0"/>
    <x v="0"/>
    <x v="0"/>
    <x v="0"/>
    <x v="6"/>
    <x v="1"/>
    <n v="70"/>
    <n v="67"/>
    <n v="68"/>
    <n v="4760"/>
    <n v="4556"/>
    <n v="204"/>
    <n v="8"/>
    <x v="1"/>
  </r>
  <r>
    <x v="13"/>
    <n v="44046"/>
    <x v="3"/>
    <x v="0"/>
    <x v="3"/>
    <x v="1"/>
    <x v="0"/>
    <x v="1"/>
    <x v="0"/>
    <x v="7"/>
    <x v="1"/>
    <n v="15"/>
    <n v="12"/>
    <n v="15"/>
    <n v="225"/>
    <n v="180"/>
    <n v="45"/>
    <n v="8"/>
    <x v="1"/>
  </r>
  <r>
    <x v="14"/>
    <n v="44047"/>
    <x v="3"/>
    <x v="0"/>
    <x v="3"/>
    <x v="2"/>
    <x v="0"/>
    <x v="2"/>
    <x v="0"/>
    <x v="5"/>
    <x v="0"/>
    <n v="16"/>
    <n v="13"/>
    <n v="47"/>
    <n v="752"/>
    <n v="611"/>
    <n v="141"/>
    <n v="8"/>
    <x v="1"/>
  </r>
  <r>
    <x v="15"/>
    <n v="44048"/>
    <x v="3"/>
    <x v="0"/>
    <x v="3"/>
    <x v="3"/>
    <x v="0"/>
    <x v="3"/>
    <x v="0"/>
    <x v="8"/>
    <x v="0"/>
    <n v="20"/>
    <n v="17"/>
    <n v="6"/>
    <n v="120"/>
    <n v="102"/>
    <n v="18"/>
    <n v="8"/>
    <x v="1"/>
  </r>
  <r>
    <x v="16"/>
    <n v="44052"/>
    <x v="3"/>
    <x v="0"/>
    <x v="3"/>
    <x v="0"/>
    <x v="0"/>
    <x v="0"/>
    <x v="0"/>
    <x v="9"/>
    <x v="0"/>
    <n v="12"/>
    <n v="9"/>
    <n v="10"/>
    <n v="120"/>
    <n v="90"/>
    <n v="30"/>
    <n v="8"/>
    <x v="1"/>
  </r>
  <r>
    <x v="17"/>
    <n v="44051"/>
    <x v="3"/>
    <x v="0"/>
    <x v="3"/>
    <x v="1"/>
    <x v="0"/>
    <x v="1"/>
    <x v="0"/>
    <x v="10"/>
    <x v="1"/>
    <n v="12"/>
    <n v="9"/>
    <n v="11"/>
    <n v="132"/>
    <n v="99"/>
    <n v="33"/>
    <n v="8"/>
    <x v="1"/>
  </r>
  <r>
    <x v="18"/>
    <n v="44051"/>
    <x v="10"/>
    <x v="1"/>
    <x v="10"/>
    <x v="2"/>
    <x v="1"/>
    <x v="2"/>
    <x v="0"/>
    <x v="11"/>
    <x v="1"/>
    <n v="18"/>
    <n v="15"/>
    <n v="60"/>
    <n v="1080"/>
    <n v="900"/>
    <n v="180"/>
    <n v="8"/>
    <x v="1"/>
  </r>
  <r>
    <x v="19"/>
    <n v="44052"/>
    <x v="11"/>
    <x v="0"/>
    <x v="11"/>
    <x v="3"/>
    <x v="0"/>
    <x v="3"/>
    <x v="0"/>
    <x v="12"/>
    <x v="0"/>
    <n v="10"/>
    <n v="7"/>
    <n v="89"/>
    <n v="890"/>
    <n v="623"/>
    <n v="267"/>
    <n v="8"/>
    <x v="1"/>
  </r>
  <r>
    <x v="20"/>
    <n v="44053"/>
    <x v="12"/>
    <x v="1"/>
    <x v="12"/>
    <x v="0"/>
    <x v="0"/>
    <x v="0"/>
    <x v="0"/>
    <x v="13"/>
    <x v="0"/>
    <n v="15"/>
    <n v="12"/>
    <n v="77"/>
    <n v="1155"/>
    <n v="924"/>
    <n v="231"/>
    <n v="8"/>
    <x v="1"/>
  </r>
  <r>
    <x v="21"/>
    <n v="44054"/>
    <x v="13"/>
    <x v="0"/>
    <x v="13"/>
    <x v="1"/>
    <x v="1"/>
    <x v="1"/>
    <x v="0"/>
    <x v="14"/>
    <x v="0"/>
    <n v="15"/>
    <n v="12"/>
    <n v="68"/>
    <n v="1020"/>
    <n v="816"/>
    <n v="204"/>
    <n v="8"/>
    <x v="1"/>
  </r>
  <r>
    <x v="22"/>
    <n v="44055"/>
    <x v="14"/>
    <x v="1"/>
    <x v="14"/>
    <x v="0"/>
    <x v="0"/>
    <x v="0"/>
    <x v="0"/>
    <x v="15"/>
    <x v="1"/>
    <n v="23"/>
    <n v="20"/>
    <n v="15"/>
    <n v="345"/>
    <n v="300"/>
    <n v="45"/>
    <n v="8"/>
    <x v="1"/>
  </r>
  <r>
    <x v="23"/>
    <n v="44056"/>
    <x v="15"/>
    <x v="0"/>
    <x v="15"/>
    <x v="1"/>
    <x v="1"/>
    <x v="1"/>
    <x v="0"/>
    <x v="16"/>
    <x v="1"/>
    <n v="9"/>
    <n v="6"/>
    <n v="47"/>
    <n v="423"/>
    <n v="282"/>
    <n v="141"/>
    <n v="8"/>
    <x v="1"/>
  </r>
  <r>
    <x v="24"/>
    <n v="44057"/>
    <x v="16"/>
    <x v="1"/>
    <x v="16"/>
    <x v="0"/>
    <x v="0"/>
    <x v="0"/>
    <x v="0"/>
    <x v="17"/>
    <x v="1"/>
    <n v="18"/>
    <n v="15"/>
    <n v="6"/>
    <n v="108"/>
    <n v="90"/>
    <n v="18"/>
    <n v="8"/>
    <x v="1"/>
  </r>
  <r>
    <x v="25"/>
    <n v="44058"/>
    <x v="17"/>
    <x v="0"/>
    <x v="17"/>
    <x v="1"/>
    <x v="1"/>
    <x v="1"/>
    <x v="0"/>
    <x v="18"/>
    <x v="0"/>
    <n v="14"/>
    <n v="11"/>
    <n v="10"/>
    <n v="140"/>
    <n v="110"/>
    <n v="30"/>
    <n v="8"/>
    <x v="1"/>
  </r>
  <r>
    <x v="26"/>
    <n v="44062"/>
    <x v="18"/>
    <x v="0"/>
    <x v="18"/>
    <x v="0"/>
    <x v="0"/>
    <x v="0"/>
    <x v="0"/>
    <x v="19"/>
    <x v="0"/>
    <n v="30"/>
    <n v="27"/>
    <n v="11"/>
    <n v="330"/>
    <n v="297"/>
    <n v="33"/>
    <n v="8"/>
    <x v="1"/>
  </r>
  <r>
    <x v="27"/>
    <n v="44061"/>
    <x v="19"/>
    <x v="0"/>
    <x v="19"/>
    <x v="1"/>
    <x v="1"/>
    <x v="1"/>
    <x v="0"/>
    <x v="20"/>
    <x v="0"/>
    <n v="16"/>
    <n v="13"/>
    <n v="60"/>
    <n v="960"/>
    <n v="780"/>
    <n v="180"/>
    <n v="8"/>
    <x v="1"/>
  </r>
  <r>
    <x v="28"/>
    <n v="44061"/>
    <x v="20"/>
    <x v="1"/>
    <x v="20"/>
    <x v="0"/>
    <x v="0"/>
    <x v="0"/>
    <x v="0"/>
    <x v="0"/>
    <x v="0"/>
    <n v="52"/>
    <n v="49"/>
    <n v="89"/>
    <n v="4628"/>
    <n v="4361"/>
    <n v="267"/>
    <n v="8"/>
    <x v="1"/>
  </r>
  <r>
    <x v="29"/>
    <n v="44062"/>
    <x v="21"/>
    <x v="0"/>
    <x v="21"/>
    <x v="1"/>
    <x v="1"/>
    <x v="1"/>
    <x v="0"/>
    <x v="21"/>
    <x v="0"/>
    <n v="14"/>
    <n v="11"/>
    <n v="77"/>
    <n v="1078"/>
    <n v="847"/>
    <n v="231"/>
    <n v="8"/>
    <x v="1"/>
  </r>
  <r>
    <x v="30"/>
    <n v="44063"/>
    <x v="22"/>
    <x v="0"/>
    <x v="22"/>
    <x v="0"/>
    <x v="0"/>
    <x v="0"/>
    <x v="0"/>
    <x v="22"/>
    <x v="0"/>
    <n v="6"/>
    <n v="3"/>
    <n v="68"/>
    <n v="408"/>
    <n v="204"/>
    <n v="204"/>
    <n v="8"/>
    <x v="1"/>
  </r>
  <r>
    <x v="31"/>
    <n v="44064"/>
    <x v="23"/>
    <x v="0"/>
    <x v="23"/>
    <x v="1"/>
    <x v="1"/>
    <x v="1"/>
    <x v="0"/>
    <x v="23"/>
    <x v="0"/>
    <n v="13"/>
    <n v="10"/>
    <n v="15"/>
    <n v="195"/>
    <n v="150"/>
    <n v="45"/>
    <n v="8"/>
    <x v="1"/>
  </r>
  <r>
    <x v="32"/>
    <n v="44065"/>
    <x v="24"/>
    <x v="1"/>
    <x v="24"/>
    <x v="0"/>
    <x v="0"/>
    <x v="0"/>
    <x v="0"/>
    <x v="24"/>
    <x v="0"/>
    <n v="15"/>
    <n v="12"/>
    <n v="47"/>
    <n v="705"/>
    <n v="564"/>
    <n v="141"/>
    <n v="8"/>
    <x v="1"/>
  </r>
  <r>
    <x v="33"/>
    <n v="44066"/>
    <x v="25"/>
    <x v="0"/>
    <x v="25"/>
    <x v="1"/>
    <x v="1"/>
    <x v="1"/>
    <x v="0"/>
    <x v="3"/>
    <x v="0"/>
    <n v="20"/>
    <n v="17"/>
    <n v="6"/>
    <n v="120"/>
    <n v="102"/>
    <n v="18"/>
    <n v="8"/>
    <x v="1"/>
  </r>
  <r>
    <x v="34"/>
    <n v="44067"/>
    <x v="26"/>
    <x v="0"/>
    <x v="26"/>
    <x v="0"/>
    <x v="0"/>
    <x v="0"/>
    <x v="0"/>
    <x v="4"/>
    <x v="0"/>
    <n v="12"/>
    <n v="9"/>
    <n v="10"/>
    <n v="120"/>
    <n v="90"/>
    <n v="30"/>
    <n v="8"/>
    <x v="1"/>
  </r>
  <r>
    <x v="35"/>
    <n v="44068"/>
    <x v="27"/>
    <x v="1"/>
    <x v="27"/>
    <x v="1"/>
    <x v="1"/>
    <x v="1"/>
    <x v="0"/>
    <x v="5"/>
    <x v="0"/>
    <n v="16"/>
    <n v="13"/>
    <n v="11"/>
    <n v="176"/>
    <n v="143"/>
    <n v="33"/>
    <n v="8"/>
    <x v="1"/>
  </r>
  <r>
    <x v="36"/>
    <n v="44072"/>
    <x v="28"/>
    <x v="0"/>
    <x v="11"/>
    <x v="0"/>
    <x v="0"/>
    <x v="0"/>
    <x v="0"/>
    <x v="8"/>
    <x v="0"/>
    <n v="20"/>
    <n v="17"/>
    <n v="60"/>
    <n v="1200"/>
    <n v="1020"/>
    <n v="180"/>
    <n v="8"/>
    <x v="1"/>
  </r>
  <r>
    <x v="37"/>
    <n v="44071"/>
    <x v="29"/>
    <x v="1"/>
    <x v="28"/>
    <x v="1"/>
    <x v="1"/>
    <x v="1"/>
    <x v="0"/>
    <x v="9"/>
    <x v="0"/>
    <n v="12"/>
    <n v="9"/>
    <n v="89"/>
    <n v="1068"/>
    <n v="801"/>
    <n v="267"/>
    <n v="8"/>
    <x v="1"/>
  </r>
  <r>
    <x v="38"/>
    <n v="44071"/>
    <x v="30"/>
    <x v="0"/>
    <x v="29"/>
    <x v="0"/>
    <x v="0"/>
    <x v="0"/>
    <x v="0"/>
    <x v="12"/>
    <x v="0"/>
    <n v="10"/>
    <n v="7"/>
    <n v="77"/>
    <n v="770"/>
    <n v="539"/>
    <n v="231"/>
    <n v="8"/>
    <x v="1"/>
  </r>
  <r>
    <x v="39"/>
    <n v="44072"/>
    <x v="31"/>
    <x v="0"/>
    <x v="30"/>
    <x v="1"/>
    <x v="1"/>
    <x v="1"/>
    <x v="0"/>
    <x v="13"/>
    <x v="0"/>
    <n v="15"/>
    <n v="12"/>
    <n v="68"/>
    <n v="1020"/>
    <n v="816"/>
    <n v="204"/>
    <n v="8"/>
    <x v="1"/>
  </r>
  <r>
    <x v="40"/>
    <n v="44073"/>
    <x v="32"/>
    <x v="1"/>
    <x v="31"/>
    <x v="0"/>
    <x v="0"/>
    <x v="0"/>
    <x v="0"/>
    <x v="14"/>
    <x v="0"/>
    <n v="15"/>
    <n v="12"/>
    <n v="15"/>
    <n v="225"/>
    <n v="180"/>
    <n v="45"/>
    <n v="8"/>
    <x v="1"/>
  </r>
  <r>
    <x v="41"/>
    <n v="44074"/>
    <x v="33"/>
    <x v="0"/>
    <x v="32"/>
    <x v="1"/>
    <x v="1"/>
    <x v="1"/>
    <x v="0"/>
    <x v="25"/>
    <x v="0"/>
    <n v="20"/>
    <n v="17"/>
    <n v="47"/>
    <n v="940"/>
    <n v="799"/>
    <n v="141"/>
    <n v="8"/>
    <x v="1"/>
  </r>
  <r>
    <x v="42"/>
    <n v="44044"/>
    <x v="34"/>
    <x v="0"/>
    <x v="1"/>
    <x v="0"/>
    <x v="0"/>
    <x v="0"/>
    <x v="1"/>
    <x v="26"/>
    <x v="0"/>
    <n v="12"/>
    <n v="9"/>
    <n v="6"/>
    <n v="72"/>
    <n v="54"/>
    <n v="18"/>
    <n v="8"/>
    <x v="1"/>
  </r>
  <r>
    <x v="43"/>
    <n v="44045"/>
    <x v="35"/>
    <x v="1"/>
    <x v="2"/>
    <x v="1"/>
    <x v="1"/>
    <x v="1"/>
    <x v="1"/>
    <x v="27"/>
    <x v="0"/>
    <n v="13"/>
    <n v="10"/>
    <n v="10"/>
    <n v="130"/>
    <n v="100"/>
    <n v="30"/>
    <n v="8"/>
    <x v="1"/>
  </r>
  <r>
    <x v="44"/>
    <n v="44046"/>
    <x v="36"/>
    <x v="1"/>
    <x v="3"/>
    <x v="0"/>
    <x v="0"/>
    <x v="0"/>
    <x v="1"/>
    <x v="28"/>
    <x v="0"/>
    <n v="15"/>
    <n v="12"/>
    <n v="11"/>
    <n v="165"/>
    <n v="132"/>
    <n v="33"/>
    <n v="8"/>
    <x v="1"/>
  </r>
  <r>
    <x v="45"/>
    <n v="44047"/>
    <x v="37"/>
    <x v="1"/>
    <x v="5"/>
    <x v="1"/>
    <x v="1"/>
    <x v="1"/>
    <x v="1"/>
    <x v="18"/>
    <x v="0"/>
    <n v="14"/>
    <n v="11"/>
    <n v="60"/>
    <n v="840"/>
    <n v="660"/>
    <n v="180"/>
    <n v="8"/>
    <x v="1"/>
  </r>
  <r>
    <x v="46"/>
    <n v="44048"/>
    <x v="38"/>
    <x v="0"/>
    <x v="6"/>
    <x v="0"/>
    <x v="0"/>
    <x v="0"/>
    <x v="1"/>
    <x v="19"/>
    <x v="0"/>
    <n v="30"/>
    <n v="27"/>
    <n v="89"/>
    <n v="2670"/>
    <n v="2403"/>
    <n v="267"/>
    <n v="8"/>
    <x v="1"/>
  </r>
  <r>
    <x v="47"/>
    <n v="44052"/>
    <x v="39"/>
    <x v="0"/>
    <x v="11"/>
    <x v="1"/>
    <x v="1"/>
    <x v="1"/>
    <x v="1"/>
    <x v="20"/>
    <x v="0"/>
    <n v="16"/>
    <n v="13"/>
    <n v="77"/>
    <n v="1232"/>
    <n v="1001"/>
    <n v="231"/>
    <n v="8"/>
    <x v="1"/>
  </r>
  <r>
    <x v="48"/>
    <n v="44051"/>
    <x v="40"/>
    <x v="0"/>
    <x v="28"/>
    <x v="0"/>
    <x v="0"/>
    <x v="0"/>
    <x v="1"/>
    <x v="1"/>
    <x v="1"/>
    <n v="9"/>
    <n v="6"/>
    <n v="68"/>
    <n v="612"/>
    <n v="408"/>
    <n v="204"/>
    <n v="8"/>
    <x v="1"/>
  </r>
  <r>
    <x v="49"/>
    <n v="44051"/>
    <x v="41"/>
    <x v="0"/>
    <x v="29"/>
    <x v="1"/>
    <x v="1"/>
    <x v="1"/>
    <x v="1"/>
    <x v="2"/>
    <x v="1"/>
    <n v="5"/>
    <n v="2"/>
    <n v="15"/>
    <n v="75"/>
    <n v="30"/>
    <n v="45"/>
    <n v="8"/>
    <x v="1"/>
  </r>
  <r>
    <x v="50"/>
    <n v="44052"/>
    <x v="42"/>
    <x v="0"/>
    <x v="6"/>
    <x v="0"/>
    <x v="0"/>
    <x v="0"/>
    <x v="1"/>
    <x v="29"/>
    <x v="1"/>
    <n v="18"/>
    <n v="15"/>
    <n v="47"/>
    <n v="846"/>
    <n v="705"/>
    <n v="141"/>
    <n v="8"/>
    <x v="1"/>
  </r>
  <r>
    <x v="51"/>
    <n v="44053"/>
    <x v="43"/>
    <x v="0"/>
    <x v="7"/>
    <x v="1"/>
    <x v="1"/>
    <x v="1"/>
    <x v="1"/>
    <x v="30"/>
    <x v="1"/>
    <n v="10"/>
    <n v="7"/>
    <n v="6"/>
    <n v="60"/>
    <n v="42"/>
    <n v="18"/>
    <n v="8"/>
    <x v="1"/>
  </r>
  <r>
    <x v="52"/>
    <n v="44054"/>
    <x v="44"/>
    <x v="0"/>
    <x v="8"/>
    <x v="0"/>
    <x v="0"/>
    <x v="0"/>
    <x v="1"/>
    <x v="31"/>
    <x v="1"/>
    <n v="20"/>
    <n v="17"/>
    <n v="10"/>
    <n v="200"/>
    <n v="170"/>
    <n v="30"/>
    <n v="8"/>
    <x v="1"/>
  </r>
  <r>
    <x v="53"/>
    <n v="44055"/>
    <x v="45"/>
    <x v="0"/>
    <x v="9"/>
    <x v="1"/>
    <x v="1"/>
    <x v="1"/>
    <x v="1"/>
    <x v="6"/>
    <x v="1"/>
    <n v="70"/>
    <n v="67"/>
    <n v="11"/>
    <n v="770"/>
    <n v="737"/>
    <n v="33"/>
    <n v="8"/>
    <x v="1"/>
  </r>
  <r>
    <x v="54"/>
    <n v="44056"/>
    <x v="46"/>
    <x v="0"/>
    <x v="33"/>
    <x v="0"/>
    <x v="0"/>
    <x v="0"/>
    <x v="1"/>
    <x v="7"/>
    <x v="1"/>
    <n v="15"/>
    <n v="12"/>
    <n v="60"/>
    <n v="900"/>
    <n v="720"/>
    <n v="180"/>
    <n v="8"/>
    <x v="1"/>
  </r>
  <r>
    <x v="55"/>
    <n v="44057"/>
    <x v="47"/>
    <x v="0"/>
    <x v="34"/>
    <x v="1"/>
    <x v="1"/>
    <x v="1"/>
    <x v="1"/>
    <x v="10"/>
    <x v="1"/>
    <n v="12"/>
    <n v="9"/>
    <n v="89"/>
    <n v="1068"/>
    <n v="801"/>
    <n v="267"/>
    <n v="8"/>
    <x v="1"/>
  </r>
  <r>
    <x v="56"/>
    <n v="44058"/>
    <x v="48"/>
    <x v="1"/>
    <x v="0"/>
    <x v="0"/>
    <x v="0"/>
    <x v="0"/>
    <x v="1"/>
    <x v="11"/>
    <x v="1"/>
    <n v="18"/>
    <n v="15"/>
    <n v="77"/>
    <n v="1386"/>
    <n v="1155"/>
    <n v="231"/>
    <n v="8"/>
    <x v="1"/>
  </r>
  <r>
    <x v="57"/>
    <n v="44062"/>
    <x v="49"/>
    <x v="0"/>
    <x v="35"/>
    <x v="1"/>
    <x v="1"/>
    <x v="1"/>
    <x v="1"/>
    <x v="15"/>
    <x v="1"/>
    <n v="23"/>
    <n v="20"/>
    <n v="68"/>
    <n v="1564"/>
    <n v="1360"/>
    <n v="204"/>
    <n v="8"/>
    <x v="1"/>
  </r>
  <r>
    <x v="58"/>
    <n v="44061"/>
    <x v="50"/>
    <x v="1"/>
    <x v="36"/>
    <x v="0"/>
    <x v="0"/>
    <x v="0"/>
    <x v="1"/>
    <x v="16"/>
    <x v="1"/>
    <n v="9"/>
    <n v="6"/>
    <n v="15"/>
    <n v="135"/>
    <n v="90"/>
    <n v="45"/>
    <n v="8"/>
    <x v="1"/>
  </r>
  <r>
    <x v="59"/>
    <n v="44061"/>
    <x v="51"/>
    <x v="0"/>
    <x v="37"/>
    <x v="1"/>
    <x v="1"/>
    <x v="1"/>
    <x v="1"/>
    <x v="17"/>
    <x v="1"/>
    <n v="18"/>
    <n v="15"/>
    <n v="47"/>
    <n v="846"/>
    <n v="705"/>
    <n v="141"/>
    <n v="8"/>
    <x v="1"/>
  </r>
  <r>
    <x v="60"/>
    <n v="44062"/>
    <x v="52"/>
    <x v="1"/>
    <x v="10"/>
    <x v="0"/>
    <x v="0"/>
    <x v="0"/>
    <x v="1"/>
    <x v="0"/>
    <x v="0"/>
    <n v="52"/>
    <n v="49"/>
    <n v="6"/>
    <n v="312"/>
    <n v="294"/>
    <n v="18"/>
    <n v="8"/>
    <x v="1"/>
  </r>
  <r>
    <x v="61"/>
    <n v="44063"/>
    <x v="53"/>
    <x v="1"/>
    <x v="11"/>
    <x v="1"/>
    <x v="1"/>
    <x v="1"/>
    <x v="1"/>
    <x v="1"/>
    <x v="1"/>
    <n v="9"/>
    <n v="6"/>
    <n v="10"/>
    <n v="90"/>
    <n v="60"/>
    <n v="30"/>
    <n v="8"/>
    <x v="1"/>
  </r>
  <r>
    <x v="62"/>
    <n v="44064"/>
    <x v="54"/>
    <x v="0"/>
    <x v="20"/>
    <x v="0"/>
    <x v="0"/>
    <x v="0"/>
    <x v="1"/>
    <x v="2"/>
    <x v="1"/>
    <n v="5"/>
    <n v="2"/>
    <n v="11"/>
    <n v="55"/>
    <n v="22"/>
    <n v="33"/>
    <n v="8"/>
    <x v="1"/>
  </r>
  <r>
    <x v="63"/>
    <n v="44065"/>
    <x v="55"/>
    <x v="1"/>
    <x v="21"/>
    <x v="1"/>
    <x v="1"/>
    <x v="1"/>
    <x v="1"/>
    <x v="21"/>
    <x v="0"/>
    <n v="14"/>
    <n v="11"/>
    <n v="60"/>
    <n v="840"/>
    <n v="660"/>
    <n v="180"/>
    <n v="8"/>
    <x v="1"/>
  </r>
  <r>
    <x v="64"/>
    <n v="44066"/>
    <x v="56"/>
    <x v="0"/>
    <x v="22"/>
    <x v="0"/>
    <x v="0"/>
    <x v="0"/>
    <x v="1"/>
    <x v="22"/>
    <x v="0"/>
    <n v="6"/>
    <n v="3"/>
    <n v="89"/>
    <n v="534"/>
    <n v="267"/>
    <n v="267"/>
    <n v="8"/>
    <x v="1"/>
  </r>
  <r>
    <x v="65"/>
    <n v="44067"/>
    <x v="57"/>
    <x v="0"/>
    <x v="23"/>
    <x v="1"/>
    <x v="1"/>
    <x v="1"/>
    <x v="1"/>
    <x v="30"/>
    <x v="1"/>
    <n v="10"/>
    <n v="7"/>
    <n v="77"/>
    <n v="770"/>
    <n v="539"/>
    <n v="231"/>
    <n v="8"/>
    <x v="1"/>
  </r>
  <r>
    <x v="66"/>
    <n v="44068"/>
    <x v="58"/>
    <x v="1"/>
    <x v="24"/>
    <x v="0"/>
    <x v="0"/>
    <x v="0"/>
    <x v="1"/>
    <x v="23"/>
    <x v="0"/>
    <n v="13"/>
    <n v="10"/>
    <n v="68"/>
    <n v="884"/>
    <n v="680"/>
    <n v="204"/>
    <n v="8"/>
    <x v="1"/>
  </r>
  <r>
    <x v="67"/>
    <n v="44072"/>
    <x v="59"/>
    <x v="0"/>
    <x v="13"/>
    <x v="1"/>
    <x v="1"/>
    <x v="1"/>
    <x v="1"/>
    <x v="31"/>
    <x v="1"/>
    <n v="20"/>
    <n v="17"/>
    <n v="15"/>
    <n v="300"/>
    <n v="255"/>
    <n v="45"/>
    <n v="8"/>
    <x v="1"/>
  </r>
  <r>
    <x v="68"/>
    <n v="44071"/>
    <x v="60"/>
    <x v="1"/>
    <x v="14"/>
    <x v="0"/>
    <x v="0"/>
    <x v="0"/>
    <x v="1"/>
    <x v="24"/>
    <x v="0"/>
    <n v="15"/>
    <n v="12"/>
    <n v="47"/>
    <n v="705"/>
    <n v="564"/>
    <n v="141"/>
    <n v="8"/>
    <x v="1"/>
  </r>
  <r>
    <x v="69"/>
    <n v="44071"/>
    <x v="61"/>
    <x v="1"/>
    <x v="15"/>
    <x v="1"/>
    <x v="1"/>
    <x v="1"/>
    <x v="1"/>
    <x v="3"/>
    <x v="0"/>
    <n v="20"/>
    <n v="17"/>
    <n v="6"/>
    <n v="120"/>
    <n v="102"/>
    <n v="18"/>
    <n v="8"/>
    <x v="1"/>
  </r>
  <r>
    <x v="70"/>
    <n v="44072"/>
    <x v="62"/>
    <x v="0"/>
    <x v="34"/>
    <x v="0"/>
    <x v="0"/>
    <x v="0"/>
    <x v="1"/>
    <x v="4"/>
    <x v="0"/>
    <n v="12"/>
    <n v="9"/>
    <n v="10"/>
    <n v="120"/>
    <n v="90"/>
    <n v="30"/>
    <n v="8"/>
    <x v="1"/>
  </r>
  <r>
    <x v="71"/>
    <n v="44073"/>
    <x v="63"/>
    <x v="1"/>
    <x v="0"/>
    <x v="1"/>
    <x v="1"/>
    <x v="1"/>
    <x v="1"/>
    <x v="5"/>
    <x v="0"/>
    <n v="16"/>
    <n v="13"/>
    <n v="11"/>
    <n v="176"/>
    <n v="143"/>
    <n v="33"/>
    <n v="8"/>
    <x v="1"/>
  </r>
  <r>
    <x v="72"/>
    <n v="44074"/>
    <x v="64"/>
    <x v="0"/>
    <x v="35"/>
    <x v="0"/>
    <x v="0"/>
    <x v="0"/>
    <x v="1"/>
    <x v="6"/>
    <x v="1"/>
    <n v="70"/>
    <n v="67"/>
    <n v="60"/>
    <n v="4200"/>
    <n v="4020"/>
    <n v="180"/>
    <n v="8"/>
    <x v="1"/>
  </r>
  <r>
    <x v="73"/>
    <n v="44075"/>
    <x v="65"/>
    <x v="0"/>
    <x v="36"/>
    <x v="1"/>
    <x v="1"/>
    <x v="1"/>
    <x v="1"/>
    <x v="7"/>
    <x v="1"/>
    <n v="15"/>
    <n v="12"/>
    <n v="89"/>
    <n v="1335"/>
    <n v="1068"/>
    <n v="267"/>
    <n v="9"/>
    <x v="0"/>
  </r>
  <r>
    <x v="74"/>
    <n v="44076"/>
    <x v="66"/>
    <x v="1"/>
    <x v="37"/>
    <x v="0"/>
    <x v="0"/>
    <x v="0"/>
    <x v="1"/>
    <x v="5"/>
    <x v="0"/>
    <n v="16"/>
    <n v="13"/>
    <n v="77"/>
    <n v="1232"/>
    <n v="1001"/>
    <n v="231"/>
    <n v="9"/>
    <x v="0"/>
  </r>
  <r>
    <x v="75"/>
    <n v="44077"/>
    <x v="67"/>
    <x v="0"/>
    <x v="26"/>
    <x v="1"/>
    <x v="1"/>
    <x v="1"/>
    <x v="1"/>
    <x v="8"/>
    <x v="0"/>
    <n v="20"/>
    <n v="17"/>
    <n v="68"/>
    <n v="1360"/>
    <n v="1156"/>
    <n v="204"/>
    <n v="9"/>
    <x v="0"/>
  </r>
  <r>
    <x v="76"/>
    <n v="44078"/>
    <x v="68"/>
    <x v="0"/>
    <x v="27"/>
    <x v="0"/>
    <x v="0"/>
    <x v="0"/>
    <x v="1"/>
    <x v="9"/>
    <x v="0"/>
    <n v="12"/>
    <n v="9"/>
    <n v="15"/>
    <n v="180"/>
    <n v="135"/>
    <n v="45"/>
    <n v="9"/>
    <x v="0"/>
  </r>
  <r>
    <x v="77"/>
    <n v="44079"/>
    <x v="69"/>
    <x v="1"/>
    <x v="11"/>
    <x v="1"/>
    <x v="1"/>
    <x v="1"/>
    <x v="1"/>
    <x v="10"/>
    <x v="1"/>
    <n v="12"/>
    <n v="9"/>
    <n v="47"/>
    <n v="564"/>
    <n v="423"/>
    <n v="141"/>
    <n v="9"/>
    <x v="0"/>
  </r>
  <r>
    <x v="78"/>
    <n v="44083"/>
    <x v="70"/>
    <x v="0"/>
    <x v="28"/>
    <x v="0"/>
    <x v="0"/>
    <x v="0"/>
    <x v="1"/>
    <x v="11"/>
    <x v="1"/>
    <n v="18"/>
    <n v="15"/>
    <n v="6"/>
    <n v="108"/>
    <n v="90"/>
    <n v="18"/>
    <n v="9"/>
    <x v="0"/>
  </r>
  <r>
    <x v="79"/>
    <n v="44082"/>
    <x v="71"/>
    <x v="1"/>
    <x v="11"/>
    <x v="1"/>
    <x v="1"/>
    <x v="1"/>
    <x v="1"/>
    <x v="12"/>
    <x v="0"/>
    <n v="10"/>
    <n v="7"/>
    <n v="10"/>
    <n v="100"/>
    <n v="70"/>
    <n v="30"/>
    <n v="9"/>
    <x v="0"/>
  </r>
  <r>
    <x v="80"/>
    <n v="44082"/>
    <x v="72"/>
    <x v="0"/>
    <x v="28"/>
    <x v="0"/>
    <x v="0"/>
    <x v="0"/>
    <x v="1"/>
    <x v="13"/>
    <x v="0"/>
    <n v="15"/>
    <n v="12"/>
    <n v="11"/>
    <n v="165"/>
    <n v="132"/>
    <n v="33"/>
    <n v="9"/>
    <x v="0"/>
  </r>
  <r>
    <x v="81"/>
    <n v="44083"/>
    <x v="73"/>
    <x v="1"/>
    <x v="29"/>
    <x v="1"/>
    <x v="1"/>
    <x v="1"/>
    <x v="1"/>
    <x v="14"/>
    <x v="0"/>
    <n v="15"/>
    <n v="12"/>
    <n v="60"/>
    <n v="900"/>
    <n v="720"/>
    <n v="180"/>
    <n v="9"/>
    <x v="0"/>
  </r>
  <r>
    <x v="82"/>
    <n v="44084"/>
    <x v="74"/>
    <x v="1"/>
    <x v="30"/>
    <x v="0"/>
    <x v="0"/>
    <x v="0"/>
    <x v="1"/>
    <x v="15"/>
    <x v="1"/>
    <n v="23"/>
    <n v="20"/>
    <n v="89"/>
    <n v="2047"/>
    <n v="1780"/>
    <n v="267"/>
    <n v="9"/>
    <x v="0"/>
  </r>
  <r>
    <x v="83"/>
    <n v="44085"/>
    <x v="75"/>
    <x v="1"/>
    <x v="31"/>
    <x v="1"/>
    <x v="1"/>
    <x v="1"/>
    <x v="1"/>
    <x v="16"/>
    <x v="1"/>
    <n v="9"/>
    <n v="6"/>
    <n v="77"/>
    <n v="693"/>
    <n v="462"/>
    <n v="231"/>
    <n v="9"/>
    <x v="0"/>
  </r>
  <r>
    <x v="84"/>
    <n v="44086"/>
    <x v="76"/>
    <x v="1"/>
    <x v="32"/>
    <x v="0"/>
    <x v="0"/>
    <x v="0"/>
    <x v="1"/>
    <x v="17"/>
    <x v="1"/>
    <n v="18"/>
    <n v="15"/>
    <n v="68"/>
    <n v="1224"/>
    <n v="1020"/>
    <n v="204"/>
    <n v="9"/>
    <x v="0"/>
  </r>
  <r>
    <x v="85"/>
    <n v="44087"/>
    <x v="77"/>
    <x v="1"/>
    <x v="1"/>
    <x v="1"/>
    <x v="1"/>
    <x v="1"/>
    <x v="1"/>
    <x v="18"/>
    <x v="0"/>
    <n v="14"/>
    <n v="11"/>
    <n v="15"/>
    <n v="210"/>
    <n v="165"/>
    <n v="45"/>
    <n v="9"/>
    <x v="0"/>
  </r>
  <r>
    <x v="86"/>
    <n v="44088"/>
    <x v="78"/>
    <x v="1"/>
    <x v="2"/>
    <x v="0"/>
    <x v="0"/>
    <x v="0"/>
    <x v="1"/>
    <x v="19"/>
    <x v="0"/>
    <n v="30"/>
    <n v="27"/>
    <n v="47"/>
    <n v="1410"/>
    <n v="1269"/>
    <n v="141"/>
    <n v="9"/>
    <x v="0"/>
  </r>
  <r>
    <x v="87"/>
    <n v="44089"/>
    <x v="79"/>
    <x v="1"/>
    <x v="3"/>
    <x v="1"/>
    <x v="1"/>
    <x v="1"/>
    <x v="1"/>
    <x v="20"/>
    <x v="0"/>
    <n v="16"/>
    <n v="13"/>
    <n v="6"/>
    <n v="96"/>
    <n v="78"/>
    <n v="18"/>
    <n v="9"/>
    <x v="0"/>
  </r>
  <r>
    <x v="88"/>
    <n v="44093"/>
    <x v="80"/>
    <x v="0"/>
    <x v="38"/>
    <x v="0"/>
    <x v="0"/>
    <x v="0"/>
    <x v="1"/>
    <x v="0"/>
    <x v="0"/>
    <n v="52"/>
    <n v="49"/>
    <n v="10"/>
    <n v="520"/>
    <n v="490"/>
    <n v="30"/>
    <n v="9"/>
    <x v="0"/>
  </r>
  <r>
    <x v="89"/>
    <n v="44092"/>
    <x v="81"/>
    <x v="1"/>
    <x v="39"/>
    <x v="1"/>
    <x v="1"/>
    <x v="1"/>
    <x v="1"/>
    <x v="21"/>
    <x v="0"/>
    <n v="14"/>
    <n v="11"/>
    <n v="11"/>
    <n v="154"/>
    <n v="121"/>
    <n v="33"/>
    <n v="9"/>
    <x v="0"/>
  </r>
  <r>
    <x v="90"/>
    <n v="44092"/>
    <x v="82"/>
    <x v="0"/>
    <x v="4"/>
    <x v="0"/>
    <x v="0"/>
    <x v="0"/>
    <x v="1"/>
    <x v="22"/>
    <x v="0"/>
    <n v="6"/>
    <n v="3"/>
    <n v="60"/>
    <n v="360"/>
    <n v="180"/>
    <n v="180"/>
    <n v="9"/>
    <x v="0"/>
  </r>
  <r>
    <x v="91"/>
    <n v="44093"/>
    <x v="83"/>
    <x v="1"/>
    <x v="5"/>
    <x v="1"/>
    <x v="1"/>
    <x v="1"/>
    <x v="1"/>
    <x v="23"/>
    <x v="0"/>
    <n v="13"/>
    <n v="10"/>
    <n v="89"/>
    <n v="1157"/>
    <n v="890"/>
    <n v="267"/>
    <n v="9"/>
    <x v="0"/>
  </r>
  <r>
    <x v="92"/>
    <n v="44094"/>
    <x v="84"/>
    <x v="0"/>
    <x v="6"/>
    <x v="0"/>
    <x v="0"/>
    <x v="0"/>
    <x v="1"/>
    <x v="24"/>
    <x v="0"/>
    <n v="15"/>
    <n v="12"/>
    <n v="77"/>
    <n v="1155"/>
    <n v="924"/>
    <n v="231"/>
    <n v="9"/>
    <x v="0"/>
  </r>
  <r>
    <x v="93"/>
    <n v="44095"/>
    <x v="85"/>
    <x v="1"/>
    <x v="7"/>
    <x v="1"/>
    <x v="1"/>
    <x v="1"/>
    <x v="1"/>
    <x v="3"/>
    <x v="0"/>
    <n v="20"/>
    <n v="17"/>
    <n v="68"/>
    <n v="1360"/>
    <n v="1156"/>
    <n v="204"/>
    <n v="9"/>
    <x v="0"/>
  </r>
  <r>
    <x v="94"/>
    <n v="44096"/>
    <x v="86"/>
    <x v="0"/>
    <x v="8"/>
    <x v="0"/>
    <x v="0"/>
    <x v="0"/>
    <x v="1"/>
    <x v="4"/>
    <x v="0"/>
    <n v="12"/>
    <n v="9"/>
    <n v="15"/>
    <n v="180"/>
    <n v="135"/>
    <n v="45"/>
    <n v="9"/>
    <x v="0"/>
  </r>
  <r>
    <x v="95"/>
    <n v="44097"/>
    <x v="87"/>
    <x v="1"/>
    <x v="9"/>
    <x v="1"/>
    <x v="1"/>
    <x v="1"/>
    <x v="1"/>
    <x v="5"/>
    <x v="0"/>
    <n v="16"/>
    <n v="13"/>
    <n v="47"/>
    <n v="752"/>
    <n v="611"/>
    <n v="141"/>
    <n v="9"/>
    <x v="0"/>
  </r>
  <r>
    <x v="96"/>
    <n v="44098"/>
    <x v="88"/>
    <x v="0"/>
    <x v="33"/>
    <x v="0"/>
    <x v="0"/>
    <x v="0"/>
    <x v="1"/>
    <x v="8"/>
    <x v="0"/>
    <n v="20"/>
    <n v="17"/>
    <n v="6"/>
    <n v="120"/>
    <n v="102"/>
    <n v="18"/>
    <n v="9"/>
    <x v="0"/>
  </r>
  <r>
    <x v="97"/>
    <n v="44099"/>
    <x v="89"/>
    <x v="1"/>
    <x v="34"/>
    <x v="1"/>
    <x v="1"/>
    <x v="1"/>
    <x v="1"/>
    <x v="9"/>
    <x v="0"/>
    <n v="12"/>
    <n v="9"/>
    <n v="10"/>
    <n v="120"/>
    <n v="90"/>
    <n v="30"/>
    <n v="9"/>
    <x v="0"/>
  </r>
  <r>
    <x v="98"/>
    <n v="44103"/>
    <x v="90"/>
    <x v="1"/>
    <x v="0"/>
    <x v="0"/>
    <x v="0"/>
    <x v="0"/>
    <x v="1"/>
    <x v="12"/>
    <x v="0"/>
    <n v="10"/>
    <n v="7"/>
    <n v="11"/>
    <n v="110"/>
    <n v="77"/>
    <n v="33"/>
    <n v="9"/>
    <x v="0"/>
  </r>
  <r>
    <x v="99"/>
    <n v="44102"/>
    <x v="91"/>
    <x v="1"/>
    <x v="35"/>
    <x v="1"/>
    <x v="1"/>
    <x v="1"/>
    <x v="1"/>
    <x v="13"/>
    <x v="0"/>
    <n v="15"/>
    <n v="12"/>
    <n v="60"/>
    <n v="900"/>
    <n v="720"/>
    <n v="180"/>
    <n v="9"/>
    <x v="0"/>
  </r>
  <r>
    <x v="100"/>
    <n v="44102"/>
    <x v="92"/>
    <x v="1"/>
    <x v="36"/>
    <x v="0"/>
    <x v="0"/>
    <x v="0"/>
    <x v="1"/>
    <x v="14"/>
    <x v="0"/>
    <n v="15"/>
    <n v="12"/>
    <n v="89"/>
    <n v="1335"/>
    <n v="1068"/>
    <n v="267"/>
    <n v="9"/>
    <x v="0"/>
  </r>
  <r>
    <x v="101"/>
    <n v="44103"/>
    <x v="93"/>
    <x v="1"/>
    <x v="37"/>
    <x v="1"/>
    <x v="1"/>
    <x v="1"/>
    <x v="1"/>
    <x v="25"/>
    <x v="0"/>
    <n v="20"/>
    <n v="17"/>
    <n v="77"/>
    <n v="1540"/>
    <n v="1309"/>
    <n v="231"/>
    <n v="9"/>
    <x v="0"/>
  </r>
  <r>
    <x v="102"/>
    <n v="44104"/>
    <x v="94"/>
    <x v="1"/>
    <x v="10"/>
    <x v="0"/>
    <x v="0"/>
    <x v="0"/>
    <x v="1"/>
    <x v="26"/>
    <x v="0"/>
    <n v="12"/>
    <n v="9"/>
    <n v="68"/>
    <n v="816"/>
    <n v="612"/>
    <n v="204"/>
    <n v="9"/>
    <x v="0"/>
  </r>
  <r>
    <x v="103"/>
    <n v="44094"/>
    <x v="95"/>
    <x v="1"/>
    <x v="11"/>
    <x v="1"/>
    <x v="1"/>
    <x v="1"/>
    <x v="0"/>
    <x v="27"/>
    <x v="0"/>
    <n v="13"/>
    <n v="10"/>
    <n v="15"/>
    <n v="195"/>
    <n v="150"/>
    <n v="45"/>
    <n v="9"/>
    <x v="0"/>
  </r>
  <r>
    <x v="104"/>
    <n v="44095"/>
    <x v="96"/>
    <x v="0"/>
    <x v="12"/>
    <x v="0"/>
    <x v="0"/>
    <x v="0"/>
    <x v="0"/>
    <x v="28"/>
    <x v="0"/>
    <n v="15"/>
    <n v="12"/>
    <n v="47"/>
    <n v="705"/>
    <n v="564"/>
    <n v="141"/>
    <n v="9"/>
    <x v="0"/>
  </r>
  <r>
    <x v="105"/>
    <n v="44096"/>
    <x v="97"/>
    <x v="1"/>
    <x v="13"/>
    <x v="1"/>
    <x v="1"/>
    <x v="1"/>
    <x v="0"/>
    <x v="18"/>
    <x v="0"/>
    <n v="14"/>
    <n v="11"/>
    <n v="6"/>
    <n v="84"/>
    <n v="66"/>
    <n v="18"/>
    <n v="9"/>
    <x v="0"/>
  </r>
  <r>
    <x v="106"/>
    <n v="44097"/>
    <x v="98"/>
    <x v="0"/>
    <x v="14"/>
    <x v="0"/>
    <x v="0"/>
    <x v="0"/>
    <x v="0"/>
    <x v="19"/>
    <x v="0"/>
    <n v="30"/>
    <n v="27"/>
    <n v="10"/>
    <n v="300"/>
    <n v="270"/>
    <n v="30"/>
    <n v="9"/>
    <x v="0"/>
  </r>
  <r>
    <x v="107"/>
    <n v="44098"/>
    <x v="99"/>
    <x v="0"/>
    <x v="15"/>
    <x v="1"/>
    <x v="1"/>
    <x v="1"/>
    <x v="0"/>
    <x v="20"/>
    <x v="0"/>
    <n v="16"/>
    <n v="13"/>
    <n v="11"/>
    <n v="176"/>
    <n v="143"/>
    <n v="33"/>
    <n v="9"/>
    <x v="0"/>
  </r>
  <r>
    <x v="108"/>
    <n v="44099"/>
    <x v="100"/>
    <x v="0"/>
    <x v="16"/>
    <x v="0"/>
    <x v="0"/>
    <x v="0"/>
    <x v="0"/>
    <x v="1"/>
    <x v="1"/>
    <n v="9"/>
    <n v="6"/>
    <n v="60"/>
    <n v="540"/>
    <n v="360"/>
    <n v="180"/>
    <n v="9"/>
    <x v="0"/>
  </r>
  <r>
    <x v="109"/>
    <n v="44103"/>
    <x v="101"/>
    <x v="0"/>
    <x v="17"/>
    <x v="2"/>
    <x v="1"/>
    <x v="2"/>
    <x v="0"/>
    <x v="2"/>
    <x v="1"/>
    <n v="5"/>
    <n v="2"/>
    <n v="89"/>
    <n v="445"/>
    <n v="178"/>
    <n v="267"/>
    <n v="9"/>
    <x v="0"/>
  </r>
  <r>
    <x v="110"/>
    <n v="44102"/>
    <x v="102"/>
    <x v="1"/>
    <x v="18"/>
    <x v="3"/>
    <x v="0"/>
    <x v="3"/>
    <x v="0"/>
    <x v="29"/>
    <x v="1"/>
    <n v="18"/>
    <n v="15"/>
    <n v="77"/>
    <n v="1386"/>
    <n v="1155"/>
    <n v="231"/>
    <n v="9"/>
    <x v="0"/>
  </r>
  <r>
    <x v="111"/>
    <n v="44102"/>
    <x v="103"/>
    <x v="1"/>
    <x v="19"/>
    <x v="2"/>
    <x v="1"/>
    <x v="2"/>
    <x v="0"/>
    <x v="30"/>
    <x v="1"/>
    <n v="10"/>
    <n v="7"/>
    <n v="68"/>
    <n v="680"/>
    <n v="476"/>
    <n v="204"/>
    <n v="9"/>
    <x v="0"/>
  </r>
  <r>
    <x v="112"/>
    <n v="44103"/>
    <x v="104"/>
    <x v="1"/>
    <x v="20"/>
    <x v="3"/>
    <x v="0"/>
    <x v="3"/>
    <x v="0"/>
    <x v="31"/>
    <x v="1"/>
    <n v="20"/>
    <n v="17"/>
    <n v="15"/>
    <n v="300"/>
    <n v="255"/>
    <n v="45"/>
    <n v="9"/>
    <x v="0"/>
  </r>
  <r>
    <x v="113"/>
    <n v="44104"/>
    <x v="105"/>
    <x v="1"/>
    <x v="21"/>
    <x v="2"/>
    <x v="1"/>
    <x v="2"/>
    <x v="0"/>
    <x v="6"/>
    <x v="1"/>
    <n v="70"/>
    <n v="67"/>
    <n v="47"/>
    <n v="3290"/>
    <n v="3149"/>
    <n v="141"/>
    <n v="9"/>
    <x v="0"/>
  </r>
  <r>
    <x v="114"/>
    <n v="44044"/>
    <x v="106"/>
    <x v="0"/>
    <x v="11"/>
    <x v="3"/>
    <x v="0"/>
    <x v="3"/>
    <x v="0"/>
    <x v="7"/>
    <x v="1"/>
    <n v="15"/>
    <n v="12"/>
    <n v="6"/>
    <n v="90"/>
    <n v="72"/>
    <n v="18"/>
    <n v="8"/>
    <x v="1"/>
  </r>
  <r>
    <x v="115"/>
    <n v="44045"/>
    <x v="107"/>
    <x v="0"/>
    <x v="23"/>
    <x v="2"/>
    <x v="1"/>
    <x v="2"/>
    <x v="0"/>
    <x v="10"/>
    <x v="1"/>
    <n v="12"/>
    <n v="9"/>
    <n v="10"/>
    <n v="120"/>
    <n v="90"/>
    <n v="30"/>
    <n v="8"/>
    <x v="1"/>
  </r>
  <r>
    <x v="116"/>
    <n v="44046"/>
    <x v="108"/>
    <x v="1"/>
    <x v="34"/>
    <x v="3"/>
    <x v="0"/>
    <x v="3"/>
    <x v="0"/>
    <x v="11"/>
    <x v="1"/>
    <n v="18"/>
    <n v="15"/>
    <n v="11"/>
    <n v="198"/>
    <n v="165"/>
    <n v="33"/>
    <n v="8"/>
    <x v="1"/>
  </r>
  <r>
    <x v="117"/>
    <n v="44047"/>
    <x v="109"/>
    <x v="1"/>
    <x v="25"/>
    <x v="2"/>
    <x v="1"/>
    <x v="2"/>
    <x v="0"/>
    <x v="15"/>
    <x v="1"/>
    <n v="23"/>
    <n v="20"/>
    <n v="60"/>
    <n v="1380"/>
    <n v="1200"/>
    <n v="180"/>
    <n v="8"/>
    <x v="1"/>
  </r>
  <r>
    <x v="118"/>
    <n v="44048"/>
    <x v="110"/>
    <x v="0"/>
    <x v="26"/>
    <x v="3"/>
    <x v="0"/>
    <x v="3"/>
    <x v="0"/>
    <x v="16"/>
    <x v="1"/>
    <n v="9"/>
    <n v="6"/>
    <n v="89"/>
    <n v="801"/>
    <n v="534"/>
    <n v="267"/>
    <n v="8"/>
    <x v="1"/>
  </r>
  <r>
    <x v="119"/>
    <n v="44052"/>
    <x v="111"/>
    <x v="0"/>
    <x v="27"/>
    <x v="2"/>
    <x v="1"/>
    <x v="2"/>
    <x v="0"/>
    <x v="17"/>
    <x v="1"/>
    <n v="18"/>
    <n v="15"/>
    <n v="77"/>
    <n v="1386"/>
    <n v="1155"/>
    <n v="231"/>
    <n v="8"/>
    <x v="1"/>
  </r>
  <r>
    <x v="120"/>
    <n v="44051"/>
    <x v="112"/>
    <x v="0"/>
    <x v="11"/>
    <x v="3"/>
    <x v="0"/>
    <x v="3"/>
    <x v="0"/>
    <x v="0"/>
    <x v="0"/>
    <n v="52"/>
    <n v="49"/>
    <n v="68"/>
    <n v="3536"/>
    <n v="3332"/>
    <n v="204"/>
    <n v="8"/>
    <x v="1"/>
  </r>
  <r>
    <x v="121"/>
    <n v="44051"/>
    <x v="113"/>
    <x v="0"/>
    <x v="28"/>
    <x v="2"/>
    <x v="1"/>
    <x v="2"/>
    <x v="0"/>
    <x v="1"/>
    <x v="1"/>
    <n v="9"/>
    <n v="6"/>
    <n v="15"/>
    <n v="135"/>
    <n v="90"/>
    <n v="45"/>
    <n v="8"/>
    <x v="1"/>
  </r>
  <r>
    <x v="122"/>
    <n v="44052"/>
    <x v="114"/>
    <x v="1"/>
    <x v="11"/>
    <x v="3"/>
    <x v="0"/>
    <x v="3"/>
    <x v="0"/>
    <x v="2"/>
    <x v="1"/>
    <n v="5"/>
    <n v="2"/>
    <n v="47"/>
    <n v="235"/>
    <n v="94"/>
    <n v="141"/>
    <n v="8"/>
    <x v="1"/>
  </r>
  <r>
    <x v="123"/>
    <n v="44053"/>
    <x v="115"/>
    <x v="1"/>
    <x v="11"/>
    <x v="2"/>
    <x v="1"/>
    <x v="2"/>
    <x v="0"/>
    <x v="21"/>
    <x v="0"/>
    <n v="14"/>
    <n v="11"/>
    <n v="6"/>
    <n v="84"/>
    <n v="66"/>
    <n v="18"/>
    <n v="8"/>
    <x v="1"/>
  </r>
  <r>
    <x v="124"/>
    <n v="44054"/>
    <x v="116"/>
    <x v="1"/>
    <x v="31"/>
    <x v="3"/>
    <x v="0"/>
    <x v="3"/>
    <x v="0"/>
    <x v="22"/>
    <x v="0"/>
    <n v="6"/>
    <n v="3"/>
    <n v="10"/>
    <n v="60"/>
    <n v="30"/>
    <n v="30"/>
    <n v="8"/>
    <x v="1"/>
  </r>
  <r>
    <x v="125"/>
    <n v="44055"/>
    <x v="117"/>
    <x v="1"/>
    <x v="3"/>
    <x v="2"/>
    <x v="1"/>
    <x v="2"/>
    <x v="0"/>
    <x v="30"/>
    <x v="1"/>
    <n v="10"/>
    <n v="7"/>
    <n v="11"/>
    <n v="110"/>
    <n v="77"/>
    <n v="33"/>
    <n v="8"/>
    <x v="1"/>
  </r>
  <r>
    <x v="126"/>
    <n v="44056"/>
    <x v="118"/>
    <x v="1"/>
    <x v="11"/>
    <x v="3"/>
    <x v="0"/>
    <x v="3"/>
    <x v="0"/>
    <x v="23"/>
    <x v="0"/>
    <n v="13"/>
    <n v="10"/>
    <n v="60"/>
    <n v="780"/>
    <n v="600"/>
    <n v="180"/>
    <n v="8"/>
    <x v="1"/>
  </r>
  <r>
    <x v="127"/>
    <n v="44057"/>
    <x v="119"/>
    <x v="1"/>
    <x v="2"/>
    <x v="2"/>
    <x v="1"/>
    <x v="2"/>
    <x v="0"/>
    <x v="31"/>
    <x v="1"/>
    <n v="20"/>
    <n v="17"/>
    <n v="89"/>
    <n v="1780"/>
    <n v="1513"/>
    <n v="267"/>
    <n v="8"/>
    <x v="1"/>
  </r>
  <r>
    <x v="128"/>
    <n v="44058"/>
    <x v="120"/>
    <x v="0"/>
    <x v="3"/>
    <x v="3"/>
    <x v="0"/>
    <x v="3"/>
    <x v="0"/>
    <x v="24"/>
    <x v="0"/>
    <n v="15"/>
    <n v="12"/>
    <n v="77"/>
    <n v="1155"/>
    <n v="924"/>
    <n v="231"/>
    <n v="8"/>
    <x v="1"/>
  </r>
  <r>
    <x v="129"/>
    <n v="44062"/>
    <x v="121"/>
    <x v="0"/>
    <x v="5"/>
    <x v="0"/>
    <x v="0"/>
    <x v="0"/>
    <x v="0"/>
    <x v="3"/>
    <x v="0"/>
    <n v="20"/>
    <n v="17"/>
    <n v="68"/>
    <n v="1360"/>
    <n v="1156"/>
    <n v="204"/>
    <n v="8"/>
    <x v="1"/>
  </r>
  <r>
    <x v="130"/>
    <n v="44061"/>
    <x v="122"/>
    <x v="0"/>
    <x v="6"/>
    <x v="1"/>
    <x v="1"/>
    <x v="1"/>
    <x v="0"/>
    <x v="4"/>
    <x v="0"/>
    <n v="12"/>
    <n v="9"/>
    <n v="15"/>
    <n v="180"/>
    <n v="135"/>
    <n v="45"/>
    <n v="8"/>
    <x v="1"/>
  </r>
  <r>
    <x v="131"/>
    <n v="44061"/>
    <x v="123"/>
    <x v="1"/>
    <x v="11"/>
    <x v="2"/>
    <x v="1"/>
    <x v="2"/>
    <x v="0"/>
    <x v="5"/>
    <x v="0"/>
    <n v="16"/>
    <n v="13"/>
    <n v="47"/>
    <n v="752"/>
    <n v="611"/>
    <n v="141"/>
    <n v="8"/>
    <x v="1"/>
  </r>
  <r>
    <x v="132"/>
    <n v="44062"/>
    <x v="124"/>
    <x v="1"/>
    <x v="28"/>
    <x v="3"/>
    <x v="0"/>
    <x v="3"/>
    <x v="0"/>
    <x v="6"/>
    <x v="1"/>
    <n v="70"/>
    <n v="67"/>
    <n v="6"/>
    <n v="420"/>
    <n v="402"/>
    <n v="18"/>
    <n v="8"/>
    <x v="1"/>
  </r>
  <r>
    <x v="133"/>
    <n v="44063"/>
    <x v="125"/>
    <x v="1"/>
    <x v="29"/>
    <x v="0"/>
    <x v="0"/>
    <x v="0"/>
    <x v="0"/>
    <x v="7"/>
    <x v="1"/>
    <n v="15"/>
    <n v="12"/>
    <n v="10"/>
    <n v="150"/>
    <n v="120"/>
    <n v="30"/>
    <n v="8"/>
    <x v="1"/>
  </r>
  <r>
    <x v="134"/>
    <n v="44064"/>
    <x v="126"/>
    <x v="0"/>
    <x v="6"/>
    <x v="1"/>
    <x v="1"/>
    <x v="1"/>
    <x v="0"/>
    <x v="5"/>
    <x v="0"/>
    <n v="16"/>
    <n v="13"/>
    <n v="11"/>
    <n v="176"/>
    <n v="143"/>
    <n v="33"/>
    <n v="8"/>
    <x v="1"/>
  </r>
  <r>
    <x v="135"/>
    <n v="44065"/>
    <x v="127"/>
    <x v="1"/>
    <x v="7"/>
    <x v="2"/>
    <x v="1"/>
    <x v="2"/>
    <x v="0"/>
    <x v="8"/>
    <x v="0"/>
    <n v="20"/>
    <n v="17"/>
    <n v="60"/>
    <n v="1200"/>
    <n v="1020"/>
    <n v="180"/>
    <n v="8"/>
    <x v="1"/>
  </r>
  <r>
    <x v="136"/>
    <n v="44066"/>
    <x v="128"/>
    <x v="1"/>
    <x v="8"/>
    <x v="3"/>
    <x v="0"/>
    <x v="3"/>
    <x v="0"/>
    <x v="9"/>
    <x v="0"/>
    <n v="12"/>
    <n v="9"/>
    <n v="89"/>
    <n v="1068"/>
    <n v="801"/>
    <n v="267"/>
    <n v="8"/>
    <x v="1"/>
  </r>
  <r>
    <x v="137"/>
    <n v="44067"/>
    <x v="129"/>
    <x v="0"/>
    <x v="9"/>
    <x v="0"/>
    <x v="0"/>
    <x v="0"/>
    <x v="0"/>
    <x v="10"/>
    <x v="1"/>
    <n v="12"/>
    <n v="9"/>
    <n v="77"/>
    <n v="924"/>
    <n v="693"/>
    <n v="231"/>
    <n v="8"/>
    <x v="1"/>
  </r>
  <r>
    <x v="138"/>
    <n v="44068"/>
    <x v="130"/>
    <x v="1"/>
    <x v="33"/>
    <x v="1"/>
    <x v="1"/>
    <x v="1"/>
    <x v="0"/>
    <x v="11"/>
    <x v="1"/>
    <n v="18"/>
    <n v="15"/>
    <n v="68"/>
    <n v="1224"/>
    <n v="1020"/>
    <n v="204"/>
    <n v="8"/>
    <x v="1"/>
  </r>
  <r>
    <x v="139"/>
    <n v="44072"/>
    <x v="131"/>
    <x v="1"/>
    <x v="34"/>
    <x v="2"/>
    <x v="1"/>
    <x v="2"/>
    <x v="0"/>
    <x v="12"/>
    <x v="0"/>
    <n v="10"/>
    <n v="7"/>
    <n v="15"/>
    <n v="150"/>
    <n v="105"/>
    <n v="45"/>
    <n v="8"/>
    <x v="1"/>
  </r>
  <r>
    <x v="140"/>
    <n v="44071"/>
    <x v="132"/>
    <x v="0"/>
    <x v="0"/>
    <x v="3"/>
    <x v="0"/>
    <x v="3"/>
    <x v="0"/>
    <x v="13"/>
    <x v="0"/>
    <n v="15"/>
    <n v="12"/>
    <n v="47"/>
    <n v="705"/>
    <n v="564"/>
    <n v="141"/>
    <n v="8"/>
    <x v="1"/>
  </r>
  <r>
    <x v="141"/>
    <n v="44071"/>
    <x v="133"/>
    <x v="1"/>
    <x v="35"/>
    <x v="0"/>
    <x v="0"/>
    <x v="0"/>
    <x v="0"/>
    <x v="14"/>
    <x v="0"/>
    <n v="15"/>
    <n v="12"/>
    <n v="6"/>
    <n v="90"/>
    <n v="72"/>
    <n v="18"/>
    <n v="8"/>
    <x v="1"/>
  </r>
  <r>
    <x v="142"/>
    <n v="44072"/>
    <x v="134"/>
    <x v="1"/>
    <x v="36"/>
    <x v="1"/>
    <x v="1"/>
    <x v="1"/>
    <x v="0"/>
    <x v="15"/>
    <x v="1"/>
    <n v="23"/>
    <n v="20"/>
    <n v="10"/>
    <n v="230"/>
    <n v="200"/>
    <n v="30"/>
    <n v="8"/>
    <x v="1"/>
  </r>
  <r>
    <x v="143"/>
    <n v="44073"/>
    <x v="135"/>
    <x v="0"/>
    <x v="37"/>
    <x v="2"/>
    <x v="1"/>
    <x v="2"/>
    <x v="0"/>
    <x v="16"/>
    <x v="1"/>
    <n v="9"/>
    <n v="6"/>
    <n v="11"/>
    <n v="99"/>
    <n v="66"/>
    <n v="33"/>
    <n v="8"/>
    <x v="1"/>
  </r>
  <r>
    <x v="144"/>
    <n v="44074"/>
    <x v="136"/>
    <x v="1"/>
    <x v="10"/>
    <x v="3"/>
    <x v="0"/>
    <x v="3"/>
    <x v="0"/>
    <x v="17"/>
    <x v="1"/>
    <n v="18"/>
    <n v="15"/>
    <n v="60"/>
    <n v="1080"/>
    <n v="900"/>
    <n v="180"/>
    <n v="8"/>
    <x v="1"/>
  </r>
  <r>
    <x v="145"/>
    <n v="44044"/>
    <x v="137"/>
    <x v="0"/>
    <x v="11"/>
    <x v="0"/>
    <x v="0"/>
    <x v="0"/>
    <x v="1"/>
    <x v="18"/>
    <x v="0"/>
    <n v="14"/>
    <n v="11"/>
    <n v="89"/>
    <n v="1246"/>
    <n v="979"/>
    <n v="267"/>
    <n v="8"/>
    <x v="1"/>
  </r>
  <r>
    <x v="146"/>
    <n v="44045"/>
    <x v="138"/>
    <x v="1"/>
    <x v="20"/>
    <x v="1"/>
    <x v="1"/>
    <x v="1"/>
    <x v="1"/>
    <x v="19"/>
    <x v="0"/>
    <n v="30"/>
    <n v="27"/>
    <n v="77"/>
    <n v="2310"/>
    <n v="2079"/>
    <n v="231"/>
    <n v="8"/>
    <x v="1"/>
  </r>
  <r>
    <x v="147"/>
    <n v="44046"/>
    <x v="139"/>
    <x v="0"/>
    <x v="21"/>
    <x v="2"/>
    <x v="1"/>
    <x v="2"/>
    <x v="1"/>
    <x v="20"/>
    <x v="0"/>
    <n v="16"/>
    <n v="13"/>
    <n v="68"/>
    <n v="1088"/>
    <n v="884"/>
    <n v="204"/>
    <n v="8"/>
    <x v="1"/>
  </r>
  <r>
    <x v="148"/>
    <n v="44047"/>
    <x v="140"/>
    <x v="0"/>
    <x v="22"/>
    <x v="3"/>
    <x v="0"/>
    <x v="3"/>
    <x v="1"/>
    <x v="0"/>
    <x v="0"/>
    <n v="52"/>
    <n v="49"/>
    <n v="15"/>
    <n v="780"/>
    <n v="735"/>
    <n v="45"/>
    <n v="8"/>
    <x v="1"/>
  </r>
  <r>
    <x v="149"/>
    <n v="44048"/>
    <x v="141"/>
    <x v="0"/>
    <x v="23"/>
    <x v="0"/>
    <x v="0"/>
    <x v="0"/>
    <x v="1"/>
    <x v="21"/>
    <x v="0"/>
    <n v="14"/>
    <n v="11"/>
    <n v="47"/>
    <n v="658"/>
    <n v="517"/>
    <n v="141"/>
    <n v="8"/>
    <x v="1"/>
  </r>
  <r>
    <x v="150"/>
    <n v="44052"/>
    <x v="142"/>
    <x v="0"/>
    <x v="24"/>
    <x v="1"/>
    <x v="1"/>
    <x v="1"/>
    <x v="1"/>
    <x v="22"/>
    <x v="0"/>
    <n v="6"/>
    <n v="3"/>
    <n v="6"/>
    <n v="36"/>
    <n v="18"/>
    <n v="18"/>
    <n v="8"/>
    <x v="1"/>
  </r>
  <r>
    <x v="151"/>
    <n v="44051"/>
    <x v="143"/>
    <x v="0"/>
    <x v="13"/>
    <x v="2"/>
    <x v="1"/>
    <x v="2"/>
    <x v="1"/>
    <x v="23"/>
    <x v="0"/>
    <n v="13"/>
    <n v="10"/>
    <n v="10"/>
    <n v="130"/>
    <n v="100"/>
    <n v="30"/>
    <n v="8"/>
    <x v="1"/>
  </r>
  <r>
    <x v="152"/>
    <n v="44051"/>
    <x v="144"/>
    <x v="0"/>
    <x v="14"/>
    <x v="3"/>
    <x v="0"/>
    <x v="3"/>
    <x v="1"/>
    <x v="24"/>
    <x v="0"/>
    <n v="15"/>
    <n v="12"/>
    <n v="11"/>
    <n v="165"/>
    <n v="132"/>
    <n v="33"/>
    <n v="8"/>
    <x v="1"/>
  </r>
  <r>
    <x v="153"/>
    <n v="44052"/>
    <x v="145"/>
    <x v="1"/>
    <x v="15"/>
    <x v="0"/>
    <x v="0"/>
    <x v="0"/>
    <x v="1"/>
    <x v="3"/>
    <x v="0"/>
    <n v="20"/>
    <n v="17"/>
    <n v="60"/>
    <n v="1200"/>
    <n v="1020"/>
    <n v="180"/>
    <n v="8"/>
    <x v="1"/>
  </r>
  <r>
    <x v="154"/>
    <n v="44053"/>
    <x v="146"/>
    <x v="1"/>
    <x v="34"/>
    <x v="1"/>
    <x v="1"/>
    <x v="1"/>
    <x v="1"/>
    <x v="4"/>
    <x v="0"/>
    <n v="12"/>
    <n v="9"/>
    <n v="89"/>
    <n v="1068"/>
    <n v="801"/>
    <n v="267"/>
    <n v="8"/>
    <x v="1"/>
  </r>
  <r>
    <x v="155"/>
    <n v="44054"/>
    <x v="147"/>
    <x v="0"/>
    <x v="0"/>
    <x v="2"/>
    <x v="1"/>
    <x v="2"/>
    <x v="1"/>
    <x v="5"/>
    <x v="0"/>
    <n v="16"/>
    <n v="13"/>
    <n v="77"/>
    <n v="1232"/>
    <n v="1001"/>
    <n v="231"/>
    <n v="8"/>
    <x v="1"/>
  </r>
  <r>
    <x v="156"/>
    <n v="44055"/>
    <x v="148"/>
    <x v="1"/>
    <x v="35"/>
    <x v="3"/>
    <x v="0"/>
    <x v="3"/>
    <x v="1"/>
    <x v="8"/>
    <x v="0"/>
    <n v="20"/>
    <n v="17"/>
    <n v="68"/>
    <n v="1360"/>
    <n v="1156"/>
    <n v="204"/>
    <n v="8"/>
    <x v="1"/>
  </r>
  <r>
    <x v="157"/>
    <n v="44056"/>
    <x v="149"/>
    <x v="1"/>
    <x v="36"/>
    <x v="0"/>
    <x v="0"/>
    <x v="0"/>
    <x v="1"/>
    <x v="9"/>
    <x v="0"/>
    <n v="12"/>
    <n v="9"/>
    <n v="15"/>
    <n v="180"/>
    <n v="135"/>
    <n v="45"/>
    <n v="8"/>
    <x v="1"/>
  </r>
  <r>
    <x v="158"/>
    <n v="44057"/>
    <x v="150"/>
    <x v="0"/>
    <x v="37"/>
    <x v="1"/>
    <x v="1"/>
    <x v="1"/>
    <x v="1"/>
    <x v="12"/>
    <x v="0"/>
    <n v="10"/>
    <n v="7"/>
    <n v="47"/>
    <n v="470"/>
    <n v="329"/>
    <n v="141"/>
    <n v="8"/>
    <x v="1"/>
  </r>
  <r>
    <x v="159"/>
    <n v="44058"/>
    <x v="151"/>
    <x v="0"/>
    <x v="26"/>
    <x v="2"/>
    <x v="1"/>
    <x v="2"/>
    <x v="1"/>
    <x v="13"/>
    <x v="0"/>
    <n v="15"/>
    <n v="12"/>
    <n v="6"/>
    <n v="90"/>
    <n v="72"/>
    <n v="18"/>
    <n v="8"/>
    <x v="1"/>
  </r>
  <r>
    <x v="160"/>
    <n v="44062"/>
    <x v="152"/>
    <x v="0"/>
    <x v="27"/>
    <x v="3"/>
    <x v="0"/>
    <x v="3"/>
    <x v="1"/>
    <x v="14"/>
    <x v="0"/>
    <n v="15"/>
    <n v="12"/>
    <n v="10"/>
    <n v="150"/>
    <n v="120"/>
    <n v="30"/>
    <n v="8"/>
    <x v="1"/>
  </r>
  <r>
    <x v="161"/>
    <n v="44061"/>
    <x v="153"/>
    <x v="0"/>
    <x v="11"/>
    <x v="0"/>
    <x v="0"/>
    <x v="0"/>
    <x v="1"/>
    <x v="25"/>
    <x v="0"/>
    <n v="20"/>
    <n v="17"/>
    <n v="11"/>
    <n v="220"/>
    <n v="187"/>
    <n v="33"/>
    <n v="8"/>
    <x v="1"/>
  </r>
  <r>
    <x v="162"/>
    <n v="44061"/>
    <x v="154"/>
    <x v="0"/>
    <x v="28"/>
    <x v="1"/>
    <x v="1"/>
    <x v="1"/>
    <x v="1"/>
    <x v="26"/>
    <x v="0"/>
    <n v="12"/>
    <n v="9"/>
    <n v="60"/>
    <n v="720"/>
    <n v="540"/>
    <n v="180"/>
    <n v="8"/>
    <x v="1"/>
  </r>
  <r>
    <x v="163"/>
    <n v="44062"/>
    <x v="155"/>
    <x v="0"/>
    <x v="11"/>
    <x v="2"/>
    <x v="1"/>
    <x v="2"/>
    <x v="1"/>
    <x v="27"/>
    <x v="0"/>
    <n v="13"/>
    <n v="10"/>
    <n v="89"/>
    <n v="1157"/>
    <n v="890"/>
    <n v="267"/>
    <n v="8"/>
    <x v="1"/>
  </r>
  <r>
    <x v="164"/>
    <n v="44063"/>
    <x v="156"/>
    <x v="1"/>
    <x v="28"/>
    <x v="3"/>
    <x v="0"/>
    <x v="3"/>
    <x v="1"/>
    <x v="28"/>
    <x v="0"/>
    <n v="15"/>
    <n v="12"/>
    <n v="77"/>
    <n v="1155"/>
    <n v="924"/>
    <n v="231"/>
    <n v="8"/>
    <x v="1"/>
  </r>
  <r>
    <x v="165"/>
    <n v="44064"/>
    <x v="157"/>
    <x v="0"/>
    <x v="29"/>
    <x v="0"/>
    <x v="0"/>
    <x v="0"/>
    <x v="1"/>
    <x v="18"/>
    <x v="0"/>
    <n v="14"/>
    <n v="11"/>
    <n v="68"/>
    <n v="952"/>
    <n v="748"/>
    <n v="204"/>
    <n v="8"/>
    <x v="1"/>
  </r>
  <r>
    <x v="166"/>
    <n v="44065"/>
    <x v="158"/>
    <x v="0"/>
    <x v="30"/>
    <x v="1"/>
    <x v="1"/>
    <x v="1"/>
    <x v="1"/>
    <x v="19"/>
    <x v="0"/>
    <n v="30"/>
    <n v="27"/>
    <n v="15"/>
    <n v="450"/>
    <n v="405"/>
    <n v="45"/>
    <n v="8"/>
    <x v="1"/>
  </r>
  <r>
    <x v="167"/>
    <n v="44066"/>
    <x v="159"/>
    <x v="0"/>
    <x v="31"/>
    <x v="2"/>
    <x v="1"/>
    <x v="2"/>
    <x v="1"/>
    <x v="20"/>
    <x v="0"/>
    <n v="16"/>
    <n v="13"/>
    <n v="47"/>
    <n v="752"/>
    <n v="611"/>
    <n v="141"/>
    <n v="8"/>
    <x v="1"/>
  </r>
  <r>
    <x v="168"/>
    <n v="44067"/>
    <x v="160"/>
    <x v="0"/>
    <x v="32"/>
    <x v="3"/>
    <x v="0"/>
    <x v="3"/>
    <x v="1"/>
    <x v="1"/>
    <x v="1"/>
    <n v="9"/>
    <n v="6"/>
    <n v="6"/>
    <n v="54"/>
    <n v="36"/>
    <n v="18"/>
    <n v="8"/>
    <x v="1"/>
  </r>
  <r>
    <x v="169"/>
    <n v="44068"/>
    <x v="161"/>
    <x v="1"/>
    <x v="1"/>
    <x v="0"/>
    <x v="0"/>
    <x v="0"/>
    <x v="1"/>
    <x v="2"/>
    <x v="1"/>
    <n v="5"/>
    <n v="2"/>
    <n v="10"/>
    <n v="50"/>
    <n v="20"/>
    <n v="30"/>
    <n v="8"/>
    <x v="1"/>
  </r>
  <r>
    <x v="170"/>
    <n v="44072"/>
    <x v="162"/>
    <x v="0"/>
    <x v="2"/>
    <x v="1"/>
    <x v="1"/>
    <x v="1"/>
    <x v="1"/>
    <x v="29"/>
    <x v="1"/>
    <n v="18"/>
    <n v="15"/>
    <n v="11"/>
    <n v="198"/>
    <n v="165"/>
    <n v="33"/>
    <n v="8"/>
    <x v="1"/>
  </r>
  <r>
    <x v="171"/>
    <n v="44071"/>
    <x v="163"/>
    <x v="1"/>
    <x v="3"/>
    <x v="2"/>
    <x v="1"/>
    <x v="2"/>
    <x v="1"/>
    <x v="30"/>
    <x v="1"/>
    <n v="10"/>
    <n v="7"/>
    <n v="60"/>
    <n v="600"/>
    <n v="420"/>
    <n v="180"/>
    <n v="8"/>
    <x v="1"/>
  </r>
  <r>
    <x v="172"/>
    <n v="44071"/>
    <x v="164"/>
    <x v="1"/>
    <x v="38"/>
    <x v="3"/>
    <x v="0"/>
    <x v="3"/>
    <x v="1"/>
    <x v="31"/>
    <x v="1"/>
    <n v="20"/>
    <n v="17"/>
    <n v="89"/>
    <n v="1780"/>
    <n v="1513"/>
    <n v="267"/>
    <n v="8"/>
    <x v="1"/>
  </r>
  <r>
    <x v="173"/>
    <n v="44072"/>
    <x v="165"/>
    <x v="1"/>
    <x v="39"/>
    <x v="0"/>
    <x v="0"/>
    <x v="0"/>
    <x v="1"/>
    <x v="6"/>
    <x v="1"/>
    <n v="70"/>
    <n v="67"/>
    <n v="77"/>
    <n v="5390"/>
    <n v="5159"/>
    <n v="231"/>
    <n v="8"/>
    <x v="1"/>
  </r>
  <r>
    <x v="174"/>
    <n v="44073"/>
    <x v="166"/>
    <x v="1"/>
    <x v="4"/>
    <x v="1"/>
    <x v="1"/>
    <x v="1"/>
    <x v="1"/>
    <x v="7"/>
    <x v="1"/>
    <n v="15"/>
    <n v="12"/>
    <n v="68"/>
    <n v="1020"/>
    <n v="816"/>
    <n v="204"/>
    <n v="8"/>
    <x v="1"/>
  </r>
  <r>
    <x v="175"/>
    <n v="44074"/>
    <x v="167"/>
    <x v="1"/>
    <x v="5"/>
    <x v="2"/>
    <x v="1"/>
    <x v="2"/>
    <x v="1"/>
    <x v="10"/>
    <x v="1"/>
    <n v="12"/>
    <n v="9"/>
    <n v="15"/>
    <n v="180"/>
    <n v="135"/>
    <n v="45"/>
    <n v="8"/>
    <x v="1"/>
  </r>
  <r>
    <x v="176"/>
    <n v="44075"/>
    <x v="168"/>
    <x v="0"/>
    <x v="6"/>
    <x v="3"/>
    <x v="0"/>
    <x v="3"/>
    <x v="1"/>
    <x v="11"/>
    <x v="1"/>
    <n v="18"/>
    <n v="15"/>
    <n v="47"/>
    <n v="846"/>
    <n v="705"/>
    <n v="141"/>
    <n v="9"/>
    <x v="0"/>
  </r>
  <r>
    <x v="177"/>
    <n v="44076"/>
    <x v="169"/>
    <x v="1"/>
    <x v="7"/>
    <x v="0"/>
    <x v="0"/>
    <x v="0"/>
    <x v="1"/>
    <x v="15"/>
    <x v="1"/>
    <n v="23"/>
    <n v="20"/>
    <n v="6"/>
    <n v="138"/>
    <n v="120"/>
    <n v="18"/>
    <n v="9"/>
    <x v="0"/>
  </r>
  <r>
    <x v="178"/>
    <n v="44077"/>
    <x v="170"/>
    <x v="0"/>
    <x v="8"/>
    <x v="1"/>
    <x v="1"/>
    <x v="1"/>
    <x v="1"/>
    <x v="16"/>
    <x v="1"/>
    <n v="9"/>
    <n v="6"/>
    <n v="10"/>
    <n v="90"/>
    <n v="60"/>
    <n v="30"/>
    <n v="9"/>
    <x v="0"/>
  </r>
  <r>
    <x v="179"/>
    <n v="44078"/>
    <x v="171"/>
    <x v="1"/>
    <x v="9"/>
    <x v="2"/>
    <x v="1"/>
    <x v="2"/>
    <x v="1"/>
    <x v="17"/>
    <x v="1"/>
    <n v="18"/>
    <n v="15"/>
    <n v="11"/>
    <n v="198"/>
    <n v="165"/>
    <n v="33"/>
    <n v="9"/>
    <x v="0"/>
  </r>
  <r>
    <x v="180"/>
    <n v="44079"/>
    <x v="172"/>
    <x v="0"/>
    <x v="33"/>
    <x v="3"/>
    <x v="0"/>
    <x v="3"/>
    <x v="1"/>
    <x v="0"/>
    <x v="0"/>
    <n v="52"/>
    <n v="49"/>
    <n v="60"/>
    <n v="3120"/>
    <n v="2940"/>
    <n v="180"/>
    <n v="9"/>
    <x v="0"/>
  </r>
  <r>
    <x v="181"/>
    <n v="44083"/>
    <x v="173"/>
    <x v="0"/>
    <x v="34"/>
    <x v="0"/>
    <x v="0"/>
    <x v="0"/>
    <x v="1"/>
    <x v="1"/>
    <x v="1"/>
    <n v="9"/>
    <n v="6"/>
    <n v="89"/>
    <n v="801"/>
    <n v="534"/>
    <n v="267"/>
    <n v="9"/>
    <x v="0"/>
  </r>
  <r>
    <x v="182"/>
    <n v="44082"/>
    <x v="174"/>
    <x v="1"/>
    <x v="0"/>
    <x v="1"/>
    <x v="1"/>
    <x v="1"/>
    <x v="1"/>
    <x v="2"/>
    <x v="1"/>
    <n v="5"/>
    <n v="2"/>
    <n v="77"/>
    <n v="385"/>
    <n v="154"/>
    <n v="231"/>
    <n v="9"/>
    <x v="0"/>
  </r>
  <r>
    <x v="183"/>
    <n v="44082"/>
    <x v="175"/>
    <x v="1"/>
    <x v="35"/>
    <x v="2"/>
    <x v="1"/>
    <x v="2"/>
    <x v="1"/>
    <x v="21"/>
    <x v="0"/>
    <n v="14"/>
    <n v="11"/>
    <n v="68"/>
    <n v="952"/>
    <n v="748"/>
    <n v="204"/>
    <n v="9"/>
    <x v="0"/>
  </r>
  <r>
    <x v="184"/>
    <n v="44083"/>
    <x v="176"/>
    <x v="1"/>
    <x v="36"/>
    <x v="3"/>
    <x v="0"/>
    <x v="3"/>
    <x v="1"/>
    <x v="22"/>
    <x v="0"/>
    <n v="6"/>
    <n v="3"/>
    <n v="15"/>
    <n v="90"/>
    <n v="45"/>
    <n v="45"/>
    <n v="9"/>
    <x v="0"/>
  </r>
  <r>
    <x v="185"/>
    <n v="44084"/>
    <x v="177"/>
    <x v="1"/>
    <x v="37"/>
    <x v="0"/>
    <x v="0"/>
    <x v="0"/>
    <x v="1"/>
    <x v="30"/>
    <x v="1"/>
    <n v="10"/>
    <n v="7"/>
    <n v="47"/>
    <n v="470"/>
    <n v="329"/>
    <n v="141"/>
    <n v="9"/>
    <x v="0"/>
  </r>
  <r>
    <x v="186"/>
    <n v="44085"/>
    <x v="178"/>
    <x v="1"/>
    <x v="10"/>
    <x v="1"/>
    <x v="1"/>
    <x v="1"/>
    <x v="1"/>
    <x v="23"/>
    <x v="0"/>
    <n v="13"/>
    <n v="10"/>
    <n v="6"/>
    <n v="78"/>
    <n v="60"/>
    <n v="18"/>
    <n v="9"/>
    <x v="0"/>
  </r>
  <r>
    <x v="187"/>
    <n v="44086"/>
    <x v="179"/>
    <x v="0"/>
    <x v="11"/>
    <x v="2"/>
    <x v="1"/>
    <x v="2"/>
    <x v="1"/>
    <x v="31"/>
    <x v="1"/>
    <n v="20"/>
    <n v="17"/>
    <n v="10"/>
    <n v="200"/>
    <n v="170"/>
    <n v="30"/>
    <n v="9"/>
    <x v="0"/>
  </r>
  <r>
    <x v="188"/>
    <n v="44087"/>
    <x v="180"/>
    <x v="0"/>
    <x v="12"/>
    <x v="3"/>
    <x v="0"/>
    <x v="3"/>
    <x v="1"/>
    <x v="24"/>
    <x v="0"/>
    <n v="15"/>
    <n v="12"/>
    <n v="11"/>
    <n v="165"/>
    <n v="132"/>
    <n v="33"/>
    <n v="9"/>
    <x v="0"/>
  </r>
  <r>
    <x v="189"/>
    <n v="44088"/>
    <x v="181"/>
    <x v="0"/>
    <x v="13"/>
    <x v="0"/>
    <x v="0"/>
    <x v="0"/>
    <x v="1"/>
    <x v="3"/>
    <x v="0"/>
    <n v="20"/>
    <n v="17"/>
    <n v="60"/>
    <n v="1200"/>
    <n v="1020"/>
    <n v="180"/>
    <n v="9"/>
    <x v="0"/>
  </r>
  <r>
    <x v="190"/>
    <n v="44089"/>
    <x v="182"/>
    <x v="1"/>
    <x v="14"/>
    <x v="1"/>
    <x v="1"/>
    <x v="1"/>
    <x v="1"/>
    <x v="4"/>
    <x v="0"/>
    <n v="12"/>
    <n v="9"/>
    <n v="89"/>
    <n v="1068"/>
    <n v="801"/>
    <n v="267"/>
    <n v="9"/>
    <x v="0"/>
  </r>
  <r>
    <x v="191"/>
    <n v="44093"/>
    <x v="183"/>
    <x v="1"/>
    <x v="15"/>
    <x v="2"/>
    <x v="1"/>
    <x v="2"/>
    <x v="1"/>
    <x v="5"/>
    <x v="0"/>
    <n v="16"/>
    <n v="13"/>
    <n v="77"/>
    <n v="1232"/>
    <n v="1001"/>
    <n v="231"/>
    <n v="9"/>
    <x v="0"/>
  </r>
  <r>
    <x v="192"/>
    <n v="44092"/>
    <x v="184"/>
    <x v="1"/>
    <x v="16"/>
    <x v="3"/>
    <x v="0"/>
    <x v="3"/>
    <x v="1"/>
    <x v="6"/>
    <x v="1"/>
    <n v="70"/>
    <n v="67"/>
    <n v="68"/>
    <n v="4760"/>
    <n v="4556"/>
    <n v="204"/>
    <n v="9"/>
    <x v="0"/>
  </r>
  <r>
    <x v="193"/>
    <n v="44092"/>
    <x v="185"/>
    <x v="1"/>
    <x v="17"/>
    <x v="0"/>
    <x v="0"/>
    <x v="0"/>
    <x v="1"/>
    <x v="7"/>
    <x v="1"/>
    <n v="15"/>
    <n v="12"/>
    <n v="15"/>
    <n v="225"/>
    <n v="180"/>
    <n v="45"/>
    <n v="9"/>
    <x v="0"/>
  </r>
  <r>
    <x v="194"/>
    <n v="44093"/>
    <x v="186"/>
    <x v="1"/>
    <x v="18"/>
    <x v="1"/>
    <x v="1"/>
    <x v="1"/>
    <x v="1"/>
    <x v="5"/>
    <x v="0"/>
    <n v="16"/>
    <n v="13"/>
    <n v="47"/>
    <n v="752"/>
    <n v="611"/>
    <n v="141"/>
    <n v="9"/>
    <x v="0"/>
  </r>
  <r>
    <x v="195"/>
    <n v="44094"/>
    <x v="187"/>
    <x v="1"/>
    <x v="19"/>
    <x v="2"/>
    <x v="1"/>
    <x v="2"/>
    <x v="1"/>
    <x v="8"/>
    <x v="0"/>
    <n v="20"/>
    <n v="17"/>
    <n v="6"/>
    <n v="120"/>
    <n v="102"/>
    <n v="18"/>
    <n v="9"/>
    <x v="0"/>
  </r>
  <r>
    <x v="196"/>
    <n v="44095"/>
    <x v="188"/>
    <x v="0"/>
    <x v="20"/>
    <x v="3"/>
    <x v="0"/>
    <x v="3"/>
    <x v="1"/>
    <x v="9"/>
    <x v="0"/>
    <n v="12"/>
    <n v="9"/>
    <n v="10"/>
    <n v="120"/>
    <n v="90"/>
    <n v="30"/>
    <n v="9"/>
    <x v="0"/>
  </r>
  <r>
    <x v="197"/>
    <n v="44096"/>
    <x v="189"/>
    <x v="1"/>
    <x v="21"/>
    <x v="0"/>
    <x v="0"/>
    <x v="0"/>
    <x v="1"/>
    <x v="10"/>
    <x v="1"/>
    <n v="12"/>
    <n v="9"/>
    <n v="11"/>
    <n v="132"/>
    <n v="99"/>
    <n v="33"/>
    <n v="9"/>
    <x v="0"/>
  </r>
  <r>
    <x v="198"/>
    <n v="44097"/>
    <x v="190"/>
    <x v="0"/>
    <x v="22"/>
    <x v="1"/>
    <x v="1"/>
    <x v="1"/>
    <x v="1"/>
    <x v="11"/>
    <x v="1"/>
    <n v="18"/>
    <n v="15"/>
    <n v="60"/>
    <n v="1080"/>
    <n v="900"/>
    <n v="180"/>
    <n v="9"/>
    <x v="0"/>
  </r>
  <r>
    <x v="199"/>
    <n v="44098"/>
    <x v="191"/>
    <x v="0"/>
    <x v="23"/>
    <x v="2"/>
    <x v="1"/>
    <x v="2"/>
    <x v="1"/>
    <x v="12"/>
    <x v="0"/>
    <n v="10"/>
    <n v="7"/>
    <n v="89"/>
    <n v="890"/>
    <n v="623"/>
    <n v="267"/>
    <n v="9"/>
    <x v="0"/>
  </r>
  <r>
    <x v="200"/>
    <n v="44099"/>
    <x v="192"/>
    <x v="0"/>
    <x v="24"/>
    <x v="3"/>
    <x v="0"/>
    <x v="3"/>
    <x v="1"/>
    <x v="13"/>
    <x v="0"/>
    <n v="15"/>
    <n v="12"/>
    <n v="77"/>
    <n v="1155"/>
    <n v="924"/>
    <n v="231"/>
    <n v="9"/>
    <x v="0"/>
  </r>
  <r>
    <x v="201"/>
    <n v="44103"/>
    <x v="193"/>
    <x v="0"/>
    <x v="25"/>
    <x v="0"/>
    <x v="0"/>
    <x v="0"/>
    <x v="1"/>
    <x v="14"/>
    <x v="0"/>
    <n v="15"/>
    <n v="12"/>
    <n v="68"/>
    <n v="1020"/>
    <n v="816"/>
    <n v="204"/>
    <n v="9"/>
    <x v="0"/>
  </r>
  <r>
    <x v="202"/>
    <n v="44102"/>
    <x v="194"/>
    <x v="1"/>
    <x v="26"/>
    <x v="1"/>
    <x v="1"/>
    <x v="1"/>
    <x v="1"/>
    <x v="15"/>
    <x v="1"/>
    <n v="23"/>
    <n v="20"/>
    <n v="15"/>
    <n v="345"/>
    <n v="300"/>
    <n v="45"/>
    <n v="9"/>
    <x v="0"/>
  </r>
  <r>
    <x v="203"/>
    <n v="44102"/>
    <x v="195"/>
    <x v="0"/>
    <x v="27"/>
    <x v="2"/>
    <x v="1"/>
    <x v="2"/>
    <x v="1"/>
    <x v="16"/>
    <x v="1"/>
    <n v="9"/>
    <n v="6"/>
    <n v="47"/>
    <n v="423"/>
    <n v="282"/>
    <n v="141"/>
    <n v="9"/>
    <x v="0"/>
  </r>
  <r>
    <x v="204"/>
    <n v="44103"/>
    <x v="196"/>
    <x v="1"/>
    <x v="11"/>
    <x v="3"/>
    <x v="0"/>
    <x v="3"/>
    <x v="1"/>
    <x v="17"/>
    <x v="1"/>
    <n v="18"/>
    <n v="15"/>
    <n v="6"/>
    <n v="108"/>
    <n v="90"/>
    <n v="18"/>
    <n v="9"/>
    <x v="0"/>
  </r>
  <r>
    <x v="205"/>
    <n v="44104"/>
    <x v="197"/>
    <x v="0"/>
    <x v="28"/>
    <x v="0"/>
    <x v="0"/>
    <x v="0"/>
    <x v="1"/>
    <x v="18"/>
    <x v="0"/>
    <n v="14"/>
    <n v="11"/>
    <n v="10"/>
    <n v="140"/>
    <n v="110"/>
    <n v="30"/>
    <n v="9"/>
    <x v="0"/>
  </r>
  <r>
    <x v="206"/>
    <n v="44094"/>
    <x v="198"/>
    <x v="0"/>
    <x v="29"/>
    <x v="1"/>
    <x v="1"/>
    <x v="1"/>
    <x v="0"/>
    <x v="19"/>
    <x v="0"/>
    <n v="30"/>
    <n v="27"/>
    <n v="11"/>
    <n v="330"/>
    <n v="297"/>
    <n v="33"/>
    <n v="9"/>
    <x v="0"/>
  </r>
  <r>
    <x v="207"/>
    <n v="44095"/>
    <x v="199"/>
    <x v="1"/>
    <x v="30"/>
    <x v="2"/>
    <x v="1"/>
    <x v="2"/>
    <x v="0"/>
    <x v="20"/>
    <x v="0"/>
    <n v="16"/>
    <n v="13"/>
    <n v="60"/>
    <n v="960"/>
    <n v="780"/>
    <n v="180"/>
    <n v="9"/>
    <x v="0"/>
  </r>
  <r>
    <x v="208"/>
    <n v="44096"/>
    <x v="200"/>
    <x v="1"/>
    <x v="31"/>
    <x v="3"/>
    <x v="0"/>
    <x v="3"/>
    <x v="0"/>
    <x v="0"/>
    <x v="0"/>
    <n v="52"/>
    <n v="49"/>
    <n v="89"/>
    <n v="4628"/>
    <n v="4361"/>
    <n v="267"/>
    <n v="9"/>
    <x v="0"/>
  </r>
  <r>
    <x v="209"/>
    <n v="44097"/>
    <x v="201"/>
    <x v="1"/>
    <x v="32"/>
    <x v="0"/>
    <x v="0"/>
    <x v="0"/>
    <x v="0"/>
    <x v="21"/>
    <x v="0"/>
    <n v="14"/>
    <n v="11"/>
    <n v="77"/>
    <n v="1078"/>
    <n v="847"/>
    <n v="231"/>
    <n v="9"/>
    <x v="0"/>
  </r>
  <r>
    <x v="210"/>
    <n v="44098"/>
    <x v="202"/>
    <x v="1"/>
    <x v="1"/>
    <x v="1"/>
    <x v="1"/>
    <x v="1"/>
    <x v="0"/>
    <x v="22"/>
    <x v="0"/>
    <n v="6"/>
    <n v="3"/>
    <n v="68"/>
    <n v="408"/>
    <n v="204"/>
    <n v="204"/>
    <n v="9"/>
    <x v="0"/>
  </r>
  <r>
    <x v="211"/>
    <n v="44099"/>
    <x v="203"/>
    <x v="0"/>
    <x v="2"/>
    <x v="2"/>
    <x v="1"/>
    <x v="2"/>
    <x v="0"/>
    <x v="23"/>
    <x v="0"/>
    <n v="13"/>
    <n v="10"/>
    <n v="15"/>
    <n v="195"/>
    <n v="150"/>
    <n v="45"/>
    <n v="9"/>
    <x v="0"/>
  </r>
  <r>
    <x v="212"/>
    <n v="44103"/>
    <x v="204"/>
    <x v="0"/>
    <x v="3"/>
    <x v="3"/>
    <x v="0"/>
    <x v="3"/>
    <x v="0"/>
    <x v="24"/>
    <x v="0"/>
    <n v="15"/>
    <n v="12"/>
    <n v="47"/>
    <n v="705"/>
    <n v="564"/>
    <n v="141"/>
    <n v="9"/>
    <x v="0"/>
  </r>
  <r>
    <x v="213"/>
    <n v="44102"/>
    <x v="205"/>
    <x v="1"/>
    <x v="5"/>
    <x v="0"/>
    <x v="0"/>
    <x v="0"/>
    <x v="0"/>
    <x v="3"/>
    <x v="0"/>
    <n v="20"/>
    <n v="17"/>
    <n v="6"/>
    <n v="120"/>
    <n v="102"/>
    <n v="18"/>
    <n v="9"/>
    <x v="0"/>
  </r>
  <r>
    <x v="214"/>
    <n v="44102"/>
    <x v="206"/>
    <x v="0"/>
    <x v="6"/>
    <x v="1"/>
    <x v="1"/>
    <x v="1"/>
    <x v="0"/>
    <x v="4"/>
    <x v="0"/>
    <n v="12"/>
    <n v="9"/>
    <n v="10"/>
    <n v="120"/>
    <n v="90"/>
    <n v="30"/>
    <n v="9"/>
    <x v="0"/>
  </r>
  <r>
    <x v="215"/>
    <n v="44103"/>
    <x v="207"/>
    <x v="1"/>
    <x v="11"/>
    <x v="2"/>
    <x v="1"/>
    <x v="2"/>
    <x v="0"/>
    <x v="5"/>
    <x v="0"/>
    <n v="16"/>
    <n v="13"/>
    <n v="11"/>
    <n v="176"/>
    <n v="143"/>
    <n v="33"/>
    <n v="9"/>
    <x v="0"/>
  </r>
  <r>
    <x v="216"/>
    <n v="44104"/>
    <x v="208"/>
    <x v="1"/>
    <x v="28"/>
    <x v="3"/>
    <x v="0"/>
    <x v="3"/>
    <x v="0"/>
    <x v="8"/>
    <x v="0"/>
    <n v="20"/>
    <n v="17"/>
    <n v="60"/>
    <n v="1200"/>
    <n v="1020"/>
    <n v="180"/>
    <n v="9"/>
    <x v="0"/>
  </r>
  <r>
    <x v="217"/>
    <n v="44044"/>
    <x v="209"/>
    <x v="1"/>
    <x v="29"/>
    <x v="0"/>
    <x v="0"/>
    <x v="0"/>
    <x v="0"/>
    <x v="9"/>
    <x v="0"/>
    <n v="12"/>
    <n v="9"/>
    <n v="89"/>
    <n v="1068"/>
    <n v="801"/>
    <n v="267"/>
    <n v="8"/>
    <x v="1"/>
  </r>
  <r>
    <x v="218"/>
    <n v="44045"/>
    <x v="210"/>
    <x v="1"/>
    <x v="6"/>
    <x v="1"/>
    <x v="1"/>
    <x v="1"/>
    <x v="0"/>
    <x v="12"/>
    <x v="0"/>
    <n v="10"/>
    <n v="7"/>
    <n v="77"/>
    <n v="770"/>
    <n v="539"/>
    <n v="231"/>
    <n v="8"/>
    <x v="1"/>
  </r>
  <r>
    <x v="219"/>
    <n v="44046"/>
    <x v="211"/>
    <x v="1"/>
    <x v="7"/>
    <x v="2"/>
    <x v="1"/>
    <x v="2"/>
    <x v="0"/>
    <x v="13"/>
    <x v="0"/>
    <n v="15"/>
    <n v="12"/>
    <n v="68"/>
    <n v="1020"/>
    <n v="816"/>
    <n v="204"/>
    <n v="8"/>
    <x v="1"/>
  </r>
  <r>
    <x v="220"/>
    <n v="44047"/>
    <x v="212"/>
    <x v="0"/>
    <x v="8"/>
    <x v="3"/>
    <x v="0"/>
    <x v="3"/>
    <x v="0"/>
    <x v="14"/>
    <x v="0"/>
    <n v="15"/>
    <n v="12"/>
    <n v="15"/>
    <n v="225"/>
    <n v="180"/>
    <n v="45"/>
    <n v="8"/>
    <x v="1"/>
  </r>
  <r>
    <x v="221"/>
    <n v="44048"/>
    <x v="213"/>
    <x v="0"/>
    <x v="9"/>
    <x v="0"/>
    <x v="0"/>
    <x v="0"/>
    <x v="0"/>
    <x v="25"/>
    <x v="0"/>
    <n v="20"/>
    <n v="17"/>
    <n v="47"/>
    <n v="940"/>
    <n v="799"/>
    <n v="141"/>
    <n v="8"/>
    <x v="1"/>
  </r>
  <r>
    <x v="222"/>
    <n v="44052"/>
    <x v="214"/>
    <x v="0"/>
    <x v="33"/>
    <x v="1"/>
    <x v="1"/>
    <x v="1"/>
    <x v="0"/>
    <x v="26"/>
    <x v="0"/>
    <n v="12"/>
    <n v="9"/>
    <n v="6"/>
    <n v="72"/>
    <n v="54"/>
    <n v="18"/>
    <n v="8"/>
    <x v="1"/>
  </r>
  <r>
    <x v="223"/>
    <n v="44051"/>
    <x v="215"/>
    <x v="0"/>
    <x v="34"/>
    <x v="2"/>
    <x v="1"/>
    <x v="2"/>
    <x v="0"/>
    <x v="27"/>
    <x v="0"/>
    <n v="13"/>
    <n v="10"/>
    <n v="10"/>
    <n v="130"/>
    <n v="100"/>
    <n v="30"/>
    <n v="8"/>
    <x v="1"/>
  </r>
  <r>
    <x v="224"/>
    <n v="44051"/>
    <x v="216"/>
    <x v="0"/>
    <x v="0"/>
    <x v="3"/>
    <x v="0"/>
    <x v="3"/>
    <x v="0"/>
    <x v="28"/>
    <x v="0"/>
    <n v="15"/>
    <n v="12"/>
    <n v="11"/>
    <n v="165"/>
    <n v="132"/>
    <n v="33"/>
    <n v="8"/>
    <x v="1"/>
  </r>
  <r>
    <x v="225"/>
    <n v="44052"/>
    <x v="217"/>
    <x v="1"/>
    <x v="35"/>
    <x v="0"/>
    <x v="0"/>
    <x v="0"/>
    <x v="0"/>
    <x v="18"/>
    <x v="0"/>
    <n v="14"/>
    <n v="11"/>
    <n v="60"/>
    <n v="840"/>
    <n v="660"/>
    <n v="180"/>
    <n v="8"/>
    <x v="1"/>
  </r>
  <r>
    <x v="226"/>
    <n v="44053"/>
    <x v="218"/>
    <x v="1"/>
    <x v="36"/>
    <x v="1"/>
    <x v="1"/>
    <x v="1"/>
    <x v="0"/>
    <x v="19"/>
    <x v="0"/>
    <n v="30"/>
    <n v="27"/>
    <n v="89"/>
    <n v="2670"/>
    <n v="2403"/>
    <n v="267"/>
    <n v="8"/>
    <x v="1"/>
  </r>
  <r>
    <x v="227"/>
    <n v="44054"/>
    <x v="219"/>
    <x v="1"/>
    <x v="37"/>
    <x v="2"/>
    <x v="1"/>
    <x v="2"/>
    <x v="0"/>
    <x v="20"/>
    <x v="0"/>
    <n v="16"/>
    <n v="13"/>
    <n v="77"/>
    <n v="1232"/>
    <n v="1001"/>
    <n v="231"/>
    <n v="8"/>
    <x v="1"/>
  </r>
  <r>
    <x v="228"/>
    <n v="44055"/>
    <x v="220"/>
    <x v="0"/>
    <x v="10"/>
    <x v="3"/>
    <x v="0"/>
    <x v="3"/>
    <x v="0"/>
    <x v="1"/>
    <x v="1"/>
    <n v="9"/>
    <n v="6"/>
    <n v="68"/>
    <n v="612"/>
    <n v="408"/>
    <n v="204"/>
    <n v="8"/>
    <x v="1"/>
  </r>
  <r>
    <x v="229"/>
    <n v="44056"/>
    <x v="221"/>
    <x v="0"/>
    <x v="11"/>
    <x v="0"/>
    <x v="0"/>
    <x v="0"/>
    <x v="0"/>
    <x v="2"/>
    <x v="1"/>
    <n v="5"/>
    <n v="2"/>
    <n v="15"/>
    <n v="75"/>
    <n v="30"/>
    <n v="45"/>
    <n v="8"/>
    <x v="1"/>
  </r>
  <r>
    <x v="230"/>
    <n v="44057"/>
    <x v="222"/>
    <x v="1"/>
    <x v="20"/>
    <x v="1"/>
    <x v="1"/>
    <x v="1"/>
    <x v="0"/>
    <x v="29"/>
    <x v="1"/>
    <n v="18"/>
    <n v="15"/>
    <n v="47"/>
    <n v="846"/>
    <n v="705"/>
    <n v="141"/>
    <n v="8"/>
    <x v="1"/>
  </r>
  <r>
    <x v="231"/>
    <n v="44058"/>
    <x v="223"/>
    <x v="0"/>
    <x v="21"/>
    <x v="2"/>
    <x v="1"/>
    <x v="2"/>
    <x v="0"/>
    <x v="30"/>
    <x v="1"/>
    <n v="10"/>
    <n v="7"/>
    <n v="6"/>
    <n v="60"/>
    <n v="42"/>
    <n v="18"/>
    <n v="8"/>
    <x v="1"/>
  </r>
  <r>
    <x v="232"/>
    <n v="44062"/>
    <x v="224"/>
    <x v="1"/>
    <x v="22"/>
    <x v="3"/>
    <x v="0"/>
    <x v="3"/>
    <x v="0"/>
    <x v="31"/>
    <x v="1"/>
    <n v="20"/>
    <n v="17"/>
    <n v="10"/>
    <n v="200"/>
    <n v="170"/>
    <n v="30"/>
    <n v="8"/>
    <x v="1"/>
  </r>
  <r>
    <x v="233"/>
    <n v="44061"/>
    <x v="225"/>
    <x v="1"/>
    <x v="23"/>
    <x v="0"/>
    <x v="0"/>
    <x v="0"/>
    <x v="0"/>
    <x v="6"/>
    <x v="1"/>
    <n v="70"/>
    <n v="67"/>
    <n v="11"/>
    <n v="770"/>
    <n v="737"/>
    <n v="33"/>
    <n v="8"/>
    <x v="1"/>
  </r>
  <r>
    <x v="234"/>
    <n v="44061"/>
    <x v="226"/>
    <x v="1"/>
    <x v="24"/>
    <x v="1"/>
    <x v="1"/>
    <x v="1"/>
    <x v="0"/>
    <x v="7"/>
    <x v="1"/>
    <n v="15"/>
    <n v="12"/>
    <n v="60"/>
    <n v="900"/>
    <n v="720"/>
    <n v="180"/>
    <n v="8"/>
    <x v="1"/>
  </r>
  <r>
    <x v="235"/>
    <n v="44062"/>
    <x v="227"/>
    <x v="0"/>
    <x v="13"/>
    <x v="2"/>
    <x v="1"/>
    <x v="2"/>
    <x v="0"/>
    <x v="10"/>
    <x v="1"/>
    <n v="12"/>
    <n v="9"/>
    <n v="89"/>
    <n v="1068"/>
    <n v="801"/>
    <n v="267"/>
    <n v="8"/>
    <x v="1"/>
  </r>
  <r>
    <x v="236"/>
    <n v="44063"/>
    <x v="228"/>
    <x v="1"/>
    <x v="14"/>
    <x v="3"/>
    <x v="0"/>
    <x v="3"/>
    <x v="0"/>
    <x v="11"/>
    <x v="1"/>
    <n v="18"/>
    <n v="15"/>
    <n v="77"/>
    <n v="1386"/>
    <n v="1155"/>
    <n v="231"/>
    <n v="8"/>
    <x v="1"/>
  </r>
  <r>
    <x v="237"/>
    <n v="44064"/>
    <x v="229"/>
    <x v="1"/>
    <x v="15"/>
    <x v="0"/>
    <x v="0"/>
    <x v="0"/>
    <x v="0"/>
    <x v="15"/>
    <x v="1"/>
    <n v="23"/>
    <n v="20"/>
    <n v="68"/>
    <n v="1564"/>
    <n v="1360"/>
    <n v="204"/>
    <n v="8"/>
    <x v="1"/>
  </r>
  <r>
    <x v="238"/>
    <n v="44065"/>
    <x v="230"/>
    <x v="1"/>
    <x v="34"/>
    <x v="1"/>
    <x v="1"/>
    <x v="1"/>
    <x v="0"/>
    <x v="16"/>
    <x v="1"/>
    <n v="9"/>
    <n v="6"/>
    <n v="15"/>
    <n v="135"/>
    <n v="90"/>
    <n v="45"/>
    <n v="8"/>
    <x v="1"/>
  </r>
  <r>
    <x v="239"/>
    <n v="44066"/>
    <x v="231"/>
    <x v="1"/>
    <x v="0"/>
    <x v="2"/>
    <x v="1"/>
    <x v="2"/>
    <x v="0"/>
    <x v="17"/>
    <x v="1"/>
    <n v="18"/>
    <n v="15"/>
    <n v="47"/>
    <n v="846"/>
    <n v="705"/>
    <n v="141"/>
    <n v="8"/>
    <x v="1"/>
  </r>
  <r>
    <x v="240"/>
    <n v="44067"/>
    <x v="232"/>
    <x v="1"/>
    <x v="35"/>
    <x v="3"/>
    <x v="0"/>
    <x v="3"/>
    <x v="0"/>
    <x v="0"/>
    <x v="0"/>
    <n v="52"/>
    <n v="49"/>
    <n v="6"/>
    <n v="312"/>
    <n v="294"/>
    <n v="18"/>
    <n v="8"/>
    <x v="1"/>
  </r>
  <r>
    <x v="241"/>
    <n v="44068"/>
    <x v="233"/>
    <x v="0"/>
    <x v="36"/>
    <x v="0"/>
    <x v="0"/>
    <x v="0"/>
    <x v="0"/>
    <x v="1"/>
    <x v="1"/>
    <n v="9"/>
    <n v="6"/>
    <n v="10"/>
    <n v="90"/>
    <n v="60"/>
    <n v="30"/>
    <n v="8"/>
    <x v="1"/>
  </r>
  <r>
    <x v="242"/>
    <n v="44072"/>
    <x v="234"/>
    <x v="0"/>
    <x v="37"/>
    <x v="1"/>
    <x v="1"/>
    <x v="1"/>
    <x v="0"/>
    <x v="2"/>
    <x v="1"/>
    <n v="5"/>
    <n v="2"/>
    <n v="11"/>
    <n v="55"/>
    <n v="22"/>
    <n v="33"/>
    <n v="8"/>
    <x v="1"/>
  </r>
  <r>
    <x v="243"/>
    <n v="44071"/>
    <x v="235"/>
    <x v="0"/>
    <x v="26"/>
    <x v="2"/>
    <x v="1"/>
    <x v="2"/>
    <x v="0"/>
    <x v="21"/>
    <x v="0"/>
    <n v="14"/>
    <n v="11"/>
    <n v="60"/>
    <n v="840"/>
    <n v="660"/>
    <n v="180"/>
    <n v="8"/>
    <x v="1"/>
  </r>
  <r>
    <x v="244"/>
    <n v="44071"/>
    <x v="236"/>
    <x v="1"/>
    <x v="27"/>
    <x v="3"/>
    <x v="0"/>
    <x v="3"/>
    <x v="0"/>
    <x v="22"/>
    <x v="0"/>
    <n v="6"/>
    <n v="3"/>
    <n v="89"/>
    <n v="534"/>
    <n v="267"/>
    <n v="267"/>
    <n v="8"/>
    <x v="1"/>
  </r>
  <r>
    <x v="245"/>
    <n v="44072"/>
    <x v="237"/>
    <x v="0"/>
    <x v="11"/>
    <x v="0"/>
    <x v="0"/>
    <x v="0"/>
    <x v="0"/>
    <x v="30"/>
    <x v="1"/>
    <n v="10"/>
    <n v="7"/>
    <n v="77"/>
    <n v="770"/>
    <n v="539"/>
    <n v="231"/>
    <n v="8"/>
    <x v="1"/>
  </r>
  <r>
    <x v="246"/>
    <n v="44073"/>
    <x v="238"/>
    <x v="1"/>
    <x v="28"/>
    <x v="1"/>
    <x v="1"/>
    <x v="1"/>
    <x v="0"/>
    <x v="23"/>
    <x v="0"/>
    <n v="13"/>
    <n v="10"/>
    <n v="68"/>
    <n v="884"/>
    <n v="680"/>
    <n v="204"/>
    <n v="8"/>
    <x v="1"/>
  </r>
  <r>
    <x v="247"/>
    <n v="44074"/>
    <x v="239"/>
    <x v="1"/>
    <x v="11"/>
    <x v="2"/>
    <x v="1"/>
    <x v="2"/>
    <x v="0"/>
    <x v="31"/>
    <x v="1"/>
    <n v="20"/>
    <n v="17"/>
    <n v="15"/>
    <n v="300"/>
    <n v="255"/>
    <n v="45"/>
    <n v="8"/>
    <x v="1"/>
  </r>
  <r>
    <x v="248"/>
    <n v="44044"/>
    <x v="240"/>
    <x v="0"/>
    <x v="28"/>
    <x v="3"/>
    <x v="0"/>
    <x v="3"/>
    <x v="1"/>
    <x v="24"/>
    <x v="0"/>
    <n v="15"/>
    <n v="12"/>
    <n v="60"/>
    <n v="900"/>
    <n v="720"/>
    <n v="180"/>
    <n v="8"/>
    <x v="1"/>
  </r>
  <r>
    <x v="249"/>
    <n v="44045"/>
    <x v="241"/>
    <x v="0"/>
    <x v="29"/>
    <x v="0"/>
    <x v="0"/>
    <x v="0"/>
    <x v="1"/>
    <x v="3"/>
    <x v="0"/>
    <n v="20"/>
    <n v="17"/>
    <n v="89"/>
    <n v="1780"/>
    <n v="1513"/>
    <n v="267"/>
    <n v="8"/>
    <x v="1"/>
  </r>
  <r>
    <x v="250"/>
    <n v="44046"/>
    <x v="242"/>
    <x v="1"/>
    <x v="30"/>
    <x v="1"/>
    <x v="1"/>
    <x v="1"/>
    <x v="1"/>
    <x v="4"/>
    <x v="0"/>
    <n v="12"/>
    <n v="9"/>
    <n v="77"/>
    <n v="924"/>
    <n v="693"/>
    <n v="231"/>
    <n v="8"/>
    <x v="1"/>
  </r>
  <r>
    <x v="251"/>
    <n v="44047"/>
    <x v="243"/>
    <x v="1"/>
    <x v="31"/>
    <x v="2"/>
    <x v="1"/>
    <x v="2"/>
    <x v="1"/>
    <x v="5"/>
    <x v="0"/>
    <n v="16"/>
    <n v="13"/>
    <n v="68"/>
    <n v="1088"/>
    <n v="884"/>
    <n v="204"/>
    <n v="8"/>
    <x v="1"/>
  </r>
  <r>
    <x v="252"/>
    <n v="44048"/>
    <x v="244"/>
    <x v="1"/>
    <x v="32"/>
    <x v="3"/>
    <x v="0"/>
    <x v="3"/>
    <x v="1"/>
    <x v="6"/>
    <x v="1"/>
    <n v="70"/>
    <n v="67"/>
    <n v="15"/>
    <n v="1050"/>
    <n v="1005"/>
    <n v="45"/>
    <n v="8"/>
    <x v="1"/>
  </r>
  <r>
    <x v="253"/>
    <n v="44052"/>
    <x v="245"/>
    <x v="0"/>
    <x v="1"/>
    <x v="0"/>
    <x v="0"/>
    <x v="0"/>
    <x v="1"/>
    <x v="7"/>
    <x v="1"/>
    <n v="15"/>
    <n v="12"/>
    <n v="47"/>
    <n v="705"/>
    <n v="564"/>
    <n v="141"/>
    <n v="8"/>
    <x v="1"/>
  </r>
  <r>
    <x v="254"/>
    <n v="44051"/>
    <x v="246"/>
    <x v="0"/>
    <x v="2"/>
    <x v="1"/>
    <x v="1"/>
    <x v="1"/>
    <x v="1"/>
    <x v="5"/>
    <x v="0"/>
    <n v="16"/>
    <n v="13"/>
    <n v="6"/>
    <n v="96"/>
    <n v="78"/>
    <n v="18"/>
    <n v="8"/>
    <x v="1"/>
  </r>
  <r>
    <x v="255"/>
    <n v="44051"/>
    <x v="247"/>
    <x v="0"/>
    <x v="3"/>
    <x v="2"/>
    <x v="1"/>
    <x v="2"/>
    <x v="1"/>
    <x v="8"/>
    <x v="0"/>
    <n v="20"/>
    <n v="17"/>
    <n v="10"/>
    <n v="200"/>
    <n v="170"/>
    <n v="30"/>
    <n v="8"/>
    <x v="1"/>
  </r>
  <r>
    <x v="256"/>
    <n v="44052"/>
    <x v="248"/>
    <x v="1"/>
    <x v="38"/>
    <x v="3"/>
    <x v="0"/>
    <x v="3"/>
    <x v="1"/>
    <x v="9"/>
    <x v="0"/>
    <n v="12"/>
    <n v="9"/>
    <n v="11"/>
    <n v="132"/>
    <n v="99"/>
    <n v="33"/>
    <n v="8"/>
    <x v="1"/>
  </r>
  <r>
    <x v="257"/>
    <n v="44053"/>
    <x v="249"/>
    <x v="1"/>
    <x v="39"/>
    <x v="0"/>
    <x v="0"/>
    <x v="0"/>
    <x v="1"/>
    <x v="10"/>
    <x v="1"/>
    <n v="12"/>
    <n v="9"/>
    <n v="60"/>
    <n v="720"/>
    <n v="540"/>
    <n v="180"/>
    <n v="8"/>
    <x v="1"/>
  </r>
  <r>
    <x v="258"/>
    <n v="44054"/>
    <x v="250"/>
    <x v="1"/>
    <x v="4"/>
    <x v="1"/>
    <x v="1"/>
    <x v="1"/>
    <x v="1"/>
    <x v="11"/>
    <x v="1"/>
    <n v="18"/>
    <n v="15"/>
    <n v="89"/>
    <n v="1602"/>
    <n v="1335"/>
    <n v="267"/>
    <n v="8"/>
    <x v="1"/>
  </r>
  <r>
    <x v="259"/>
    <n v="44055"/>
    <x v="251"/>
    <x v="1"/>
    <x v="5"/>
    <x v="2"/>
    <x v="1"/>
    <x v="2"/>
    <x v="1"/>
    <x v="12"/>
    <x v="0"/>
    <n v="10"/>
    <n v="7"/>
    <n v="77"/>
    <n v="770"/>
    <n v="539"/>
    <n v="231"/>
    <n v="8"/>
    <x v="1"/>
  </r>
  <r>
    <x v="260"/>
    <n v="44056"/>
    <x v="252"/>
    <x v="1"/>
    <x v="6"/>
    <x v="3"/>
    <x v="0"/>
    <x v="3"/>
    <x v="1"/>
    <x v="13"/>
    <x v="0"/>
    <n v="15"/>
    <n v="12"/>
    <n v="68"/>
    <n v="1020"/>
    <n v="816"/>
    <n v="204"/>
    <n v="8"/>
    <x v="1"/>
  </r>
  <r>
    <x v="261"/>
    <n v="44057"/>
    <x v="253"/>
    <x v="0"/>
    <x v="7"/>
    <x v="0"/>
    <x v="0"/>
    <x v="0"/>
    <x v="1"/>
    <x v="14"/>
    <x v="0"/>
    <n v="15"/>
    <n v="12"/>
    <n v="15"/>
    <n v="225"/>
    <n v="180"/>
    <n v="45"/>
    <n v="8"/>
    <x v="1"/>
  </r>
  <r>
    <x v="262"/>
    <n v="44058"/>
    <x v="254"/>
    <x v="0"/>
    <x v="8"/>
    <x v="1"/>
    <x v="1"/>
    <x v="1"/>
    <x v="1"/>
    <x v="15"/>
    <x v="1"/>
    <n v="23"/>
    <n v="20"/>
    <n v="47"/>
    <n v="1081"/>
    <n v="940"/>
    <n v="141"/>
    <n v="8"/>
    <x v="1"/>
  </r>
  <r>
    <x v="263"/>
    <n v="44062"/>
    <x v="255"/>
    <x v="1"/>
    <x v="9"/>
    <x v="2"/>
    <x v="1"/>
    <x v="2"/>
    <x v="1"/>
    <x v="16"/>
    <x v="1"/>
    <n v="9"/>
    <n v="6"/>
    <n v="6"/>
    <n v="54"/>
    <n v="36"/>
    <n v="18"/>
    <n v="8"/>
    <x v="1"/>
  </r>
  <r>
    <x v="264"/>
    <n v="44061"/>
    <x v="256"/>
    <x v="0"/>
    <x v="33"/>
    <x v="3"/>
    <x v="0"/>
    <x v="3"/>
    <x v="1"/>
    <x v="17"/>
    <x v="1"/>
    <n v="18"/>
    <n v="15"/>
    <n v="10"/>
    <n v="180"/>
    <n v="150"/>
    <n v="30"/>
    <n v="8"/>
    <x v="1"/>
  </r>
  <r>
    <x v="265"/>
    <n v="44061"/>
    <x v="257"/>
    <x v="0"/>
    <x v="34"/>
    <x v="0"/>
    <x v="0"/>
    <x v="0"/>
    <x v="1"/>
    <x v="18"/>
    <x v="0"/>
    <n v="14"/>
    <n v="11"/>
    <n v="11"/>
    <n v="154"/>
    <n v="121"/>
    <n v="33"/>
    <n v="8"/>
    <x v="1"/>
  </r>
  <r>
    <x v="266"/>
    <n v="44062"/>
    <x v="258"/>
    <x v="1"/>
    <x v="0"/>
    <x v="1"/>
    <x v="1"/>
    <x v="1"/>
    <x v="1"/>
    <x v="19"/>
    <x v="0"/>
    <n v="30"/>
    <n v="27"/>
    <n v="60"/>
    <n v="1800"/>
    <n v="1620"/>
    <n v="180"/>
    <n v="8"/>
    <x v="1"/>
  </r>
  <r>
    <x v="267"/>
    <n v="44063"/>
    <x v="259"/>
    <x v="1"/>
    <x v="35"/>
    <x v="2"/>
    <x v="1"/>
    <x v="2"/>
    <x v="1"/>
    <x v="20"/>
    <x v="0"/>
    <n v="16"/>
    <n v="13"/>
    <n v="89"/>
    <n v="1424"/>
    <n v="1157"/>
    <n v="267"/>
    <n v="8"/>
    <x v="1"/>
  </r>
  <r>
    <x v="268"/>
    <n v="44064"/>
    <x v="260"/>
    <x v="1"/>
    <x v="36"/>
    <x v="3"/>
    <x v="0"/>
    <x v="3"/>
    <x v="1"/>
    <x v="0"/>
    <x v="0"/>
    <n v="52"/>
    <n v="49"/>
    <n v="77"/>
    <n v="4004"/>
    <n v="3773"/>
    <n v="231"/>
    <n v="8"/>
    <x v="1"/>
  </r>
  <r>
    <x v="269"/>
    <n v="44065"/>
    <x v="261"/>
    <x v="1"/>
    <x v="37"/>
    <x v="0"/>
    <x v="0"/>
    <x v="0"/>
    <x v="1"/>
    <x v="21"/>
    <x v="0"/>
    <n v="14"/>
    <n v="11"/>
    <n v="68"/>
    <n v="952"/>
    <n v="748"/>
    <n v="204"/>
    <n v="8"/>
    <x v="1"/>
  </r>
  <r>
    <x v="270"/>
    <n v="44066"/>
    <x v="262"/>
    <x v="0"/>
    <x v="10"/>
    <x v="1"/>
    <x v="1"/>
    <x v="1"/>
    <x v="1"/>
    <x v="22"/>
    <x v="0"/>
    <n v="6"/>
    <n v="3"/>
    <n v="15"/>
    <n v="90"/>
    <n v="45"/>
    <n v="45"/>
    <n v="8"/>
    <x v="1"/>
  </r>
  <r>
    <x v="271"/>
    <n v="44067"/>
    <x v="263"/>
    <x v="1"/>
    <x v="11"/>
    <x v="2"/>
    <x v="1"/>
    <x v="2"/>
    <x v="1"/>
    <x v="23"/>
    <x v="0"/>
    <n v="13"/>
    <n v="10"/>
    <n v="47"/>
    <n v="611"/>
    <n v="470"/>
    <n v="141"/>
    <n v="8"/>
    <x v="1"/>
  </r>
  <r>
    <x v="272"/>
    <n v="44068"/>
    <x v="264"/>
    <x v="1"/>
    <x v="12"/>
    <x v="3"/>
    <x v="0"/>
    <x v="3"/>
    <x v="1"/>
    <x v="24"/>
    <x v="0"/>
    <n v="15"/>
    <n v="12"/>
    <n v="6"/>
    <n v="90"/>
    <n v="72"/>
    <n v="18"/>
    <n v="8"/>
    <x v="1"/>
  </r>
  <r>
    <x v="273"/>
    <n v="44072"/>
    <x v="265"/>
    <x v="0"/>
    <x v="13"/>
    <x v="0"/>
    <x v="0"/>
    <x v="0"/>
    <x v="1"/>
    <x v="3"/>
    <x v="0"/>
    <n v="20"/>
    <n v="17"/>
    <n v="10"/>
    <n v="200"/>
    <n v="170"/>
    <n v="30"/>
    <n v="8"/>
    <x v="1"/>
  </r>
  <r>
    <x v="274"/>
    <n v="44071"/>
    <x v="266"/>
    <x v="1"/>
    <x v="14"/>
    <x v="1"/>
    <x v="1"/>
    <x v="1"/>
    <x v="1"/>
    <x v="4"/>
    <x v="0"/>
    <n v="12"/>
    <n v="9"/>
    <n v="11"/>
    <n v="132"/>
    <n v="99"/>
    <n v="33"/>
    <n v="8"/>
    <x v="1"/>
  </r>
  <r>
    <x v="275"/>
    <n v="44071"/>
    <x v="267"/>
    <x v="1"/>
    <x v="15"/>
    <x v="2"/>
    <x v="1"/>
    <x v="2"/>
    <x v="1"/>
    <x v="5"/>
    <x v="0"/>
    <n v="16"/>
    <n v="13"/>
    <n v="60"/>
    <n v="960"/>
    <n v="780"/>
    <n v="180"/>
    <n v="8"/>
    <x v="1"/>
  </r>
  <r>
    <x v="276"/>
    <n v="44072"/>
    <x v="268"/>
    <x v="1"/>
    <x v="16"/>
    <x v="3"/>
    <x v="0"/>
    <x v="3"/>
    <x v="1"/>
    <x v="8"/>
    <x v="0"/>
    <n v="20"/>
    <n v="17"/>
    <n v="89"/>
    <n v="1780"/>
    <n v="1513"/>
    <n v="267"/>
    <n v="8"/>
    <x v="1"/>
  </r>
  <r>
    <x v="277"/>
    <n v="44073"/>
    <x v="269"/>
    <x v="0"/>
    <x v="17"/>
    <x v="0"/>
    <x v="0"/>
    <x v="0"/>
    <x v="1"/>
    <x v="9"/>
    <x v="0"/>
    <n v="12"/>
    <n v="9"/>
    <n v="77"/>
    <n v="924"/>
    <n v="693"/>
    <n v="231"/>
    <n v="8"/>
    <x v="1"/>
  </r>
  <r>
    <x v="278"/>
    <n v="44074"/>
    <x v="270"/>
    <x v="1"/>
    <x v="18"/>
    <x v="1"/>
    <x v="1"/>
    <x v="1"/>
    <x v="1"/>
    <x v="12"/>
    <x v="0"/>
    <n v="10"/>
    <n v="7"/>
    <n v="68"/>
    <n v="680"/>
    <n v="476"/>
    <n v="204"/>
    <n v="8"/>
    <x v="1"/>
  </r>
  <r>
    <x v="279"/>
    <n v="44075"/>
    <x v="271"/>
    <x v="1"/>
    <x v="19"/>
    <x v="2"/>
    <x v="1"/>
    <x v="2"/>
    <x v="1"/>
    <x v="13"/>
    <x v="0"/>
    <n v="15"/>
    <n v="12"/>
    <n v="15"/>
    <n v="225"/>
    <n v="180"/>
    <n v="45"/>
    <n v="9"/>
    <x v="0"/>
  </r>
  <r>
    <x v="280"/>
    <n v="44076"/>
    <x v="272"/>
    <x v="1"/>
    <x v="20"/>
    <x v="3"/>
    <x v="0"/>
    <x v="3"/>
    <x v="1"/>
    <x v="14"/>
    <x v="0"/>
    <n v="15"/>
    <n v="12"/>
    <n v="47"/>
    <n v="705"/>
    <n v="564"/>
    <n v="141"/>
    <n v="9"/>
    <x v="0"/>
  </r>
  <r>
    <x v="281"/>
    <n v="44077"/>
    <x v="273"/>
    <x v="0"/>
    <x v="21"/>
    <x v="0"/>
    <x v="0"/>
    <x v="0"/>
    <x v="1"/>
    <x v="25"/>
    <x v="0"/>
    <n v="20"/>
    <n v="17"/>
    <n v="6"/>
    <n v="120"/>
    <n v="102"/>
    <n v="18"/>
    <n v="9"/>
    <x v="0"/>
  </r>
  <r>
    <x v="282"/>
    <n v="44078"/>
    <x v="274"/>
    <x v="1"/>
    <x v="22"/>
    <x v="1"/>
    <x v="1"/>
    <x v="1"/>
    <x v="1"/>
    <x v="26"/>
    <x v="0"/>
    <n v="12"/>
    <n v="9"/>
    <n v="10"/>
    <n v="120"/>
    <n v="90"/>
    <n v="30"/>
    <n v="9"/>
    <x v="0"/>
  </r>
  <r>
    <x v="283"/>
    <n v="44079"/>
    <x v="275"/>
    <x v="1"/>
    <x v="23"/>
    <x v="2"/>
    <x v="1"/>
    <x v="2"/>
    <x v="1"/>
    <x v="27"/>
    <x v="0"/>
    <n v="13"/>
    <n v="10"/>
    <n v="11"/>
    <n v="143"/>
    <n v="110"/>
    <n v="33"/>
    <n v="9"/>
    <x v="0"/>
  </r>
  <r>
    <x v="284"/>
    <n v="44083"/>
    <x v="276"/>
    <x v="0"/>
    <x v="24"/>
    <x v="3"/>
    <x v="0"/>
    <x v="3"/>
    <x v="1"/>
    <x v="28"/>
    <x v="0"/>
    <n v="15"/>
    <n v="12"/>
    <n v="60"/>
    <n v="900"/>
    <n v="720"/>
    <n v="180"/>
    <n v="9"/>
    <x v="0"/>
  </r>
  <r>
    <x v="285"/>
    <n v="44082"/>
    <x v="277"/>
    <x v="1"/>
    <x v="25"/>
    <x v="0"/>
    <x v="0"/>
    <x v="0"/>
    <x v="1"/>
    <x v="18"/>
    <x v="0"/>
    <n v="14"/>
    <n v="11"/>
    <n v="89"/>
    <n v="1246"/>
    <n v="979"/>
    <n v="267"/>
    <n v="9"/>
    <x v="0"/>
  </r>
  <r>
    <x v="286"/>
    <n v="44082"/>
    <x v="278"/>
    <x v="0"/>
    <x v="26"/>
    <x v="1"/>
    <x v="1"/>
    <x v="1"/>
    <x v="1"/>
    <x v="19"/>
    <x v="0"/>
    <n v="30"/>
    <n v="27"/>
    <n v="77"/>
    <n v="2310"/>
    <n v="2079"/>
    <n v="231"/>
    <n v="9"/>
    <x v="0"/>
  </r>
  <r>
    <x v="287"/>
    <n v="44083"/>
    <x v="279"/>
    <x v="0"/>
    <x v="27"/>
    <x v="0"/>
    <x v="0"/>
    <x v="0"/>
    <x v="1"/>
    <x v="20"/>
    <x v="0"/>
    <n v="16"/>
    <n v="13"/>
    <n v="68"/>
    <n v="1088"/>
    <n v="884"/>
    <n v="204"/>
    <n v="9"/>
    <x v="0"/>
  </r>
  <r>
    <x v="288"/>
    <n v="44084"/>
    <x v="280"/>
    <x v="0"/>
    <x v="11"/>
    <x v="1"/>
    <x v="1"/>
    <x v="1"/>
    <x v="1"/>
    <x v="1"/>
    <x v="1"/>
    <n v="9"/>
    <n v="6"/>
    <n v="15"/>
    <n v="135"/>
    <n v="90"/>
    <n v="45"/>
    <n v="9"/>
    <x v="0"/>
  </r>
  <r>
    <x v="289"/>
    <n v="44085"/>
    <x v="281"/>
    <x v="1"/>
    <x v="28"/>
    <x v="0"/>
    <x v="0"/>
    <x v="0"/>
    <x v="1"/>
    <x v="2"/>
    <x v="1"/>
    <n v="5"/>
    <n v="2"/>
    <n v="47"/>
    <n v="235"/>
    <n v="94"/>
    <n v="141"/>
    <n v="9"/>
    <x v="0"/>
  </r>
  <r>
    <x v="290"/>
    <n v="44086"/>
    <x v="282"/>
    <x v="0"/>
    <x v="29"/>
    <x v="1"/>
    <x v="1"/>
    <x v="1"/>
    <x v="1"/>
    <x v="29"/>
    <x v="1"/>
    <n v="18"/>
    <n v="15"/>
    <n v="6"/>
    <n v="108"/>
    <n v="90"/>
    <n v="18"/>
    <n v="9"/>
    <x v="0"/>
  </r>
  <r>
    <x v="291"/>
    <n v="44087"/>
    <x v="283"/>
    <x v="1"/>
    <x v="30"/>
    <x v="0"/>
    <x v="0"/>
    <x v="0"/>
    <x v="1"/>
    <x v="30"/>
    <x v="1"/>
    <n v="10"/>
    <n v="7"/>
    <n v="10"/>
    <n v="100"/>
    <n v="70"/>
    <n v="30"/>
    <n v="9"/>
    <x v="0"/>
  </r>
  <r>
    <x v="292"/>
    <n v="44088"/>
    <x v="284"/>
    <x v="1"/>
    <x v="31"/>
    <x v="1"/>
    <x v="1"/>
    <x v="1"/>
    <x v="1"/>
    <x v="31"/>
    <x v="1"/>
    <n v="20"/>
    <n v="17"/>
    <n v="11"/>
    <n v="220"/>
    <n v="187"/>
    <n v="33"/>
    <n v="9"/>
    <x v="0"/>
  </r>
  <r>
    <x v="293"/>
    <n v="44089"/>
    <x v="285"/>
    <x v="0"/>
    <x v="32"/>
    <x v="0"/>
    <x v="0"/>
    <x v="0"/>
    <x v="1"/>
    <x v="6"/>
    <x v="1"/>
    <n v="70"/>
    <n v="67"/>
    <n v="60"/>
    <n v="4200"/>
    <n v="4020"/>
    <n v="180"/>
    <n v="9"/>
    <x v="0"/>
  </r>
  <r>
    <x v="294"/>
    <n v="44093"/>
    <x v="286"/>
    <x v="1"/>
    <x v="1"/>
    <x v="1"/>
    <x v="1"/>
    <x v="1"/>
    <x v="1"/>
    <x v="7"/>
    <x v="1"/>
    <n v="15"/>
    <n v="12"/>
    <n v="89"/>
    <n v="1335"/>
    <n v="1068"/>
    <n v="267"/>
    <n v="9"/>
    <x v="0"/>
  </r>
  <r>
    <x v="295"/>
    <n v="44092"/>
    <x v="287"/>
    <x v="0"/>
    <x v="2"/>
    <x v="0"/>
    <x v="0"/>
    <x v="0"/>
    <x v="1"/>
    <x v="10"/>
    <x v="1"/>
    <n v="12"/>
    <n v="9"/>
    <n v="77"/>
    <n v="924"/>
    <n v="693"/>
    <n v="231"/>
    <n v="9"/>
    <x v="0"/>
  </r>
  <r>
    <x v="296"/>
    <n v="44092"/>
    <x v="288"/>
    <x v="1"/>
    <x v="3"/>
    <x v="1"/>
    <x v="1"/>
    <x v="1"/>
    <x v="1"/>
    <x v="11"/>
    <x v="1"/>
    <n v="18"/>
    <n v="15"/>
    <n v="68"/>
    <n v="1224"/>
    <n v="1020"/>
    <n v="204"/>
    <n v="9"/>
    <x v="0"/>
  </r>
  <r>
    <x v="297"/>
    <n v="44093"/>
    <x v="289"/>
    <x v="0"/>
    <x v="5"/>
    <x v="0"/>
    <x v="0"/>
    <x v="0"/>
    <x v="1"/>
    <x v="15"/>
    <x v="1"/>
    <n v="23"/>
    <n v="20"/>
    <n v="15"/>
    <n v="345"/>
    <n v="300"/>
    <n v="45"/>
    <n v="9"/>
    <x v="0"/>
  </r>
  <r>
    <x v="298"/>
    <n v="44094"/>
    <x v="290"/>
    <x v="0"/>
    <x v="6"/>
    <x v="1"/>
    <x v="1"/>
    <x v="1"/>
    <x v="1"/>
    <x v="16"/>
    <x v="1"/>
    <n v="9"/>
    <n v="6"/>
    <n v="47"/>
    <n v="423"/>
    <n v="282"/>
    <n v="141"/>
    <n v="9"/>
    <x v="0"/>
  </r>
  <r>
    <x v="299"/>
    <n v="44095"/>
    <x v="291"/>
    <x v="0"/>
    <x v="11"/>
    <x v="0"/>
    <x v="0"/>
    <x v="0"/>
    <x v="1"/>
    <x v="17"/>
    <x v="1"/>
    <n v="18"/>
    <n v="15"/>
    <n v="6"/>
    <n v="108"/>
    <n v="90"/>
    <n v="18"/>
    <n v="9"/>
    <x v="0"/>
  </r>
  <r>
    <x v="300"/>
    <n v="44096"/>
    <x v="292"/>
    <x v="1"/>
    <x v="28"/>
    <x v="1"/>
    <x v="1"/>
    <x v="1"/>
    <x v="1"/>
    <x v="0"/>
    <x v="0"/>
    <n v="52"/>
    <n v="49"/>
    <n v="10"/>
    <n v="520"/>
    <n v="490"/>
    <n v="30"/>
    <n v="9"/>
    <x v="0"/>
  </r>
  <r>
    <x v="301"/>
    <n v="44097"/>
    <x v="293"/>
    <x v="0"/>
    <x v="29"/>
    <x v="0"/>
    <x v="0"/>
    <x v="0"/>
    <x v="1"/>
    <x v="1"/>
    <x v="1"/>
    <n v="9"/>
    <n v="6"/>
    <n v="11"/>
    <n v="99"/>
    <n v="66"/>
    <n v="33"/>
    <n v="9"/>
    <x v="0"/>
  </r>
  <r>
    <x v="302"/>
    <n v="44098"/>
    <x v="294"/>
    <x v="0"/>
    <x v="6"/>
    <x v="1"/>
    <x v="1"/>
    <x v="1"/>
    <x v="1"/>
    <x v="2"/>
    <x v="1"/>
    <n v="5"/>
    <n v="2"/>
    <n v="60"/>
    <n v="300"/>
    <n v="120"/>
    <n v="180"/>
    <n v="9"/>
    <x v="0"/>
  </r>
  <r>
    <x v="303"/>
    <n v="44099"/>
    <x v="295"/>
    <x v="0"/>
    <x v="7"/>
    <x v="0"/>
    <x v="0"/>
    <x v="0"/>
    <x v="1"/>
    <x v="21"/>
    <x v="0"/>
    <n v="14"/>
    <n v="11"/>
    <n v="89"/>
    <n v="1246"/>
    <n v="979"/>
    <n v="267"/>
    <n v="9"/>
    <x v="0"/>
  </r>
  <r>
    <x v="304"/>
    <n v="44103"/>
    <x v="296"/>
    <x v="1"/>
    <x v="8"/>
    <x v="1"/>
    <x v="1"/>
    <x v="1"/>
    <x v="1"/>
    <x v="22"/>
    <x v="0"/>
    <n v="6"/>
    <n v="3"/>
    <n v="77"/>
    <n v="462"/>
    <n v="231"/>
    <n v="231"/>
    <n v="9"/>
    <x v="0"/>
  </r>
  <r>
    <x v="305"/>
    <n v="44102"/>
    <x v="297"/>
    <x v="1"/>
    <x v="9"/>
    <x v="0"/>
    <x v="0"/>
    <x v="0"/>
    <x v="1"/>
    <x v="30"/>
    <x v="1"/>
    <n v="10"/>
    <n v="7"/>
    <n v="68"/>
    <n v="680"/>
    <n v="476"/>
    <n v="204"/>
    <n v="9"/>
    <x v="0"/>
  </r>
  <r>
    <x v="306"/>
    <n v="44102"/>
    <x v="298"/>
    <x v="1"/>
    <x v="33"/>
    <x v="1"/>
    <x v="1"/>
    <x v="1"/>
    <x v="1"/>
    <x v="23"/>
    <x v="0"/>
    <n v="13"/>
    <n v="10"/>
    <n v="15"/>
    <n v="195"/>
    <n v="150"/>
    <n v="45"/>
    <n v="9"/>
    <x v="0"/>
  </r>
  <r>
    <x v="307"/>
    <n v="44103"/>
    <x v="299"/>
    <x v="0"/>
    <x v="34"/>
    <x v="2"/>
    <x v="1"/>
    <x v="2"/>
    <x v="1"/>
    <x v="31"/>
    <x v="1"/>
    <n v="20"/>
    <n v="17"/>
    <n v="47"/>
    <n v="940"/>
    <n v="799"/>
    <n v="141"/>
    <n v="9"/>
    <x v="0"/>
  </r>
  <r>
    <x v="308"/>
    <n v="44104"/>
    <x v="300"/>
    <x v="0"/>
    <x v="0"/>
    <x v="3"/>
    <x v="0"/>
    <x v="3"/>
    <x v="1"/>
    <x v="24"/>
    <x v="0"/>
    <n v="15"/>
    <n v="12"/>
    <n v="6"/>
    <n v="90"/>
    <n v="72"/>
    <n v="18"/>
    <n v="9"/>
    <x v="0"/>
  </r>
  <r>
    <x v="309"/>
    <n v="44094"/>
    <x v="301"/>
    <x v="1"/>
    <x v="35"/>
    <x v="3"/>
    <x v="0"/>
    <x v="3"/>
    <x v="0"/>
    <x v="3"/>
    <x v="0"/>
    <n v="20"/>
    <n v="17"/>
    <n v="10"/>
    <n v="200"/>
    <n v="170"/>
    <n v="30"/>
    <n v="9"/>
    <x v="0"/>
  </r>
  <r>
    <x v="310"/>
    <n v="44095"/>
    <x v="302"/>
    <x v="1"/>
    <x v="36"/>
    <x v="3"/>
    <x v="0"/>
    <x v="3"/>
    <x v="0"/>
    <x v="4"/>
    <x v="0"/>
    <n v="12"/>
    <n v="9"/>
    <n v="11"/>
    <n v="132"/>
    <n v="99"/>
    <n v="33"/>
    <n v="9"/>
    <x v="0"/>
  </r>
  <r>
    <x v="311"/>
    <n v="44096"/>
    <x v="303"/>
    <x v="0"/>
    <x v="37"/>
    <x v="3"/>
    <x v="0"/>
    <x v="3"/>
    <x v="0"/>
    <x v="5"/>
    <x v="0"/>
    <n v="16"/>
    <n v="13"/>
    <n v="60"/>
    <n v="960"/>
    <n v="780"/>
    <n v="180"/>
    <n v="9"/>
    <x v="0"/>
  </r>
  <r>
    <x v="312"/>
    <n v="44097"/>
    <x v="304"/>
    <x v="1"/>
    <x v="10"/>
    <x v="3"/>
    <x v="0"/>
    <x v="3"/>
    <x v="0"/>
    <x v="6"/>
    <x v="1"/>
    <n v="70"/>
    <n v="67"/>
    <n v="89"/>
    <n v="6230"/>
    <n v="5963"/>
    <n v="267"/>
    <n v="9"/>
    <x v="0"/>
  </r>
  <r>
    <x v="313"/>
    <n v="44098"/>
    <x v="305"/>
    <x v="1"/>
    <x v="11"/>
    <x v="3"/>
    <x v="0"/>
    <x v="3"/>
    <x v="0"/>
    <x v="7"/>
    <x v="1"/>
    <n v="15"/>
    <n v="12"/>
    <n v="77"/>
    <n v="1155"/>
    <n v="924"/>
    <n v="231"/>
    <n v="9"/>
    <x v="0"/>
  </r>
  <r>
    <x v="314"/>
    <n v="44099"/>
    <x v="306"/>
    <x v="1"/>
    <x v="20"/>
    <x v="3"/>
    <x v="0"/>
    <x v="3"/>
    <x v="0"/>
    <x v="5"/>
    <x v="0"/>
    <n v="16"/>
    <n v="13"/>
    <n v="68"/>
    <n v="1088"/>
    <n v="884"/>
    <n v="204"/>
    <n v="9"/>
    <x v="0"/>
  </r>
  <r>
    <x v="315"/>
    <n v="44103"/>
    <x v="307"/>
    <x v="1"/>
    <x v="21"/>
    <x v="3"/>
    <x v="0"/>
    <x v="3"/>
    <x v="0"/>
    <x v="8"/>
    <x v="0"/>
    <n v="20"/>
    <n v="17"/>
    <n v="15"/>
    <n v="300"/>
    <n v="255"/>
    <n v="45"/>
    <n v="9"/>
    <x v="0"/>
  </r>
  <r>
    <x v="316"/>
    <n v="44102"/>
    <x v="308"/>
    <x v="0"/>
    <x v="22"/>
    <x v="3"/>
    <x v="0"/>
    <x v="3"/>
    <x v="0"/>
    <x v="9"/>
    <x v="0"/>
    <n v="12"/>
    <n v="9"/>
    <n v="47"/>
    <n v="564"/>
    <n v="423"/>
    <n v="141"/>
    <n v="9"/>
    <x v="0"/>
  </r>
  <r>
    <x v="317"/>
    <n v="44102"/>
    <x v="309"/>
    <x v="0"/>
    <x v="23"/>
    <x v="3"/>
    <x v="0"/>
    <x v="3"/>
    <x v="0"/>
    <x v="10"/>
    <x v="1"/>
    <n v="12"/>
    <n v="9"/>
    <n v="6"/>
    <n v="72"/>
    <n v="54"/>
    <n v="18"/>
    <n v="9"/>
    <x v="0"/>
  </r>
  <r>
    <x v="318"/>
    <n v="44103"/>
    <x v="310"/>
    <x v="1"/>
    <x v="24"/>
    <x v="3"/>
    <x v="0"/>
    <x v="3"/>
    <x v="0"/>
    <x v="11"/>
    <x v="1"/>
    <n v="18"/>
    <n v="15"/>
    <n v="10"/>
    <n v="180"/>
    <n v="150"/>
    <n v="30"/>
    <n v="9"/>
    <x v="0"/>
  </r>
  <r>
    <x v="319"/>
    <n v="44104"/>
    <x v="311"/>
    <x v="1"/>
    <x v="13"/>
    <x v="3"/>
    <x v="0"/>
    <x v="3"/>
    <x v="0"/>
    <x v="12"/>
    <x v="0"/>
    <n v="10"/>
    <n v="7"/>
    <n v="11"/>
    <n v="110"/>
    <n v="77"/>
    <n v="33"/>
    <n v="9"/>
    <x v="0"/>
  </r>
  <r>
    <x v="320"/>
    <n v="44044"/>
    <x v="312"/>
    <x v="0"/>
    <x v="14"/>
    <x v="3"/>
    <x v="0"/>
    <x v="3"/>
    <x v="0"/>
    <x v="13"/>
    <x v="0"/>
    <n v="15"/>
    <n v="12"/>
    <n v="60"/>
    <n v="900"/>
    <n v="720"/>
    <n v="180"/>
    <n v="8"/>
    <x v="1"/>
  </r>
  <r>
    <x v="321"/>
    <n v="44045"/>
    <x v="313"/>
    <x v="0"/>
    <x v="15"/>
    <x v="3"/>
    <x v="0"/>
    <x v="3"/>
    <x v="0"/>
    <x v="14"/>
    <x v="0"/>
    <n v="15"/>
    <n v="12"/>
    <n v="89"/>
    <n v="1335"/>
    <n v="1068"/>
    <n v="267"/>
    <n v="8"/>
    <x v="1"/>
  </r>
  <r>
    <x v="322"/>
    <n v="44046"/>
    <x v="314"/>
    <x v="0"/>
    <x v="34"/>
    <x v="3"/>
    <x v="0"/>
    <x v="3"/>
    <x v="0"/>
    <x v="15"/>
    <x v="1"/>
    <n v="23"/>
    <n v="20"/>
    <n v="77"/>
    <n v="1771"/>
    <n v="1540"/>
    <n v="231"/>
    <n v="8"/>
    <x v="1"/>
  </r>
  <r>
    <x v="323"/>
    <n v="44047"/>
    <x v="315"/>
    <x v="0"/>
    <x v="0"/>
    <x v="3"/>
    <x v="0"/>
    <x v="3"/>
    <x v="0"/>
    <x v="16"/>
    <x v="1"/>
    <n v="9"/>
    <n v="6"/>
    <n v="68"/>
    <n v="612"/>
    <n v="408"/>
    <n v="204"/>
    <n v="8"/>
    <x v="1"/>
  </r>
  <r>
    <x v="324"/>
    <n v="44048"/>
    <x v="316"/>
    <x v="0"/>
    <x v="35"/>
    <x v="3"/>
    <x v="0"/>
    <x v="3"/>
    <x v="0"/>
    <x v="17"/>
    <x v="1"/>
    <n v="18"/>
    <n v="15"/>
    <n v="15"/>
    <n v="270"/>
    <n v="225"/>
    <n v="45"/>
    <n v="8"/>
    <x v="1"/>
  </r>
  <r>
    <x v="325"/>
    <n v="44052"/>
    <x v="317"/>
    <x v="1"/>
    <x v="36"/>
    <x v="2"/>
    <x v="1"/>
    <x v="2"/>
    <x v="0"/>
    <x v="18"/>
    <x v="0"/>
    <n v="14"/>
    <n v="11"/>
    <n v="47"/>
    <n v="658"/>
    <n v="517"/>
    <n v="141"/>
    <n v="8"/>
    <x v="1"/>
  </r>
  <r>
    <x v="326"/>
    <n v="44051"/>
    <x v="318"/>
    <x v="1"/>
    <x v="37"/>
    <x v="3"/>
    <x v="0"/>
    <x v="3"/>
    <x v="0"/>
    <x v="19"/>
    <x v="0"/>
    <n v="30"/>
    <n v="27"/>
    <n v="6"/>
    <n v="180"/>
    <n v="162"/>
    <n v="18"/>
    <n v="8"/>
    <x v="1"/>
  </r>
  <r>
    <x v="327"/>
    <n v="44051"/>
    <x v="319"/>
    <x v="0"/>
    <x v="26"/>
    <x v="2"/>
    <x v="1"/>
    <x v="2"/>
    <x v="0"/>
    <x v="20"/>
    <x v="0"/>
    <n v="16"/>
    <n v="13"/>
    <n v="10"/>
    <n v="160"/>
    <n v="130"/>
    <n v="30"/>
    <n v="8"/>
    <x v="1"/>
  </r>
  <r>
    <x v="328"/>
    <n v="44052"/>
    <x v="320"/>
    <x v="1"/>
    <x v="27"/>
    <x v="3"/>
    <x v="0"/>
    <x v="3"/>
    <x v="0"/>
    <x v="0"/>
    <x v="0"/>
    <n v="52"/>
    <n v="49"/>
    <n v="11"/>
    <n v="572"/>
    <n v="539"/>
    <n v="33"/>
    <n v="8"/>
    <x v="1"/>
  </r>
  <r>
    <x v="329"/>
    <n v="44053"/>
    <x v="321"/>
    <x v="1"/>
    <x v="11"/>
    <x v="2"/>
    <x v="1"/>
    <x v="2"/>
    <x v="0"/>
    <x v="21"/>
    <x v="0"/>
    <n v="14"/>
    <n v="11"/>
    <n v="60"/>
    <n v="840"/>
    <n v="660"/>
    <n v="180"/>
    <n v="8"/>
    <x v="1"/>
  </r>
  <r>
    <x v="330"/>
    <n v="44054"/>
    <x v="322"/>
    <x v="1"/>
    <x v="28"/>
    <x v="3"/>
    <x v="0"/>
    <x v="3"/>
    <x v="0"/>
    <x v="22"/>
    <x v="0"/>
    <n v="6"/>
    <n v="3"/>
    <n v="89"/>
    <n v="534"/>
    <n v="267"/>
    <n v="267"/>
    <n v="8"/>
    <x v="1"/>
  </r>
  <r>
    <x v="331"/>
    <n v="44055"/>
    <x v="323"/>
    <x v="1"/>
    <x v="11"/>
    <x v="2"/>
    <x v="1"/>
    <x v="2"/>
    <x v="0"/>
    <x v="23"/>
    <x v="0"/>
    <n v="13"/>
    <n v="10"/>
    <n v="77"/>
    <n v="1001"/>
    <n v="770"/>
    <n v="231"/>
    <n v="8"/>
    <x v="1"/>
  </r>
  <r>
    <x v="332"/>
    <n v="44056"/>
    <x v="324"/>
    <x v="0"/>
    <x v="28"/>
    <x v="3"/>
    <x v="0"/>
    <x v="3"/>
    <x v="0"/>
    <x v="24"/>
    <x v="0"/>
    <n v="15"/>
    <n v="12"/>
    <n v="68"/>
    <n v="1020"/>
    <n v="816"/>
    <n v="204"/>
    <n v="8"/>
    <x v="1"/>
  </r>
  <r>
    <x v="333"/>
    <n v="44057"/>
    <x v="325"/>
    <x v="1"/>
    <x v="29"/>
    <x v="2"/>
    <x v="1"/>
    <x v="2"/>
    <x v="0"/>
    <x v="3"/>
    <x v="0"/>
    <n v="20"/>
    <n v="17"/>
    <n v="15"/>
    <n v="300"/>
    <n v="255"/>
    <n v="45"/>
    <n v="8"/>
    <x v="1"/>
  </r>
  <r>
    <x v="334"/>
    <n v="44058"/>
    <x v="326"/>
    <x v="1"/>
    <x v="30"/>
    <x v="3"/>
    <x v="0"/>
    <x v="3"/>
    <x v="0"/>
    <x v="4"/>
    <x v="0"/>
    <n v="12"/>
    <n v="9"/>
    <n v="47"/>
    <n v="564"/>
    <n v="423"/>
    <n v="141"/>
    <n v="8"/>
    <x v="1"/>
  </r>
  <r>
    <x v="335"/>
    <n v="44062"/>
    <x v="327"/>
    <x v="0"/>
    <x v="31"/>
    <x v="2"/>
    <x v="1"/>
    <x v="2"/>
    <x v="0"/>
    <x v="5"/>
    <x v="0"/>
    <n v="16"/>
    <n v="13"/>
    <n v="6"/>
    <n v="96"/>
    <n v="78"/>
    <n v="18"/>
    <n v="8"/>
    <x v="1"/>
  </r>
  <r>
    <x v="336"/>
    <n v="44061"/>
    <x v="328"/>
    <x v="1"/>
    <x v="32"/>
    <x v="3"/>
    <x v="0"/>
    <x v="3"/>
    <x v="0"/>
    <x v="8"/>
    <x v="0"/>
    <n v="20"/>
    <n v="17"/>
    <n v="10"/>
    <n v="200"/>
    <n v="170"/>
    <n v="30"/>
    <n v="8"/>
    <x v="1"/>
  </r>
  <r>
    <x v="337"/>
    <n v="44061"/>
    <x v="329"/>
    <x v="1"/>
    <x v="1"/>
    <x v="2"/>
    <x v="1"/>
    <x v="2"/>
    <x v="0"/>
    <x v="9"/>
    <x v="0"/>
    <n v="12"/>
    <n v="9"/>
    <n v="11"/>
    <n v="132"/>
    <n v="99"/>
    <n v="33"/>
    <n v="8"/>
    <x v="1"/>
  </r>
  <r>
    <x v="338"/>
    <n v="44062"/>
    <x v="330"/>
    <x v="0"/>
    <x v="2"/>
    <x v="3"/>
    <x v="0"/>
    <x v="3"/>
    <x v="0"/>
    <x v="12"/>
    <x v="0"/>
    <n v="10"/>
    <n v="7"/>
    <n v="60"/>
    <n v="600"/>
    <n v="420"/>
    <n v="180"/>
    <n v="8"/>
    <x v="1"/>
  </r>
  <r>
    <x v="339"/>
    <n v="44063"/>
    <x v="331"/>
    <x v="0"/>
    <x v="3"/>
    <x v="2"/>
    <x v="1"/>
    <x v="2"/>
    <x v="0"/>
    <x v="13"/>
    <x v="0"/>
    <n v="15"/>
    <n v="12"/>
    <n v="89"/>
    <n v="1335"/>
    <n v="1068"/>
    <n v="267"/>
    <n v="8"/>
    <x v="1"/>
  </r>
  <r>
    <x v="340"/>
    <n v="44064"/>
    <x v="332"/>
    <x v="1"/>
    <x v="38"/>
    <x v="3"/>
    <x v="0"/>
    <x v="3"/>
    <x v="0"/>
    <x v="14"/>
    <x v="0"/>
    <n v="15"/>
    <n v="12"/>
    <n v="77"/>
    <n v="1155"/>
    <n v="924"/>
    <n v="231"/>
    <n v="8"/>
    <x v="1"/>
  </r>
  <r>
    <x v="341"/>
    <n v="44065"/>
    <x v="333"/>
    <x v="0"/>
    <x v="39"/>
    <x v="2"/>
    <x v="1"/>
    <x v="2"/>
    <x v="0"/>
    <x v="25"/>
    <x v="0"/>
    <n v="20"/>
    <n v="17"/>
    <n v="68"/>
    <n v="1360"/>
    <n v="1156"/>
    <n v="204"/>
    <n v="8"/>
    <x v="1"/>
  </r>
  <r>
    <x v="342"/>
    <n v="44066"/>
    <x v="334"/>
    <x v="0"/>
    <x v="4"/>
    <x v="3"/>
    <x v="0"/>
    <x v="3"/>
    <x v="0"/>
    <x v="26"/>
    <x v="0"/>
    <n v="12"/>
    <n v="9"/>
    <n v="15"/>
    <n v="180"/>
    <n v="135"/>
    <n v="45"/>
    <n v="8"/>
    <x v="1"/>
  </r>
  <r>
    <x v="343"/>
    <n v="44067"/>
    <x v="335"/>
    <x v="0"/>
    <x v="5"/>
    <x v="2"/>
    <x v="1"/>
    <x v="2"/>
    <x v="0"/>
    <x v="27"/>
    <x v="0"/>
    <n v="13"/>
    <n v="10"/>
    <n v="47"/>
    <n v="611"/>
    <n v="470"/>
    <n v="141"/>
    <n v="8"/>
    <x v="1"/>
  </r>
  <r>
    <x v="344"/>
    <n v="44068"/>
    <x v="336"/>
    <x v="0"/>
    <x v="6"/>
    <x v="3"/>
    <x v="0"/>
    <x v="3"/>
    <x v="0"/>
    <x v="28"/>
    <x v="0"/>
    <n v="15"/>
    <n v="12"/>
    <n v="6"/>
    <n v="90"/>
    <n v="72"/>
    <n v="18"/>
    <n v="8"/>
    <x v="1"/>
  </r>
  <r>
    <x v="345"/>
    <n v="44072"/>
    <x v="337"/>
    <x v="1"/>
    <x v="7"/>
    <x v="2"/>
    <x v="1"/>
    <x v="2"/>
    <x v="0"/>
    <x v="18"/>
    <x v="0"/>
    <n v="14"/>
    <n v="11"/>
    <n v="10"/>
    <n v="140"/>
    <n v="110"/>
    <n v="30"/>
    <n v="8"/>
    <x v="1"/>
  </r>
  <r>
    <x v="346"/>
    <n v="44071"/>
    <x v="338"/>
    <x v="0"/>
    <x v="8"/>
    <x v="3"/>
    <x v="0"/>
    <x v="3"/>
    <x v="0"/>
    <x v="19"/>
    <x v="0"/>
    <n v="30"/>
    <n v="27"/>
    <n v="11"/>
    <n v="330"/>
    <n v="297"/>
    <n v="33"/>
    <n v="8"/>
    <x v="1"/>
  </r>
  <r>
    <x v="347"/>
    <n v="44071"/>
    <x v="339"/>
    <x v="1"/>
    <x v="9"/>
    <x v="2"/>
    <x v="1"/>
    <x v="2"/>
    <x v="0"/>
    <x v="20"/>
    <x v="0"/>
    <n v="16"/>
    <n v="13"/>
    <n v="60"/>
    <n v="960"/>
    <n v="780"/>
    <n v="180"/>
    <n v="8"/>
    <x v="1"/>
  </r>
  <r>
    <x v="348"/>
    <n v="44072"/>
    <x v="340"/>
    <x v="1"/>
    <x v="33"/>
    <x v="3"/>
    <x v="0"/>
    <x v="3"/>
    <x v="0"/>
    <x v="1"/>
    <x v="1"/>
    <n v="9"/>
    <n v="6"/>
    <n v="89"/>
    <n v="801"/>
    <n v="534"/>
    <n v="267"/>
    <n v="8"/>
    <x v="1"/>
  </r>
  <r>
    <x v="349"/>
    <n v="44073"/>
    <x v="341"/>
    <x v="0"/>
    <x v="34"/>
    <x v="2"/>
    <x v="1"/>
    <x v="2"/>
    <x v="0"/>
    <x v="2"/>
    <x v="1"/>
    <n v="5"/>
    <n v="2"/>
    <n v="77"/>
    <n v="385"/>
    <n v="154"/>
    <n v="231"/>
    <n v="8"/>
    <x v="1"/>
  </r>
  <r>
    <x v="350"/>
    <n v="44074"/>
    <x v="342"/>
    <x v="0"/>
    <x v="0"/>
    <x v="3"/>
    <x v="0"/>
    <x v="3"/>
    <x v="1"/>
    <x v="29"/>
    <x v="1"/>
    <n v="18"/>
    <n v="15"/>
    <n v="68"/>
    <n v="1224"/>
    <n v="1020"/>
    <n v="204"/>
    <n v="8"/>
    <x v="1"/>
  </r>
  <r>
    <x v="351"/>
    <n v="44044"/>
    <x v="343"/>
    <x v="0"/>
    <x v="35"/>
    <x v="2"/>
    <x v="1"/>
    <x v="2"/>
    <x v="1"/>
    <x v="30"/>
    <x v="1"/>
    <n v="10"/>
    <n v="7"/>
    <n v="15"/>
    <n v="150"/>
    <n v="105"/>
    <n v="45"/>
    <n v="8"/>
    <x v="1"/>
  </r>
  <r>
    <x v="352"/>
    <n v="44045"/>
    <x v="344"/>
    <x v="0"/>
    <x v="36"/>
    <x v="3"/>
    <x v="0"/>
    <x v="3"/>
    <x v="1"/>
    <x v="31"/>
    <x v="1"/>
    <n v="20"/>
    <n v="17"/>
    <n v="47"/>
    <n v="940"/>
    <n v="799"/>
    <n v="141"/>
    <n v="8"/>
    <x v="1"/>
  </r>
  <r>
    <x v="353"/>
    <n v="44046"/>
    <x v="345"/>
    <x v="0"/>
    <x v="37"/>
    <x v="2"/>
    <x v="1"/>
    <x v="2"/>
    <x v="1"/>
    <x v="6"/>
    <x v="1"/>
    <n v="70"/>
    <n v="67"/>
    <n v="6"/>
    <n v="420"/>
    <n v="402"/>
    <n v="18"/>
    <n v="8"/>
    <x v="1"/>
  </r>
  <r>
    <x v="354"/>
    <n v="44047"/>
    <x v="346"/>
    <x v="0"/>
    <x v="10"/>
    <x v="3"/>
    <x v="0"/>
    <x v="3"/>
    <x v="1"/>
    <x v="7"/>
    <x v="1"/>
    <n v="15"/>
    <n v="12"/>
    <n v="10"/>
    <n v="150"/>
    <n v="120"/>
    <n v="30"/>
    <n v="8"/>
    <x v="1"/>
  </r>
  <r>
    <x v="355"/>
    <n v="44048"/>
    <x v="347"/>
    <x v="0"/>
    <x v="11"/>
    <x v="2"/>
    <x v="1"/>
    <x v="2"/>
    <x v="1"/>
    <x v="10"/>
    <x v="1"/>
    <n v="12"/>
    <n v="9"/>
    <n v="11"/>
    <n v="132"/>
    <n v="99"/>
    <n v="33"/>
    <n v="8"/>
    <x v="1"/>
  </r>
  <r>
    <x v="356"/>
    <n v="44052"/>
    <x v="348"/>
    <x v="0"/>
    <x v="12"/>
    <x v="3"/>
    <x v="0"/>
    <x v="3"/>
    <x v="1"/>
    <x v="11"/>
    <x v="1"/>
    <n v="18"/>
    <n v="15"/>
    <n v="60"/>
    <n v="1080"/>
    <n v="900"/>
    <n v="180"/>
    <n v="8"/>
    <x v="1"/>
  </r>
  <r>
    <x v="357"/>
    <n v="44051"/>
    <x v="349"/>
    <x v="1"/>
    <x v="13"/>
    <x v="2"/>
    <x v="1"/>
    <x v="2"/>
    <x v="1"/>
    <x v="15"/>
    <x v="1"/>
    <n v="23"/>
    <n v="20"/>
    <n v="89"/>
    <n v="2047"/>
    <n v="1780"/>
    <n v="267"/>
    <n v="8"/>
    <x v="1"/>
  </r>
  <r>
    <x v="358"/>
    <n v="44051"/>
    <x v="350"/>
    <x v="0"/>
    <x v="14"/>
    <x v="3"/>
    <x v="0"/>
    <x v="3"/>
    <x v="1"/>
    <x v="16"/>
    <x v="1"/>
    <n v="9"/>
    <n v="6"/>
    <n v="77"/>
    <n v="693"/>
    <n v="462"/>
    <n v="231"/>
    <n v="8"/>
    <x v="1"/>
  </r>
  <r>
    <x v="359"/>
    <n v="44052"/>
    <x v="351"/>
    <x v="1"/>
    <x v="15"/>
    <x v="2"/>
    <x v="1"/>
    <x v="2"/>
    <x v="1"/>
    <x v="17"/>
    <x v="1"/>
    <n v="18"/>
    <n v="15"/>
    <n v="68"/>
    <n v="1224"/>
    <n v="1020"/>
    <n v="204"/>
    <n v="8"/>
    <x v="1"/>
  </r>
  <r>
    <x v="360"/>
    <n v="44053"/>
    <x v="352"/>
    <x v="1"/>
    <x v="16"/>
    <x v="3"/>
    <x v="0"/>
    <x v="3"/>
    <x v="1"/>
    <x v="2"/>
    <x v="1"/>
    <n v="5"/>
    <n v="2"/>
    <n v="15"/>
    <n v="75"/>
    <n v="30"/>
    <n v="45"/>
    <n v="8"/>
    <x v="1"/>
  </r>
  <r>
    <x v="361"/>
    <n v="44054"/>
    <x v="353"/>
    <x v="0"/>
    <x v="17"/>
    <x v="2"/>
    <x v="1"/>
    <x v="2"/>
    <x v="1"/>
    <x v="21"/>
    <x v="0"/>
    <n v="14"/>
    <n v="11"/>
    <n v="47"/>
    <n v="658"/>
    <n v="517"/>
    <n v="141"/>
    <n v="8"/>
    <x v="1"/>
  </r>
  <r>
    <x v="362"/>
    <n v="44055"/>
    <x v="354"/>
    <x v="0"/>
    <x v="18"/>
    <x v="3"/>
    <x v="0"/>
    <x v="3"/>
    <x v="1"/>
    <x v="22"/>
    <x v="0"/>
    <n v="6"/>
    <n v="3"/>
    <n v="6"/>
    <n v="36"/>
    <n v="18"/>
    <n v="18"/>
    <n v="8"/>
    <x v="1"/>
  </r>
  <r>
    <x v="363"/>
    <n v="44056"/>
    <x v="355"/>
    <x v="0"/>
    <x v="19"/>
    <x v="2"/>
    <x v="1"/>
    <x v="2"/>
    <x v="1"/>
    <x v="30"/>
    <x v="1"/>
    <n v="10"/>
    <n v="7"/>
    <n v="10"/>
    <n v="100"/>
    <n v="70"/>
    <n v="30"/>
    <n v="8"/>
    <x v="1"/>
  </r>
  <r>
    <x v="364"/>
    <n v="44057"/>
    <x v="356"/>
    <x v="0"/>
    <x v="20"/>
    <x v="3"/>
    <x v="0"/>
    <x v="3"/>
    <x v="1"/>
    <x v="23"/>
    <x v="0"/>
    <n v="13"/>
    <n v="10"/>
    <n v="11"/>
    <n v="143"/>
    <n v="110"/>
    <n v="33"/>
    <n v="8"/>
    <x v="1"/>
  </r>
  <r>
    <x v="365"/>
    <n v="44058"/>
    <x v="357"/>
    <x v="1"/>
    <x v="21"/>
    <x v="2"/>
    <x v="1"/>
    <x v="2"/>
    <x v="1"/>
    <x v="31"/>
    <x v="1"/>
    <n v="20"/>
    <n v="17"/>
    <n v="60"/>
    <n v="1200"/>
    <n v="1020"/>
    <n v="180"/>
    <n v="8"/>
    <x v="1"/>
  </r>
  <r>
    <x v="366"/>
    <n v="44062"/>
    <x v="358"/>
    <x v="0"/>
    <x v="22"/>
    <x v="0"/>
    <x v="0"/>
    <x v="0"/>
    <x v="1"/>
    <x v="24"/>
    <x v="0"/>
    <n v="15"/>
    <n v="12"/>
    <n v="89"/>
    <n v="1335"/>
    <n v="1068"/>
    <n v="267"/>
    <n v="8"/>
    <x v="1"/>
  </r>
  <r>
    <x v="367"/>
    <n v="44061"/>
    <x v="359"/>
    <x v="1"/>
    <x v="23"/>
    <x v="0"/>
    <x v="0"/>
    <x v="0"/>
    <x v="1"/>
    <x v="3"/>
    <x v="0"/>
    <n v="20"/>
    <n v="17"/>
    <n v="77"/>
    <n v="1540"/>
    <n v="1309"/>
    <n v="231"/>
    <n v="8"/>
    <x v="1"/>
  </r>
  <r>
    <x v="368"/>
    <n v="44061"/>
    <x v="360"/>
    <x v="1"/>
    <x v="24"/>
    <x v="0"/>
    <x v="0"/>
    <x v="0"/>
    <x v="1"/>
    <x v="4"/>
    <x v="0"/>
    <n v="12"/>
    <n v="9"/>
    <n v="68"/>
    <n v="816"/>
    <n v="612"/>
    <n v="204"/>
    <n v="8"/>
    <x v="1"/>
  </r>
  <r>
    <x v="369"/>
    <n v="44062"/>
    <x v="361"/>
    <x v="1"/>
    <x v="25"/>
    <x v="0"/>
    <x v="0"/>
    <x v="0"/>
    <x v="1"/>
    <x v="5"/>
    <x v="0"/>
    <n v="16"/>
    <n v="13"/>
    <n v="15"/>
    <n v="240"/>
    <n v="195"/>
    <n v="45"/>
    <n v="8"/>
    <x v="1"/>
  </r>
  <r>
    <x v="370"/>
    <n v="44063"/>
    <x v="362"/>
    <x v="1"/>
    <x v="26"/>
    <x v="0"/>
    <x v="0"/>
    <x v="0"/>
    <x v="1"/>
    <x v="6"/>
    <x v="1"/>
    <n v="70"/>
    <n v="67"/>
    <n v="47"/>
    <n v="3290"/>
    <n v="3149"/>
    <n v="141"/>
    <n v="8"/>
    <x v="1"/>
  </r>
  <r>
    <x v="371"/>
    <n v="44064"/>
    <x v="363"/>
    <x v="1"/>
    <x v="27"/>
    <x v="0"/>
    <x v="0"/>
    <x v="0"/>
    <x v="1"/>
    <x v="7"/>
    <x v="1"/>
    <n v="15"/>
    <n v="12"/>
    <n v="6"/>
    <n v="90"/>
    <n v="72"/>
    <n v="18"/>
    <n v="8"/>
    <x v="1"/>
  </r>
  <r>
    <x v="372"/>
    <n v="44065"/>
    <x v="364"/>
    <x v="0"/>
    <x v="11"/>
    <x v="0"/>
    <x v="0"/>
    <x v="0"/>
    <x v="1"/>
    <x v="5"/>
    <x v="0"/>
    <n v="16"/>
    <n v="13"/>
    <n v="10"/>
    <n v="160"/>
    <n v="130"/>
    <n v="30"/>
    <n v="8"/>
    <x v="1"/>
  </r>
  <r>
    <x v="373"/>
    <n v="44066"/>
    <x v="365"/>
    <x v="0"/>
    <x v="28"/>
    <x v="0"/>
    <x v="0"/>
    <x v="0"/>
    <x v="1"/>
    <x v="8"/>
    <x v="0"/>
    <n v="20"/>
    <n v="17"/>
    <n v="11"/>
    <n v="220"/>
    <n v="187"/>
    <n v="33"/>
    <n v="8"/>
    <x v="1"/>
  </r>
  <r>
    <x v="374"/>
    <n v="44067"/>
    <x v="366"/>
    <x v="1"/>
    <x v="29"/>
    <x v="0"/>
    <x v="0"/>
    <x v="0"/>
    <x v="1"/>
    <x v="9"/>
    <x v="0"/>
    <n v="12"/>
    <n v="9"/>
    <n v="60"/>
    <n v="720"/>
    <n v="540"/>
    <n v="180"/>
    <n v="8"/>
    <x v="1"/>
  </r>
  <r>
    <x v="375"/>
    <n v="44068"/>
    <x v="367"/>
    <x v="0"/>
    <x v="30"/>
    <x v="0"/>
    <x v="0"/>
    <x v="0"/>
    <x v="1"/>
    <x v="10"/>
    <x v="1"/>
    <n v="12"/>
    <n v="9"/>
    <n v="89"/>
    <n v="1068"/>
    <n v="801"/>
    <n v="267"/>
    <n v="8"/>
    <x v="1"/>
  </r>
  <r>
    <x v="376"/>
    <n v="44072"/>
    <x v="368"/>
    <x v="1"/>
    <x v="31"/>
    <x v="0"/>
    <x v="0"/>
    <x v="0"/>
    <x v="1"/>
    <x v="11"/>
    <x v="1"/>
    <n v="18"/>
    <n v="15"/>
    <n v="77"/>
    <n v="1386"/>
    <n v="1155"/>
    <n v="231"/>
    <n v="8"/>
    <x v="1"/>
  </r>
  <r>
    <x v="377"/>
    <n v="44071"/>
    <x v="369"/>
    <x v="1"/>
    <x v="32"/>
    <x v="0"/>
    <x v="0"/>
    <x v="0"/>
    <x v="1"/>
    <x v="12"/>
    <x v="0"/>
    <n v="10"/>
    <n v="7"/>
    <n v="68"/>
    <n v="680"/>
    <n v="476"/>
    <n v="204"/>
    <n v="8"/>
    <x v="1"/>
  </r>
  <r>
    <x v="378"/>
    <n v="44071"/>
    <x v="370"/>
    <x v="1"/>
    <x v="1"/>
    <x v="0"/>
    <x v="0"/>
    <x v="0"/>
    <x v="1"/>
    <x v="14"/>
    <x v="0"/>
    <n v="15"/>
    <n v="12"/>
    <n v="15"/>
    <n v="225"/>
    <n v="180"/>
    <n v="45"/>
    <n v="8"/>
    <x v="1"/>
  </r>
  <r>
    <x v="379"/>
    <n v="44072"/>
    <x v="371"/>
    <x v="0"/>
    <x v="2"/>
    <x v="0"/>
    <x v="0"/>
    <x v="0"/>
    <x v="1"/>
    <x v="15"/>
    <x v="1"/>
    <n v="23"/>
    <n v="20"/>
    <n v="47"/>
    <n v="1081"/>
    <n v="940"/>
    <n v="141"/>
    <n v="8"/>
    <x v="1"/>
  </r>
  <r>
    <x v="380"/>
    <n v="44073"/>
    <x v="372"/>
    <x v="0"/>
    <x v="3"/>
    <x v="0"/>
    <x v="0"/>
    <x v="0"/>
    <x v="1"/>
    <x v="16"/>
    <x v="1"/>
    <n v="9"/>
    <n v="6"/>
    <n v="6"/>
    <n v="54"/>
    <n v="36"/>
    <n v="18"/>
    <n v="8"/>
    <x v="1"/>
  </r>
  <r>
    <x v="381"/>
    <n v="44074"/>
    <x v="373"/>
    <x v="1"/>
    <x v="5"/>
    <x v="0"/>
    <x v="0"/>
    <x v="0"/>
    <x v="1"/>
    <x v="17"/>
    <x v="1"/>
    <n v="18"/>
    <n v="15"/>
    <n v="10"/>
    <n v="180"/>
    <n v="150"/>
    <n v="30"/>
    <n v="8"/>
    <x v="1"/>
  </r>
  <r>
    <x v="382"/>
    <n v="44075"/>
    <x v="374"/>
    <x v="0"/>
    <x v="6"/>
    <x v="1"/>
    <x v="1"/>
    <x v="1"/>
    <x v="1"/>
    <x v="18"/>
    <x v="0"/>
    <n v="14"/>
    <n v="11"/>
    <n v="11"/>
    <n v="154"/>
    <n v="121"/>
    <n v="33"/>
    <n v="9"/>
    <x v="0"/>
  </r>
  <r>
    <x v="383"/>
    <n v="44076"/>
    <x v="375"/>
    <x v="1"/>
    <x v="11"/>
    <x v="2"/>
    <x v="1"/>
    <x v="2"/>
    <x v="1"/>
    <x v="19"/>
    <x v="0"/>
    <n v="30"/>
    <n v="27"/>
    <n v="60"/>
    <n v="1800"/>
    <n v="1620"/>
    <n v="180"/>
    <n v="9"/>
    <x v="0"/>
  </r>
  <r>
    <x v="384"/>
    <n v="44077"/>
    <x v="376"/>
    <x v="0"/>
    <x v="28"/>
    <x v="3"/>
    <x v="0"/>
    <x v="3"/>
    <x v="1"/>
    <x v="20"/>
    <x v="0"/>
    <n v="16"/>
    <n v="13"/>
    <n v="89"/>
    <n v="1424"/>
    <n v="1157"/>
    <n v="267"/>
    <n v="9"/>
    <x v="0"/>
  </r>
  <r>
    <x v="385"/>
    <n v="44078"/>
    <x v="377"/>
    <x v="1"/>
    <x v="29"/>
    <x v="0"/>
    <x v="0"/>
    <x v="0"/>
    <x v="1"/>
    <x v="0"/>
    <x v="0"/>
    <n v="52"/>
    <n v="49"/>
    <n v="77"/>
    <n v="4004"/>
    <n v="3773"/>
    <n v="231"/>
    <n v="9"/>
    <x v="0"/>
  </r>
  <r>
    <x v="386"/>
    <n v="44079"/>
    <x v="378"/>
    <x v="1"/>
    <x v="6"/>
    <x v="0"/>
    <x v="0"/>
    <x v="0"/>
    <x v="1"/>
    <x v="21"/>
    <x v="0"/>
    <n v="14"/>
    <n v="11"/>
    <n v="68"/>
    <n v="952"/>
    <n v="748"/>
    <n v="204"/>
    <n v="9"/>
    <x v="0"/>
  </r>
  <r>
    <x v="387"/>
    <n v="44083"/>
    <x v="379"/>
    <x v="1"/>
    <x v="7"/>
    <x v="1"/>
    <x v="1"/>
    <x v="1"/>
    <x v="1"/>
    <x v="22"/>
    <x v="0"/>
    <n v="6"/>
    <n v="3"/>
    <n v="15"/>
    <n v="90"/>
    <n v="45"/>
    <n v="45"/>
    <n v="9"/>
    <x v="0"/>
  </r>
  <r>
    <x v="388"/>
    <n v="44082"/>
    <x v="380"/>
    <x v="1"/>
    <x v="8"/>
    <x v="2"/>
    <x v="1"/>
    <x v="2"/>
    <x v="1"/>
    <x v="23"/>
    <x v="0"/>
    <n v="13"/>
    <n v="10"/>
    <n v="47"/>
    <n v="611"/>
    <n v="470"/>
    <n v="141"/>
    <n v="9"/>
    <x v="0"/>
  </r>
  <r>
    <x v="389"/>
    <n v="44082"/>
    <x v="381"/>
    <x v="1"/>
    <x v="9"/>
    <x v="3"/>
    <x v="0"/>
    <x v="3"/>
    <x v="1"/>
    <x v="24"/>
    <x v="0"/>
    <n v="15"/>
    <n v="12"/>
    <n v="6"/>
    <n v="90"/>
    <n v="72"/>
    <n v="18"/>
    <n v="9"/>
    <x v="0"/>
  </r>
  <r>
    <x v="390"/>
    <n v="44083"/>
    <x v="382"/>
    <x v="1"/>
    <x v="33"/>
    <x v="0"/>
    <x v="0"/>
    <x v="0"/>
    <x v="1"/>
    <x v="3"/>
    <x v="0"/>
    <n v="20"/>
    <n v="17"/>
    <n v="10"/>
    <n v="200"/>
    <n v="170"/>
    <n v="30"/>
    <n v="9"/>
    <x v="0"/>
  </r>
  <r>
    <x v="391"/>
    <n v="44084"/>
    <x v="383"/>
    <x v="0"/>
    <x v="34"/>
    <x v="0"/>
    <x v="0"/>
    <x v="0"/>
    <x v="1"/>
    <x v="4"/>
    <x v="0"/>
    <n v="12"/>
    <n v="9"/>
    <n v="11"/>
    <n v="132"/>
    <n v="99"/>
    <n v="33"/>
    <n v="9"/>
    <x v="0"/>
  </r>
  <r>
    <x v="392"/>
    <n v="44085"/>
    <x v="384"/>
    <x v="0"/>
    <x v="0"/>
    <x v="1"/>
    <x v="1"/>
    <x v="1"/>
    <x v="1"/>
    <x v="5"/>
    <x v="0"/>
    <n v="16"/>
    <n v="13"/>
    <n v="60"/>
    <n v="960"/>
    <n v="780"/>
    <n v="180"/>
    <n v="9"/>
    <x v="0"/>
  </r>
  <r>
    <x v="393"/>
    <n v="44086"/>
    <x v="385"/>
    <x v="1"/>
    <x v="35"/>
    <x v="2"/>
    <x v="1"/>
    <x v="2"/>
    <x v="1"/>
    <x v="8"/>
    <x v="0"/>
    <n v="20"/>
    <n v="17"/>
    <n v="89"/>
    <n v="1780"/>
    <n v="1513"/>
    <n v="267"/>
    <n v="9"/>
    <x v="0"/>
  </r>
  <r>
    <x v="394"/>
    <n v="44087"/>
    <x v="386"/>
    <x v="1"/>
    <x v="36"/>
    <x v="3"/>
    <x v="0"/>
    <x v="3"/>
    <x v="1"/>
    <x v="9"/>
    <x v="0"/>
    <n v="12"/>
    <n v="9"/>
    <n v="77"/>
    <n v="924"/>
    <n v="693"/>
    <n v="231"/>
    <n v="9"/>
    <x v="0"/>
  </r>
  <r>
    <x v="395"/>
    <n v="44088"/>
    <x v="387"/>
    <x v="0"/>
    <x v="37"/>
    <x v="0"/>
    <x v="0"/>
    <x v="0"/>
    <x v="1"/>
    <x v="12"/>
    <x v="0"/>
    <n v="10"/>
    <n v="7"/>
    <n v="68"/>
    <n v="680"/>
    <n v="476"/>
    <n v="204"/>
    <n v="9"/>
    <x v="0"/>
  </r>
  <r>
    <x v="396"/>
    <n v="44089"/>
    <x v="388"/>
    <x v="0"/>
    <x v="10"/>
    <x v="0"/>
    <x v="0"/>
    <x v="0"/>
    <x v="1"/>
    <x v="13"/>
    <x v="0"/>
    <n v="15"/>
    <n v="12"/>
    <n v="15"/>
    <n v="225"/>
    <n v="180"/>
    <n v="45"/>
    <n v="9"/>
    <x v="0"/>
  </r>
  <r>
    <x v="397"/>
    <n v="44093"/>
    <x v="389"/>
    <x v="0"/>
    <x v="11"/>
    <x v="1"/>
    <x v="1"/>
    <x v="1"/>
    <x v="1"/>
    <x v="14"/>
    <x v="0"/>
    <n v="15"/>
    <n v="12"/>
    <n v="47"/>
    <n v="705"/>
    <n v="564"/>
    <n v="141"/>
    <n v="9"/>
    <x v="0"/>
  </r>
  <r>
    <x v="398"/>
    <n v="44092"/>
    <x v="390"/>
    <x v="0"/>
    <x v="20"/>
    <x v="2"/>
    <x v="1"/>
    <x v="2"/>
    <x v="1"/>
    <x v="25"/>
    <x v="0"/>
    <n v="20"/>
    <n v="17"/>
    <n v="6"/>
    <n v="120"/>
    <n v="102"/>
    <n v="18"/>
    <n v="9"/>
    <x v="0"/>
  </r>
  <r>
    <x v="399"/>
    <n v="44092"/>
    <x v="391"/>
    <x v="1"/>
    <x v="21"/>
    <x v="3"/>
    <x v="0"/>
    <x v="3"/>
    <x v="1"/>
    <x v="26"/>
    <x v="0"/>
    <n v="12"/>
    <n v="9"/>
    <n v="10"/>
    <n v="120"/>
    <n v="90"/>
    <n v="30"/>
    <n v="9"/>
    <x v="0"/>
  </r>
  <r>
    <x v="400"/>
    <n v="44093"/>
    <x v="392"/>
    <x v="0"/>
    <x v="22"/>
    <x v="0"/>
    <x v="0"/>
    <x v="0"/>
    <x v="1"/>
    <x v="27"/>
    <x v="0"/>
    <n v="13"/>
    <n v="10"/>
    <n v="11"/>
    <n v="143"/>
    <n v="110"/>
    <n v="33"/>
    <n v="9"/>
    <x v="0"/>
  </r>
  <r>
    <x v="401"/>
    <n v="44094"/>
    <x v="393"/>
    <x v="1"/>
    <x v="23"/>
    <x v="0"/>
    <x v="0"/>
    <x v="0"/>
    <x v="1"/>
    <x v="28"/>
    <x v="0"/>
    <n v="15"/>
    <n v="12"/>
    <n v="60"/>
    <n v="900"/>
    <n v="720"/>
    <n v="180"/>
    <n v="9"/>
    <x v="0"/>
  </r>
  <r>
    <x v="402"/>
    <n v="44095"/>
    <x v="394"/>
    <x v="0"/>
    <x v="24"/>
    <x v="1"/>
    <x v="1"/>
    <x v="1"/>
    <x v="1"/>
    <x v="18"/>
    <x v="0"/>
    <n v="14"/>
    <n v="11"/>
    <n v="89"/>
    <n v="1246"/>
    <n v="979"/>
    <n v="267"/>
    <n v="9"/>
    <x v="0"/>
  </r>
  <r>
    <x v="403"/>
    <n v="44096"/>
    <x v="395"/>
    <x v="1"/>
    <x v="13"/>
    <x v="2"/>
    <x v="1"/>
    <x v="2"/>
    <x v="1"/>
    <x v="19"/>
    <x v="0"/>
    <n v="30"/>
    <n v="27"/>
    <n v="77"/>
    <n v="2310"/>
    <n v="2079"/>
    <n v="231"/>
    <n v="9"/>
    <x v="0"/>
  </r>
  <r>
    <x v="404"/>
    <n v="44097"/>
    <x v="396"/>
    <x v="0"/>
    <x v="14"/>
    <x v="3"/>
    <x v="0"/>
    <x v="3"/>
    <x v="1"/>
    <x v="20"/>
    <x v="0"/>
    <n v="16"/>
    <n v="13"/>
    <n v="68"/>
    <n v="1088"/>
    <n v="884"/>
    <n v="204"/>
    <n v="9"/>
    <x v="0"/>
  </r>
  <r>
    <x v="405"/>
    <n v="44098"/>
    <x v="397"/>
    <x v="1"/>
    <x v="15"/>
    <x v="0"/>
    <x v="0"/>
    <x v="0"/>
    <x v="1"/>
    <x v="1"/>
    <x v="1"/>
    <n v="9"/>
    <n v="6"/>
    <n v="15"/>
    <n v="135"/>
    <n v="90"/>
    <n v="45"/>
    <n v="9"/>
    <x v="0"/>
  </r>
  <r>
    <x v="406"/>
    <n v="44099"/>
    <x v="398"/>
    <x v="1"/>
    <x v="34"/>
    <x v="0"/>
    <x v="0"/>
    <x v="0"/>
    <x v="1"/>
    <x v="2"/>
    <x v="1"/>
    <n v="5"/>
    <n v="2"/>
    <n v="47"/>
    <n v="235"/>
    <n v="94"/>
    <n v="141"/>
    <n v="9"/>
    <x v="0"/>
  </r>
  <r>
    <x v="407"/>
    <n v="44103"/>
    <x v="399"/>
    <x v="1"/>
    <x v="0"/>
    <x v="1"/>
    <x v="1"/>
    <x v="1"/>
    <x v="1"/>
    <x v="29"/>
    <x v="1"/>
    <n v="18"/>
    <n v="15"/>
    <n v="6"/>
    <n v="108"/>
    <n v="90"/>
    <n v="18"/>
    <n v="9"/>
    <x v="0"/>
  </r>
  <r>
    <x v="408"/>
    <n v="44102"/>
    <x v="400"/>
    <x v="0"/>
    <x v="35"/>
    <x v="2"/>
    <x v="1"/>
    <x v="2"/>
    <x v="1"/>
    <x v="30"/>
    <x v="1"/>
    <n v="10"/>
    <n v="7"/>
    <n v="10"/>
    <n v="100"/>
    <n v="70"/>
    <n v="30"/>
    <n v="9"/>
    <x v="0"/>
  </r>
  <r>
    <x v="409"/>
    <n v="44102"/>
    <x v="401"/>
    <x v="1"/>
    <x v="36"/>
    <x v="3"/>
    <x v="0"/>
    <x v="3"/>
    <x v="1"/>
    <x v="31"/>
    <x v="1"/>
    <n v="20"/>
    <n v="17"/>
    <n v="11"/>
    <n v="220"/>
    <n v="187"/>
    <n v="33"/>
    <n v="9"/>
    <x v="0"/>
  </r>
  <r>
    <x v="410"/>
    <n v="44103"/>
    <x v="402"/>
    <x v="0"/>
    <x v="37"/>
    <x v="0"/>
    <x v="0"/>
    <x v="0"/>
    <x v="1"/>
    <x v="6"/>
    <x v="1"/>
    <n v="70"/>
    <n v="67"/>
    <n v="60"/>
    <n v="4200"/>
    <n v="4020"/>
    <n v="180"/>
    <n v="9"/>
    <x v="0"/>
  </r>
  <r>
    <x v="411"/>
    <n v="44104"/>
    <x v="403"/>
    <x v="1"/>
    <x v="26"/>
    <x v="0"/>
    <x v="0"/>
    <x v="0"/>
    <x v="0"/>
    <x v="7"/>
    <x v="1"/>
    <n v="15"/>
    <n v="12"/>
    <n v="89"/>
    <n v="1335"/>
    <n v="1068"/>
    <n v="267"/>
    <n v="9"/>
    <x v="0"/>
  </r>
  <r>
    <x v="412"/>
    <n v="44094"/>
    <x v="404"/>
    <x v="1"/>
    <x v="27"/>
    <x v="1"/>
    <x v="1"/>
    <x v="1"/>
    <x v="0"/>
    <x v="10"/>
    <x v="1"/>
    <n v="12"/>
    <n v="9"/>
    <n v="77"/>
    <n v="924"/>
    <n v="693"/>
    <n v="231"/>
    <n v="9"/>
    <x v="0"/>
  </r>
  <r>
    <x v="413"/>
    <n v="44095"/>
    <x v="405"/>
    <x v="0"/>
    <x v="11"/>
    <x v="2"/>
    <x v="1"/>
    <x v="2"/>
    <x v="0"/>
    <x v="11"/>
    <x v="1"/>
    <n v="18"/>
    <n v="15"/>
    <n v="68"/>
    <n v="1224"/>
    <n v="1020"/>
    <n v="204"/>
    <n v="9"/>
    <x v="0"/>
  </r>
  <r>
    <x v="414"/>
    <n v="44096"/>
    <x v="406"/>
    <x v="1"/>
    <x v="28"/>
    <x v="3"/>
    <x v="0"/>
    <x v="3"/>
    <x v="0"/>
    <x v="15"/>
    <x v="1"/>
    <n v="23"/>
    <n v="20"/>
    <n v="15"/>
    <n v="345"/>
    <n v="300"/>
    <n v="45"/>
    <n v="9"/>
    <x v="0"/>
  </r>
  <r>
    <x v="415"/>
    <n v="44097"/>
    <x v="407"/>
    <x v="1"/>
    <x v="11"/>
    <x v="0"/>
    <x v="0"/>
    <x v="0"/>
    <x v="0"/>
    <x v="16"/>
    <x v="1"/>
    <n v="9"/>
    <n v="6"/>
    <n v="47"/>
    <n v="423"/>
    <n v="282"/>
    <n v="141"/>
    <n v="9"/>
    <x v="0"/>
  </r>
  <r>
    <x v="416"/>
    <n v="44098"/>
    <x v="408"/>
    <x v="0"/>
    <x v="28"/>
    <x v="0"/>
    <x v="0"/>
    <x v="0"/>
    <x v="0"/>
    <x v="17"/>
    <x v="1"/>
    <n v="18"/>
    <n v="15"/>
    <n v="6"/>
    <n v="108"/>
    <n v="90"/>
    <n v="18"/>
    <n v="9"/>
    <x v="0"/>
  </r>
  <r>
    <x v="417"/>
    <n v="44099"/>
    <x v="409"/>
    <x v="1"/>
    <x v="29"/>
    <x v="1"/>
    <x v="1"/>
    <x v="1"/>
    <x v="0"/>
    <x v="2"/>
    <x v="1"/>
    <n v="5"/>
    <n v="2"/>
    <n v="10"/>
    <n v="50"/>
    <n v="20"/>
    <n v="30"/>
    <n v="9"/>
    <x v="0"/>
  </r>
  <r>
    <x v="418"/>
    <n v="44103"/>
    <x v="410"/>
    <x v="1"/>
    <x v="30"/>
    <x v="2"/>
    <x v="1"/>
    <x v="2"/>
    <x v="0"/>
    <x v="21"/>
    <x v="0"/>
    <n v="14"/>
    <n v="11"/>
    <n v="11"/>
    <n v="154"/>
    <n v="121"/>
    <n v="33"/>
    <n v="9"/>
    <x v="0"/>
  </r>
  <r>
    <x v="419"/>
    <n v="44102"/>
    <x v="411"/>
    <x v="1"/>
    <x v="31"/>
    <x v="3"/>
    <x v="0"/>
    <x v="3"/>
    <x v="0"/>
    <x v="22"/>
    <x v="0"/>
    <n v="6"/>
    <n v="3"/>
    <n v="60"/>
    <n v="360"/>
    <n v="180"/>
    <n v="180"/>
    <n v="9"/>
    <x v="0"/>
  </r>
  <r>
    <x v="420"/>
    <n v="44102"/>
    <x v="412"/>
    <x v="1"/>
    <x v="32"/>
    <x v="0"/>
    <x v="0"/>
    <x v="0"/>
    <x v="0"/>
    <x v="30"/>
    <x v="1"/>
    <n v="10"/>
    <n v="7"/>
    <n v="89"/>
    <n v="890"/>
    <n v="623"/>
    <n v="267"/>
    <n v="9"/>
    <x v="0"/>
  </r>
  <r>
    <x v="421"/>
    <n v="44103"/>
    <x v="413"/>
    <x v="0"/>
    <x v="1"/>
    <x v="0"/>
    <x v="0"/>
    <x v="0"/>
    <x v="0"/>
    <x v="23"/>
    <x v="0"/>
    <n v="13"/>
    <n v="10"/>
    <n v="77"/>
    <n v="1001"/>
    <n v="770"/>
    <n v="231"/>
    <n v="9"/>
    <x v="0"/>
  </r>
  <r>
    <x v="422"/>
    <n v="44104"/>
    <x v="414"/>
    <x v="0"/>
    <x v="2"/>
    <x v="1"/>
    <x v="1"/>
    <x v="1"/>
    <x v="0"/>
    <x v="31"/>
    <x v="1"/>
    <n v="20"/>
    <n v="17"/>
    <n v="68"/>
    <n v="1360"/>
    <n v="1156"/>
    <n v="204"/>
    <n v="9"/>
    <x v="0"/>
  </r>
  <r>
    <x v="423"/>
    <n v="44044"/>
    <x v="415"/>
    <x v="0"/>
    <x v="3"/>
    <x v="2"/>
    <x v="1"/>
    <x v="2"/>
    <x v="0"/>
    <x v="24"/>
    <x v="0"/>
    <n v="15"/>
    <n v="12"/>
    <n v="15"/>
    <n v="225"/>
    <n v="180"/>
    <n v="45"/>
    <n v="8"/>
    <x v="1"/>
  </r>
  <r>
    <x v="424"/>
    <n v="44045"/>
    <x v="416"/>
    <x v="1"/>
    <x v="38"/>
    <x v="3"/>
    <x v="0"/>
    <x v="3"/>
    <x v="0"/>
    <x v="3"/>
    <x v="0"/>
    <n v="20"/>
    <n v="17"/>
    <n v="47"/>
    <n v="940"/>
    <n v="799"/>
    <n v="141"/>
    <n v="8"/>
    <x v="1"/>
  </r>
  <r>
    <x v="425"/>
    <n v="44046"/>
    <x v="417"/>
    <x v="0"/>
    <x v="39"/>
    <x v="0"/>
    <x v="0"/>
    <x v="0"/>
    <x v="0"/>
    <x v="4"/>
    <x v="0"/>
    <n v="12"/>
    <n v="9"/>
    <n v="6"/>
    <n v="72"/>
    <n v="54"/>
    <n v="18"/>
    <n v="8"/>
    <x v="1"/>
  </r>
  <r>
    <x v="426"/>
    <n v="44047"/>
    <x v="418"/>
    <x v="0"/>
    <x v="4"/>
    <x v="0"/>
    <x v="0"/>
    <x v="0"/>
    <x v="0"/>
    <x v="5"/>
    <x v="0"/>
    <n v="16"/>
    <n v="13"/>
    <n v="10"/>
    <n v="160"/>
    <n v="130"/>
    <n v="30"/>
    <n v="8"/>
    <x v="1"/>
  </r>
  <r>
    <x v="427"/>
    <n v="44048"/>
    <x v="419"/>
    <x v="1"/>
    <x v="5"/>
    <x v="1"/>
    <x v="1"/>
    <x v="1"/>
    <x v="0"/>
    <x v="6"/>
    <x v="1"/>
    <n v="70"/>
    <n v="67"/>
    <n v="11"/>
    <n v="770"/>
    <n v="737"/>
    <n v="33"/>
    <n v="8"/>
    <x v="1"/>
  </r>
  <r>
    <x v="428"/>
    <n v="44052"/>
    <x v="420"/>
    <x v="1"/>
    <x v="6"/>
    <x v="2"/>
    <x v="1"/>
    <x v="2"/>
    <x v="0"/>
    <x v="7"/>
    <x v="1"/>
    <n v="15"/>
    <n v="12"/>
    <n v="60"/>
    <n v="900"/>
    <n v="720"/>
    <n v="180"/>
    <n v="8"/>
    <x v="1"/>
  </r>
  <r>
    <x v="429"/>
    <n v="44051"/>
    <x v="421"/>
    <x v="1"/>
    <x v="7"/>
    <x v="3"/>
    <x v="0"/>
    <x v="3"/>
    <x v="0"/>
    <x v="5"/>
    <x v="0"/>
    <n v="16"/>
    <n v="13"/>
    <n v="89"/>
    <n v="1424"/>
    <n v="1157"/>
    <n v="267"/>
    <n v="8"/>
    <x v="1"/>
  </r>
  <r>
    <x v="430"/>
    <n v="44051"/>
    <x v="422"/>
    <x v="0"/>
    <x v="8"/>
    <x v="0"/>
    <x v="0"/>
    <x v="0"/>
    <x v="0"/>
    <x v="8"/>
    <x v="0"/>
    <n v="20"/>
    <n v="17"/>
    <n v="77"/>
    <n v="1540"/>
    <n v="1309"/>
    <n v="231"/>
    <n v="8"/>
    <x v="1"/>
  </r>
  <r>
    <x v="431"/>
    <n v="44052"/>
    <x v="423"/>
    <x v="0"/>
    <x v="9"/>
    <x v="0"/>
    <x v="0"/>
    <x v="0"/>
    <x v="0"/>
    <x v="9"/>
    <x v="0"/>
    <n v="12"/>
    <n v="9"/>
    <n v="68"/>
    <n v="816"/>
    <n v="612"/>
    <n v="204"/>
    <n v="8"/>
    <x v="1"/>
  </r>
  <r>
    <x v="432"/>
    <n v="44053"/>
    <x v="424"/>
    <x v="1"/>
    <x v="33"/>
    <x v="1"/>
    <x v="1"/>
    <x v="1"/>
    <x v="0"/>
    <x v="10"/>
    <x v="1"/>
    <n v="12"/>
    <n v="9"/>
    <n v="15"/>
    <n v="180"/>
    <n v="135"/>
    <n v="45"/>
    <n v="8"/>
    <x v="1"/>
  </r>
  <r>
    <x v="433"/>
    <n v="44054"/>
    <x v="425"/>
    <x v="0"/>
    <x v="34"/>
    <x v="2"/>
    <x v="1"/>
    <x v="2"/>
    <x v="0"/>
    <x v="11"/>
    <x v="1"/>
    <n v="18"/>
    <n v="15"/>
    <n v="47"/>
    <n v="846"/>
    <n v="705"/>
    <n v="141"/>
    <n v="8"/>
    <x v="1"/>
  </r>
  <r>
    <x v="434"/>
    <n v="44055"/>
    <x v="426"/>
    <x v="0"/>
    <x v="0"/>
    <x v="3"/>
    <x v="0"/>
    <x v="3"/>
    <x v="0"/>
    <x v="12"/>
    <x v="0"/>
    <n v="10"/>
    <n v="7"/>
    <n v="6"/>
    <n v="60"/>
    <n v="42"/>
    <n v="18"/>
    <n v="8"/>
    <x v="1"/>
  </r>
  <r>
    <x v="435"/>
    <n v="44056"/>
    <x v="427"/>
    <x v="1"/>
    <x v="35"/>
    <x v="0"/>
    <x v="0"/>
    <x v="0"/>
    <x v="0"/>
    <x v="14"/>
    <x v="0"/>
    <n v="15"/>
    <n v="12"/>
    <n v="10"/>
    <n v="150"/>
    <n v="120"/>
    <n v="30"/>
    <n v="8"/>
    <x v="1"/>
  </r>
  <r>
    <x v="436"/>
    <n v="44057"/>
    <x v="428"/>
    <x v="1"/>
    <x v="36"/>
    <x v="0"/>
    <x v="0"/>
    <x v="0"/>
    <x v="0"/>
    <x v="15"/>
    <x v="1"/>
    <n v="23"/>
    <n v="20"/>
    <n v="11"/>
    <n v="253"/>
    <n v="220"/>
    <n v="33"/>
    <n v="8"/>
    <x v="1"/>
  </r>
  <r>
    <x v="437"/>
    <n v="44058"/>
    <x v="429"/>
    <x v="0"/>
    <x v="37"/>
    <x v="1"/>
    <x v="1"/>
    <x v="1"/>
    <x v="0"/>
    <x v="16"/>
    <x v="1"/>
    <n v="9"/>
    <n v="6"/>
    <n v="60"/>
    <n v="540"/>
    <n v="360"/>
    <n v="180"/>
    <n v="8"/>
    <x v="1"/>
  </r>
  <r>
    <x v="438"/>
    <n v="44062"/>
    <x v="430"/>
    <x v="1"/>
    <x v="10"/>
    <x v="2"/>
    <x v="1"/>
    <x v="2"/>
    <x v="0"/>
    <x v="17"/>
    <x v="1"/>
    <n v="18"/>
    <n v="15"/>
    <n v="89"/>
    <n v="1602"/>
    <n v="1335"/>
    <n v="267"/>
    <n v="8"/>
    <x v="1"/>
  </r>
  <r>
    <x v="439"/>
    <n v="44061"/>
    <x v="431"/>
    <x v="1"/>
    <x v="11"/>
    <x v="3"/>
    <x v="0"/>
    <x v="3"/>
    <x v="0"/>
    <x v="18"/>
    <x v="0"/>
    <n v="14"/>
    <n v="11"/>
    <n v="77"/>
    <n v="1078"/>
    <n v="847"/>
    <n v="231"/>
    <n v="8"/>
    <x v="1"/>
  </r>
  <r>
    <x v="440"/>
    <n v="44061"/>
    <x v="432"/>
    <x v="1"/>
    <x v="12"/>
    <x v="0"/>
    <x v="0"/>
    <x v="0"/>
    <x v="0"/>
    <x v="19"/>
    <x v="0"/>
    <n v="30"/>
    <n v="27"/>
    <n v="68"/>
    <n v="2040"/>
    <n v="1836"/>
    <n v="204"/>
    <n v="8"/>
    <x v="1"/>
  </r>
  <r>
    <x v="441"/>
    <n v="44062"/>
    <x v="433"/>
    <x v="1"/>
    <x v="13"/>
    <x v="0"/>
    <x v="0"/>
    <x v="0"/>
    <x v="0"/>
    <x v="20"/>
    <x v="0"/>
    <n v="16"/>
    <n v="13"/>
    <n v="15"/>
    <n v="240"/>
    <n v="195"/>
    <n v="45"/>
    <n v="8"/>
    <x v="1"/>
  </r>
  <r>
    <x v="442"/>
    <n v="44063"/>
    <x v="434"/>
    <x v="1"/>
    <x v="14"/>
    <x v="1"/>
    <x v="1"/>
    <x v="1"/>
    <x v="0"/>
    <x v="0"/>
    <x v="0"/>
    <n v="52"/>
    <n v="49"/>
    <n v="47"/>
    <n v="2444"/>
    <n v="2303"/>
    <n v="141"/>
    <n v="8"/>
    <x v="1"/>
  </r>
  <r>
    <x v="443"/>
    <n v="44064"/>
    <x v="435"/>
    <x v="0"/>
    <x v="15"/>
    <x v="2"/>
    <x v="1"/>
    <x v="2"/>
    <x v="0"/>
    <x v="21"/>
    <x v="0"/>
    <n v="14"/>
    <n v="11"/>
    <n v="6"/>
    <n v="84"/>
    <n v="66"/>
    <n v="18"/>
    <n v="8"/>
    <x v="1"/>
  </r>
  <r>
    <x v="444"/>
    <n v="44065"/>
    <x v="436"/>
    <x v="0"/>
    <x v="16"/>
    <x v="3"/>
    <x v="0"/>
    <x v="3"/>
    <x v="0"/>
    <x v="22"/>
    <x v="0"/>
    <n v="6"/>
    <n v="3"/>
    <n v="10"/>
    <n v="60"/>
    <n v="30"/>
    <n v="30"/>
    <n v="8"/>
    <x v="1"/>
  </r>
  <r>
    <x v="445"/>
    <n v="44066"/>
    <x v="437"/>
    <x v="1"/>
    <x v="17"/>
    <x v="0"/>
    <x v="0"/>
    <x v="0"/>
    <x v="0"/>
    <x v="23"/>
    <x v="0"/>
    <n v="13"/>
    <n v="10"/>
    <n v="11"/>
    <n v="143"/>
    <n v="110"/>
    <n v="33"/>
    <n v="8"/>
    <x v="1"/>
  </r>
  <r>
    <x v="446"/>
    <n v="44067"/>
    <x v="438"/>
    <x v="0"/>
    <x v="18"/>
    <x v="0"/>
    <x v="0"/>
    <x v="0"/>
    <x v="0"/>
    <x v="24"/>
    <x v="0"/>
    <n v="15"/>
    <n v="12"/>
    <n v="60"/>
    <n v="900"/>
    <n v="720"/>
    <n v="180"/>
    <n v="8"/>
    <x v="1"/>
  </r>
  <r>
    <x v="447"/>
    <n v="44068"/>
    <x v="439"/>
    <x v="1"/>
    <x v="19"/>
    <x v="1"/>
    <x v="1"/>
    <x v="1"/>
    <x v="0"/>
    <x v="3"/>
    <x v="0"/>
    <n v="20"/>
    <n v="17"/>
    <n v="89"/>
    <n v="1780"/>
    <n v="1513"/>
    <n v="267"/>
    <n v="8"/>
    <x v="1"/>
  </r>
  <r>
    <x v="448"/>
    <n v="44072"/>
    <x v="440"/>
    <x v="1"/>
    <x v="20"/>
    <x v="2"/>
    <x v="1"/>
    <x v="2"/>
    <x v="0"/>
    <x v="4"/>
    <x v="0"/>
    <n v="12"/>
    <n v="9"/>
    <n v="77"/>
    <n v="924"/>
    <n v="693"/>
    <n v="231"/>
    <n v="8"/>
    <x v="1"/>
  </r>
  <r>
    <x v="449"/>
    <n v="44071"/>
    <x v="441"/>
    <x v="0"/>
    <x v="21"/>
    <x v="3"/>
    <x v="0"/>
    <x v="3"/>
    <x v="0"/>
    <x v="5"/>
    <x v="0"/>
    <n v="16"/>
    <n v="13"/>
    <n v="68"/>
    <n v="1088"/>
    <n v="884"/>
    <n v="204"/>
    <n v="8"/>
    <x v="1"/>
  </r>
  <r>
    <x v="450"/>
    <n v="44071"/>
    <x v="442"/>
    <x v="1"/>
    <x v="22"/>
    <x v="0"/>
    <x v="0"/>
    <x v="0"/>
    <x v="0"/>
    <x v="8"/>
    <x v="0"/>
    <n v="20"/>
    <n v="17"/>
    <n v="15"/>
    <n v="300"/>
    <n v="255"/>
    <n v="45"/>
    <n v="8"/>
    <x v="1"/>
  </r>
  <r>
    <x v="451"/>
    <n v="44072"/>
    <x v="443"/>
    <x v="1"/>
    <x v="23"/>
    <x v="0"/>
    <x v="0"/>
    <x v="0"/>
    <x v="0"/>
    <x v="9"/>
    <x v="0"/>
    <n v="12"/>
    <n v="9"/>
    <n v="47"/>
    <n v="564"/>
    <n v="423"/>
    <n v="141"/>
    <n v="8"/>
    <x v="1"/>
  </r>
  <r>
    <x v="452"/>
    <n v="44073"/>
    <x v="444"/>
    <x v="0"/>
    <x v="24"/>
    <x v="1"/>
    <x v="1"/>
    <x v="1"/>
    <x v="0"/>
    <x v="12"/>
    <x v="0"/>
    <n v="10"/>
    <n v="7"/>
    <n v="6"/>
    <n v="60"/>
    <n v="42"/>
    <n v="18"/>
    <n v="8"/>
    <x v="1"/>
  </r>
  <r>
    <x v="453"/>
    <n v="44074"/>
    <x v="445"/>
    <x v="0"/>
    <x v="25"/>
    <x v="2"/>
    <x v="1"/>
    <x v="2"/>
    <x v="1"/>
    <x v="13"/>
    <x v="0"/>
    <n v="15"/>
    <n v="12"/>
    <n v="10"/>
    <n v="150"/>
    <n v="120"/>
    <n v="30"/>
    <n v="8"/>
    <x v="1"/>
  </r>
  <r>
    <x v="454"/>
    <n v="44044"/>
    <x v="446"/>
    <x v="0"/>
    <x v="26"/>
    <x v="3"/>
    <x v="0"/>
    <x v="3"/>
    <x v="1"/>
    <x v="14"/>
    <x v="0"/>
    <n v="15"/>
    <n v="12"/>
    <n v="11"/>
    <n v="165"/>
    <n v="132"/>
    <n v="33"/>
    <n v="8"/>
    <x v="1"/>
  </r>
  <r>
    <x v="455"/>
    <n v="44045"/>
    <x v="447"/>
    <x v="0"/>
    <x v="27"/>
    <x v="0"/>
    <x v="0"/>
    <x v="0"/>
    <x v="1"/>
    <x v="25"/>
    <x v="0"/>
    <n v="20"/>
    <n v="17"/>
    <n v="60"/>
    <n v="1200"/>
    <n v="1020"/>
    <n v="180"/>
    <n v="8"/>
    <x v="1"/>
  </r>
  <r>
    <x v="456"/>
    <n v="44046"/>
    <x v="448"/>
    <x v="0"/>
    <x v="11"/>
    <x v="0"/>
    <x v="0"/>
    <x v="0"/>
    <x v="1"/>
    <x v="26"/>
    <x v="0"/>
    <n v="12"/>
    <n v="9"/>
    <n v="89"/>
    <n v="1068"/>
    <n v="801"/>
    <n v="267"/>
    <n v="8"/>
    <x v="1"/>
  </r>
  <r>
    <x v="457"/>
    <n v="44047"/>
    <x v="449"/>
    <x v="0"/>
    <x v="28"/>
    <x v="1"/>
    <x v="1"/>
    <x v="1"/>
    <x v="1"/>
    <x v="27"/>
    <x v="0"/>
    <n v="13"/>
    <n v="10"/>
    <n v="77"/>
    <n v="1001"/>
    <n v="770"/>
    <n v="231"/>
    <n v="8"/>
    <x v="1"/>
  </r>
  <r>
    <x v="458"/>
    <n v="44048"/>
    <x v="450"/>
    <x v="0"/>
    <x v="29"/>
    <x v="2"/>
    <x v="1"/>
    <x v="2"/>
    <x v="1"/>
    <x v="28"/>
    <x v="0"/>
    <n v="15"/>
    <n v="12"/>
    <n v="68"/>
    <n v="1020"/>
    <n v="816"/>
    <n v="204"/>
    <n v="8"/>
    <x v="1"/>
  </r>
  <r>
    <x v="459"/>
    <n v="44052"/>
    <x v="451"/>
    <x v="1"/>
    <x v="30"/>
    <x v="3"/>
    <x v="0"/>
    <x v="3"/>
    <x v="1"/>
    <x v="18"/>
    <x v="0"/>
    <n v="14"/>
    <n v="11"/>
    <n v="15"/>
    <n v="210"/>
    <n v="165"/>
    <n v="45"/>
    <n v="8"/>
    <x v="1"/>
  </r>
  <r>
    <x v="460"/>
    <n v="44051"/>
    <x v="452"/>
    <x v="1"/>
    <x v="31"/>
    <x v="0"/>
    <x v="0"/>
    <x v="0"/>
    <x v="1"/>
    <x v="19"/>
    <x v="0"/>
    <n v="30"/>
    <n v="27"/>
    <n v="47"/>
    <n v="1410"/>
    <n v="1269"/>
    <n v="141"/>
    <n v="8"/>
    <x v="1"/>
  </r>
  <r>
    <x v="461"/>
    <n v="44051"/>
    <x v="453"/>
    <x v="1"/>
    <x v="32"/>
    <x v="0"/>
    <x v="0"/>
    <x v="0"/>
    <x v="1"/>
    <x v="20"/>
    <x v="0"/>
    <n v="16"/>
    <n v="13"/>
    <n v="6"/>
    <n v="96"/>
    <n v="78"/>
    <n v="18"/>
    <n v="8"/>
    <x v="1"/>
  </r>
  <r>
    <x v="462"/>
    <n v="44052"/>
    <x v="454"/>
    <x v="1"/>
    <x v="1"/>
    <x v="1"/>
    <x v="1"/>
    <x v="1"/>
    <x v="1"/>
    <x v="1"/>
    <x v="1"/>
    <n v="9"/>
    <n v="6"/>
    <n v="10"/>
    <n v="90"/>
    <n v="60"/>
    <n v="30"/>
    <n v="8"/>
    <x v="1"/>
  </r>
  <r>
    <x v="463"/>
    <n v="44053"/>
    <x v="455"/>
    <x v="1"/>
    <x v="2"/>
    <x v="2"/>
    <x v="1"/>
    <x v="2"/>
    <x v="1"/>
    <x v="2"/>
    <x v="1"/>
    <n v="5"/>
    <n v="2"/>
    <n v="11"/>
    <n v="55"/>
    <n v="22"/>
    <n v="33"/>
    <n v="8"/>
    <x v="1"/>
  </r>
  <r>
    <x v="464"/>
    <n v="44054"/>
    <x v="456"/>
    <x v="1"/>
    <x v="3"/>
    <x v="3"/>
    <x v="0"/>
    <x v="3"/>
    <x v="1"/>
    <x v="29"/>
    <x v="1"/>
    <n v="18"/>
    <n v="15"/>
    <n v="60"/>
    <n v="1080"/>
    <n v="900"/>
    <n v="180"/>
    <n v="8"/>
    <x v="1"/>
  </r>
  <r>
    <x v="465"/>
    <n v="44055"/>
    <x v="457"/>
    <x v="0"/>
    <x v="5"/>
    <x v="0"/>
    <x v="0"/>
    <x v="0"/>
    <x v="1"/>
    <x v="30"/>
    <x v="1"/>
    <n v="10"/>
    <n v="7"/>
    <n v="89"/>
    <n v="890"/>
    <n v="623"/>
    <n v="267"/>
    <n v="8"/>
    <x v="1"/>
  </r>
  <r>
    <x v="466"/>
    <n v="44056"/>
    <x v="458"/>
    <x v="1"/>
    <x v="6"/>
    <x v="0"/>
    <x v="0"/>
    <x v="0"/>
    <x v="1"/>
    <x v="31"/>
    <x v="1"/>
    <n v="20"/>
    <n v="17"/>
    <n v="77"/>
    <n v="1540"/>
    <n v="1309"/>
    <n v="231"/>
    <n v="8"/>
    <x v="1"/>
  </r>
  <r>
    <x v="467"/>
    <n v="44057"/>
    <x v="459"/>
    <x v="1"/>
    <x v="11"/>
    <x v="1"/>
    <x v="1"/>
    <x v="1"/>
    <x v="1"/>
    <x v="6"/>
    <x v="1"/>
    <n v="70"/>
    <n v="67"/>
    <n v="68"/>
    <n v="4760"/>
    <n v="4556"/>
    <n v="204"/>
    <n v="8"/>
    <x v="1"/>
  </r>
  <r>
    <x v="468"/>
    <n v="44058"/>
    <x v="460"/>
    <x v="1"/>
    <x v="28"/>
    <x v="2"/>
    <x v="1"/>
    <x v="2"/>
    <x v="1"/>
    <x v="7"/>
    <x v="1"/>
    <n v="15"/>
    <n v="12"/>
    <n v="15"/>
    <n v="225"/>
    <n v="180"/>
    <n v="45"/>
    <n v="8"/>
    <x v="1"/>
  </r>
  <r>
    <x v="469"/>
    <n v="44062"/>
    <x v="461"/>
    <x v="0"/>
    <x v="29"/>
    <x v="3"/>
    <x v="0"/>
    <x v="3"/>
    <x v="1"/>
    <x v="10"/>
    <x v="1"/>
    <n v="12"/>
    <n v="9"/>
    <n v="47"/>
    <n v="564"/>
    <n v="423"/>
    <n v="141"/>
    <n v="8"/>
    <x v="1"/>
  </r>
  <r>
    <x v="470"/>
    <n v="44061"/>
    <x v="462"/>
    <x v="0"/>
    <x v="6"/>
    <x v="0"/>
    <x v="0"/>
    <x v="0"/>
    <x v="1"/>
    <x v="11"/>
    <x v="1"/>
    <n v="18"/>
    <n v="15"/>
    <n v="6"/>
    <n v="108"/>
    <n v="90"/>
    <n v="18"/>
    <n v="8"/>
    <x v="1"/>
  </r>
  <r>
    <x v="471"/>
    <n v="44061"/>
    <x v="463"/>
    <x v="1"/>
    <x v="7"/>
    <x v="0"/>
    <x v="0"/>
    <x v="0"/>
    <x v="1"/>
    <x v="15"/>
    <x v="1"/>
    <n v="23"/>
    <n v="20"/>
    <n v="10"/>
    <n v="230"/>
    <n v="200"/>
    <n v="30"/>
    <n v="8"/>
    <x v="1"/>
  </r>
  <r>
    <x v="472"/>
    <n v="44062"/>
    <x v="464"/>
    <x v="0"/>
    <x v="8"/>
    <x v="1"/>
    <x v="1"/>
    <x v="1"/>
    <x v="1"/>
    <x v="16"/>
    <x v="1"/>
    <n v="9"/>
    <n v="6"/>
    <n v="11"/>
    <n v="99"/>
    <n v="66"/>
    <n v="33"/>
    <n v="8"/>
    <x v="1"/>
  </r>
  <r>
    <x v="473"/>
    <n v="44063"/>
    <x v="465"/>
    <x v="0"/>
    <x v="9"/>
    <x v="2"/>
    <x v="1"/>
    <x v="2"/>
    <x v="1"/>
    <x v="17"/>
    <x v="1"/>
    <n v="18"/>
    <n v="15"/>
    <n v="60"/>
    <n v="1080"/>
    <n v="900"/>
    <n v="180"/>
    <n v="8"/>
    <x v="1"/>
  </r>
  <r>
    <x v="474"/>
    <n v="44064"/>
    <x v="466"/>
    <x v="0"/>
    <x v="33"/>
    <x v="3"/>
    <x v="0"/>
    <x v="3"/>
    <x v="1"/>
    <x v="2"/>
    <x v="1"/>
    <n v="5"/>
    <n v="2"/>
    <n v="89"/>
    <n v="445"/>
    <n v="178"/>
    <n v="267"/>
    <n v="8"/>
    <x v="1"/>
  </r>
  <r>
    <x v="475"/>
    <n v="44065"/>
    <x v="467"/>
    <x v="0"/>
    <x v="34"/>
    <x v="0"/>
    <x v="0"/>
    <x v="0"/>
    <x v="1"/>
    <x v="21"/>
    <x v="0"/>
    <n v="14"/>
    <n v="11"/>
    <n v="77"/>
    <n v="1078"/>
    <n v="847"/>
    <n v="231"/>
    <n v="8"/>
    <x v="1"/>
  </r>
  <r>
    <x v="476"/>
    <n v="44066"/>
    <x v="468"/>
    <x v="0"/>
    <x v="0"/>
    <x v="0"/>
    <x v="0"/>
    <x v="0"/>
    <x v="1"/>
    <x v="22"/>
    <x v="0"/>
    <n v="6"/>
    <n v="3"/>
    <n v="68"/>
    <n v="408"/>
    <n v="204"/>
    <n v="204"/>
    <n v="8"/>
    <x v="1"/>
  </r>
  <r>
    <x v="477"/>
    <n v="44067"/>
    <x v="469"/>
    <x v="1"/>
    <x v="35"/>
    <x v="1"/>
    <x v="1"/>
    <x v="1"/>
    <x v="1"/>
    <x v="30"/>
    <x v="1"/>
    <n v="10"/>
    <n v="7"/>
    <n v="15"/>
    <n v="150"/>
    <n v="105"/>
    <n v="45"/>
    <n v="8"/>
    <x v="1"/>
  </r>
  <r>
    <x v="478"/>
    <n v="44068"/>
    <x v="470"/>
    <x v="1"/>
    <x v="36"/>
    <x v="2"/>
    <x v="1"/>
    <x v="2"/>
    <x v="1"/>
    <x v="23"/>
    <x v="0"/>
    <n v="13"/>
    <n v="10"/>
    <n v="47"/>
    <n v="611"/>
    <n v="470"/>
    <n v="141"/>
    <n v="8"/>
    <x v="1"/>
  </r>
  <r>
    <x v="479"/>
    <n v="44072"/>
    <x v="471"/>
    <x v="0"/>
    <x v="37"/>
    <x v="3"/>
    <x v="0"/>
    <x v="3"/>
    <x v="1"/>
    <x v="31"/>
    <x v="1"/>
    <n v="20"/>
    <n v="17"/>
    <n v="6"/>
    <n v="120"/>
    <n v="102"/>
    <n v="18"/>
    <n v="8"/>
    <x v="1"/>
  </r>
  <r>
    <x v="480"/>
    <n v="44071"/>
    <x v="472"/>
    <x v="0"/>
    <x v="10"/>
    <x v="0"/>
    <x v="0"/>
    <x v="0"/>
    <x v="1"/>
    <x v="24"/>
    <x v="0"/>
    <n v="15"/>
    <n v="12"/>
    <n v="10"/>
    <n v="150"/>
    <n v="120"/>
    <n v="30"/>
    <n v="8"/>
    <x v="1"/>
  </r>
  <r>
    <x v="481"/>
    <n v="44071"/>
    <x v="473"/>
    <x v="1"/>
    <x v="11"/>
    <x v="0"/>
    <x v="0"/>
    <x v="0"/>
    <x v="1"/>
    <x v="3"/>
    <x v="0"/>
    <n v="20"/>
    <n v="17"/>
    <n v="11"/>
    <n v="220"/>
    <n v="187"/>
    <n v="33"/>
    <n v="8"/>
    <x v="1"/>
  </r>
  <r>
    <x v="482"/>
    <n v="44072"/>
    <x v="474"/>
    <x v="1"/>
    <x v="20"/>
    <x v="1"/>
    <x v="1"/>
    <x v="1"/>
    <x v="1"/>
    <x v="4"/>
    <x v="0"/>
    <n v="12"/>
    <n v="9"/>
    <n v="60"/>
    <n v="720"/>
    <n v="540"/>
    <n v="180"/>
    <n v="8"/>
    <x v="1"/>
  </r>
  <r>
    <x v="483"/>
    <n v="44073"/>
    <x v="475"/>
    <x v="0"/>
    <x v="21"/>
    <x v="2"/>
    <x v="1"/>
    <x v="2"/>
    <x v="1"/>
    <x v="5"/>
    <x v="0"/>
    <n v="16"/>
    <n v="13"/>
    <n v="89"/>
    <n v="1424"/>
    <n v="1157"/>
    <n v="267"/>
    <n v="8"/>
    <x v="1"/>
  </r>
  <r>
    <x v="484"/>
    <n v="44074"/>
    <x v="476"/>
    <x v="0"/>
    <x v="22"/>
    <x v="3"/>
    <x v="0"/>
    <x v="3"/>
    <x v="1"/>
    <x v="6"/>
    <x v="1"/>
    <n v="70"/>
    <n v="67"/>
    <n v="77"/>
    <n v="5390"/>
    <n v="5159"/>
    <n v="231"/>
    <n v="8"/>
    <x v="1"/>
  </r>
  <r>
    <x v="485"/>
    <n v="44075"/>
    <x v="477"/>
    <x v="0"/>
    <x v="23"/>
    <x v="0"/>
    <x v="0"/>
    <x v="0"/>
    <x v="1"/>
    <x v="7"/>
    <x v="1"/>
    <n v="15"/>
    <n v="12"/>
    <n v="68"/>
    <n v="1020"/>
    <n v="816"/>
    <n v="204"/>
    <n v="9"/>
    <x v="0"/>
  </r>
  <r>
    <x v="486"/>
    <n v="44076"/>
    <x v="478"/>
    <x v="1"/>
    <x v="24"/>
    <x v="0"/>
    <x v="0"/>
    <x v="0"/>
    <x v="1"/>
    <x v="5"/>
    <x v="0"/>
    <n v="16"/>
    <n v="13"/>
    <n v="15"/>
    <n v="240"/>
    <n v="195"/>
    <n v="45"/>
    <n v="9"/>
    <x v="0"/>
  </r>
  <r>
    <x v="487"/>
    <n v="44077"/>
    <x v="479"/>
    <x v="1"/>
    <x v="13"/>
    <x v="1"/>
    <x v="1"/>
    <x v="1"/>
    <x v="1"/>
    <x v="8"/>
    <x v="0"/>
    <n v="20"/>
    <n v="17"/>
    <n v="47"/>
    <n v="940"/>
    <n v="799"/>
    <n v="141"/>
    <n v="9"/>
    <x v="0"/>
  </r>
  <r>
    <x v="488"/>
    <n v="44078"/>
    <x v="480"/>
    <x v="1"/>
    <x v="14"/>
    <x v="2"/>
    <x v="1"/>
    <x v="2"/>
    <x v="1"/>
    <x v="9"/>
    <x v="0"/>
    <n v="12"/>
    <n v="9"/>
    <n v="6"/>
    <n v="72"/>
    <n v="54"/>
    <n v="18"/>
    <n v="9"/>
    <x v="0"/>
  </r>
  <r>
    <x v="489"/>
    <n v="44079"/>
    <x v="481"/>
    <x v="1"/>
    <x v="15"/>
    <x v="3"/>
    <x v="0"/>
    <x v="3"/>
    <x v="1"/>
    <x v="10"/>
    <x v="1"/>
    <n v="12"/>
    <n v="9"/>
    <n v="10"/>
    <n v="120"/>
    <n v="90"/>
    <n v="30"/>
    <n v="9"/>
    <x v="0"/>
  </r>
  <r>
    <x v="490"/>
    <n v="44083"/>
    <x v="482"/>
    <x v="0"/>
    <x v="34"/>
    <x v="0"/>
    <x v="0"/>
    <x v="0"/>
    <x v="1"/>
    <x v="11"/>
    <x v="1"/>
    <n v="18"/>
    <n v="15"/>
    <n v="11"/>
    <n v="198"/>
    <n v="165"/>
    <n v="33"/>
    <n v="9"/>
    <x v="0"/>
  </r>
  <r>
    <x v="491"/>
    <n v="44082"/>
    <x v="483"/>
    <x v="0"/>
    <x v="0"/>
    <x v="0"/>
    <x v="0"/>
    <x v="0"/>
    <x v="1"/>
    <x v="12"/>
    <x v="0"/>
    <n v="10"/>
    <n v="7"/>
    <n v="60"/>
    <n v="600"/>
    <n v="420"/>
    <n v="180"/>
    <n v="9"/>
    <x v="0"/>
  </r>
  <r>
    <x v="492"/>
    <n v="44082"/>
    <x v="484"/>
    <x v="0"/>
    <x v="35"/>
    <x v="1"/>
    <x v="1"/>
    <x v="1"/>
    <x v="1"/>
    <x v="11"/>
    <x v="1"/>
    <n v="18"/>
    <n v="15"/>
    <n v="89"/>
    <n v="1602"/>
    <n v="1335"/>
    <n v="267"/>
    <n v="9"/>
    <x v="0"/>
  </r>
  <r>
    <x v="493"/>
    <n v="44083"/>
    <x v="485"/>
    <x v="1"/>
    <x v="36"/>
    <x v="2"/>
    <x v="1"/>
    <x v="2"/>
    <x v="1"/>
    <x v="12"/>
    <x v="0"/>
    <n v="10"/>
    <n v="7"/>
    <n v="77"/>
    <n v="770"/>
    <n v="539"/>
    <n v="231"/>
    <n v="9"/>
    <x v="0"/>
  </r>
  <r>
    <x v="494"/>
    <n v="44084"/>
    <x v="486"/>
    <x v="0"/>
    <x v="37"/>
    <x v="3"/>
    <x v="0"/>
    <x v="3"/>
    <x v="1"/>
    <x v="14"/>
    <x v="0"/>
    <n v="15"/>
    <n v="12"/>
    <n v="68"/>
    <n v="1020"/>
    <n v="816"/>
    <n v="204"/>
    <n v="9"/>
    <x v="0"/>
  </r>
  <r>
    <x v="495"/>
    <n v="44085"/>
    <x v="487"/>
    <x v="0"/>
    <x v="26"/>
    <x v="0"/>
    <x v="0"/>
    <x v="0"/>
    <x v="1"/>
    <x v="15"/>
    <x v="1"/>
    <n v="23"/>
    <n v="20"/>
    <n v="15"/>
    <n v="345"/>
    <n v="300"/>
    <n v="45"/>
    <n v="9"/>
    <x v="0"/>
  </r>
  <r>
    <x v="496"/>
    <n v="44086"/>
    <x v="488"/>
    <x v="0"/>
    <x v="27"/>
    <x v="0"/>
    <x v="0"/>
    <x v="0"/>
    <x v="1"/>
    <x v="16"/>
    <x v="1"/>
    <n v="9"/>
    <n v="6"/>
    <n v="60"/>
    <n v="540"/>
    <n v="360"/>
    <n v="180"/>
    <n v="9"/>
    <x v="0"/>
  </r>
  <r>
    <x v="497"/>
    <n v="44087"/>
    <x v="489"/>
    <x v="1"/>
    <x v="11"/>
    <x v="1"/>
    <x v="1"/>
    <x v="1"/>
    <x v="1"/>
    <x v="17"/>
    <x v="1"/>
    <n v="18"/>
    <n v="15"/>
    <n v="89"/>
    <n v="1602"/>
    <n v="1335"/>
    <n v="267"/>
    <n v="9"/>
    <x v="0"/>
  </r>
  <r>
    <x v="498"/>
    <n v="44088"/>
    <x v="490"/>
    <x v="0"/>
    <x v="28"/>
    <x v="2"/>
    <x v="1"/>
    <x v="2"/>
    <x v="1"/>
    <x v="11"/>
    <x v="1"/>
    <n v="18"/>
    <n v="15"/>
    <n v="77"/>
    <n v="1386"/>
    <n v="1155"/>
    <n v="231"/>
    <n v="9"/>
    <x v="0"/>
  </r>
  <r>
    <x v="499"/>
    <n v="44089"/>
    <x v="491"/>
    <x v="1"/>
    <x v="11"/>
    <x v="3"/>
    <x v="0"/>
    <x v="3"/>
    <x v="1"/>
    <x v="12"/>
    <x v="0"/>
    <n v="10"/>
    <n v="7"/>
    <n v="68"/>
    <n v="680"/>
    <n v="476"/>
    <n v="204"/>
    <n v="9"/>
    <x v="0"/>
  </r>
  <r>
    <x v="500"/>
    <n v="44093"/>
    <x v="492"/>
    <x v="1"/>
    <x v="28"/>
    <x v="0"/>
    <x v="0"/>
    <x v="0"/>
    <x v="1"/>
    <x v="14"/>
    <x v="0"/>
    <n v="15"/>
    <n v="12"/>
    <n v="15"/>
    <n v="225"/>
    <n v="180"/>
    <n v="45"/>
    <n v="9"/>
    <x v="0"/>
  </r>
  <r>
    <x v="501"/>
    <n v="44092"/>
    <x v="493"/>
    <x v="1"/>
    <x v="29"/>
    <x v="0"/>
    <x v="0"/>
    <x v="0"/>
    <x v="1"/>
    <x v="15"/>
    <x v="1"/>
    <n v="23"/>
    <n v="20"/>
    <n v="47"/>
    <n v="1081"/>
    <n v="940"/>
    <n v="141"/>
    <n v="9"/>
    <x v="0"/>
  </r>
  <r>
    <x v="502"/>
    <n v="44092"/>
    <x v="494"/>
    <x v="1"/>
    <x v="30"/>
    <x v="1"/>
    <x v="1"/>
    <x v="1"/>
    <x v="1"/>
    <x v="16"/>
    <x v="1"/>
    <n v="9"/>
    <n v="6"/>
    <n v="6"/>
    <n v="54"/>
    <n v="36"/>
    <n v="18"/>
    <n v="9"/>
    <x v="0"/>
  </r>
  <r>
    <x v="503"/>
    <n v="44093"/>
    <x v="495"/>
    <x v="0"/>
    <x v="31"/>
    <x v="2"/>
    <x v="1"/>
    <x v="2"/>
    <x v="1"/>
    <x v="17"/>
    <x v="1"/>
    <n v="18"/>
    <n v="15"/>
    <n v="10"/>
    <n v="180"/>
    <n v="150"/>
    <n v="30"/>
    <n v="9"/>
    <x v="0"/>
  </r>
  <r>
    <x v="504"/>
    <n v="44094"/>
    <x v="496"/>
    <x v="1"/>
    <x v="32"/>
    <x v="3"/>
    <x v="0"/>
    <x v="3"/>
    <x v="1"/>
    <x v="11"/>
    <x v="1"/>
    <n v="18"/>
    <n v="15"/>
    <n v="11"/>
    <n v="198"/>
    <n v="165"/>
    <n v="33"/>
    <n v="9"/>
    <x v="0"/>
  </r>
  <r>
    <x v="505"/>
    <n v="44095"/>
    <x v="497"/>
    <x v="0"/>
    <x v="1"/>
    <x v="0"/>
    <x v="0"/>
    <x v="0"/>
    <x v="1"/>
    <x v="12"/>
    <x v="0"/>
    <n v="10"/>
    <n v="7"/>
    <n v="60"/>
    <n v="600"/>
    <n v="420"/>
    <n v="180"/>
    <n v="9"/>
    <x v="0"/>
  </r>
  <r>
    <x v="506"/>
    <n v="44096"/>
    <x v="498"/>
    <x v="0"/>
    <x v="2"/>
    <x v="0"/>
    <x v="0"/>
    <x v="0"/>
    <x v="1"/>
    <x v="14"/>
    <x v="0"/>
    <n v="15"/>
    <n v="12"/>
    <n v="89"/>
    <n v="1335"/>
    <n v="1068"/>
    <n v="267"/>
    <n v="9"/>
    <x v="0"/>
  </r>
  <r>
    <x v="507"/>
    <n v="44097"/>
    <x v="499"/>
    <x v="1"/>
    <x v="3"/>
    <x v="1"/>
    <x v="1"/>
    <x v="1"/>
    <x v="1"/>
    <x v="15"/>
    <x v="1"/>
    <n v="23"/>
    <n v="20"/>
    <n v="77"/>
    <n v="1771"/>
    <n v="1540"/>
    <n v="231"/>
    <n v="9"/>
    <x v="0"/>
  </r>
  <r>
    <x v="508"/>
    <n v="44098"/>
    <x v="500"/>
    <x v="0"/>
    <x v="38"/>
    <x v="2"/>
    <x v="1"/>
    <x v="2"/>
    <x v="1"/>
    <x v="16"/>
    <x v="1"/>
    <n v="9"/>
    <n v="6"/>
    <n v="68"/>
    <n v="612"/>
    <n v="408"/>
    <n v="204"/>
    <n v="9"/>
    <x v="0"/>
  </r>
  <r>
    <x v="509"/>
    <n v="44099"/>
    <x v="501"/>
    <x v="1"/>
    <x v="39"/>
    <x v="3"/>
    <x v="0"/>
    <x v="3"/>
    <x v="1"/>
    <x v="17"/>
    <x v="1"/>
    <n v="18"/>
    <n v="15"/>
    <n v="15"/>
    <n v="270"/>
    <n v="225"/>
    <n v="45"/>
    <n v="9"/>
    <x v="0"/>
  </r>
  <r>
    <x v="510"/>
    <n v="44103"/>
    <x v="502"/>
    <x v="1"/>
    <x v="4"/>
    <x v="0"/>
    <x v="0"/>
    <x v="0"/>
    <x v="1"/>
    <x v="13"/>
    <x v="0"/>
    <n v="15"/>
    <n v="12"/>
    <n v="47"/>
    <n v="705"/>
    <n v="564"/>
    <n v="141"/>
    <n v="9"/>
    <x v="0"/>
  </r>
  <r>
    <x v="511"/>
    <n v="44102"/>
    <x v="503"/>
    <x v="1"/>
    <x v="5"/>
    <x v="0"/>
    <x v="0"/>
    <x v="0"/>
    <x v="1"/>
    <x v="14"/>
    <x v="0"/>
    <n v="15"/>
    <n v="12"/>
    <n v="6"/>
    <n v="90"/>
    <n v="72"/>
    <n v="18"/>
    <n v="9"/>
    <x v="0"/>
  </r>
  <r>
    <x v="512"/>
    <n v="44102"/>
    <x v="504"/>
    <x v="1"/>
    <x v="6"/>
    <x v="1"/>
    <x v="1"/>
    <x v="1"/>
    <x v="1"/>
    <x v="25"/>
    <x v="0"/>
    <n v="20"/>
    <n v="17"/>
    <n v="10"/>
    <n v="200"/>
    <n v="170"/>
    <n v="30"/>
    <n v="9"/>
    <x v="0"/>
  </r>
  <r>
    <x v="513"/>
    <n v="44103"/>
    <x v="505"/>
    <x v="0"/>
    <x v="7"/>
    <x v="1"/>
    <x v="1"/>
    <x v="1"/>
    <x v="1"/>
    <x v="26"/>
    <x v="0"/>
    <n v="12"/>
    <n v="9"/>
    <n v="11"/>
    <n v="132"/>
    <n v="99"/>
    <n v="33"/>
    <n v="9"/>
    <x v="0"/>
  </r>
  <r>
    <x v="514"/>
    <n v="44104"/>
    <x v="506"/>
    <x v="1"/>
    <x v="8"/>
    <x v="1"/>
    <x v="1"/>
    <x v="1"/>
    <x v="1"/>
    <x v="27"/>
    <x v="0"/>
    <n v="13"/>
    <n v="10"/>
    <n v="60"/>
    <n v="780"/>
    <n v="600"/>
    <n v="180"/>
    <n v="9"/>
    <x v="0"/>
  </r>
  <r>
    <x v="515"/>
    <n v="44102"/>
    <x v="507"/>
    <x v="0"/>
    <x v="9"/>
    <x v="1"/>
    <x v="1"/>
    <x v="1"/>
    <x v="1"/>
    <x v="28"/>
    <x v="0"/>
    <n v="15"/>
    <n v="12"/>
    <n v="89"/>
    <n v="1335"/>
    <n v="1068"/>
    <n v="267"/>
    <n v="9"/>
    <x v="0"/>
  </r>
  <r>
    <x v="516"/>
    <n v="44103"/>
    <x v="508"/>
    <x v="1"/>
    <x v="33"/>
    <x v="1"/>
    <x v="1"/>
    <x v="1"/>
    <x v="1"/>
    <x v="18"/>
    <x v="0"/>
    <n v="14"/>
    <n v="11"/>
    <n v="77"/>
    <n v="1078"/>
    <n v="847"/>
    <n v="231"/>
    <n v="9"/>
    <x v="0"/>
  </r>
  <r>
    <x v="517"/>
    <n v="44104"/>
    <x v="509"/>
    <x v="1"/>
    <x v="34"/>
    <x v="0"/>
    <x v="0"/>
    <x v="0"/>
    <x v="1"/>
    <x v="19"/>
    <x v="0"/>
    <n v="30"/>
    <n v="27"/>
    <n v="68"/>
    <n v="2040"/>
    <n v="1836"/>
    <n v="204"/>
    <n v="9"/>
    <x v="0"/>
  </r>
  <r>
    <x v="518"/>
    <n v="44104"/>
    <x v="510"/>
    <x v="0"/>
    <x v="0"/>
    <x v="1"/>
    <x v="1"/>
    <x v="1"/>
    <x v="0"/>
    <x v="20"/>
    <x v="0"/>
    <n v="16"/>
    <n v="13"/>
    <n v="15"/>
    <n v="240"/>
    <n v="195"/>
    <n v="45"/>
    <n v="9"/>
    <x v="0"/>
  </r>
  <r>
    <x v="519"/>
    <n v="44044"/>
    <x v="1"/>
    <x v="1"/>
    <x v="1"/>
    <x v="2"/>
    <x v="1"/>
    <x v="2"/>
    <x v="0"/>
    <x v="1"/>
    <x v="1"/>
    <n v="9"/>
    <n v="6"/>
    <n v="47"/>
    <n v="423"/>
    <n v="282"/>
    <n v="141"/>
    <n v="8"/>
    <x v="1"/>
  </r>
  <r>
    <x v="520"/>
    <n v="44045"/>
    <x v="2"/>
    <x v="0"/>
    <x v="2"/>
    <x v="3"/>
    <x v="0"/>
    <x v="3"/>
    <x v="0"/>
    <x v="2"/>
    <x v="1"/>
    <n v="5"/>
    <n v="2"/>
    <n v="6"/>
    <n v="30"/>
    <n v="12"/>
    <n v="18"/>
    <n v="8"/>
    <x v="1"/>
  </r>
  <r>
    <x v="521"/>
    <n v="44046"/>
    <x v="511"/>
    <x v="0"/>
    <x v="37"/>
    <x v="0"/>
    <x v="0"/>
    <x v="0"/>
    <x v="0"/>
    <x v="29"/>
    <x v="1"/>
    <n v="18"/>
    <n v="15"/>
    <n v="10"/>
    <n v="180"/>
    <n v="150"/>
    <n v="30"/>
    <n v="8"/>
    <x v="1"/>
  </r>
  <r>
    <x v="522"/>
    <n v="44047"/>
    <x v="512"/>
    <x v="0"/>
    <x v="10"/>
    <x v="1"/>
    <x v="1"/>
    <x v="1"/>
    <x v="0"/>
    <x v="30"/>
    <x v="1"/>
    <n v="10"/>
    <n v="7"/>
    <n v="11"/>
    <n v="110"/>
    <n v="77"/>
    <n v="33"/>
    <n v="8"/>
    <x v="1"/>
  </r>
  <r>
    <x v="523"/>
    <n v="44048"/>
    <x v="513"/>
    <x v="0"/>
    <x v="11"/>
    <x v="2"/>
    <x v="1"/>
    <x v="2"/>
    <x v="0"/>
    <x v="31"/>
    <x v="1"/>
    <n v="20"/>
    <n v="17"/>
    <n v="60"/>
    <n v="1200"/>
    <n v="1020"/>
    <n v="180"/>
    <n v="8"/>
    <x v="1"/>
  </r>
  <r>
    <x v="524"/>
    <n v="44052"/>
    <x v="4"/>
    <x v="0"/>
    <x v="4"/>
    <x v="3"/>
    <x v="0"/>
    <x v="3"/>
    <x v="0"/>
    <x v="6"/>
    <x v="1"/>
    <n v="70"/>
    <n v="67"/>
    <n v="89"/>
    <n v="6230"/>
    <n v="5963"/>
    <n v="267"/>
    <n v="8"/>
    <x v="1"/>
  </r>
  <r>
    <x v="525"/>
    <n v="44051"/>
    <x v="5"/>
    <x v="0"/>
    <x v="5"/>
    <x v="0"/>
    <x v="0"/>
    <x v="0"/>
    <x v="0"/>
    <x v="7"/>
    <x v="1"/>
    <n v="15"/>
    <n v="12"/>
    <n v="77"/>
    <n v="1155"/>
    <n v="924"/>
    <n v="231"/>
    <n v="8"/>
    <x v="1"/>
  </r>
  <r>
    <x v="526"/>
    <n v="44051"/>
    <x v="6"/>
    <x v="1"/>
    <x v="6"/>
    <x v="1"/>
    <x v="1"/>
    <x v="1"/>
    <x v="0"/>
    <x v="13"/>
    <x v="0"/>
    <n v="15"/>
    <n v="12"/>
    <n v="68"/>
    <n v="1020"/>
    <n v="816"/>
    <n v="204"/>
    <n v="8"/>
    <x v="1"/>
  </r>
  <r>
    <x v="527"/>
    <n v="44052"/>
    <x v="7"/>
    <x v="1"/>
    <x v="7"/>
    <x v="2"/>
    <x v="1"/>
    <x v="2"/>
    <x v="0"/>
    <x v="14"/>
    <x v="0"/>
    <n v="15"/>
    <n v="12"/>
    <n v="15"/>
    <n v="225"/>
    <n v="180"/>
    <n v="45"/>
    <n v="8"/>
    <x v="1"/>
  </r>
  <r>
    <x v="528"/>
    <n v="44053"/>
    <x v="8"/>
    <x v="1"/>
    <x v="8"/>
    <x v="3"/>
    <x v="0"/>
    <x v="3"/>
    <x v="0"/>
    <x v="25"/>
    <x v="0"/>
    <n v="20"/>
    <n v="17"/>
    <n v="47"/>
    <n v="940"/>
    <n v="799"/>
    <n v="141"/>
    <n v="8"/>
    <x v="1"/>
  </r>
  <r>
    <x v="529"/>
    <n v="44054"/>
    <x v="9"/>
    <x v="1"/>
    <x v="9"/>
    <x v="0"/>
    <x v="0"/>
    <x v="0"/>
    <x v="0"/>
    <x v="26"/>
    <x v="0"/>
    <n v="12"/>
    <n v="9"/>
    <n v="6"/>
    <n v="72"/>
    <n v="54"/>
    <n v="18"/>
    <n v="8"/>
    <x v="1"/>
  </r>
  <r>
    <x v="530"/>
    <n v="44055"/>
    <x v="514"/>
    <x v="1"/>
    <x v="33"/>
    <x v="0"/>
    <x v="0"/>
    <x v="0"/>
    <x v="0"/>
    <x v="27"/>
    <x v="0"/>
    <n v="13"/>
    <n v="10"/>
    <n v="10"/>
    <n v="130"/>
    <n v="100"/>
    <n v="30"/>
    <n v="8"/>
    <x v="1"/>
  </r>
  <r>
    <x v="531"/>
    <n v="44056"/>
    <x v="510"/>
    <x v="0"/>
    <x v="0"/>
    <x v="2"/>
    <x v="1"/>
    <x v="2"/>
    <x v="1"/>
    <x v="28"/>
    <x v="0"/>
    <n v="15"/>
    <n v="12"/>
    <n v="11"/>
    <n v="165"/>
    <n v="132"/>
    <n v="33"/>
    <n v="8"/>
    <x v="1"/>
  </r>
  <r>
    <x v="532"/>
    <n v="44057"/>
    <x v="1"/>
    <x v="1"/>
    <x v="1"/>
    <x v="3"/>
    <x v="0"/>
    <x v="3"/>
    <x v="1"/>
    <x v="18"/>
    <x v="0"/>
    <n v="14"/>
    <n v="11"/>
    <n v="60"/>
    <n v="840"/>
    <n v="660"/>
    <n v="180"/>
    <n v="8"/>
    <x v="1"/>
  </r>
  <r>
    <x v="533"/>
    <n v="44058"/>
    <x v="2"/>
    <x v="0"/>
    <x v="2"/>
    <x v="0"/>
    <x v="0"/>
    <x v="0"/>
    <x v="1"/>
    <x v="19"/>
    <x v="0"/>
    <n v="30"/>
    <n v="27"/>
    <n v="89"/>
    <n v="2670"/>
    <n v="2403"/>
    <n v="267"/>
    <n v="8"/>
    <x v="1"/>
  </r>
  <r>
    <x v="534"/>
    <n v="44062"/>
    <x v="511"/>
    <x v="0"/>
    <x v="37"/>
    <x v="1"/>
    <x v="1"/>
    <x v="1"/>
    <x v="1"/>
    <x v="20"/>
    <x v="0"/>
    <n v="16"/>
    <n v="13"/>
    <n v="77"/>
    <n v="1232"/>
    <n v="1001"/>
    <n v="231"/>
    <n v="8"/>
    <x v="1"/>
  </r>
  <r>
    <x v="535"/>
    <n v="44061"/>
    <x v="512"/>
    <x v="0"/>
    <x v="10"/>
    <x v="2"/>
    <x v="1"/>
    <x v="2"/>
    <x v="1"/>
    <x v="1"/>
    <x v="1"/>
    <n v="9"/>
    <n v="6"/>
    <n v="68"/>
    <n v="612"/>
    <n v="408"/>
    <n v="204"/>
    <n v="8"/>
    <x v="1"/>
  </r>
  <r>
    <x v="536"/>
    <n v="44061"/>
    <x v="513"/>
    <x v="0"/>
    <x v="11"/>
    <x v="3"/>
    <x v="0"/>
    <x v="3"/>
    <x v="1"/>
    <x v="2"/>
    <x v="1"/>
    <n v="5"/>
    <n v="2"/>
    <n v="15"/>
    <n v="75"/>
    <n v="30"/>
    <n v="45"/>
    <n v="8"/>
    <x v="1"/>
  </r>
  <r>
    <x v="537"/>
    <n v="44062"/>
    <x v="4"/>
    <x v="0"/>
    <x v="4"/>
    <x v="0"/>
    <x v="0"/>
    <x v="0"/>
    <x v="1"/>
    <x v="29"/>
    <x v="1"/>
    <n v="18"/>
    <n v="15"/>
    <n v="47"/>
    <n v="846"/>
    <n v="705"/>
    <n v="141"/>
    <n v="8"/>
    <x v="1"/>
  </r>
  <r>
    <x v="538"/>
    <n v="44063"/>
    <x v="5"/>
    <x v="0"/>
    <x v="5"/>
    <x v="3"/>
    <x v="0"/>
    <x v="3"/>
    <x v="0"/>
    <x v="30"/>
    <x v="1"/>
    <n v="10"/>
    <n v="7"/>
    <n v="6"/>
    <n v="60"/>
    <n v="42"/>
    <n v="18"/>
    <n v="8"/>
    <x v="1"/>
  </r>
  <r>
    <x v="539"/>
    <n v="44064"/>
    <x v="6"/>
    <x v="1"/>
    <x v="6"/>
    <x v="2"/>
    <x v="1"/>
    <x v="2"/>
    <x v="0"/>
    <x v="31"/>
    <x v="1"/>
    <n v="20"/>
    <n v="17"/>
    <n v="10"/>
    <n v="200"/>
    <n v="170"/>
    <n v="30"/>
    <n v="8"/>
    <x v="1"/>
  </r>
  <r>
    <x v="540"/>
    <n v="44065"/>
    <x v="7"/>
    <x v="1"/>
    <x v="7"/>
    <x v="3"/>
    <x v="0"/>
    <x v="3"/>
    <x v="0"/>
    <x v="6"/>
    <x v="1"/>
    <n v="70"/>
    <n v="67"/>
    <n v="11"/>
    <n v="770"/>
    <n v="737"/>
    <n v="33"/>
    <n v="8"/>
    <x v="1"/>
  </r>
  <r>
    <x v="541"/>
    <n v="44066"/>
    <x v="8"/>
    <x v="1"/>
    <x v="8"/>
    <x v="2"/>
    <x v="1"/>
    <x v="2"/>
    <x v="0"/>
    <x v="7"/>
    <x v="1"/>
    <n v="15"/>
    <n v="12"/>
    <n v="60"/>
    <n v="900"/>
    <n v="720"/>
    <n v="180"/>
    <n v="8"/>
    <x v="1"/>
  </r>
  <r>
    <x v="542"/>
    <n v="44067"/>
    <x v="9"/>
    <x v="1"/>
    <x v="9"/>
    <x v="3"/>
    <x v="0"/>
    <x v="3"/>
    <x v="0"/>
    <x v="13"/>
    <x v="0"/>
    <n v="15"/>
    <n v="12"/>
    <n v="89"/>
    <n v="1335"/>
    <n v="1068"/>
    <n v="267"/>
    <n v="8"/>
    <x v="1"/>
  </r>
  <r>
    <x v="543"/>
    <n v="44068"/>
    <x v="514"/>
    <x v="1"/>
    <x v="33"/>
    <x v="2"/>
    <x v="1"/>
    <x v="2"/>
    <x v="0"/>
    <x v="14"/>
    <x v="0"/>
    <n v="15"/>
    <n v="12"/>
    <n v="77"/>
    <n v="1155"/>
    <n v="924"/>
    <n v="231"/>
    <n v="8"/>
    <x v="1"/>
  </r>
  <r>
    <x v="544"/>
    <n v="44072"/>
    <x v="510"/>
    <x v="0"/>
    <x v="0"/>
    <x v="3"/>
    <x v="0"/>
    <x v="3"/>
    <x v="0"/>
    <x v="25"/>
    <x v="0"/>
    <n v="20"/>
    <n v="17"/>
    <n v="68"/>
    <n v="1360"/>
    <n v="1156"/>
    <n v="204"/>
    <n v="8"/>
    <x v="1"/>
  </r>
  <r>
    <x v="545"/>
    <n v="44071"/>
    <x v="1"/>
    <x v="1"/>
    <x v="1"/>
    <x v="2"/>
    <x v="1"/>
    <x v="2"/>
    <x v="0"/>
    <x v="26"/>
    <x v="0"/>
    <n v="12"/>
    <n v="9"/>
    <n v="15"/>
    <n v="180"/>
    <n v="135"/>
    <n v="45"/>
    <n v="8"/>
    <x v="1"/>
  </r>
  <r>
    <x v="546"/>
    <n v="44071"/>
    <x v="2"/>
    <x v="0"/>
    <x v="2"/>
    <x v="3"/>
    <x v="0"/>
    <x v="3"/>
    <x v="0"/>
    <x v="27"/>
    <x v="0"/>
    <n v="13"/>
    <n v="10"/>
    <n v="47"/>
    <n v="611"/>
    <n v="470"/>
    <n v="141"/>
    <n v="8"/>
    <x v="1"/>
  </r>
  <r>
    <x v="547"/>
    <n v="44072"/>
    <x v="511"/>
    <x v="0"/>
    <x v="37"/>
    <x v="2"/>
    <x v="1"/>
    <x v="2"/>
    <x v="0"/>
    <x v="28"/>
    <x v="0"/>
    <n v="15"/>
    <n v="12"/>
    <n v="6"/>
    <n v="90"/>
    <n v="72"/>
    <n v="18"/>
    <n v="8"/>
    <x v="1"/>
  </r>
  <r>
    <x v="548"/>
    <n v="44073"/>
    <x v="512"/>
    <x v="0"/>
    <x v="10"/>
    <x v="3"/>
    <x v="0"/>
    <x v="3"/>
    <x v="0"/>
    <x v="18"/>
    <x v="0"/>
    <n v="14"/>
    <n v="11"/>
    <n v="10"/>
    <n v="140"/>
    <n v="110"/>
    <n v="30"/>
    <n v="8"/>
    <x v="1"/>
  </r>
  <r>
    <x v="549"/>
    <n v="44074"/>
    <x v="513"/>
    <x v="0"/>
    <x v="11"/>
    <x v="2"/>
    <x v="1"/>
    <x v="2"/>
    <x v="0"/>
    <x v="19"/>
    <x v="0"/>
    <n v="30"/>
    <n v="27"/>
    <n v="11"/>
    <n v="330"/>
    <n v="297"/>
    <n v="33"/>
    <n v="8"/>
    <x v="1"/>
  </r>
  <r>
    <x v="550"/>
    <n v="44044"/>
    <x v="4"/>
    <x v="0"/>
    <x v="4"/>
    <x v="3"/>
    <x v="0"/>
    <x v="3"/>
    <x v="0"/>
    <x v="20"/>
    <x v="0"/>
    <n v="16"/>
    <n v="13"/>
    <n v="60"/>
    <n v="960"/>
    <n v="780"/>
    <n v="180"/>
    <n v="8"/>
    <x v="1"/>
  </r>
  <r>
    <x v="551"/>
    <n v="44045"/>
    <x v="5"/>
    <x v="0"/>
    <x v="5"/>
    <x v="2"/>
    <x v="1"/>
    <x v="2"/>
    <x v="1"/>
    <x v="1"/>
    <x v="1"/>
    <n v="9"/>
    <n v="6"/>
    <n v="89"/>
    <n v="801"/>
    <n v="534"/>
    <n v="267"/>
    <n v="8"/>
    <x v="1"/>
  </r>
  <r>
    <x v="552"/>
    <n v="44046"/>
    <x v="6"/>
    <x v="1"/>
    <x v="6"/>
    <x v="3"/>
    <x v="0"/>
    <x v="3"/>
    <x v="1"/>
    <x v="2"/>
    <x v="1"/>
    <n v="5"/>
    <n v="2"/>
    <n v="77"/>
    <n v="385"/>
    <n v="154"/>
    <n v="231"/>
    <n v="8"/>
    <x v="1"/>
  </r>
  <r>
    <x v="553"/>
    <n v="44047"/>
    <x v="7"/>
    <x v="1"/>
    <x v="7"/>
    <x v="2"/>
    <x v="1"/>
    <x v="2"/>
    <x v="1"/>
    <x v="29"/>
    <x v="1"/>
    <n v="18"/>
    <n v="15"/>
    <n v="68"/>
    <n v="1224"/>
    <n v="1020"/>
    <n v="204"/>
    <n v="8"/>
    <x v="1"/>
  </r>
  <r>
    <x v="554"/>
    <n v="44048"/>
    <x v="8"/>
    <x v="1"/>
    <x v="8"/>
    <x v="3"/>
    <x v="0"/>
    <x v="3"/>
    <x v="1"/>
    <x v="30"/>
    <x v="1"/>
    <n v="10"/>
    <n v="7"/>
    <n v="15"/>
    <n v="150"/>
    <n v="105"/>
    <n v="45"/>
    <n v="8"/>
    <x v="1"/>
  </r>
  <r>
    <x v="555"/>
    <n v="44052"/>
    <x v="9"/>
    <x v="1"/>
    <x v="9"/>
    <x v="2"/>
    <x v="1"/>
    <x v="2"/>
    <x v="1"/>
    <x v="31"/>
    <x v="1"/>
    <n v="20"/>
    <n v="17"/>
    <n v="47"/>
    <n v="940"/>
    <n v="799"/>
    <n v="141"/>
    <n v="8"/>
    <x v="1"/>
  </r>
  <r>
    <x v="556"/>
    <n v="44051"/>
    <x v="514"/>
    <x v="1"/>
    <x v="33"/>
    <x v="3"/>
    <x v="0"/>
    <x v="3"/>
    <x v="1"/>
    <x v="6"/>
    <x v="1"/>
    <n v="70"/>
    <n v="67"/>
    <n v="6"/>
    <n v="420"/>
    <n v="402"/>
    <n v="18"/>
    <n v="8"/>
    <x v="1"/>
  </r>
  <r>
    <x v="557"/>
    <n v="44094"/>
    <x v="106"/>
    <x v="0"/>
    <x v="11"/>
    <x v="2"/>
    <x v="1"/>
    <x v="2"/>
    <x v="1"/>
    <x v="7"/>
    <x v="1"/>
    <n v="15"/>
    <n v="12"/>
    <n v="10"/>
    <n v="150"/>
    <n v="120"/>
    <n v="30"/>
    <n v="9"/>
    <x v="0"/>
  </r>
  <r>
    <x v="558"/>
    <n v="44095"/>
    <x v="107"/>
    <x v="0"/>
    <x v="23"/>
    <x v="3"/>
    <x v="0"/>
    <x v="3"/>
    <x v="1"/>
    <x v="8"/>
    <x v="0"/>
    <n v="20"/>
    <n v="17"/>
    <n v="11"/>
    <n v="220"/>
    <n v="187"/>
    <n v="33"/>
    <n v="9"/>
    <x v="0"/>
  </r>
  <r>
    <x v="559"/>
    <n v="44096"/>
    <x v="108"/>
    <x v="1"/>
    <x v="34"/>
    <x v="2"/>
    <x v="1"/>
    <x v="2"/>
    <x v="1"/>
    <x v="9"/>
    <x v="0"/>
    <n v="12"/>
    <n v="9"/>
    <n v="60"/>
    <n v="720"/>
    <n v="540"/>
    <n v="180"/>
    <n v="9"/>
    <x v="0"/>
  </r>
  <r>
    <x v="560"/>
    <n v="44097"/>
    <x v="109"/>
    <x v="1"/>
    <x v="25"/>
    <x v="3"/>
    <x v="0"/>
    <x v="3"/>
    <x v="1"/>
    <x v="12"/>
    <x v="0"/>
    <n v="10"/>
    <n v="7"/>
    <n v="89"/>
    <n v="890"/>
    <n v="623"/>
    <n v="267"/>
    <n v="9"/>
    <x v="0"/>
  </r>
  <r>
    <x v="561"/>
    <n v="44098"/>
    <x v="110"/>
    <x v="0"/>
    <x v="26"/>
    <x v="3"/>
    <x v="0"/>
    <x v="3"/>
    <x v="1"/>
    <x v="13"/>
    <x v="0"/>
    <n v="15"/>
    <n v="12"/>
    <n v="77"/>
    <n v="1155"/>
    <n v="924"/>
    <n v="231"/>
    <n v="9"/>
    <x v="0"/>
  </r>
  <r>
    <x v="562"/>
    <n v="44099"/>
    <x v="111"/>
    <x v="0"/>
    <x v="27"/>
    <x v="2"/>
    <x v="1"/>
    <x v="2"/>
    <x v="1"/>
    <x v="14"/>
    <x v="0"/>
    <n v="15"/>
    <n v="12"/>
    <n v="68"/>
    <n v="1020"/>
    <n v="816"/>
    <n v="204"/>
    <n v="9"/>
    <x v="0"/>
  </r>
  <r>
    <x v="563"/>
    <n v="44103"/>
    <x v="112"/>
    <x v="0"/>
    <x v="11"/>
    <x v="3"/>
    <x v="0"/>
    <x v="3"/>
    <x v="1"/>
    <x v="25"/>
    <x v="0"/>
    <n v="20"/>
    <n v="17"/>
    <n v="15"/>
    <n v="300"/>
    <n v="255"/>
    <n v="45"/>
    <n v="9"/>
    <x v="0"/>
  </r>
  <r>
    <x v="564"/>
    <n v="44102"/>
    <x v="113"/>
    <x v="0"/>
    <x v="28"/>
    <x v="3"/>
    <x v="0"/>
    <x v="3"/>
    <x v="1"/>
    <x v="26"/>
    <x v="0"/>
    <n v="12"/>
    <n v="9"/>
    <n v="47"/>
    <n v="564"/>
    <n v="423"/>
    <n v="141"/>
    <n v="9"/>
    <x v="0"/>
  </r>
  <r>
    <x v="565"/>
    <n v="44102"/>
    <x v="114"/>
    <x v="1"/>
    <x v="11"/>
    <x v="3"/>
    <x v="0"/>
    <x v="3"/>
    <x v="1"/>
    <x v="27"/>
    <x v="0"/>
    <n v="13"/>
    <n v="10"/>
    <n v="6"/>
    <n v="78"/>
    <n v="60"/>
    <n v="18"/>
    <n v="9"/>
    <x v="0"/>
  </r>
  <r>
    <x v="566"/>
    <n v="44103"/>
    <x v="115"/>
    <x v="1"/>
    <x v="11"/>
    <x v="0"/>
    <x v="0"/>
    <x v="0"/>
    <x v="0"/>
    <x v="28"/>
    <x v="0"/>
    <n v="15"/>
    <n v="12"/>
    <n v="10"/>
    <n v="150"/>
    <n v="120"/>
    <n v="30"/>
    <n v="9"/>
    <x v="0"/>
  </r>
  <r>
    <x v="567"/>
    <n v="44104"/>
    <x v="116"/>
    <x v="1"/>
    <x v="31"/>
    <x v="0"/>
    <x v="0"/>
    <x v="0"/>
    <x v="0"/>
    <x v="18"/>
    <x v="0"/>
    <n v="14"/>
    <n v="11"/>
    <n v="11"/>
    <n v="154"/>
    <n v="121"/>
    <n v="33"/>
    <n v="9"/>
    <x v="0"/>
  </r>
  <r>
    <x v="568"/>
    <n v="44044"/>
    <x v="117"/>
    <x v="1"/>
    <x v="3"/>
    <x v="1"/>
    <x v="1"/>
    <x v="1"/>
    <x v="0"/>
    <x v="19"/>
    <x v="0"/>
    <n v="30"/>
    <n v="27"/>
    <n v="60"/>
    <n v="1800"/>
    <n v="1620"/>
    <n v="180"/>
    <n v="8"/>
    <x v="1"/>
  </r>
  <r>
    <x v="569"/>
    <n v="44045"/>
    <x v="118"/>
    <x v="1"/>
    <x v="11"/>
    <x v="2"/>
    <x v="1"/>
    <x v="2"/>
    <x v="0"/>
    <x v="20"/>
    <x v="0"/>
    <n v="16"/>
    <n v="13"/>
    <n v="89"/>
    <n v="1424"/>
    <n v="1157"/>
    <n v="267"/>
    <n v="8"/>
    <x v="1"/>
  </r>
  <r>
    <x v="570"/>
    <n v="44046"/>
    <x v="106"/>
    <x v="0"/>
    <x v="11"/>
    <x v="3"/>
    <x v="0"/>
    <x v="3"/>
    <x v="0"/>
    <x v="1"/>
    <x v="1"/>
    <n v="9"/>
    <n v="6"/>
    <n v="77"/>
    <n v="693"/>
    <n v="462"/>
    <n v="231"/>
    <n v="8"/>
    <x v="1"/>
  </r>
  <r>
    <x v="571"/>
    <n v="44047"/>
    <x v="107"/>
    <x v="0"/>
    <x v="23"/>
    <x v="0"/>
    <x v="0"/>
    <x v="0"/>
    <x v="0"/>
    <x v="2"/>
    <x v="1"/>
    <n v="5"/>
    <n v="2"/>
    <n v="68"/>
    <n v="340"/>
    <n v="136"/>
    <n v="204"/>
    <n v="8"/>
    <x v="1"/>
  </r>
  <r>
    <x v="572"/>
    <n v="44048"/>
    <x v="108"/>
    <x v="1"/>
    <x v="34"/>
    <x v="0"/>
    <x v="0"/>
    <x v="0"/>
    <x v="0"/>
    <x v="29"/>
    <x v="1"/>
    <n v="18"/>
    <n v="15"/>
    <n v="15"/>
    <n v="270"/>
    <n v="225"/>
    <n v="45"/>
    <n v="8"/>
    <x v="1"/>
  </r>
  <r>
    <x v="573"/>
    <n v="44052"/>
    <x v="109"/>
    <x v="1"/>
    <x v="25"/>
    <x v="1"/>
    <x v="1"/>
    <x v="1"/>
    <x v="0"/>
    <x v="30"/>
    <x v="1"/>
    <n v="10"/>
    <n v="7"/>
    <n v="47"/>
    <n v="470"/>
    <n v="329"/>
    <n v="141"/>
    <n v="8"/>
    <x v="1"/>
  </r>
  <r>
    <x v="574"/>
    <n v="44051"/>
    <x v="110"/>
    <x v="0"/>
    <x v="26"/>
    <x v="2"/>
    <x v="1"/>
    <x v="2"/>
    <x v="0"/>
    <x v="31"/>
    <x v="1"/>
    <n v="20"/>
    <n v="17"/>
    <n v="6"/>
    <n v="120"/>
    <n v="102"/>
    <n v="18"/>
    <n v="8"/>
    <x v="1"/>
  </r>
  <r>
    <x v="575"/>
    <n v="44051"/>
    <x v="111"/>
    <x v="0"/>
    <x v="27"/>
    <x v="3"/>
    <x v="0"/>
    <x v="3"/>
    <x v="0"/>
    <x v="6"/>
    <x v="1"/>
    <n v="70"/>
    <n v="67"/>
    <n v="10"/>
    <n v="700"/>
    <n v="670"/>
    <n v="30"/>
    <n v="8"/>
    <x v="1"/>
  </r>
  <r>
    <x v="576"/>
    <n v="44052"/>
    <x v="112"/>
    <x v="0"/>
    <x v="11"/>
    <x v="0"/>
    <x v="0"/>
    <x v="0"/>
    <x v="0"/>
    <x v="7"/>
    <x v="1"/>
    <n v="15"/>
    <n v="12"/>
    <n v="11"/>
    <n v="165"/>
    <n v="132"/>
    <n v="33"/>
    <n v="8"/>
    <x v="1"/>
  </r>
  <r>
    <x v="577"/>
    <n v="44053"/>
    <x v="113"/>
    <x v="0"/>
    <x v="28"/>
    <x v="0"/>
    <x v="0"/>
    <x v="0"/>
    <x v="0"/>
    <x v="10"/>
    <x v="1"/>
    <n v="12"/>
    <n v="9"/>
    <n v="60"/>
    <n v="720"/>
    <n v="540"/>
    <n v="180"/>
    <n v="8"/>
    <x v="1"/>
  </r>
  <r>
    <x v="578"/>
    <n v="44054"/>
    <x v="114"/>
    <x v="1"/>
    <x v="11"/>
    <x v="1"/>
    <x v="1"/>
    <x v="1"/>
    <x v="0"/>
    <x v="11"/>
    <x v="1"/>
    <n v="18"/>
    <n v="15"/>
    <n v="89"/>
    <n v="1602"/>
    <n v="1335"/>
    <n v="267"/>
    <n v="8"/>
    <x v="1"/>
  </r>
  <r>
    <x v="579"/>
    <n v="44055"/>
    <x v="115"/>
    <x v="1"/>
    <x v="11"/>
    <x v="2"/>
    <x v="1"/>
    <x v="2"/>
    <x v="0"/>
    <x v="15"/>
    <x v="1"/>
    <n v="23"/>
    <n v="20"/>
    <n v="77"/>
    <n v="1771"/>
    <n v="1540"/>
    <n v="231"/>
    <n v="8"/>
    <x v="1"/>
  </r>
  <r>
    <x v="580"/>
    <n v="44056"/>
    <x v="116"/>
    <x v="1"/>
    <x v="31"/>
    <x v="3"/>
    <x v="0"/>
    <x v="3"/>
    <x v="0"/>
    <x v="16"/>
    <x v="1"/>
    <n v="9"/>
    <n v="6"/>
    <n v="68"/>
    <n v="612"/>
    <n v="408"/>
    <n v="204"/>
    <n v="8"/>
    <x v="1"/>
  </r>
  <r>
    <x v="581"/>
    <n v="44057"/>
    <x v="117"/>
    <x v="1"/>
    <x v="3"/>
    <x v="0"/>
    <x v="0"/>
    <x v="0"/>
    <x v="0"/>
    <x v="17"/>
    <x v="1"/>
    <n v="18"/>
    <n v="15"/>
    <n v="15"/>
    <n v="270"/>
    <n v="225"/>
    <n v="45"/>
    <n v="8"/>
    <x v="1"/>
  </r>
  <r>
    <x v="582"/>
    <n v="44058"/>
    <x v="118"/>
    <x v="1"/>
    <x v="11"/>
    <x v="0"/>
    <x v="0"/>
    <x v="0"/>
    <x v="0"/>
    <x v="0"/>
    <x v="0"/>
    <n v="52"/>
    <n v="49"/>
    <n v="47"/>
    <n v="2444"/>
    <n v="2303"/>
    <n v="141"/>
    <n v="8"/>
    <x v="1"/>
  </r>
  <r>
    <x v="583"/>
    <n v="44062"/>
    <x v="106"/>
    <x v="0"/>
    <x v="11"/>
    <x v="1"/>
    <x v="1"/>
    <x v="1"/>
    <x v="0"/>
    <x v="1"/>
    <x v="1"/>
    <n v="9"/>
    <n v="6"/>
    <n v="6"/>
    <n v="54"/>
    <n v="36"/>
    <n v="18"/>
    <n v="8"/>
    <x v="1"/>
  </r>
  <r>
    <x v="584"/>
    <n v="44061"/>
    <x v="107"/>
    <x v="0"/>
    <x v="23"/>
    <x v="2"/>
    <x v="1"/>
    <x v="2"/>
    <x v="0"/>
    <x v="2"/>
    <x v="1"/>
    <n v="5"/>
    <n v="2"/>
    <n v="10"/>
    <n v="50"/>
    <n v="20"/>
    <n v="30"/>
    <n v="8"/>
    <x v="1"/>
  </r>
  <r>
    <x v="585"/>
    <n v="44061"/>
    <x v="108"/>
    <x v="1"/>
    <x v="34"/>
    <x v="3"/>
    <x v="0"/>
    <x v="3"/>
    <x v="0"/>
    <x v="21"/>
    <x v="0"/>
    <n v="14"/>
    <n v="11"/>
    <n v="11"/>
    <n v="154"/>
    <n v="121"/>
    <n v="33"/>
    <n v="8"/>
    <x v="1"/>
  </r>
  <r>
    <x v="586"/>
    <n v="44062"/>
    <x v="109"/>
    <x v="1"/>
    <x v="25"/>
    <x v="0"/>
    <x v="0"/>
    <x v="0"/>
    <x v="0"/>
    <x v="22"/>
    <x v="0"/>
    <n v="6"/>
    <n v="3"/>
    <n v="60"/>
    <n v="360"/>
    <n v="180"/>
    <n v="180"/>
    <n v="8"/>
    <x v="1"/>
  </r>
  <r>
    <x v="587"/>
    <n v="44063"/>
    <x v="110"/>
    <x v="0"/>
    <x v="26"/>
    <x v="0"/>
    <x v="0"/>
    <x v="0"/>
    <x v="0"/>
    <x v="30"/>
    <x v="1"/>
    <n v="10"/>
    <n v="7"/>
    <n v="89"/>
    <n v="890"/>
    <n v="623"/>
    <n v="267"/>
    <n v="8"/>
    <x v="1"/>
  </r>
  <r>
    <x v="588"/>
    <n v="44064"/>
    <x v="111"/>
    <x v="0"/>
    <x v="27"/>
    <x v="1"/>
    <x v="1"/>
    <x v="1"/>
    <x v="0"/>
    <x v="23"/>
    <x v="0"/>
    <n v="13"/>
    <n v="10"/>
    <n v="77"/>
    <n v="1001"/>
    <n v="770"/>
    <n v="231"/>
    <n v="8"/>
    <x v="1"/>
  </r>
  <r>
    <x v="589"/>
    <n v="44065"/>
    <x v="112"/>
    <x v="0"/>
    <x v="11"/>
    <x v="0"/>
    <x v="0"/>
    <x v="0"/>
    <x v="0"/>
    <x v="31"/>
    <x v="1"/>
    <n v="20"/>
    <n v="17"/>
    <n v="68"/>
    <n v="1360"/>
    <n v="1156"/>
    <n v="204"/>
    <n v="8"/>
    <x v="1"/>
  </r>
  <r>
    <x v="590"/>
    <n v="44066"/>
    <x v="113"/>
    <x v="0"/>
    <x v="28"/>
    <x v="1"/>
    <x v="1"/>
    <x v="1"/>
    <x v="0"/>
    <x v="24"/>
    <x v="0"/>
    <n v="15"/>
    <n v="12"/>
    <n v="15"/>
    <n v="225"/>
    <n v="180"/>
    <n v="45"/>
    <n v="8"/>
    <x v="1"/>
  </r>
  <r>
    <x v="591"/>
    <n v="44067"/>
    <x v="114"/>
    <x v="1"/>
    <x v="11"/>
    <x v="2"/>
    <x v="1"/>
    <x v="2"/>
    <x v="0"/>
    <x v="3"/>
    <x v="0"/>
    <n v="20"/>
    <n v="17"/>
    <n v="47"/>
    <n v="940"/>
    <n v="799"/>
    <n v="141"/>
    <n v="8"/>
    <x v="1"/>
  </r>
  <r>
    <x v="592"/>
    <n v="44068"/>
    <x v="115"/>
    <x v="1"/>
    <x v="11"/>
    <x v="3"/>
    <x v="0"/>
    <x v="3"/>
    <x v="0"/>
    <x v="4"/>
    <x v="0"/>
    <n v="12"/>
    <n v="9"/>
    <n v="6"/>
    <n v="72"/>
    <n v="54"/>
    <n v="18"/>
    <n v="8"/>
    <x v="1"/>
  </r>
  <r>
    <x v="593"/>
    <n v="44072"/>
    <x v="116"/>
    <x v="1"/>
    <x v="31"/>
    <x v="0"/>
    <x v="0"/>
    <x v="0"/>
    <x v="0"/>
    <x v="5"/>
    <x v="0"/>
    <n v="16"/>
    <n v="13"/>
    <n v="10"/>
    <n v="160"/>
    <n v="130"/>
    <n v="30"/>
    <n v="8"/>
    <x v="1"/>
  </r>
  <r>
    <x v="594"/>
    <n v="44071"/>
    <x v="117"/>
    <x v="1"/>
    <x v="3"/>
    <x v="1"/>
    <x v="1"/>
    <x v="1"/>
    <x v="0"/>
    <x v="6"/>
    <x v="1"/>
    <n v="70"/>
    <n v="67"/>
    <n v="11"/>
    <n v="770"/>
    <n v="737"/>
    <n v="33"/>
    <n v="8"/>
    <x v="1"/>
  </r>
  <r>
    <x v="595"/>
    <n v="44071"/>
    <x v="118"/>
    <x v="1"/>
    <x v="11"/>
    <x v="2"/>
    <x v="1"/>
    <x v="2"/>
    <x v="0"/>
    <x v="7"/>
    <x v="1"/>
    <n v="15"/>
    <n v="12"/>
    <n v="60"/>
    <n v="900"/>
    <n v="720"/>
    <n v="180"/>
    <n v="8"/>
    <x v="1"/>
  </r>
  <r>
    <x v="596"/>
    <n v="44072"/>
    <x v="106"/>
    <x v="0"/>
    <x v="11"/>
    <x v="3"/>
    <x v="0"/>
    <x v="3"/>
    <x v="0"/>
    <x v="5"/>
    <x v="0"/>
    <n v="16"/>
    <n v="13"/>
    <n v="89"/>
    <n v="1424"/>
    <n v="1157"/>
    <n v="267"/>
    <n v="8"/>
    <x v="1"/>
  </r>
  <r>
    <x v="597"/>
    <n v="44073"/>
    <x v="107"/>
    <x v="0"/>
    <x v="23"/>
    <x v="0"/>
    <x v="0"/>
    <x v="0"/>
    <x v="0"/>
    <x v="8"/>
    <x v="0"/>
    <n v="20"/>
    <n v="17"/>
    <n v="77"/>
    <n v="1540"/>
    <n v="1309"/>
    <n v="231"/>
    <n v="8"/>
    <x v="1"/>
  </r>
  <r>
    <x v="598"/>
    <n v="44074"/>
    <x v="108"/>
    <x v="1"/>
    <x v="34"/>
    <x v="1"/>
    <x v="1"/>
    <x v="1"/>
    <x v="0"/>
    <x v="9"/>
    <x v="0"/>
    <n v="12"/>
    <n v="9"/>
    <n v="68"/>
    <n v="816"/>
    <n v="612"/>
    <n v="204"/>
    <n v="8"/>
    <x v="1"/>
  </r>
  <r>
    <x v="599"/>
    <n v="44044"/>
    <x v="109"/>
    <x v="1"/>
    <x v="25"/>
    <x v="2"/>
    <x v="1"/>
    <x v="2"/>
    <x v="0"/>
    <x v="10"/>
    <x v="1"/>
    <n v="12"/>
    <n v="9"/>
    <n v="15"/>
    <n v="180"/>
    <n v="135"/>
    <n v="45"/>
    <n v="8"/>
    <x v="1"/>
  </r>
  <r>
    <x v="600"/>
    <n v="44045"/>
    <x v="110"/>
    <x v="0"/>
    <x v="26"/>
    <x v="3"/>
    <x v="0"/>
    <x v="3"/>
    <x v="0"/>
    <x v="11"/>
    <x v="1"/>
    <n v="18"/>
    <n v="15"/>
    <n v="47"/>
    <n v="846"/>
    <n v="705"/>
    <n v="141"/>
    <n v="8"/>
    <x v="1"/>
  </r>
  <r>
    <x v="601"/>
    <n v="44046"/>
    <x v="111"/>
    <x v="0"/>
    <x v="27"/>
    <x v="0"/>
    <x v="0"/>
    <x v="0"/>
    <x v="0"/>
    <x v="12"/>
    <x v="0"/>
    <n v="10"/>
    <n v="7"/>
    <n v="6"/>
    <n v="60"/>
    <n v="42"/>
    <n v="18"/>
    <n v="8"/>
    <x v="1"/>
  </r>
  <r>
    <x v="602"/>
    <n v="44047"/>
    <x v="112"/>
    <x v="0"/>
    <x v="11"/>
    <x v="1"/>
    <x v="1"/>
    <x v="1"/>
    <x v="0"/>
    <x v="13"/>
    <x v="0"/>
    <n v="15"/>
    <n v="12"/>
    <n v="10"/>
    <n v="150"/>
    <n v="120"/>
    <n v="30"/>
    <n v="8"/>
    <x v="1"/>
  </r>
  <r>
    <x v="603"/>
    <n v="44048"/>
    <x v="113"/>
    <x v="0"/>
    <x v="28"/>
    <x v="2"/>
    <x v="1"/>
    <x v="2"/>
    <x v="0"/>
    <x v="14"/>
    <x v="0"/>
    <n v="15"/>
    <n v="12"/>
    <n v="11"/>
    <n v="165"/>
    <n v="132"/>
    <n v="33"/>
    <n v="8"/>
    <x v="1"/>
  </r>
  <r>
    <x v="604"/>
    <n v="44052"/>
    <x v="114"/>
    <x v="1"/>
    <x v="11"/>
    <x v="3"/>
    <x v="0"/>
    <x v="3"/>
    <x v="0"/>
    <x v="15"/>
    <x v="1"/>
    <n v="23"/>
    <n v="20"/>
    <n v="60"/>
    <n v="1380"/>
    <n v="1200"/>
    <n v="180"/>
    <n v="8"/>
    <x v="1"/>
  </r>
  <r>
    <x v="605"/>
    <n v="44051"/>
    <x v="115"/>
    <x v="1"/>
    <x v="11"/>
    <x v="0"/>
    <x v="0"/>
    <x v="0"/>
    <x v="0"/>
    <x v="16"/>
    <x v="1"/>
    <n v="9"/>
    <n v="6"/>
    <n v="89"/>
    <n v="801"/>
    <n v="534"/>
    <n v="267"/>
    <n v="8"/>
    <x v="1"/>
  </r>
  <r>
    <x v="606"/>
    <n v="44051"/>
    <x v="116"/>
    <x v="1"/>
    <x v="31"/>
    <x v="1"/>
    <x v="1"/>
    <x v="1"/>
    <x v="0"/>
    <x v="17"/>
    <x v="1"/>
    <n v="18"/>
    <n v="15"/>
    <n v="77"/>
    <n v="1386"/>
    <n v="1155"/>
    <n v="231"/>
    <n v="8"/>
    <x v="1"/>
  </r>
  <r>
    <x v="607"/>
    <n v="44052"/>
    <x v="117"/>
    <x v="1"/>
    <x v="3"/>
    <x v="2"/>
    <x v="1"/>
    <x v="2"/>
    <x v="0"/>
    <x v="18"/>
    <x v="0"/>
    <n v="14"/>
    <n v="11"/>
    <n v="68"/>
    <n v="952"/>
    <n v="748"/>
    <n v="204"/>
    <n v="8"/>
    <x v="1"/>
  </r>
  <r>
    <x v="608"/>
    <n v="44053"/>
    <x v="118"/>
    <x v="1"/>
    <x v="11"/>
    <x v="3"/>
    <x v="0"/>
    <x v="3"/>
    <x v="0"/>
    <x v="19"/>
    <x v="0"/>
    <n v="30"/>
    <n v="27"/>
    <n v="15"/>
    <n v="450"/>
    <n v="405"/>
    <n v="45"/>
    <n v="8"/>
    <x v="1"/>
  </r>
  <r>
    <x v="609"/>
    <n v="44054"/>
    <x v="106"/>
    <x v="0"/>
    <x v="11"/>
    <x v="0"/>
    <x v="0"/>
    <x v="0"/>
    <x v="0"/>
    <x v="20"/>
    <x v="0"/>
    <n v="16"/>
    <n v="13"/>
    <n v="47"/>
    <n v="752"/>
    <n v="611"/>
    <n v="141"/>
    <n v="8"/>
    <x v="1"/>
  </r>
  <r>
    <x v="610"/>
    <n v="44055"/>
    <x v="107"/>
    <x v="0"/>
    <x v="23"/>
    <x v="1"/>
    <x v="1"/>
    <x v="1"/>
    <x v="0"/>
    <x v="0"/>
    <x v="0"/>
    <n v="52"/>
    <n v="49"/>
    <n v="6"/>
    <n v="312"/>
    <n v="294"/>
    <n v="18"/>
    <n v="8"/>
    <x v="1"/>
  </r>
  <r>
    <x v="611"/>
    <n v="44056"/>
    <x v="108"/>
    <x v="1"/>
    <x v="34"/>
    <x v="0"/>
    <x v="0"/>
    <x v="0"/>
    <x v="0"/>
    <x v="21"/>
    <x v="0"/>
    <n v="14"/>
    <n v="11"/>
    <n v="10"/>
    <n v="140"/>
    <n v="110"/>
    <n v="30"/>
    <n v="8"/>
    <x v="1"/>
  </r>
  <r>
    <x v="612"/>
    <n v="44057"/>
    <x v="109"/>
    <x v="1"/>
    <x v="25"/>
    <x v="1"/>
    <x v="1"/>
    <x v="1"/>
    <x v="0"/>
    <x v="22"/>
    <x v="0"/>
    <n v="6"/>
    <n v="3"/>
    <n v="11"/>
    <n v="66"/>
    <n v="33"/>
    <n v="33"/>
    <n v="8"/>
    <x v="1"/>
  </r>
  <r>
    <x v="613"/>
    <n v="44058"/>
    <x v="110"/>
    <x v="0"/>
    <x v="26"/>
    <x v="0"/>
    <x v="0"/>
    <x v="0"/>
    <x v="0"/>
    <x v="23"/>
    <x v="0"/>
    <n v="13"/>
    <n v="10"/>
    <n v="60"/>
    <n v="780"/>
    <n v="600"/>
    <n v="180"/>
    <n v="8"/>
    <x v="1"/>
  </r>
  <r>
    <x v="614"/>
    <n v="44062"/>
    <x v="111"/>
    <x v="0"/>
    <x v="27"/>
    <x v="1"/>
    <x v="1"/>
    <x v="1"/>
    <x v="0"/>
    <x v="24"/>
    <x v="0"/>
    <n v="15"/>
    <n v="12"/>
    <n v="89"/>
    <n v="1335"/>
    <n v="1068"/>
    <n v="267"/>
    <n v="8"/>
    <x v="1"/>
  </r>
  <r>
    <x v="615"/>
    <n v="44061"/>
    <x v="112"/>
    <x v="0"/>
    <x v="11"/>
    <x v="0"/>
    <x v="0"/>
    <x v="0"/>
    <x v="0"/>
    <x v="3"/>
    <x v="0"/>
    <n v="20"/>
    <n v="17"/>
    <n v="77"/>
    <n v="1540"/>
    <n v="1309"/>
    <n v="231"/>
    <n v="8"/>
    <x v="1"/>
  </r>
  <r>
    <x v="616"/>
    <n v="44061"/>
    <x v="113"/>
    <x v="0"/>
    <x v="28"/>
    <x v="1"/>
    <x v="1"/>
    <x v="1"/>
    <x v="0"/>
    <x v="4"/>
    <x v="0"/>
    <n v="12"/>
    <n v="9"/>
    <n v="68"/>
    <n v="816"/>
    <n v="612"/>
    <n v="204"/>
    <n v="8"/>
    <x v="1"/>
  </r>
  <r>
    <x v="617"/>
    <n v="44062"/>
    <x v="114"/>
    <x v="1"/>
    <x v="11"/>
    <x v="0"/>
    <x v="0"/>
    <x v="0"/>
    <x v="0"/>
    <x v="5"/>
    <x v="0"/>
    <n v="16"/>
    <n v="13"/>
    <n v="15"/>
    <n v="240"/>
    <n v="195"/>
    <n v="45"/>
    <n v="8"/>
    <x v="1"/>
  </r>
  <r>
    <x v="618"/>
    <n v="44063"/>
    <x v="115"/>
    <x v="1"/>
    <x v="11"/>
    <x v="1"/>
    <x v="1"/>
    <x v="1"/>
    <x v="0"/>
    <x v="8"/>
    <x v="0"/>
    <n v="20"/>
    <n v="17"/>
    <n v="47"/>
    <n v="940"/>
    <n v="799"/>
    <n v="141"/>
    <n v="8"/>
    <x v="1"/>
  </r>
  <r>
    <x v="619"/>
    <n v="44064"/>
    <x v="116"/>
    <x v="1"/>
    <x v="31"/>
    <x v="0"/>
    <x v="0"/>
    <x v="0"/>
    <x v="0"/>
    <x v="9"/>
    <x v="0"/>
    <n v="12"/>
    <n v="9"/>
    <n v="6"/>
    <n v="72"/>
    <n v="54"/>
    <n v="18"/>
    <n v="8"/>
    <x v="1"/>
  </r>
  <r>
    <x v="620"/>
    <n v="44065"/>
    <x v="117"/>
    <x v="1"/>
    <x v="3"/>
    <x v="1"/>
    <x v="1"/>
    <x v="1"/>
    <x v="0"/>
    <x v="12"/>
    <x v="0"/>
    <n v="10"/>
    <n v="7"/>
    <n v="10"/>
    <n v="100"/>
    <n v="70"/>
    <n v="30"/>
    <n v="8"/>
    <x v="1"/>
  </r>
  <r>
    <x v="621"/>
    <n v="44066"/>
    <x v="118"/>
    <x v="1"/>
    <x v="11"/>
    <x v="0"/>
    <x v="0"/>
    <x v="0"/>
    <x v="0"/>
    <x v="13"/>
    <x v="0"/>
    <n v="15"/>
    <n v="12"/>
    <n v="11"/>
    <n v="165"/>
    <n v="132"/>
    <n v="33"/>
    <n v="8"/>
    <x v="1"/>
  </r>
  <r>
    <x v="622"/>
    <n v="44044"/>
    <x v="515"/>
    <x v="0"/>
    <x v="25"/>
    <x v="1"/>
    <x v="1"/>
    <x v="1"/>
    <x v="0"/>
    <x v="14"/>
    <x v="0"/>
    <n v="15"/>
    <n v="12"/>
    <n v="60"/>
    <n v="900"/>
    <n v="720"/>
    <n v="180"/>
    <n v="8"/>
    <x v="1"/>
  </r>
  <r>
    <x v="623"/>
    <n v="44045"/>
    <x v="516"/>
    <x v="1"/>
    <x v="26"/>
    <x v="0"/>
    <x v="0"/>
    <x v="0"/>
    <x v="0"/>
    <x v="25"/>
    <x v="0"/>
    <n v="20"/>
    <n v="17"/>
    <n v="89"/>
    <n v="1780"/>
    <n v="1513"/>
    <n v="267"/>
    <n v="8"/>
    <x v="1"/>
  </r>
  <r>
    <x v="624"/>
    <n v="44046"/>
    <x v="517"/>
    <x v="0"/>
    <x v="27"/>
    <x v="1"/>
    <x v="1"/>
    <x v="1"/>
    <x v="0"/>
    <x v="26"/>
    <x v="0"/>
    <n v="12"/>
    <n v="9"/>
    <n v="77"/>
    <n v="924"/>
    <n v="693"/>
    <n v="231"/>
    <n v="8"/>
    <x v="1"/>
  </r>
  <r>
    <x v="625"/>
    <n v="44047"/>
    <x v="518"/>
    <x v="1"/>
    <x v="11"/>
    <x v="0"/>
    <x v="0"/>
    <x v="0"/>
    <x v="0"/>
    <x v="27"/>
    <x v="0"/>
    <n v="13"/>
    <n v="10"/>
    <n v="68"/>
    <n v="884"/>
    <n v="680"/>
    <n v="204"/>
    <n v="8"/>
    <x v="1"/>
  </r>
  <r>
    <x v="626"/>
    <n v="44048"/>
    <x v="519"/>
    <x v="0"/>
    <x v="28"/>
    <x v="1"/>
    <x v="1"/>
    <x v="1"/>
    <x v="0"/>
    <x v="28"/>
    <x v="0"/>
    <n v="15"/>
    <n v="12"/>
    <n v="15"/>
    <n v="225"/>
    <n v="180"/>
    <n v="45"/>
    <n v="8"/>
    <x v="1"/>
  </r>
  <r>
    <x v="627"/>
    <n v="44052"/>
    <x v="520"/>
    <x v="1"/>
    <x v="29"/>
    <x v="0"/>
    <x v="0"/>
    <x v="0"/>
    <x v="0"/>
    <x v="18"/>
    <x v="0"/>
    <n v="14"/>
    <n v="11"/>
    <n v="47"/>
    <n v="658"/>
    <n v="517"/>
    <n v="141"/>
    <n v="8"/>
    <x v="1"/>
  </r>
  <r>
    <x v="628"/>
    <n v="44051"/>
    <x v="521"/>
    <x v="1"/>
    <x v="30"/>
    <x v="1"/>
    <x v="1"/>
    <x v="1"/>
    <x v="0"/>
    <x v="19"/>
    <x v="0"/>
    <n v="30"/>
    <n v="27"/>
    <n v="6"/>
    <n v="180"/>
    <n v="162"/>
    <n v="18"/>
    <n v="8"/>
    <x v="1"/>
  </r>
  <r>
    <x v="629"/>
    <n v="44051"/>
    <x v="522"/>
    <x v="1"/>
    <x v="31"/>
    <x v="0"/>
    <x v="0"/>
    <x v="0"/>
    <x v="0"/>
    <x v="20"/>
    <x v="0"/>
    <n v="16"/>
    <n v="13"/>
    <n v="10"/>
    <n v="160"/>
    <n v="130"/>
    <n v="30"/>
    <n v="8"/>
    <x v="1"/>
  </r>
  <r>
    <x v="630"/>
    <n v="44052"/>
    <x v="523"/>
    <x v="0"/>
    <x v="32"/>
    <x v="1"/>
    <x v="1"/>
    <x v="1"/>
    <x v="0"/>
    <x v="1"/>
    <x v="1"/>
    <n v="9"/>
    <n v="6"/>
    <n v="11"/>
    <n v="99"/>
    <n v="66"/>
    <n v="33"/>
    <n v="8"/>
    <x v="1"/>
  </r>
  <r>
    <x v="631"/>
    <n v="44053"/>
    <x v="524"/>
    <x v="0"/>
    <x v="1"/>
    <x v="0"/>
    <x v="0"/>
    <x v="0"/>
    <x v="1"/>
    <x v="2"/>
    <x v="1"/>
    <n v="5"/>
    <n v="2"/>
    <n v="60"/>
    <n v="300"/>
    <n v="120"/>
    <n v="180"/>
    <n v="8"/>
    <x v="1"/>
  </r>
  <r>
    <x v="632"/>
    <n v="44054"/>
    <x v="525"/>
    <x v="1"/>
    <x v="2"/>
    <x v="1"/>
    <x v="1"/>
    <x v="1"/>
    <x v="1"/>
    <x v="29"/>
    <x v="1"/>
    <n v="18"/>
    <n v="15"/>
    <n v="89"/>
    <n v="1602"/>
    <n v="1335"/>
    <n v="267"/>
    <n v="8"/>
    <x v="1"/>
  </r>
  <r>
    <x v="633"/>
    <n v="44055"/>
    <x v="526"/>
    <x v="1"/>
    <x v="3"/>
    <x v="0"/>
    <x v="0"/>
    <x v="0"/>
    <x v="1"/>
    <x v="30"/>
    <x v="1"/>
    <n v="10"/>
    <n v="7"/>
    <n v="77"/>
    <n v="770"/>
    <n v="539"/>
    <n v="231"/>
    <n v="8"/>
    <x v="1"/>
  </r>
  <r>
    <x v="634"/>
    <n v="44056"/>
    <x v="527"/>
    <x v="0"/>
    <x v="5"/>
    <x v="1"/>
    <x v="1"/>
    <x v="1"/>
    <x v="1"/>
    <x v="31"/>
    <x v="1"/>
    <n v="20"/>
    <n v="17"/>
    <n v="68"/>
    <n v="1360"/>
    <n v="1156"/>
    <n v="204"/>
    <n v="8"/>
    <x v="1"/>
  </r>
  <r>
    <x v="635"/>
    <n v="44057"/>
    <x v="528"/>
    <x v="0"/>
    <x v="6"/>
    <x v="0"/>
    <x v="0"/>
    <x v="0"/>
    <x v="1"/>
    <x v="6"/>
    <x v="1"/>
    <n v="70"/>
    <n v="67"/>
    <n v="15"/>
    <n v="1050"/>
    <n v="1005"/>
    <n v="45"/>
    <n v="8"/>
    <x v="1"/>
  </r>
  <r>
    <x v="636"/>
    <n v="44058"/>
    <x v="529"/>
    <x v="0"/>
    <x v="11"/>
    <x v="1"/>
    <x v="1"/>
    <x v="1"/>
    <x v="1"/>
    <x v="7"/>
    <x v="1"/>
    <n v="15"/>
    <n v="12"/>
    <n v="47"/>
    <n v="705"/>
    <n v="564"/>
    <n v="141"/>
    <n v="8"/>
    <x v="1"/>
  </r>
  <r>
    <x v="637"/>
    <n v="44062"/>
    <x v="530"/>
    <x v="1"/>
    <x v="28"/>
    <x v="0"/>
    <x v="0"/>
    <x v="0"/>
    <x v="1"/>
    <x v="10"/>
    <x v="1"/>
    <n v="12"/>
    <n v="9"/>
    <n v="6"/>
    <n v="72"/>
    <n v="54"/>
    <n v="18"/>
    <n v="8"/>
    <x v="1"/>
  </r>
  <r>
    <x v="638"/>
    <n v="44061"/>
    <x v="531"/>
    <x v="0"/>
    <x v="29"/>
    <x v="1"/>
    <x v="1"/>
    <x v="1"/>
    <x v="1"/>
    <x v="11"/>
    <x v="1"/>
    <n v="18"/>
    <n v="15"/>
    <n v="10"/>
    <n v="180"/>
    <n v="150"/>
    <n v="30"/>
    <n v="8"/>
    <x v="1"/>
  </r>
  <r>
    <x v="639"/>
    <n v="44061"/>
    <x v="532"/>
    <x v="0"/>
    <x v="6"/>
    <x v="0"/>
    <x v="0"/>
    <x v="0"/>
    <x v="1"/>
    <x v="15"/>
    <x v="1"/>
    <n v="23"/>
    <n v="20"/>
    <n v="11"/>
    <n v="253"/>
    <n v="220"/>
    <n v="33"/>
    <n v="8"/>
    <x v="1"/>
  </r>
  <r>
    <x v="640"/>
    <n v="44062"/>
    <x v="533"/>
    <x v="0"/>
    <x v="7"/>
    <x v="1"/>
    <x v="1"/>
    <x v="1"/>
    <x v="1"/>
    <x v="16"/>
    <x v="1"/>
    <n v="9"/>
    <n v="6"/>
    <n v="60"/>
    <n v="540"/>
    <n v="360"/>
    <n v="180"/>
    <n v="8"/>
    <x v="1"/>
  </r>
  <r>
    <x v="641"/>
    <n v="44063"/>
    <x v="534"/>
    <x v="1"/>
    <x v="8"/>
    <x v="0"/>
    <x v="0"/>
    <x v="0"/>
    <x v="1"/>
    <x v="17"/>
    <x v="1"/>
    <n v="18"/>
    <n v="15"/>
    <n v="89"/>
    <n v="1602"/>
    <n v="1335"/>
    <n v="267"/>
    <n v="8"/>
    <x v="1"/>
  </r>
  <r>
    <x v="642"/>
    <n v="44064"/>
    <x v="535"/>
    <x v="1"/>
    <x v="9"/>
    <x v="1"/>
    <x v="1"/>
    <x v="1"/>
    <x v="1"/>
    <x v="0"/>
    <x v="0"/>
    <n v="52"/>
    <n v="49"/>
    <n v="77"/>
    <n v="4004"/>
    <n v="3773"/>
    <n v="231"/>
    <n v="8"/>
    <x v="1"/>
  </r>
  <r>
    <x v="643"/>
    <n v="44065"/>
    <x v="536"/>
    <x v="1"/>
    <x v="33"/>
    <x v="0"/>
    <x v="0"/>
    <x v="0"/>
    <x v="1"/>
    <x v="1"/>
    <x v="1"/>
    <n v="9"/>
    <n v="6"/>
    <n v="68"/>
    <n v="612"/>
    <n v="408"/>
    <n v="204"/>
    <n v="8"/>
    <x v="1"/>
  </r>
  <r>
    <x v="644"/>
    <n v="44066"/>
    <x v="537"/>
    <x v="1"/>
    <x v="34"/>
    <x v="1"/>
    <x v="1"/>
    <x v="1"/>
    <x v="1"/>
    <x v="2"/>
    <x v="1"/>
    <n v="5"/>
    <n v="2"/>
    <n v="15"/>
    <n v="75"/>
    <n v="30"/>
    <n v="45"/>
    <n v="8"/>
    <x v="1"/>
  </r>
  <r>
    <x v="645"/>
    <n v="44067"/>
    <x v="538"/>
    <x v="1"/>
    <x v="0"/>
    <x v="0"/>
    <x v="0"/>
    <x v="0"/>
    <x v="1"/>
    <x v="21"/>
    <x v="0"/>
    <n v="14"/>
    <n v="11"/>
    <n v="47"/>
    <n v="658"/>
    <n v="517"/>
    <n v="141"/>
    <n v="8"/>
    <x v="1"/>
  </r>
  <r>
    <x v="646"/>
    <n v="44068"/>
    <x v="539"/>
    <x v="0"/>
    <x v="35"/>
    <x v="1"/>
    <x v="1"/>
    <x v="1"/>
    <x v="1"/>
    <x v="22"/>
    <x v="0"/>
    <n v="6"/>
    <n v="3"/>
    <n v="6"/>
    <n v="36"/>
    <n v="18"/>
    <n v="18"/>
    <n v="8"/>
    <x v="1"/>
  </r>
  <r>
    <x v="647"/>
    <n v="44072"/>
    <x v="540"/>
    <x v="1"/>
    <x v="36"/>
    <x v="0"/>
    <x v="0"/>
    <x v="0"/>
    <x v="1"/>
    <x v="30"/>
    <x v="1"/>
    <n v="10"/>
    <n v="7"/>
    <n v="10"/>
    <n v="100"/>
    <n v="70"/>
    <n v="30"/>
    <n v="8"/>
    <x v="1"/>
  </r>
  <r>
    <x v="648"/>
    <n v="44071"/>
    <x v="541"/>
    <x v="0"/>
    <x v="37"/>
    <x v="1"/>
    <x v="1"/>
    <x v="1"/>
    <x v="1"/>
    <x v="23"/>
    <x v="0"/>
    <n v="13"/>
    <n v="10"/>
    <n v="11"/>
    <n v="143"/>
    <n v="110"/>
    <n v="33"/>
    <n v="8"/>
    <x v="1"/>
  </r>
  <r>
    <x v="649"/>
    <n v="44071"/>
    <x v="542"/>
    <x v="0"/>
    <x v="10"/>
    <x v="0"/>
    <x v="0"/>
    <x v="0"/>
    <x v="1"/>
    <x v="31"/>
    <x v="1"/>
    <n v="20"/>
    <n v="17"/>
    <n v="60"/>
    <n v="1200"/>
    <n v="1020"/>
    <n v="180"/>
    <n v="8"/>
    <x v="1"/>
  </r>
  <r>
    <x v="650"/>
    <n v="44072"/>
    <x v="543"/>
    <x v="0"/>
    <x v="11"/>
    <x v="1"/>
    <x v="1"/>
    <x v="1"/>
    <x v="1"/>
    <x v="24"/>
    <x v="0"/>
    <n v="15"/>
    <n v="12"/>
    <n v="89"/>
    <n v="1335"/>
    <n v="1068"/>
    <n v="267"/>
    <n v="8"/>
    <x v="1"/>
  </r>
  <r>
    <x v="651"/>
    <n v="44073"/>
    <x v="544"/>
    <x v="0"/>
    <x v="20"/>
    <x v="0"/>
    <x v="0"/>
    <x v="0"/>
    <x v="1"/>
    <x v="3"/>
    <x v="0"/>
    <n v="20"/>
    <n v="17"/>
    <n v="77"/>
    <n v="1540"/>
    <n v="1309"/>
    <n v="231"/>
    <n v="8"/>
    <x v="1"/>
  </r>
  <r>
    <x v="652"/>
    <n v="44074"/>
    <x v="545"/>
    <x v="0"/>
    <x v="21"/>
    <x v="1"/>
    <x v="1"/>
    <x v="1"/>
    <x v="1"/>
    <x v="4"/>
    <x v="0"/>
    <n v="12"/>
    <n v="9"/>
    <n v="68"/>
    <n v="816"/>
    <n v="612"/>
    <n v="204"/>
    <n v="8"/>
    <x v="1"/>
  </r>
  <r>
    <x v="653"/>
    <n v="44044"/>
    <x v="546"/>
    <x v="1"/>
    <x v="22"/>
    <x v="0"/>
    <x v="0"/>
    <x v="0"/>
    <x v="1"/>
    <x v="5"/>
    <x v="0"/>
    <n v="16"/>
    <n v="13"/>
    <n v="15"/>
    <n v="240"/>
    <n v="195"/>
    <n v="45"/>
    <n v="8"/>
    <x v="1"/>
  </r>
  <r>
    <x v="654"/>
    <n v="44045"/>
    <x v="547"/>
    <x v="0"/>
    <x v="23"/>
    <x v="1"/>
    <x v="1"/>
    <x v="1"/>
    <x v="1"/>
    <x v="6"/>
    <x v="1"/>
    <n v="70"/>
    <n v="67"/>
    <n v="47"/>
    <n v="3290"/>
    <n v="3149"/>
    <n v="141"/>
    <n v="8"/>
    <x v="1"/>
  </r>
  <r>
    <x v="655"/>
    <n v="44046"/>
    <x v="548"/>
    <x v="1"/>
    <x v="24"/>
    <x v="0"/>
    <x v="0"/>
    <x v="0"/>
    <x v="1"/>
    <x v="7"/>
    <x v="1"/>
    <n v="15"/>
    <n v="12"/>
    <n v="6"/>
    <n v="90"/>
    <n v="72"/>
    <n v="18"/>
    <n v="8"/>
    <x v="1"/>
  </r>
  <r>
    <x v="656"/>
    <n v="44047"/>
    <x v="549"/>
    <x v="0"/>
    <x v="13"/>
    <x v="1"/>
    <x v="1"/>
    <x v="1"/>
    <x v="1"/>
    <x v="5"/>
    <x v="0"/>
    <n v="16"/>
    <n v="13"/>
    <n v="10"/>
    <n v="160"/>
    <n v="130"/>
    <n v="30"/>
    <n v="8"/>
    <x v="1"/>
  </r>
  <r>
    <x v="657"/>
    <n v="44048"/>
    <x v="550"/>
    <x v="0"/>
    <x v="14"/>
    <x v="0"/>
    <x v="0"/>
    <x v="0"/>
    <x v="1"/>
    <x v="8"/>
    <x v="0"/>
    <n v="20"/>
    <n v="17"/>
    <n v="11"/>
    <n v="220"/>
    <n v="187"/>
    <n v="33"/>
    <n v="8"/>
    <x v="1"/>
  </r>
  <r>
    <x v="658"/>
    <n v="44052"/>
    <x v="551"/>
    <x v="1"/>
    <x v="15"/>
    <x v="1"/>
    <x v="1"/>
    <x v="1"/>
    <x v="1"/>
    <x v="9"/>
    <x v="0"/>
    <n v="12"/>
    <n v="9"/>
    <n v="60"/>
    <n v="720"/>
    <n v="540"/>
    <n v="180"/>
    <n v="8"/>
    <x v="1"/>
  </r>
  <r>
    <x v="659"/>
    <n v="44051"/>
    <x v="552"/>
    <x v="1"/>
    <x v="34"/>
    <x v="0"/>
    <x v="0"/>
    <x v="0"/>
    <x v="1"/>
    <x v="10"/>
    <x v="1"/>
    <n v="12"/>
    <n v="9"/>
    <n v="89"/>
    <n v="1068"/>
    <n v="801"/>
    <n v="267"/>
    <n v="8"/>
    <x v="1"/>
  </r>
  <r>
    <x v="660"/>
    <n v="44051"/>
    <x v="553"/>
    <x v="1"/>
    <x v="0"/>
    <x v="1"/>
    <x v="1"/>
    <x v="1"/>
    <x v="1"/>
    <x v="11"/>
    <x v="1"/>
    <n v="18"/>
    <n v="15"/>
    <n v="77"/>
    <n v="1386"/>
    <n v="1155"/>
    <n v="231"/>
    <n v="8"/>
    <x v="1"/>
  </r>
  <r>
    <x v="661"/>
    <n v="44052"/>
    <x v="554"/>
    <x v="1"/>
    <x v="35"/>
    <x v="0"/>
    <x v="0"/>
    <x v="0"/>
    <x v="1"/>
    <x v="12"/>
    <x v="0"/>
    <n v="10"/>
    <n v="7"/>
    <n v="68"/>
    <n v="680"/>
    <n v="476"/>
    <n v="204"/>
    <n v="8"/>
    <x v="1"/>
  </r>
  <r>
    <x v="662"/>
    <n v="44053"/>
    <x v="555"/>
    <x v="0"/>
    <x v="36"/>
    <x v="1"/>
    <x v="1"/>
    <x v="1"/>
    <x v="1"/>
    <x v="13"/>
    <x v="0"/>
    <n v="15"/>
    <n v="12"/>
    <n v="15"/>
    <n v="225"/>
    <n v="180"/>
    <n v="45"/>
    <n v="8"/>
    <x v="1"/>
  </r>
  <r>
    <x v="663"/>
    <n v="44054"/>
    <x v="556"/>
    <x v="0"/>
    <x v="37"/>
    <x v="0"/>
    <x v="0"/>
    <x v="0"/>
    <x v="1"/>
    <x v="14"/>
    <x v="0"/>
    <n v="15"/>
    <n v="12"/>
    <n v="47"/>
    <n v="705"/>
    <n v="564"/>
    <n v="141"/>
    <n v="8"/>
    <x v="1"/>
  </r>
  <r>
    <x v="664"/>
    <n v="44055"/>
    <x v="557"/>
    <x v="0"/>
    <x v="26"/>
    <x v="1"/>
    <x v="1"/>
    <x v="1"/>
    <x v="1"/>
    <x v="15"/>
    <x v="1"/>
    <n v="23"/>
    <n v="20"/>
    <n v="6"/>
    <n v="138"/>
    <n v="120"/>
    <n v="18"/>
    <n v="8"/>
    <x v="1"/>
  </r>
  <r>
    <x v="665"/>
    <n v="44056"/>
    <x v="558"/>
    <x v="1"/>
    <x v="27"/>
    <x v="0"/>
    <x v="0"/>
    <x v="0"/>
    <x v="1"/>
    <x v="16"/>
    <x v="1"/>
    <n v="9"/>
    <n v="6"/>
    <n v="10"/>
    <n v="90"/>
    <n v="60"/>
    <n v="30"/>
    <n v="8"/>
    <x v="1"/>
  </r>
  <r>
    <x v="666"/>
    <n v="44057"/>
    <x v="559"/>
    <x v="0"/>
    <x v="11"/>
    <x v="1"/>
    <x v="1"/>
    <x v="1"/>
    <x v="1"/>
    <x v="17"/>
    <x v="1"/>
    <n v="18"/>
    <n v="15"/>
    <n v="11"/>
    <n v="198"/>
    <n v="165"/>
    <n v="33"/>
    <n v="8"/>
    <x v="1"/>
  </r>
  <r>
    <x v="667"/>
    <n v="44058"/>
    <x v="560"/>
    <x v="0"/>
    <x v="28"/>
    <x v="0"/>
    <x v="0"/>
    <x v="0"/>
    <x v="1"/>
    <x v="18"/>
    <x v="0"/>
    <n v="14"/>
    <n v="11"/>
    <n v="60"/>
    <n v="840"/>
    <n v="660"/>
    <n v="180"/>
    <n v="8"/>
    <x v="1"/>
  </r>
  <r>
    <x v="668"/>
    <n v="44062"/>
    <x v="561"/>
    <x v="0"/>
    <x v="11"/>
    <x v="1"/>
    <x v="1"/>
    <x v="1"/>
    <x v="1"/>
    <x v="19"/>
    <x v="0"/>
    <n v="30"/>
    <n v="27"/>
    <n v="89"/>
    <n v="2670"/>
    <n v="2403"/>
    <n v="267"/>
    <n v="8"/>
    <x v="1"/>
  </r>
  <r>
    <x v="669"/>
    <n v="44061"/>
    <x v="562"/>
    <x v="0"/>
    <x v="28"/>
    <x v="0"/>
    <x v="0"/>
    <x v="0"/>
    <x v="1"/>
    <x v="20"/>
    <x v="0"/>
    <n v="16"/>
    <n v="13"/>
    <n v="77"/>
    <n v="1232"/>
    <n v="1001"/>
    <n v="231"/>
    <n v="8"/>
    <x v="1"/>
  </r>
  <r>
    <x v="670"/>
    <n v="44061"/>
    <x v="563"/>
    <x v="1"/>
    <x v="29"/>
    <x v="1"/>
    <x v="1"/>
    <x v="1"/>
    <x v="1"/>
    <x v="0"/>
    <x v="0"/>
    <n v="52"/>
    <n v="49"/>
    <n v="68"/>
    <n v="3536"/>
    <n v="3332"/>
    <n v="204"/>
    <n v="8"/>
    <x v="1"/>
  </r>
  <r>
    <x v="671"/>
    <n v="44062"/>
    <x v="564"/>
    <x v="1"/>
    <x v="30"/>
    <x v="0"/>
    <x v="0"/>
    <x v="0"/>
    <x v="1"/>
    <x v="21"/>
    <x v="0"/>
    <n v="14"/>
    <n v="11"/>
    <n v="15"/>
    <n v="210"/>
    <n v="165"/>
    <n v="45"/>
    <n v="8"/>
    <x v="1"/>
  </r>
  <r>
    <x v="672"/>
    <n v="44063"/>
    <x v="565"/>
    <x v="0"/>
    <x v="31"/>
    <x v="1"/>
    <x v="1"/>
    <x v="1"/>
    <x v="1"/>
    <x v="22"/>
    <x v="0"/>
    <n v="6"/>
    <n v="3"/>
    <n v="47"/>
    <n v="282"/>
    <n v="141"/>
    <n v="141"/>
    <n v="8"/>
    <x v="1"/>
  </r>
  <r>
    <x v="673"/>
    <n v="44064"/>
    <x v="566"/>
    <x v="1"/>
    <x v="32"/>
    <x v="0"/>
    <x v="0"/>
    <x v="0"/>
    <x v="1"/>
    <x v="23"/>
    <x v="0"/>
    <n v="13"/>
    <n v="10"/>
    <n v="6"/>
    <n v="78"/>
    <n v="60"/>
    <n v="18"/>
    <n v="8"/>
    <x v="1"/>
  </r>
  <r>
    <x v="674"/>
    <n v="44065"/>
    <x v="567"/>
    <x v="1"/>
    <x v="1"/>
    <x v="1"/>
    <x v="1"/>
    <x v="1"/>
    <x v="1"/>
    <x v="24"/>
    <x v="0"/>
    <n v="15"/>
    <n v="12"/>
    <n v="10"/>
    <n v="150"/>
    <n v="120"/>
    <n v="30"/>
    <n v="8"/>
    <x v="1"/>
  </r>
  <r>
    <x v="675"/>
    <n v="44066"/>
    <x v="568"/>
    <x v="0"/>
    <x v="2"/>
    <x v="0"/>
    <x v="0"/>
    <x v="0"/>
    <x v="1"/>
    <x v="3"/>
    <x v="0"/>
    <n v="20"/>
    <n v="17"/>
    <n v="3"/>
    <n v="60"/>
    <n v="51"/>
    <n v="9"/>
    <n v="8"/>
    <x v="1"/>
  </r>
  <r>
    <x v="676"/>
    <n v="44067"/>
    <x v="569"/>
    <x v="0"/>
    <x v="3"/>
    <x v="1"/>
    <x v="1"/>
    <x v="1"/>
    <x v="1"/>
    <x v="4"/>
    <x v="0"/>
    <n v="12"/>
    <n v="9"/>
    <n v="4"/>
    <n v="48"/>
    <n v="36"/>
    <n v="12"/>
    <n v="8"/>
    <x v="1"/>
  </r>
  <r>
    <x v="677"/>
    <n v="44068"/>
    <x v="570"/>
    <x v="1"/>
    <x v="38"/>
    <x v="0"/>
    <x v="0"/>
    <x v="0"/>
    <x v="1"/>
    <x v="5"/>
    <x v="0"/>
    <n v="16"/>
    <n v="13"/>
    <n v="5"/>
    <n v="80"/>
    <n v="65"/>
    <n v="15"/>
    <n v="8"/>
    <x v="1"/>
  </r>
  <r>
    <x v="678"/>
    <n v="44072"/>
    <x v="571"/>
    <x v="0"/>
    <x v="39"/>
    <x v="1"/>
    <x v="1"/>
    <x v="1"/>
    <x v="1"/>
    <x v="8"/>
    <x v="0"/>
    <n v="20"/>
    <n v="17"/>
    <n v="6"/>
    <n v="120"/>
    <n v="102"/>
    <n v="18"/>
    <n v="8"/>
    <x v="1"/>
  </r>
  <r>
    <x v="679"/>
    <n v="44071"/>
    <x v="572"/>
    <x v="0"/>
    <x v="4"/>
    <x v="0"/>
    <x v="0"/>
    <x v="0"/>
    <x v="1"/>
    <x v="9"/>
    <x v="0"/>
    <n v="12"/>
    <n v="9"/>
    <n v="3"/>
    <n v="36"/>
    <n v="27"/>
    <n v="9"/>
    <n v="8"/>
    <x v="1"/>
  </r>
  <r>
    <x v="680"/>
    <n v="44071"/>
    <x v="573"/>
    <x v="1"/>
    <x v="5"/>
    <x v="1"/>
    <x v="1"/>
    <x v="1"/>
    <x v="1"/>
    <x v="12"/>
    <x v="0"/>
    <n v="10"/>
    <n v="7"/>
    <n v="7"/>
    <n v="70"/>
    <n v="49"/>
    <n v="21"/>
    <n v="8"/>
    <x v="1"/>
  </r>
  <r>
    <x v="681"/>
    <n v="44072"/>
    <x v="574"/>
    <x v="0"/>
    <x v="6"/>
    <x v="0"/>
    <x v="0"/>
    <x v="0"/>
    <x v="1"/>
    <x v="13"/>
    <x v="0"/>
    <n v="15"/>
    <n v="12"/>
    <n v="5"/>
    <n v="75"/>
    <n v="60"/>
    <n v="15"/>
    <n v="8"/>
    <x v="1"/>
  </r>
  <r>
    <x v="682"/>
    <n v="44073"/>
    <x v="575"/>
    <x v="0"/>
    <x v="7"/>
    <x v="1"/>
    <x v="1"/>
    <x v="1"/>
    <x v="1"/>
    <x v="14"/>
    <x v="0"/>
    <n v="15"/>
    <n v="12"/>
    <n v="8"/>
    <n v="120"/>
    <n v="96"/>
    <n v="24"/>
    <n v="8"/>
    <x v="1"/>
  </r>
  <r>
    <x v="683"/>
    <n v="44074"/>
    <x v="576"/>
    <x v="0"/>
    <x v="8"/>
    <x v="0"/>
    <x v="0"/>
    <x v="0"/>
    <x v="1"/>
    <x v="25"/>
    <x v="0"/>
    <n v="20"/>
    <n v="17"/>
    <n v="9"/>
    <n v="180"/>
    <n v="153"/>
    <n v="27"/>
    <n v="8"/>
    <x v="1"/>
  </r>
  <r>
    <x v="684"/>
    <n v="44075"/>
    <x v="577"/>
    <x v="1"/>
    <x v="9"/>
    <x v="1"/>
    <x v="1"/>
    <x v="1"/>
    <x v="1"/>
    <x v="26"/>
    <x v="0"/>
    <n v="12"/>
    <n v="9"/>
    <n v="2"/>
    <n v="24"/>
    <n v="18"/>
    <n v="6"/>
    <n v="9"/>
    <x v="0"/>
  </r>
  <r>
    <x v="685"/>
    <n v="44076"/>
    <x v="578"/>
    <x v="1"/>
    <x v="33"/>
    <x v="0"/>
    <x v="0"/>
    <x v="0"/>
    <x v="1"/>
    <x v="27"/>
    <x v="0"/>
    <n v="13"/>
    <n v="10"/>
    <n v="5"/>
    <n v="65"/>
    <n v="50"/>
    <n v="15"/>
    <n v="9"/>
    <x v="0"/>
  </r>
  <r>
    <x v="686"/>
    <n v="44077"/>
    <x v="579"/>
    <x v="1"/>
    <x v="34"/>
    <x v="1"/>
    <x v="1"/>
    <x v="1"/>
    <x v="1"/>
    <x v="28"/>
    <x v="0"/>
    <n v="15"/>
    <n v="12"/>
    <n v="7"/>
    <n v="105"/>
    <n v="84"/>
    <n v="21"/>
    <n v="9"/>
    <x v="0"/>
  </r>
  <r>
    <x v="687"/>
    <n v="44078"/>
    <x v="580"/>
    <x v="1"/>
    <x v="0"/>
    <x v="0"/>
    <x v="0"/>
    <x v="0"/>
    <x v="1"/>
    <x v="18"/>
    <x v="0"/>
    <n v="14"/>
    <n v="11"/>
    <n v="7"/>
    <n v="98"/>
    <n v="77"/>
    <n v="21"/>
    <n v="9"/>
    <x v="0"/>
  </r>
  <r>
    <x v="688"/>
    <n v="44079"/>
    <x v="581"/>
    <x v="0"/>
    <x v="35"/>
    <x v="1"/>
    <x v="1"/>
    <x v="1"/>
    <x v="1"/>
    <x v="19"/>
    <x v="0"/>
    <n v="30"/>
    <n v="27"/>
    <n v="15"/>
    <n v="450"/>
    <n v="405"/>
    <n v="45"/>
    <n v="9"/>
    <x v="0"/>
  </r>
  <r>
    <x v="689"/>
    <n v="44083"/>
    <x v="582"/>
    <x v="1"/>
    <x v="36"/>
    <x v="0"/>
    <x v="0"/>
    <x v="0"/>
    <x v="1"/>
    <x v="20"/>
    <x v="0"/>
    <n v="16"/>
    <n v="13"/>
    <n v="3"/>
    <n v="48"/>
    <n v="39"/>
    <n v="9"/>
    <n v="9"/>
    <x v="0"/>
  </r>
  <r>
    <x v="690"/>
    <n v="44082"/>
    <x v="583"/>
    <x v="1"/>
    <x v="37"/>
    <x v="1"/>
    <x v="1"/>
    <x v="1"/>
    <x v="1"/>
    <x v="1"/>
    <x v="1"/>
    <n v="9"/>
    <n v="6"/>
    <n v="6"/>
    <n v="54"/>
    <n v="36"/>
    <n v="18"/>
    <n v="9"/>
    <x v="0"/>
  </r>
  <r>
    <x v="691"/>
    <n v="44082"/>
    <x v="584"/>
    <x v="0"/>
    <x v="10"/>
    <x v="0"/>
    <x v="0"/>
    <x v="0"/>
    <x v="1"/>
    <x v="2"/>
    <x v="1"/>
    <n v="5"/>
    <n v="2"/>
    <n v="10"/>
    <n v="50"/>
    <n v="20"/>
    <n v="30"/>
    <n v="9"/>
    <x v="0"/>
  </r>
  <r>
    <x v="692"/>
    <n v="44083"/>
    <x v="585"/>
    <x v="0"/>
    <x v="11"/>
    <x v="1"/>
    <x v="1"/>
    <x v="1"/>
    <x v="0"/>
    <x v="29"/>
    <x v="1"/>
    <n v="18"/>
    <n v="15"/>
    <n v="11"/>
    <n v="198"/>
    <n v="165"/>
    <n v="33"/>
    <n v="9"/>
    <x v="0"/>
  </r>
  <r>
    <x v="693"/>
    <n v="44084"/>
    <x v="586"/>
    <x v="0"/>
    <x v="12"/>
    <x v="0"/>
    <x v="0"/>
    <x v="0"/>
    <x v="0"/>
    <x v="30"/>
    <x v="1"/>
    <n v="10"/>
    <n v="7"/>
    <n v="3"/>
    <n v="30"/>
    <n v="21"/>
    <n v="9"/>
    <n v="9"/>
    <x v="0"/>
  </r>
  <r>
    <x v="694"/>
    <n v="44085"/>
    <x v="587"/>
    <x v="1"/>
    <x v="13"/>
    <x v="1"/>
    <x v="1"/>
    <x v="1"/>
    <x v="0"/>
    <x v="8"/>
    <x v="0"/>
    <n v="20"/>
    <n v="17"/>
    <n v="1"/>
    <n v="20"/>
    <n v="17"/>
    <n v="3"/>
    <n v="9"/>
    <x v="0"/>
  </r>
  <r>
    <x v="695"/>
    <n v="44086"/>
    <x v="588"/>
    <x v="1"/>
    <x v="14"/>
    <x v="0"/>
    <x v="0"/>
    <x v="0"/>
    <x v="0"/>
    <x v="9"/>
    <x v="0"/>
    <n v="12"/>
    <n v="9"/>
    <n v="1"/>
    <n v="12"/>
    <n v="9"/>
    <n v="3"/>
    <n v="9"/>
    <x v="0"/>
  </r>
  <r>
    <x v="696"/>
    <n v="44087"/>
    <x v="589"/>
    <x v="0"/>
    <x v="15"/>
    <x v="1"/>
    <x v="1"/>
    <x v="1"/>
    <x v="0"/>
    <x v="12"/>
    <x v="0"/>
    <n v="10"/>
    <n v="7"/>
    <n v="1"/>
    <n v="10"/>
    <n v="7"/>
    <n v="3"/>
    <n v="9"/>
    <x v="0"/>
  </r>
  <r>
    <x v="697"/>
    <n v="44088"/>
    <x v="590"/>
    <x v="0"/>
    <x v="16"/>
    <x v="0"/>
    <x v="0"/>
    <x v="0"/>
    <x v="0"/>
    <x v="13"/>
    <x v="0"/>
    <n v="15"/>
    <n v="12"/>
    <n v="3"/>
    <n v="45"/>
    <n v="36"/>
    <n v="9"/>
    <n v="9"/>
    <x v="0"/>
  </r>
  <r>
    <x v="698"/>
    <n v="44089"/>
    <x v="591"/>
    <x v="0"/>
    <x v="17"/>
    <x v="2"/>
    <x v="1"/>
    <x v="2"/>
    <x v="0"/>
    <x v="14"/>
    <x v="0"/>
    <n v="15"/>
    <n v="12"/>
    <n v="4"/>
    <n v="60"/>
    <n v="48"/>
    <n v="12"/>
    <n v="9"/>
    <x v="0"/>
  </r>
  <r>
    <x v="699"/>
    <n v="44093"/>
    <x v="592"/>
    <x v="0"/>
    <x v="18"/>
    <x v="3"/>
    <x v="0"/>
    <x v="3"/>
    <x v="0"/>
    <x v="25"/>
    <x v="0"/>
    <n v="20"/>
    <n v="17"/>
    <n v="5"/>
    <n v="100"/>
    <n v="85"/>
    <n v="15"/>
    <n v="9"/>
    <x v="0"/>
  </r>
  <r>
    <x v="700"/>
    <n v="44092"/>
    <x v="593"/>
    <x v="1"/>
    <x v="19"/>
    <x v="2"/>
    <x v="1"/>
    <x v="2"/>
    <x v="0"/>
    <x v="26"/>
    <x v="0"/>
    <n v="12"/>
    <n v="9"/>
    <n v="6"/>
    <n v="72"/>
    <n v="54"/>
    <n v="18"/>
    <n v="9"/>
    <x v="0"/>
  </r>
  <r>
    <x v="701"/>
    <n v="44092"/>
    <x v="594"/>
    <x v="1"/>
    <x v="20"/>
    <x v="3"/>
    <x v="0"/>
    <x v="3"/>
    <x v="0"/>
    <x v="27"/>
    <x v="0"/>
    <n v="13"/>
    <n v="10"/>
    <n v="7"/>
    <n v="91"/>
    <n v="70"/>
    <n v="21"/>
    <n v="9"/>
    <x v="0"/>
  </r>
  <r>
    <x v="702"/>
    <n v="44093"/>
    <x v="595"/>
    <x v="0"/>
    <x v="21"/>
    <x v="2"/>
    <x v="1"/>
    <x v="2"/>
    <x v="0"/>
    <x v="28"/>
    <x v="0"/>
    <n v="15"/>
    <n v="12"/>
    <n v="11"/>
    <n v="165"/>
    <n v="132"/>
    <n v="33"/>
    <n v="9"/>
    <x v="0"/>
  </r>
  <r>
    <x v="703"/>
    <n v="44094"/>
    <x v="596"/>
    <x v="1"/>
    <x v="22"/>
    <x v="3"/>
    <x v="0"/>
    <x v="3"/>
    <x v="0"/>
    <x v="18"/>
    <x v="0"/>
    <n v="14"/>
    <n v="11"/>
    <n v="2"/>
    <n v="28"/>
    <n v="22"/>
    <n v="6"/>
    <n v="9"/>
    <x v="0"/>
  </r>
  <r>
    <x v="704"/>
    <n v="44095"/>
    <x v="597"/>
    <x v="0"/>
    <x v="23"/>
    <x v="2"/>
    <x v="1"/>
    <x v="2"/>
    <x v="0"/>
    <x v="19"/>
    <x v="0"/>
    <n v="30"/>
    <n v="27"/>
    <n v="3"/>
    <n v="90"/>
    <n v="81"/>
    <n v="9"/>
    <n v="9"/>
    <x v="0"/>
  </r>
  <r>
    <x v="705"/>
    <n v="44096"/>
    <x v="598"/>
    <x v="0"/>
    <x v="24"/>
    <x v="3"/>
    <x v="0"/>
    <x v="3"/>
    <x v="0"/>
    <x v="20"/>
    <x v="0"/>
    <n v="16"/>
    <n v="13"/>
    <n v="5"/>
    <n v="80"/>
    <n v="65"/>
    <n v="15"/>
    <n v="9"/>
    <x v="0"/>
  </r>
  <r>
    <x v="706"/>
    <n v="44097"/>
    <x v="599"/>
    <x v="0"/>
    <x v="25"/>
    <x v="2"/>
    <x v="1"/>
    <x v="2"/>
    <x v="0"/>
    <x v="1"/>
    <x v="1"/>
    <n v="9"/>
    <n v="6"/>
    <n v="2"/>
    <n v="18"/>
    <n v="12"/>
    <n v="6"/>
    <n v="9"/>
    <x v="0"/>
  </r>
  <r>
    <x v="707"/>
    <n v="44098"/>
    <x v="600"/>
    <x v="1"/>
    <x v="26"/>
    <x v="3"/>
    <x v="0"/>
    <x v="3"/>
    <x v="0"/>
    <x v="2"/>
    <x v="1"/>
    <n v="5"/>
    <n v="2"/>
    <n v="1"/>
    <n v="5"/>
    <n v="2"/>
    <n v="3"/>
    <n v="9"/>
    <x v="0"/>
  </r>
  <r>
    <x v="708"/>
    <n v="44099"/>
    <x v="601"/>
    <x v="0"/>
    <x v="27"/>
    <x v="2"/>
    <x v="1"/>
    <x v="2"/>
    <x v="0"/>
    <x v="29"/>
    <x v="1"/>
    <n v="18"/>
    <n v="15"/>
    <n v="6"/>
    <n v="108"/>
    <n v="90"/>
    <n v="18"/>
    <n v="9"/>
    <x v="0"/>
  </r>
  <r>
    <x v="709"/>
    <n v="44103"/>
    <x v="602"/>
    <x v="1"/>
    <x v="11"/>
    <x v="3"/>
    <x v="0"/>
    <x v="3"/>
    <x v="0"/>
    <x v="30"/>
    <x v="1"/>
    <n v="10"/>
    <n v="7"/>
    <n v="9"/>
    <n v="90"/>
    <n v="63"/>
    <n v="27"/>
    <n v="9"/>
    <x v="0"/>
  </r>
  <r>
    <x v="710"/>
    <n v="44102"/>
    <x v="603"/>
    <x v="1"/>
    <x v="28"/>
    <x v="2"/>
    <x v="1"/>
    <x v="2"/>
    <x v="0"/>
    <x v="31"/>
    <x v="1"/>
    <n v="20"/>
    <n v="17"/>
    <n v="10"/>
    <n v="200"/>
    <n v="170"/>
    <n v="30"/>
    <n v="9"/>
    <x v="0"/>
  </r>
  <r>
    <x v="711"/>
    <n v="44102"/>
    <x v="604"/>
    <x v="0"/>
    <x v="29"/>
    <x v="3"/>
    <x v="0"/>
    <x v="3"/>
    <x v="0"/>
    <x v="6"/>
    <x v="1"/>
    <n v="70"/>
    <n v="67"/>
    <n v="3"/>
    <n v="210"/>
    <n v="201"/>
    <n v="9"/>
    <n v="9"/>
    <x v="0"/>
  </r>
  <r>
    <x v="712"/>
    <n v="44103"/>
    <x v="605"/>
    <x v="1"/>
    <x v="30"/>
    <x v="2"/>
    <x v="1"/>
    <x v="2"/>
    <x v="0"/>
    <x v="7"/>
    <x v="1"/>
    <n v="15"/>
    <n v="12"/>
    <n v="4"/>
    <n v="60"/>
    <n v="48"/>
    <n v="12"/>
    <n v="9"/>
    <x v="0"/>
  </r>
  <r>
    <x v="713"/>
    <n v="44058"/>
    <x v="606"/>
    <x v="1"/>
    <x v="31"/>
    <x v="3"/>
    <x v="0"/>
    <x v="3"/>
    <x v="0"/>
    <x v="10"/>
    <x v="1"/>
    <n v="12"/>
    <n v="9"/>
    <n v="5"/>
    <n v="60"/>
    <n v="45"/>
    <n v="15"/>
    <n v="8"/>
    <x v="1"/>
  </r>
  <r>
    <x v="714"/>
    <n v="44062"/>
    <x v="607"/>
    <x v="0"/>
    <x v="32"/>
    <x v="2"/>
    <x v="1"/>
    <x v="2"/>
    <x v="0"/>
    <x v="11"/>
    <x v="1"/>
    <n v="18"/>
    <n v="15"/>
    <n v="6"/>
    <n v="108"/>
    <n v="90"/>
    <n v="18"/>
    <n v="8"/>
    <x v="1"/>
  </r>
  <r>
    <x v="715"/>
    <n v="44061"/>
    <x v="608"/>
    <x v="0"/>
    <x v="1"/>
    <x v="3"/>
    <x v="0"/>
    <x v="3"/>
    <x v="0"/>
    <x v="15"/>
    <x v="1"/>
    <n v="23"/>
    <n v="20"/>
    <n v="3"/>
    <n v="69"/>
    <n v="60"/>
    <n v="9"/>
    <n v="8"/>
    <x v="1"/>
  </r>
  <r>
    <x v="716"/>
    <n v="44061"/>
    <x v="609"/>
    <x v="1"/>
    <x v="2"/>
    <x v="2"/>
    <x v="1"/>
    <x v="2"/>
    <x v="0"/>
    <x v="16"/>
    <x v="1"/>
    <n v="9"/>
    <n v="6"/>
    <n v="7"/>
    <n v="63"/>
    <n v="42"/>
    <n v="21"/>
    <n v="8"/>
    <x v="1"/>
  </r>
  <r>
    <x v="717"/>
    <n v="44062"/>
    <x v="610"/>
    <x v="0"/>
    <x v="3"/>
    <x v="3"/>
    <x v="0"/>
    <x v="3"/>
    <x v="0"/>
    <x v="17"/>
    <x v="1"/>
    <n v="18"/>
    <n v="15"/>
    <n v="5"/>
    <n v="90"/>
    <n v="75"/>
    <n v="15"/>
    <n v="8"/>
    <x v="1"/>
  </r>
  <r>
    <x v="718"/>
    <n v="44063"/>
    <x v="611"/>
    <x v="0"/>
    <x v="5"/>
    <x v="0"/>
    <x v="0"/>
    <x v="0"/>
    <x v="0"/>
    <x v="0"/>
    <x v="0"/>
    <n v="52"/>
    <n v="49"/>
    <n v="8"/>
    <n v="416"/>
    <n v="392"/>
    <n v="24"/>
    <n v="8"/>
    <x v="1"/>
  </r>
  <r>
    <x v="719"/>
    <n v="44064"/>
    <x v="612"/>
    <x v="0"/>
    <x v="6"/>
    <x v="1"/>
    <x v="1"/>
    <x v="1"/>
    <x v="0"/>
    <x v="1"/>
    <x v="1"/>
    <n v="9"/>
    <n v="6"/>
    <n v="9"/>
    <n v="81"/>
    <n v="54"/>
    <n v="27"/>
    <n v="8"/>
    <x v="1"/>
  </r>
  <r>
    <x v="720"/>
    <n v="44065"/>
    <x v="613"/>
    <x v="0"/>
    <x v="11"/>
    <x v="2"/>
    <x v="1"/>
    <x v="2"/>
    <x v="0"/>
    <x v="2"/>
    <x v="1"/>
    <n v="5"/>
    <n v="2"/>
    <n v="2"/>
    <n v="10"/>
    <n v="4"/>
    <n v="6"/>
    <n v="8"/>
    <x v="1"/>
  </r>
  <r>
    <x v="721"/>
    <n v="44066"/>
    <x v="614"/>
    <x v="0"/>
    <x v="28"/>
    <x v="3"/>
    <x v="0"/>
    <x v="3"/>
    <x v="0"/>
    <x v="21"/>
    <x v="0"/>
    <n v="14"/>
    <n v="11"/>
    <n v="5"/>
    <n v="70"/>
    <n v="55"/>
    <n v="15"/>
    <n v="8"/>
    <x v="1"/>
  </r>
  <r>
    <x v="722"/>
    <n v="44067"/>
    <x v="615"/>
    <x v="0"/>
    <x v="29"/>
    <x v="0"/>
    <x v="0"/>
    <x v="0"/>
    <x v="0"/>
    <x v="22"/>
    <x v="0"/>
    <n v="6"/>
    <n v="3"/>
    <n v="7"/>
    <n v="42"/>
    <n v="21"/>
    <n v="21"/>
    <n v="8"/>
    <x v="1"/>
  </r>
  <r>
    <x v="723"/>
    <n v="44068"/>
    <x v="616"/>
    <x v="1"/>
    <x v="6"/>
    <x v="1"/>
    <x v="1"/>
    <x v="1"/>
    <x v="0"/>
    <x v="30"/>
    <x v="1"/>
    <n v="10"/>
    <n v="7"/>
    <n v="7"/>
    <n v="70"/>
    <n v="49"/>
    <n v="21"/>
    <n v="8"/>
    <x v="1"/>
  </r>
  <r>
    <x v="724"/>
    <n v="44072"/>
    <x v="617"/>
    <x v="0"/>
    <x v="7"/>
    <x v="2"/>
    <x v="1"/>
    <x v="2"/>
    <x v="0"/>
    <x v="23"/>
    <x v="0"/>
    <n v="13"/>
    <n v="10"/>
    <n v="15"/>
    <n v="195"/>
    <n v="150"/>
    <n v="45"/>
    <n v="8"/>
    <x v="1"/>
  </r>
  <r>
    <x v="725"/>
    <n v="44071"/>
    <x v="618"/>
    <x v="0"/>
    <x v="8"/>
    <x v="3"/>
    <x v="0"/>
    <x v="3"/>
    <x v="0"/>
    <x v="31"/>
    <x v="1"/>
    <n v="20"/>
    <n v="17"/>
    <n v="3"/>
    <n v="60"/>
    <n v="51"/>
    <n v="9"/>
    <n v="8"/>
    <x v="1"/>
  </r>
  <r>
    <x v="726"/>
    <n v="44071"/>
    <x v="619"/>
    <x v="1"/>
    <x v="9"/>
    <x v="0"/>
    <x v="0"/>
    <x v="0"/>
    <x v="0"/>
    <x v="24"/>
    <x v="0"/>
    <n v="15"/>
    <n v="12"/>
    <n v="6"/>
    <n v="90"/>
    <n v="72"/>
    <n v="18"/>
    <n v="8"/>
    <x v="1"/>
  </r>
  <r>
    <x v="727"/>
    <n v="44072"/>
    <x v="620"/>
    <x v="0"/>
    <x v="33"/>
    <x v="1"/>
    <x v="1"/>
    <x v="1"/>
    <x v="0"/>
    <x v="3"/>
    <x v="0"/>
    <n v="20"/>
    <n v="17"/>
    <n v="10"/>
    <n v="200"/>
    <n v="170"/>
    <n v="30"/>
    <n v="8"/>
    <x v="1"/>
  </r>
  <r>
    <x v="728"/>
    <n v="44073"/>
    <x v="621"/>
    <x v="0"/>
    <x v="34"/>
    <x v="2"/>
    <x v="1"/>
    <x v="2"/>
    <x v="0"/>
    <x v="4"/>
    <x v="0"/>
    <n v="12"/>
    <n v="9"/>
    <n v="11"/>
    <n v="132"/>
    <n v="99"/>
    <n v="33"/>
    <n v="8"/>
    <x v="1"/>
  </r>
  <r>
    <x v="729"/>
    <n v="44074"/>
    <x v="622"/>
    <x v="0"/>
    <x v="0"/>
    <x v="3"/>
    <x v="0"/>
    <x v="3"/>
    <x v="0"/>
    <x v="5"/>
    <x v="0"/>
    <n v="16"/>
    <n v="13"/>
    <n v="3"/>
    <n v="48"/>
    <n v="39"/>
    <n v="9"/>
    <n v="8"/>
    <x v="1"/>
  </r>
  <r>
    <x v="730"/>
    <n v="44044"/>
    <x v="623"/>
    <x v="0"/>
    <x v="35"/>
    <x v="0"/>
    <x v="0"/>
    <x v="0"/>
    <x v="0"/>
    <x v="6"/>
    <x v="1"/>
    <n v="70"/>
    <n v="67"/>
    <n v="1"/>
    <n v="70"/>
    <n v="67"/>
    <n v="3"/>
    <n v="8"/>
    <x v="1"/>
  </r>
  <r>
    <x v="731"/>
    <n v="44045"/>
    <x v="624"/>
    <x v="0"/>
    <x v="36"/>
    <x v="1"/>
    <x v="1"/>
    <x v="1"/>
    <x v="0"/>
    <x v="7"/>
    <x v="1"/>
    <n v="15"/>
    <n v="12"/>
    <n v="1"/>
    <n v="15"/>
    <n v="12"/>
    <n v="3"/>
    <n v="8"/>
    <x v="1"/>
  </r>
  <r>
    <x v="732"/>
    <n v="44046"/>
    <x v="625"/>
    <x v="0"/>
    <x v="37"/>
    <x v="2"/>
    <x v="1"/>
    <x v="2"/>
    <x v="0"/>
    <x v="5"/>
    <x v="0"/>
    <n v="16"/>
    <n v="13"/>
    <n v="1"/>
    <n v="16"/>
    <n v="13"/>
    <n v="3"/>
    <n v="8"/>
    <x v="1"/>
  </r>
  <r>
    <x v="733"/>
    <n v="44047"/>
    <x v="626"/>
    <x v="1"/>
    <x v="10"/>
    <x v="3"/>
    <x v="0"/>
    <x v="3"/>
    <x v="0"/>
    <x v="8"/>
    <x v="0"/>
    <n v="20"/>
    <n v="17"/>
    <n v="3"/>
    <n v="60"/>
    <n v="51"/>
    <n v="9"/>
    <n v="8"/>
    <x v="1"/>
  </r>
  <r>
    <x v="734"/>
    <n v="44048"/>
    <x v="627"/>
    <x v="0"/>
    <x v="11"/>
    <x v="0"/>
    <x v="0"/>
    <x v="0"/>
    <x v="1"/>
    <x v="9"/>
    <x v="0"/>
    <n v="12"/>
    <n v="9"/>
    <n v="4"/>
    <n v="48"/>
    <n v="36"/>
    <n v="12"/>
    <n v="8"/>
    <x v="1"/>
  </r>
  <r>
    <x v="735"/>
    <n v="44052"/>
    <x v="628"/>
    <x v="1"/>
    <x v="20"/>
    <x v="1"/>
    <x v="1"/>
    <x v="1"/>
    <x v="1"/>
    <x v="10"/>
    <x v="1"/>
    <n v="12"/>
    <n v="9"/>
    <n v="5"/>
    <n v="60"/>
    <n v="45"/>
    <n v="15"/>
    <n v="8"/>
    <x v="1"/>
  </r>
  <r>
    <x v="736"/>
    <n v="44051"/>
    <x v="629"/>
    <x v="0"/>
    <x v="21"/>
    <x v="2"/>
    <x v="1"/>
    <x v="2"/>
    <x v="1"/>
    <x v="11"/>
    <x v="1"/>
    <n v="18"/>
    <n v="15"/>
    <n v="6"/>
    <n v="108"/>
    <n v="90"/>
    <n v="18"/>
    <n v="8"/>
    <x v="1"/>
  </r>
  <r>
    <x v="737"/>
    <n v="44051"/>
    <x v="630"/>
    <x v="1"/>
    <x v="22"/>
    <x v="3"/>
    <x v="0"/>
    <x v="3"/>
    <x v="1"/>
    <x v="12"/>
    <x v="0"/>
    <n v="10"/>
    <n v="7"/>
    <n v="7"/>
    <n v="70"/>
    <n v="49"/>
    <n v="21"/>
    <n v="8"/>
    <x v="1"/>
  </r>
  <r>
    <x v="738"/>
    <n v="44052"/>
    <x v="631"/>
    <x v="0"/>
    <x v="23"/>
    <x v="0"/>
    <x v="0"/>
    <x v="0"/>
    <x v="1"/>
    <x v="13"/>
    <x v="0"/>
    <n v="15"/>
    <n v="12"/>
    <n v="11"/>
    <n v="165"/>
    <n v="132"/>
    <n v="33"/>
    <n v="8"/>
    <x v="1"/>
  </r>
  <r>
    <x v="739"/>
    <n v="44053"/>
    <x v="632"/>
    <x v="0"/>
    <x v="24"/>
    <x v="1"/>
    <x v="1"/>
    <x v="1"/>
    <x v="1"/>
    <x v="14"/>
    <x v="0"/>
    <n v="15"/>
    <n v="12"/>
    <n v="2"/>
    <n v="30"/>
    <n v="24"/>
    <n v="6"/>
    <n v="8"/>
    <x v="1"/>
  </r>
  <r>
    <x v="740"/>
    <n v="44054"/>
    <x v="633"/>
    <x v="0"/>
    <x v="13"/>
    <x v="2"/>
    <x v="1"/>
    <x v="2"/>
    <x v="1"/>
    <x v="15"/>
    <x v="1"/>
    <n v="23"/>
    <n v="20"/>
    <n v="3"/>
    <n v="69"/>
    <n v="60"/>
    <n v="9"/>
    <n v="8"/>
    <x v="1"/>
  </r>
  <r>
    <x v="741"/>
    <n v="44055"/>
    <x v="634"/>
    <x v="1"/>
    <x v="14"/>
    <x v="3"/>
    <x v="0"/>
    <x v="3"/>
    <x v="1"/>
    <x v="16"/>
    <x v="1"/>
    <n v="9"/>
    <n v="6"/>
    <n v="5"/>
    <n v="45"/>
    <n v="30"/>
    <n v="15"/>
    <n v="8"/>
    <x v="1"/>
  </r>
  <r>
    <x v="742"/>
    <n v="44056"/>
    <x v="635"/>
    <x v="0"/>
    <x v="15"/>
    <x v="0"/>
    <x v="0"/>
    <x v="0"/>
    <x v="1"/>
    <x v="17"/>
    <x v="1"/>
    <n v="18"/>
    <n v="15"/>
    <n v="2"/>
    <n v="36"/>
    <n v="30"/>
    <n v="6"/>
    <n v="8"/>
    <x v="1"/>
  </r>
  <r>
    <x v="743"/>
    <n v="44057"/>
    <x v="636"/>
    <x v="0"/>
    <x v="34"/>
    <x v="1"/>
    <x v="1"/>
    <x v="1"/>
    <x v="1"/>
    <x v="18"/>
    <x v="0"/>
    <n v="14"/>
    <n v="11"/>
    <n v="1"/>
    <n v="14"/>
    <n v="11"/>
    <n v="3"/>
    <n v="8"/>
    <x v="1"/>
  </r>
  <r>
    <x v="744"/>
    <n v="44058"/>
    <x v="637"/>
    <x v="1"/>
    <x v="0"/>
    <x v="2"/>
    <x v="1"/>
    <x v="2"/>
    <x v="1"/>
    <x v="19"/>
    <x v="0"/>
    <n v="30"/>
    <n v="27"/>
    <n v="6"/>
    <n v="180"/>
    <n v="162"/>
    <n v="18"/>
    <n v="8"/>
    <x v="1"/>
  </r>
  <r>
    <x v="745"/>
    <n v="44062"/>
    <x v="638"/>
    <x v="1"/>
    <x v="35"/>
    <x v="3"/>
    <x v="0"/>
    <x v="3"/>
    <x v="1"/>
    <x v="20"/>
    <x v="0"/>
    <n v="16"/>
    <n v="13"/>
    <n v="9"/>
    <n v="144"/>
    <n v="117"/>
    <n v="27"/>
    <n v="8"/>
    <x v="1"/>
  </r>
  <r>
    <x v="746"/>
    <n v="44061"/>
    <x v="639"/>
    <x v="0"/>
    <x v="36"/>
    <x v="0"/>
    <x v="0"/>
    <x v="0"/>
    <x v="1"/>
    <x v="0"/>
    <x v="0"/>
    <n v="52"/>
    <n v="49"/>
    <n v="10"/>
    <n v="520"/>
    <n v="490"/>
    <n v="30"/>
    <n v="8"/>
    <x v="1"/>
  </r>
  <r>
    <x v="747"/>
    <n v="44061"/>
    <x v="640"/>
    <x v="1"/>
    <x v="37"/>
    <x v="1"/>
    <x v="1"/>
    <x v="1"/>
    <x v="1"/>
    <x v="21"/>
    <x v="0"/>
    <n v="14"/>
    <n v="11"/>
    <n v="3"/>
    <n v="42"/>
    <n v="33"/>
    <n v="9"/>
    <n v="8"/>
    <x v="1"/>
  </r>
  <r>
    <x v="748"/>
    <n v="44062"/>
    <x v="641"/>
    <x v="1"/>
    <x v="26"/>
    <x v="2"/>
    <x v="1"/>
    <x v="2"/>
    <x v="1"/>
    <x v="22"/>
    <x v="0"/>
    <n v="6"/>
    <n v="3"/>
    <n v="4"/>
    <n v="24"/>
    <n v="12"/>
    <n v="12"/>
    <n v="8"/>
    <x v="1"/>
  </r>
  <r>
    <x v="749"/>
    <n v="44063"/>
    <x v="642"/>
    <x v="0"/>
    <x v="27"/>
    <x v="3"/>
    <x v="0"/>
    <x v="3"/>
    <x v="1"/>
    <x v="23"/>
    <x v="0"/>
    <n v="13"/>
    <n v="10"/>
    <n v="5"/>
    <n v="65"/>
    <n v="50"/>
    <n v="15"/>
    <n v="8"/>
    <x v="1"/>
  </r>
  <r>
    <x v="750"/>
    <n v="44064"/>
    <x v="643"/>
    <x v="0"/>
    <x v="11"/>
    <x v="0"/>
    <x v="0"/>
    <x v="0"/>
    <x v="1"/>
    <x v="24"/>
    <x v="0"/>
    <n v="15"/>
    <n v="12"/>
    <n v="6"/>
    <n v="90"/>
    <n v="72"/>
    <n v="18"/>
    <n v="8"/>
    <x v="1"/>
  </r>
  <r>
    <x v="751"/>
    <n v="44065"/>
    <x v="644"/>
    <x v="1"/>
    <x v="28"/>
    <x v="1"/>
    <x v="1"/>
    <x v="1"/>
    <x v="1"/>
    <x v="3"/>
    <x v="0"/>
    <n v="20"/>
    <n v="17"/>
    <n v="3"/>
    <n v="60"/>
    <n v="51"/>
    <n v="9"/>
    <n v="8"/>
    <x v="1"/>
  </r>
  <r>
    <x v="752"/>
    <n v="44066"/>
    <x v="645"/>
    <x v="1"/>
    <x v="11"/>
    <x v="2"/>
    <x v="1"/>
    <x v="2"/>
    <x v="1"/>
    <x v="4"/>
    <x v="0"/>
    <n v="12"/>
    <n v="9"/>
    <n v="7"/>
    <n v="84"/>
    <n v="63"/>
    <n v="21"/>
    <n v="8"/>
    <x v="1"/>
  </r>
  <r>
    <x v="753"/>
    <n v="44067"/>
    <x v="646"/>
    <x v="1"/>
    <x v="28"/>
    <x v="3"/>
    <x v="0"/>
    <x v="3"/>
    <x v="1"/>
    <x v="5"/>
    <x v="0"/>
    <n v="16"/>
    <n v="13"/>
    <n v="5"/>
    <n v="80"/>
    <n v="65"/>
    <n v="15"/>
    <n v="8"/>
    <x v="1"/>
  </r>
  <r>
    <x v="754"/>
    <n v="44068"/>
    <x v="647"/>
    <x v="1"/>
    <x v="29"/>
    <x v="0"/>
    <x v="0"/>
    <x v="0"/>
    <x v="1"/>
    <x v="8"/>
    <x v="0"/>
    <n v="20"/>
    <n v="17"/>
    <n v="8"/>
    <n v="160"/>
    <n v="136"/>
    <n v="24"/>
    <n v="8"/>
    <x v="1"/>
  </r>
  <r>
    <x v="755"/>
    <n v="44072"/>
    <x v="648"/>
    <x v="1"/>
    <x v="30"/>
    <x v="1"/>
    <x v="1"/>
    <x v="1"/>
    <x v="1"/>
    <x v="9"/>
    <x v="0"/>
    <n v="12"/>
    <n v="9"/>
    <n v="9"/>
    <n v="108"/>
    <n v="81"/>
    <n v="27"/>
    <n v="8"/>
    <x v="1"/>
  </r>
  <r>
    <x v="756"/>
    <n v="44071"/>
    <x v="649"/>
    <x v="1"/>
    <x v="31"/>
    <x v="2"/>
    <x v="1"/>
    <x v="2"/>
    <x v="1"/>
    <x v="12"/>
    <x v="0"/>
    <n v="10"/>
    <n v="7"/>
    <n v="2"/>
    <n v="20"/>
    <n v="14"/>
    <n v="6"/>
    <n v="8"/>
    <x v="1"/>
  </r>
  <r>
    <x v="757"/>
    <n v="44071"/>
    <x v="650"/>
    <x v="1"/>
    <x v="32"/>
    <x v="3"/>
    <x v="0"/>
    <x v="3"/>
    <x v="1"/>
    <x v="13"/>
    <x v="0"/>
    <n v="15"/>
    <n v="12"/>
    <n v="5"/>
    <n v="75"/>
    <n v="60"/>
    <n v="15"/>
    <n v="8"/>
    <x v="1"/>
  </r>
  <r>
    <x v="758"/>
    <n v="44072"/>
    <x v="651"/>
    <x v="0"/>
    <x v="1"/>
    <x v="0"/>
    <x v="0"/>
    <x v="0"/>
    <x v="1"/>
    <x v="14"/>
    <x v="0"/>
    <n v="15"/>
    <n v="12"/>
    <n v="7"/>
    <n v="105"/>
    <n v="84"/>
    <n v="21"/>
    <n v="8"/>
    <x v="1"/>
  </r>
  <r>
    <x v="759"/>
    <n v="44073"/>
    <x v="652"/>
    <x v="0"/>
    <x v="2"/>
    <x v="1"/>
    <x v="1"/>
    <x v="1"/>
    <x v="1"/>
    <x v="25"/>
    <x v="0"/>
    <n v="20"/>
    <n v="17"/>
    <n v="7"/>
    <n v="140"/>
    <n v="119"/>
    <n v="21"/>
    <n v="8"/>
    <x v="1"/>
  </r>
  <r>
    <x v="760"/>
    <n v="44074"/>
    <x v="653"/>
    <x v="0"/>
    <x v="3"/>
    <x v="2"/>
    <x v="1"/>
    <x v="2"/>
    <x v="1"/>
    <x v="26"/>
    <x v="0"/>
    <n v="12"/>
    <n v="9"/>
    <n v="15"/>
    <n v="180"/>
    <n v="135"/>
    <n v="45"/>
    <n v="8"/>
    <x v="1"/>
  </r>
  <r>
    <x v="761"/>
    <n v="44075"/>
    <x v="654"/>
    <x v="0"/>
    <x v="38"/>
    <x v="3"/>
    <x v="0"/>
    <x v="3"/>
    <x v="1"/>
    <x v="27"/>
    <x v="0"/>
    <n v="13"/>
    <n v="10"/>
    <n v="3"/>
    <n v="39"/>
    <n v="30"/>
    <n v="9"/>
    <n v="9"/>
    <x v="0"/>
  </r>
  <r>
    <x v="762"/>
    <n v="44076"/>
    <x v="655"/>
    <x v="0"/>
    <x v="39"/>
    <x v="0"/>
    <x v="0"/>
    <x v="0"/>
    <x v="1"/>
    <x v="28"/>
    <x v="0"/>
    <n v="15"/>
    <n v="12"/>
    <n v="6"/>
    <n v="90"/>
    <n v="72"/>
    <n v="18"/>
    <n v="9"/>
    <x v="0"/>
  </r>
  <r>
    <x v="763"/>
    <n v="44077"/>
    <x v="656"/>
    <x v="1"/>
    <x v="4"/>
    <x v="1"/>
    <x v="1"/>
    <x v="1"/>
    <x v="1"/>
    <x v="18"/>
    <x v="0"/>
    <n v="14"/>
    <n v="11"/>
    <n v="10"/>
    <n v="140"/>
    <n v="110"/>
    <n v="30"/>
    <n v="9"/>
    <x v="0"/>
  </r>
  <r>
    <x v="764"/>
    <n v="44078"/>
    <x v="657"/>
    <x v="1"/>
    <x v="5"/>
    <x v="2"/>
    <x v="1"/>
    <x v="2"/>
    <x v="1"/>
    <x v="19"/>
    <x v="0"/>
    <n v="30"/>
    <n v="27"/>
    <n v="11"/>
    <n v="330"/>
    <n v="297"/>
    <n v="33"/>
    <n v="9"/>
    <x v="0"/>
  </r>
  <r>
    <x v="765"/>
    <n v="44079"/>
    <x v="658"/>
    <x v="1"/>
    <x v="6"/>
    <x v="3"/>
    <x v="0"/>
    <x v="3"/>
    <x v="1"/>
    <x v="20"/>
    <x v="0"/>
    <n v="16"/>
    <n v="13"/>
    <n v="3"/>
    <n v="48"/>
    <n v="39"/>
    <n v="9"/>
    <n v="9"/>
    <x v="0"/>
  </r>
  <r>
    <x v="766"/>
    <n v="44083"/>
    <x v="659"/>
    <x v="1"/>
    <x v="7"/>
    <x v="0"/>
    <x v="0"/>
    <x v="0"/>
    <x v="1"/>
    <x v="1"/>
    <x v="1"/>
    <n v="9"/>
    <n v="6"/>
    <n v="1"/>
    <n v="9"/>
    <n v="6"/>
    <n v="3"/>
    <n v="9"/>
    <x v="0"/>
  </r>
  <r>
    <x v="767"/>
    <n v="44082"/>
    <x v="660"/>
    <x v="0"/>
    <x v="8"/>
    <x v="1"/>
    <x v="1"/>
    <x v="1"/>
    <x v="1"/>
    <x v="2"/>
    <x v="1"/>
    <n v="5"/>
    <n v="2"/>
    <n v="1"/>
    <n v="5"/>
    <n v="2"/>
    <n v="3"/>
    <n v="9"/>
    <x v="0"/>
  </r>
  <r>
    <x v="768"/>
    <n v="44082"/>
    <x v="661"/>
    <x v="0"/>
    <x v="9"/>
    <x v="2"/>
    <x v="1"/>
    <x v="2"/>
    <x v="1"/>
    <x v="29"/>
    <x v="1"/>
    <n v="18"/>
    <n v="15"/>
    <n v="1"/>
    <n v="18"/>
    <n v="15"/>
    <n v="3"/>
    <n v="9"/>
    <x v="0"/>
  </r>
  <r>
    <x v="769"/>
    <n v="44083"/>
    <x v="662"/>
    <x v="1"/>
    <x v="33"/>
    <x v="3"/>
    <x v="0"/>
    <x v="3"/>
    <x v="1"/>
    <x v="30"/>
    <x v="1"/>
    <n v="10"/>
    <n v="7"/>
    <n v="3"/>
    <n v="30"/>
    <n v="21"/>
    <n v="9"/>
    <n v="9"/>
    <x v="0"/>
  </r>
  <r>
    <x v="770"/>
    <n v="44084"/>
    <x v="663"/>
    <x v="0"/>
    <x v="34"/>
    <x v="0"/>
    <x v="0"/>
    <x v="0"/>
    <x v="1"/>
    <x v="31"/>
    <x v="1"/>
    <n v="20"/>
    <n v="17"/>
    <n v="4"/>
    <n v="80"/>
    <n v="68"/>
    <n v="12"/>
    <n v="9"/>
    <x v="0"/>
  </r>
  <r>
    <x v="771"/>
    <n v="44085"/>
    <x v="664"/>
    <x v="0"/>
    <x v="0"/>
    <x v="1"/>
    <x v="1"/>
    <x v="1"/>
    <x v="1"/>
    <x v="6"/>
    <x v="1"/>
    <n v="70"/>
    <n v="67"/>
    <n v="5"/>
    <n v="350"/>
    <n v="335"/>
    <n v="15"/>
    <n v="9"/>
    <x v="0"/>
  </r>
  <r>
    <x v="772"/>
    <n v="44086"/>
    <x v="665"/>
    <x v="0"/>
    <x v="35"/>
    <x v="2"/>
    <x v="1"/>
    <x v="2"/>
    <x v="1"/>
    <x v="7"/>
    <x v="1"/>
    <n v="15"/>
    <n v="12"/>
    <n v="6"/>
    <n v="90"/>
    <n v="72"/>
    <n v="18"/>
    <n v="9"/>
    <x v="0"/>
  </r>
  <r>
    <x v="773"/>
    <n v="44087"/>
    <x v="666"/>
    <x v="1"/>
    <x v="36"/>
    <x v="3"/>
    <x v="0"/>
    <x v="3"/>
    <x v="1"/>
    <x v="10"/>
    <x v="1"/>
    <n v="12"/>
    <n v="9"/>
    <n v="7"/>
    <n v="84"/>
    <n v="63"/>
    <n v="21"/>
    <n v="9"/>
    <x v="0"/>
  </r>
  <r>
    <x v="774"/>
    <n v="44088"/>
    <x v="667"/>
    <x v="0"/>
    <x v="37"/>
    <x v="0"/>
    <x v="0"/>
    <x v="0"/>
    <x v="1"/>
    <x v="11"/>
    <x v="1"/>
    <n v="18"/>
    <n v="15"/>
    <n v="11"/>
    <n v="198"/>
    <n v="165"/>
    <n v="33"/>
    <n v="9"/>
    <x v="0"/>
  </r>
  <r>
    <x v="775"/>
    <n v="44089"/>
    <x v="668"/>
    <x v="1"/>
    <x v="10"/>
    <x v="1"/>
    <x v="1"/>
    <x v="1"/>
    <x v="1"/>
    <x v="15"/>
    <x v="1"/>
    <n v="23"/>
    <n v="20"/>
    <n v="2"/>
    <n v="46"/>
    <n v="40"/>
    <n v="6"/>
    <n v="9"/>
    <x v="0"/>
  </r>
  <r>
    <x v="776"/>
    <n v="44093"/>
    <x v="669"/>
    <x v="0"/>
    <x v="11"/>
    <x v="2"/>
    <x v="1"/>
    <x v="2"/>
    <x v="1"/>
    <x v="16"/>
    <x v="1"/>
    <n v="9"/>
    <n v="6"/>
    <n v="3"/>
    <n v="27"/>
    <n v="18"/>
    <n v="9"/>
    <n v="9"/>
    <x v="0"/>
  </r>
  <r>
    <x v="777"/>
    <n v="44092"/>
    <x v="670"/>
    <x v="1"/>
    <x v="12"/>
    <x v="3"/>
    <x v="0"/>
    <x v="3"/>
    <x v="1"/>
    <x v="17"/>
    <x v="1"/>
    <n v="18"/>
    <n v="15"/>
    <n v="5"/>
    <n v="90"/>
    <n v="75"/>
    <n v="15"/>
    <n v="9"/>
    <x v="0"/>
  </r>
  <r>
    <x v="778"/>
    <n v="44092"/>
    <x v="671"/>
    <x v="1"/>
    <x v="13"/>
    <x v="0"/>
    <x v="0"/>
    <x v="0"/>
    <x v="1"/>
    <x v="0"/>
    <x v="0"/>
    <n v="52"/>
    <n v="49"/>
    <n v="2"/>
    <n v="104"/>
    <n v="98"/>
    <n v="6"/>
    <n v="9"/>
    <x v="0"/>
  </r>
  <r>
    <x v="779"/>
    <n v="44093"/>
    <x v="672"/>
    <x v="1"/>
    <x v="14"/>
    <x v="1"/>
    <x v="1"/>
    <x v="1"/>
    <x v="1"/>
    <x v="1"/>
    <x v="1"/>
    <n v="9"/>
    <n v="6"/>
    <n v="1"/>
    <n v="9"/>
    <n v="6"/>
    <n v="3"/>
    <n v="9"/>
    <x v="0"/>
  </r>
  <r>
    <x v="780"/>
    <n v="44094"/>
    <x v="673"/>
    <x v="0"/>
    <x v="15"/>
    <x v="2"/>
    <x v="1"/>
    <x v="2"/>
    <x v="1"/>
    <x v="2"/>
    <x v="1"/>
    <n v="5"/>
    <n v="2"/>
    <n v="6"/>
    <n v="30"/>
    <n v="12"/>
    <n v="18"/>
    <n v="9"/>
    <x v="0"/>
  </r>
  <r>
    <x v="781"/>
    <n v="44095"/>
    <x v="674"/>
    <x v="0"/>
    <x v="16"/>
    <x v="3"/>
    <x v="0"/>
    <x v="3"/>
    <x v="1"/>
    <x v="21"/>
    <x v="0"/>
    <n v="14"/>
    <n v="11"/>
    <n v="9"/>
    <n v="126"/>
    <n v="99"/>
    <n v="27"/>
    <n v="9"/>
    <x v="0"/>
  </r>
  <r>
    <x v="782"/>
    <n v="44096"/>
    <x v="675"/>
    <x v="0"/>
    <x v="17"/>
    <x v="0"/>
    <x v="0"/>
    <x v="0"/>
    <x v="1"/>
    <x v="22"/>
    <x v="0"/>
    <n v="6"/>
    <n v="3"/>
    <n v="10"/>
    <n v="60"/>
    <n v="30"/>
    <n v="30"/>
    <n v="9"/>
    <x v="0"/>
  </r>
  <r>
    <x v="783"/>
    <n v="44097"/>
    <x v="676"/>
    <x v="0"/>
    <x v="18"/>
    <x v="1"/>
    <x v="1"/>
    <x v="1"/>
    <x v="1"/>
    <x v="30"/>
    <x v="1"/>
    <n v="10"/>
    <n v="7"/>
    <n v="3"/>
    <n v="30"/>
    <n v="21"/>
    <n v="9"/>
    <n v="9"/>
    <x v="0"/>
  </r>
  <r>
    <x v="784"/>
    <n v="44098"/>
    <x v="677"/>
    <x v="0"/>
    <x v="19"/>
    <x v="2"/>
    <x v="1"/>
    <x v="2"/>
    <x v="1"/>
    <x v="23"/>
    <x v="0"/>
    <n v="13"/>
    <n v="10"/>
    <n v="4"/>
    <n v="52"/>
    <n v="40"/>
    <n v="12"/>
    <n v="9"/>
    <x v="0"/>
  </r>
  <r>
    <x v="785"/>
    <n v="44099"/>
    <x v="678"/>
    <x v="0"/>
    <x v="20"/>
    <x v="3"/>
    <x v="0"/>
    <x v="3"/>
    <x v="1"/>
    <x v="31"/>
    <x v="1"/>
    <n v="20"/>
    <n v="17"/>
    <n v="5"/>
    <n v="100"/>
    <n v="85"/>
    <n v="15"/>
    <n v="9"/>
    <x v="0"/>
  </r>
  <r>
    <x v="786"/>
    <n v="44103"/>
    <x v="679"/>
    <x v="0"/>
    <x v="21"/>
    <x v="0"/>
    <x v="0"/>
    <x v="0"/>
    <x v="1"/>
    <x v="24"/>
    <x v="0"/>
    <n v="15"/>
    <n v="12"/>
    <n v="6"/>
    <n v="90"/>
    <n v="72"/>
    <n v="18"/>
    <n v="9"/>
    <x v="0"/>
  </r>
  <r>
    <x v="787"/>
    <n v="44102"/>
    <x v="680"/>
    <x v="0"/>
    <x v="22"/>
    <x v="1"/>
    <x v="1"/>
    <x v="1"/>
    <x v="1"/>
    <x v="3"/>
    <x v="0"/>
    <n v="20"/>
    <n v="17"/>
    <n v="3"/>
    <n v="60"/>
    <n v="51"/>
    <n v="9"/>
    <n v="9"/>
    <x v="0"/>
  </r>
  <r>
    <x v="788"/>
    <n v="44102"/>
    <x v="681"/>
    <x v="1"/>
    <x v="23"/>
    <x v="2"/>
    <x v="1"/>
    <x v="2"/>
    <x v="1"/>
    <x v="4"/>
    <x v="0"/>
    <n v="12"/>
    <n v="9"/>
    <n v="7"/>
    <n v="84"/>
    <n v="63"/>
    <n v="21"/>
    <n v="9"/>
    <x v="0"/>
  </r>
  <r>
    <x v="789"/>
    <n v="44103"/>
    <x v="682"/>
    <x v="0"/>
    <x v="24"/>
    <x v="3"/>
    <x v="0"/>
    <x v="3"/>
    <x v="1"/>
    <x v="5"/>
    <x v="0"/>
    <n v="16"/>
    <n v="13"/>
    <n v="5"/>
    <n v="80"/>
    <n v="65"/>
    <n v="15"/>
    <n v="9"/>
    <x v="0"/>
  </r>
  <r>
    <x v="790"/>
    <n v="44073"/>
    <x v="683"/>
    <x v="1"/>
    <x v="25"/>
    <x v="0"/>
    <x v="0"/>
    <x v="0"/>
    <x v="1"/>
    <x v="6"/>
    <x v="1"/>
    <n v="70"/>
    <n v="67"/>
    <n v="8"/>
    <n v="560"/>
    <n v="536"/>
    <n v="24"/>
    <n v="8"/>
    <x v="1"/>
  </r>
  <r>
    <x v="791"/>
    <n v="44074"/>
    <x v="684"/>
    <x v="1"/>
    <x v="26"/>
    <x v="1"/>
    <x v="1"/>
    <x v="1"/>
    <x v="1"/>
    <x v="7"/>
    <x v="1"/>
    <n v="15"/>
    <n v="12"/>
    <n v="9"/>
    <n v="135"/>
    <n v="108"/>
    <n v="27"/>
    <n v="8"/>
    <x v="1"/>
  </r>
  <r>
    <x v="792"/>
    <n v="44044"/>
    <x v="685"/>
    <x v="1"/>
    <x v="27"/>
    <x v="2"/>
    <x v="1"/>
    <x v="2"/>
    <x v="1"/>
    <x v="5"/>
    <x v="0"/>
    <n v="16"/>
    <n v="13"/>
    <n v="2"/>
    <n v="32"/>
    <n v="26"/>
    <n v="6"/>
    <n v="8"/>
    <x v="1"/>
  </r>
  <r>
    <x v="793"/>
    <n v="44045"/>
    <x v="686"/>
    <x v="1"/>
    <x v="11"/>
    <x v="3"/>
    <x v="0"/>
    <x v="3"/>
    <x v="1"/>
    <x v="8"/>
    <x v="0"/>
    <n v="20"/>
    <n v="17"/>
    <n v="5"/>
    <n v="100"/>
    <n v="85"/>
    <n v="15"/>
    <n v="8"/>
    <x v="1"/>
  </r>
  <r>
    <x v="794"/>
    <n v="44046"/>
    <x v="687"/>
    <x v="0"/>
    <x v="28"/>
    <x v="0"/>
    <x v="0"/>
    <x v="0"/>
    <x v="1"/>
    <x v="9"/>
    <x v="0"/>
    <n v="12"/>
    <n v="9"/>
    <n v="7"/>
    <n v="84"/>
    <n v="63"/>
    <n v="21"/>
    <n v="8"/>
    <x v="1"/>
  </r>
  <r>
    <x v="795"/>
    <n v="44047"/>
    <x v="688"/>
    <x v="1"/>
    <x v="29"/>
    <x v="1"/>
    <x v="1"/>
    <x v="1"/>
    <x v="0"/>
    <x v="10"/>
    <x v="1"/>
    <n v="12"/>
    <n v="9"/>
    <n v="7"/>
    <n v="84"/>
    <n v="63"/>
    <n v="21"/>
    <n v="8"/>
    <x v="1"/>
  </r>
  <r>
    <x v="796"/>
    <n v="44048"/>
    <x v="689"/>
    <x v="0"/>
    <x v="30"/>
    <x v="2"/>
    <x v="1"/>
    <x v="2"/>
    <x v="0"/>
    <x v="11"/>
    <x v="1"/>
    <n v="18"/>
    <n v="15"/>
    <n v="15"/>
    <n v="270"/>
    <n v="225"/>
    <n v="45"/>
    <n v="8"/>
    <x v="1"/>
  </r>
  <r>
    <x v="797"/>
    <n v="44052"/>
    <x v="690"/>
    <x v="0"/>
    <x v="31"/>
    <x v="3"/>
    <x v="0"/>
    <x v="3"/>
    <x v="0"/>
    <x v="12"/>
    <x v="0"/>
    <n v="10"/>
    <n v="7"/>
    <n v="3"/>
    <n v="30"/>
    <n v="21"/>
    <n v="9"/>
    <n v="8"/>
    <x v="1"/>
  </r>
  <r>
    <x v="798"/>
    <n v="44051"/>
    <x v="691"/>
    <x v="0"/>
    <x v="32"/>
    <x v="0"/>
    <x v="0"/>
    <x v="0"/>
    <x v="0"/>
    <x v="13"/>
    <x v="0"/>
    <n v="15"/>
    <n v="12"/>
    <n v="6"/>
    <n v="90"/>
    <n v="72"/>
    <n v="18"/>
    <n v="8"/>
    <x v="1"/>
  </r>
  <r>
    <x v="799"/>
    <n v="44051"/>
    <x v="692"/>
    <x v="1"/>
    <x v="1"/>
    <x v="1"/>
    <x v="1"/>
    <x v="1"/>
    <x v="0"/>
    <x v="14"/>
    <x v="0"/>
    <n v="15"/>
    <n v="12"/>
    <n v="10"/>
    <n v="150"/>
    <n v="120"/>
    <n v="30"/>
    <n v="8"/>
    <x v="1"/>
  </r>
  <r>
    <x v="800"/>
    <n v="44052"/>
    <x v="693"/>
    <x v="1"/>
    <x v="2"/>
    <x v="2"/>
    <x v="1"/>
    <x v="2"/>
    <x v="0"/>
    <x v="15"/>
    <x v="1"/>
    <n v="23"/>
    <n v="20"/>
    <n v="11"/>
    <n v="253"/>
    <n v="220"/>
    <n v="33"/>
    <n v="8"/>
    <x v="1"/>
  </r>
  <r>
    <x v="801"/>
    <n v="44053"/>
    <x v="694"/>
    <x v="1"/>
    <x v="3"/>
    <x v="3"/>
    <x v="0"/>
    <x v="3"/>
    <x v="0"/>
    <x v="16"/>
    <x v="1"/>
    <n v="9"/>
    <n v="6"/>
    <n v="3"/>
    <n v="27"/>
    <n v="18"/>
    <n v="9"/>
    <n v="8"/>
    <x v="1"/>
  </r>
  <r>
    <x v="802"/>
    <n v="44054"/>
    <x v="695"/>
    <x v="1"/>
    <x v="5"/>
    <x v="0"/>
    <x v="0"/>
    <x v="0"/>
    <x v="0"/>
    <x v="17"/>
    <x v="1"/>
    <n v="18"/>
    <n v="15"/>
    <n v="1"/>
    <n v="18"/>
    <n v="15"/>
    <n v="3"/>
    <n v="8"/>
    <x v="1"/>
  </r>
  <r>
    <x v="803"/>
    <n v="44055"/>
    <x v="696"/>
    <x v="1"/>
    <x v="6"/>
    <x v="1"/>
    <x v="1"/>
    <x v="1"/>
    <x v="0"/>
    <x v="18"/>
    <x v="0"/>
    <n v="14"/>
    <n v="11"/>
    <n v="1"/>
    <n v="14"/>
    <n v="11"/>
    <n v="3"/>
    <n v="8"/>
    <x v="1"/>
  </r>
  <r>
    <x v="804"/>
    <n v="44056"/>
    <x v="697"/>
    <x v="0"/>
    <x v="11"/>
    <x v="2"/>
    <x v="1"/>
    <x v="2"/>
    <x v="0"/>
    <x v="19"/>
    <x v="0"/>
    <n v="30"/>
    <n v="27"/>
    <n v="1"/>
    <n v="30"/>
    <n v="27"/>
    <n v="3"/>
    <n v="8"/>
    <x v="1"/>
  </r>
  <r>
    <x v="805"/>
    <n v="44057"/>
    <x v="698"/>
    <x v="0"/>
    <x v="28"/>
    <x v="3"/>
    <x v="0"/>
    <x v="3"/>
    <x v="0"/>
    <x v="20"/>
    <x v="0"/>
    <n v="16"/>
    <n v="13"/>
    <n v="3"/>
    <n v="48"/>
    <n v="39"/>
    <n v="9"/>
    <n v="8"/>
    <x v="1"/>
  </r>
  <r>
    <x v="806"/>
    <n v="44058"/>
    <x v="699"/>
    <x v="0"/>
    <x v="29"/>
    <x v="0"/>
    <x v="0"/>
    <x v="0"/>
    <x v="0"/>
    <x v="0"/>
    <x v="0"/>
    <n v="52"/>
    <n v="49"/>
    <n v="4"/>
    <n v="208"/>
    <n v="196"/>
    <n v="12"/>
    <n v="8"/>
    <x v="1"/>
  </r>
  <r>
    <x v="807"/>
    <n v="44062"/>
    <x v="700"/>
    <x v="0"/>
    <x v="6"/>
    <x v="1"/>
    <x v="1"/>
    <x v="1"/>
    <x v="0"/>
    <x v="21"/>
    <x v="0"/>
    <n v="14"/>
    <n v="11"/>
    <n v="5"/>
    <n v="70"/>
    <n v="55"/>
    <n v="15"/>
    <n v="8"/>
    <x v="1"/>
  </r>
  <r>
    <x v="808"/>
    <n v="44061"/>
    <x v="701"/>
    <x v="0"/>
    <x v="7"/>
    <x v="2"/>
    <x v="1"/>
    <x v="2"/>
    <x v="0"/>
    <x v="22"/>
    <x v="0"/>
    <n v="6"/>
    <n v="3"/>
    <n v="6"/>
    <n v="36"/>
    <n v="18"/>
    <n v="18"/>
    <n v="8"/>
    <x v="1"/>
  </r>
  <r>
    <x v="809"/>
    <n v="44061"/>
    <x v="702"/>
    <x v="0"/>
    <x v="8"/>
    <x v="3"/>
    <x v="0"/>
    <x v="3"/>
    <x v="0"/>
    <x v="23"/>
    <x v="0"/>
    <n v="13"/>
    <n v="10"/>
    <n v="7"/>
    <n v="91"/>
    <n v="70"/>
    <n v="21"/>
    <n v="8"/>
    <x v="1"/>
  </r>
  <r>
    <x v="810"/>
    <n v="44062"/>
    <x v="703"/>
    <x v="0"/>
    <x v="9"/>
    <x v="0"/>
    <x v="0"/>
    <x v="0"/>
    <x v="0"/>
    <x v="24"/>
    <x v="0"/>
    <n v="15"/>
    <n v="12"/>
    <n v="11"/>
    <n v="165"/>
    <n v="132"/>
    <n v="33"/>
    <n v="8"/>
    <x v="1"/>
  </r>
  <r>
    <x v="811"/>
    <n v="44063"/>
    <x v="704"/>
    <x v="0"/>
    <x v="33"/>
    <x v="1"/>
    <x v="1"/>
    <x v="1"/>
    <x v="0"/>
    <x v="3"/>
    <x v="0"/>
    <n v="20"/>
    <n v="17"/>
    <n v="2"/>
    <n v="40"/>
    <n v="34"/>
    <n v="6"/>
    <n v="8"/>
    <x v="1"/>
  </r>
  <r>
    <x v="812"/>
    <n v="44064"/>
    <x v="705"/>
    <x v="0"/>
    <x v="34"/>
    <x v="2"/>
    <x v="1"/>
    <x v="2"/>
    <x v="0"/>
    <x v="4"/>
    <x v="0"/>
    <n v="12"/>
    <n v="9"/>
    <n v="3"/>
    <n v="36"/>
    <n v="27"/>
    <n v="9"/>
    <n v="8"/>
    <x v="1"/>
  </r>
  <r>
    <x v="813"/>
    <n v="44065"/>
    <x v="706"/>
    <x v="1"/>
    <x v="0"/>
    <x v="3"/>
    <x v="0"/>
    <x v="3"/>
    <x v="0"/>
    <x v="5"/>
    <x v="0"/>
    <n v="16"/>
    <n v="13"/>
    <n v="5"/>
    <n v="80"/>
    <n v="65"/>
    <n v="15"/>
    <n v="8"/>
    <x v="1"/>
  </r>
  <r>
    <x v="814"/>
    <n v="44066"/>
    <x v="707"/>
    <x v="1"/>
    <x v="35"/>
    <x v="0"/>
    <x v="0"/>
    <x v="0"/>
    <x v="0"/>
    <x v="8"/>
    <x v="0"/>
    <n v="20"/>
    <n v="17"/>
    <n v="2"/>
    <n v="40"/>
    <n v="34"/>
    <n v="6"/>
    <n v="8"/>
    <x v="1"/>
  </r>
  <r>
    <x v="815"/>
    <n v="44067"/>
    <x v="708"/>
    <x v="0"/>
    <x v="36"/>
    <x v="1"/>
    <x v="1"/>
    <x v="1"/>
    <x v="0"/>
    <x v="9"/>
    <x v="0"/>
    <n v="12"/>
    <n v="9"/>
    <n v="1"/>
    <n v="12"/>
    <n v="9"/>
    <n v="3"/>
    <n v="8"/>
    <x v="1"/>
  </r>
  <r>
    <x v="816"/>
    <n v="44068"/>
    <x v="709"/>
    <x v="1"/>
    <x v="37"/>
    <x v="2"/>
    <x v="1"/>
    <x v="2"/>
    <x v="0"/>
    <x v="12"/>
    <x v="0"/>
    <n v="10"/>
    <n v="7"/>
    <n v="6"/>
    <n v="60"/>
    <n v="42"/>
    <n v="18"/>
    <n v="8"/>
    <x v="1"/>
  </r>
  <r>
    <x v="817"/>
    <n v="44072"/>
    <x v="710"/>
    <x v="1"/>
    <x v="10"/>
    <x v="3"/>
    <x v="0"/>
    <x v="3"/>
    <x v="0"/>
    <x v="13"/>
    <x v="0"/>
    <n v="15"/>
    <n v="12"/>
    <n v="9"/>
    <n v="135"/>
    <n v="108"/>
    <n v="27"/>
    <n v="8"/>
    <x v="1"/>
  </r>
  <r>
    <x v="818"/>
    <n v="44071"/>
    <x v="711"/>
    <x v="1"/>
    <x v="11"/>
    <x v="0"/>
    <x v="0"/>
    <x v="0"/>
    <x v="0"/>
    <x v="14"/>
    <x v="0"/>
    <n v="15"/>
    <n v="12"/>
    <n v="10"/>
    <n v="150"/>
    <n v="120"/>
    <n v="30"/>
    <n v="8"/>
    <x v="1"/>
  </r>
  <r>
    <x v="819"/>
    <n v="44071"/>
    <x v="712"/>
    <x v="1"/>
    <x v="20"/>
    <x v="1"/>
    <x v="1"/>
    <x v="1"/>
    <x v="0"/>
    <x v="25"/>
    <x v="0"/>
    <n v="20"/>
    <n v="17"/>
    <n v="3"/>
    <n v="60"/>
    <n v="51"/>
    <n v="9"/>
    <n v="8"/>
    <x v="1"/>
  </r>
  <r>
    <x v="820"/>
    <n v="44072"/>
    <x v="713"/>
    <x v="1"/>
    <x v="21"/>
    <x v="2"/>
    <x v="1"/>
    <x v="2"/>
    <x v="0"/>
    <x v="26"/>
    <x v="0"/>
    <n v="12"/>
    <n v="9"/>
    <n v="4"/>
    <n v="48"/>
    <n v="36"/>
    <n v="12"/>
    <n v="8"/>
    <x v="1"/>
  </r>
  <r>
    <x v="821"/>
    <n v="44073"/>
    <x v="714"/>
    <x v="0"/>
    <x v="22"/>
    <x v="3"/>
    <x v="0"/>
    <x v="3"/>
    <x v="0"/>
    <x v="27"/>
    <x v="0"/>
    <n v="13"/>
    <n v="10"/>
    <n v="5"/>
    <n v="65"/>
    <n v="50"/>
    <n v="15"/>
    <n v="8"/>
    <x v="1"/>
  </r>
  <r>
    <x v="822"/>
    <n v="44074"/>
    <x v="715"/>
    <x v="1"/>
    <x v="23"/>
    <x v="0"/>
    <x v="0"/>
    <x v="0"/>
    <x v="0"/>
    <x v="28"/>
    <x v="0"/>
    <n v="15"/>
    <n v="12"/>
    <n v="6"/>
    <n v="90"/>
    <n v="72"/>
    <n v="18"/>
    <n v="8"/>
    <x v="1"/>
  </r>
  <r>
    <x v="823"/>
    <n v="44075"/>
    <x v="716"/>
    <x v="0"/>
    <x v="24"/>
    <x v="1"/>
    <x v="1"/>
    <x v="1"/>
    <x v="0"/>
    <x v="18"/>
    <x v="0"/>
    <n v="14"/>
    <n v="11"/>
    <n v="3"/>
    <n v="42"/>
    <n v="33"/>
    <n v="9"/>
    <n v="9"/>
    <x v="0"/>
  </r>
  <r>
    <x v="824"/>
    <n v="44076"/>
    <x v="717"/>
    <x v="1"/>
    <x v="13"/>
    <x v="2"/>
    <x v="1"/>
    <x v="2"/>
    <x v="0"/>
    <x v="19"/>
    <x v="0"/>
    <n v="30"/>
    <n v="27"/>
    <n v="7"/>
    <n v="210"/>
    <n v="189"/>
    <n v="21"/>
    <n v="9"/>
    <x v="0"/>
  </r>
  <r>
    <x v="825"/>
    <n v="44077"/>
    <x v="718"/>
    <x v="0"/>
    <x v="14"/>
    <x v="3"/>
    <x v="0"/>
    <x v="3"/>
    <x v="0"/>
    <x v="20"/>
    <x v="0"/>
    <n v="16"/>
    <n v="13"/>
    <n v="5"/>
    <n v="80"/>
    <n v="65"/>
    <n v="15"/>
    <n v="9"/>
    <x v="0"/>
  </r>
  <r>
    <x v="826"/>
    <n v="44078"/>
    <x v="719"/>
    <x v="1"/>
    <x v="15"/>
    <x v="0"/>
    <x v="0"/>
    <x v="0"/>
    <x v="0"/>
    <x v="1"/>
    <x v="1"/>
    <n v="9"/>
    <n v="6"/>
    <n v="8"/>
    <n v="72"/>
    <n v="48"/>
    <n v="24"/>
    <n v="9"/>
    <x v="0"/>
  </r>
  <r>
    <x v="827"/>
    <n v="44079"/>
    <x v="720"/>
    <x v="0"/>
    <x v="34"/>
    <x v="1"/>
    <x v="1"/>
    <x v="1"/>
    <x v="0"/>
    <x v="2"/>
    <x v="1"/>
    <n v="5"/>
    <n v="2"/>
    <n v="9"/>
    <n v="45"/>
    <n v="18"/>
    <n v="27"/>
    <n v="9"/>
    <x v="0"/>
  </r>
  <r>
    <x v="828"/>
    <n v="44083"/>
    <x v="721"/>
    <x v="0"/>
    <x v="0"/>
    <x v="2"/>
    <x v="1"/>
    <x v="2"/>
    <x v="0"/>
    <x v="29"/>
    <x v="1"/>
    <n v="18"/>
    <n v="15"/>
    <n v="2"/>
    <n v="36"/>
    <n v="30"/>
    <n v="6"/>
    <n v="9"/>
    <x v="0"/>
  </r>
  <r>
    <x v="829"/>
    <n v="44082"/>
    <x v="722"/>
    <x v="0"/>
    <x v="35"/>
    <x v="3"/>
    <x v="0"/>
    <x v="3"/>
    <x v="0"/>
    <x v="30"/>
    <x v="1"/>
    <n v="10"/>
    <n v="7"/>
    <n v="5"/>
    <n v="50"/>
    <n v="35"/>
    <n v="15"/>
    <n v="9"/>
    <x v="0"/>
  </r>
  <r>
    <x v="830"/>
    <n v="44082"/>
    <x v="723"/>
    <x v="1"/>
    <x v="36"/>
    <x v="0"/>
    <x v="0"/>
    <x v="0"/>
    <x v="0"/>
    <x v="8"/>
    <x v="0"/>
    <n v="20"/>
    <n v="17"/>
    <n v="7"/>
    <n v="140"/>
    <n v="119"/>
    <n v="21"/>
    <n v="9"/>
    <x v="0"/>
  </r>
  <r>
    <x v="831"/>
    <n v="44083"/>
    <x v="724"/>
    <x v="1"/>
    <x v="37"/>
    <x v="1"/>
    <x v="1"/>
    <x v="1"/>
    <x v="0"/>
    <x v="9"/>
    <x v="0"/>
    <n v="12"/>
    <n v="9"/>
    <n v="7"/>
    <n v="84"/>
    <n v="63"/>
    <n v="21"/>
    <n v="9"/>
    <x v="0"/>
  </r>
  <r>
    <x v="832"/>
    <n v="44084"/>
    <x v="725"/>
    <x v="0"/>
    <x v="26"/>
    <x v="2"/>
    <x v="1"/>
    <x v="2"/>
    <x v="0"/>
    <x v="12"/>
    <x v="0"/>
    <n v="10"/>
    <n v="7"/>
    <n v="15"/>
    <n v="150"/>
    <n v="105"/>
    <n v="45"/>
    <n v="9"/>
    <x v="0"/>
  </r>
  <r>
    <x v="833"/>
    <n v="44085"/>
    <x v="726"/>
    <x v="1"/>
    <x v="27"/>
    <x v="3"/>
    <x v="0"/>
    <x v="3"/>
    <x v="0"/>
    <x v="13"/>
    <x v="0"/>
    <n v="15"/>
    <n v="12"/>
    <n v="3"/>
    <n v="45"/>
    <n v="36"/>
    <n v="9"/>
    <n v="9"/>
    <x v="0"/>
  </r>
  <r>
    <x v="834"/>
    <n v="44086"/>
    <x v="727"/>
    <x v="1"/>
    <x v="11"/>
    <x v="0"/>
    <x v="0"/>
    <x v="0"/>
    <x v="0"/>
    <x v="14"/>
    <x v="0"/>
    <n v="15"/>
    <n v="12"/>
    <n v="6"/>
    <n v="90"/>
    <n v="72"/>
    <n v="18"/>
    <n v="9"/>
    <x v="0"/>
  </r>
  <r>
    <x v="835"/>
    <n v="44087"/>
    <x v="728"/>
    <x v="1"/>
    <x v="28"/>
    <x v="1"/>
    <x v="1"/>
    <x v="1"/>
    <x v="0"/>
    <x v="25"/>
    <x v="0"/>
    <n v="20"/>
    <n v="17"/>
    <n v="10"/>
    <n v="200"/>
    <n v="170"/>
    <n v="30"/>
    <n v="9"/>
    <x v="0"/>
  </r>
  <r>
    <x v="836"/>
    <n v="44088"/>
    <x v="729"/>
    <x v="1"/>
    <x v="11"/>
    <x v="2"/>
    <x v="1"/>
    <x v="2"/>
    <x v="0"/>
    <x v="26"/>
    <x v="0"/>
    <n v="12"/>
    <n v="9"/>
    <n v="11"/>
    <n v="132"/>
    <n v="99"/>
    <n v="33"/>
    <n v="9"/>
    <x v="0"/>
  </r>
  <r>
    <x v="837"/>
    <n v="44089"/>
    <x v="730"/>
    <x v="0"/>
    <x v="28"/>
    <x v="3"/>
    <x v="0"/>
    <x v="3"/>
    <x v="1"/>
    <x v="27"/>
    <x v="0"/>
    <n v="13"/>
    <n v="10"/>
    <n v="3"/>
    <n v="39"/>
    <n v="30"/>
    <n v="9"/>
    <n v="9"/>
    <x v="0"/>
  </r>
  <r>
    <x v="838"/>
    <n v="44093"/>
    <x v="731"/>
    <x v="0"/>
    <x v="29"/>
    <x v="0"/>
    <x v="0"/>
    <x v="0"/>
    <x v="1"/>
    <x v="28"/>
    <x v="0"/>
    <n v="15"/>
    <n v="12"/>
    <n v="1"/>
    <n v="15"/>
    <n v="12"/>
    <n v="3"/>
    <n v="9"/>
    <x v="0"/>
  </r>
  <r>
    <x v="839"/>
    <n v="44092"/>
    <x v="732"/>
    <x v="0"/>
    <x v="30"/>
    <x v="1"/>
    <x v="1"/>
    <x v="1"/>
    <x v="1"/>
    <x v="18"/>
    <x v="0"/>
    <n v="14"/>
    <n v="11"/>
    <n v="1"/>
    <n v="14"/>
    <n v="11"/>
    <n v="3"/>
    <n v="9"/>
    <x v="0"/>
  </r>
  <r>
    <x v="840"/>
    <n v="44092"/>
    <x v="733"/>
    <x v="1"/>
    <x v="31"/>
    <x v="2"/>
    <x v="1"/>
    <x v="2"/>
    <x v="1"/>
    <x v="19"/>
    <x v="0"/>
    <n v="30"/>
    <n v="27"/>
    <n v="1"/>
    <n v="30"/>
    <n v="27"/>
    <n v="3"/>
    <n v="9"/>
    <x v="0"/>
  </r>
  <r>
    <x v="841"/>
    <n v="44093"/>
    <x v="734"/>
    <x v="0"/>
    <x v="32"/>
    <x v="3"/>
    <x v="0"/>
    <x v="3"/>
    <x v="1"/>
    <x v="20"/>
    <x v="0"/>
    <n v="16"/>
    <n v="13"/>
    <n v="3"/>
    <n v="48"/>
    <n v="39"/>
    <n v="9"/>
    <n v="9"/>
    <x v="0"/>
  </r>
  <r>
    <x v="842"/>
    <n v="44094"/>
    <x v="735"/>
    <x v="1"/>
    <x v="1"/>
    <x v="0"/>
    <x v="0"/>
    <x v="0"/>
    <x v="1"/>
    <x v="1"/>
    <x v="1"/>
    <n v="9"/>
    <n v="6"/>
    <n v="4"/>
    <n v="36"/>
    <n v="24"/>
    <n v="12"/>
    <n v="9"/>
    <x v="0"/>
  </r>
  <r>
    <x v="843"/>
    <n v="44095"/>
    <x v="736"/>
    <x v="0"/>
    <x v="2"/>
    <x v="1"/>
    <x v="1"/>
    <x v="1"/>
    <x v="1"/>
    <x v="2"/>
    <x v="1"/>
    <n v="5"/>
    <n v="2"/>
    <n v="5"/>
    <n v="25"/>
    <n v="10"/>
    <n v="15"/>
    <n v="9"/>
    <x v="0"/>
  </r>
  <r>
    <x v="844"/>
    <n v="44096"/>
    <x v="737"/>
    <x v="1"/>
    <x v="3"/>
    <x v="2"/>
    <x v="1"/>
    <x v="2"/>
    <x v="1"/>
    <x v="29"/>
    <x v="1"/>
    <n v="18"/>
    <n v="15"/>
    <n v="6"/>
    <n v="108"/>
    <n v="90"/>
    <n v="18"/>
    <n v="9"/>
    <x v="0"/>
  </r>
  <r>
    <x v="845"/>
    <n v="44097"/>
    <x v="738"/>
    <x v="0"/>
    <x v="38"/>
    <x v="3"/>
    <x v="0"/>
    <x v="3"/>
    <x v="1"/>
    <x v="30"/>
    <x v="1"/>
    <n v="10"/>
    <n v="7"/>
    <n v="7"/>
    <n v="70"/>
    <n v="49"/>
    <n v="21"/>
    <n v="9"/>
    <x v="0"/>
  </r>
  <r>
    <x v="846"/>
    <n v="44098"/>
    <x v="739"/>
    <x v="0"/>
    <x v="39"/>
    <x v="0"/>
    <x v="0"/>
    <x v="0"/>
    <x v="1"/>
    <x v="31"/>
    <x v="1"/>
    <n v="20"/>
    <n v="17"/>
    <n v="11"/>
    <n v="220"/>
    <n v="187"/>
    <n v="33"/>
    <n v="9"/>
    <x v="0"/>
  </r>
  <r>
    <x v="847"/>
    <n v="44099"/>
    <x v="740"/>
    <x v="0"/>
    <x v="4"/>
    <x v="1"/>
    <x v="1"/>
    <x v="1"/>
    <x v="1"/>
    <x v="6"/>
    <x v="1"/>
    <n v="70"/>
    <n v="67"/>
    <n v="2"/>
    <n v="140"/>
    <n v="134"/>
    <n v="6"/>
    <n v="9"/>
    <x v="0"/>
  </r>
  <r>
    <x v="848"/>
    <n v="44103"/>
    <x v="741"/>
    <x v="1"/>
    <x v="5"/>
    <x v="2"/>
    <x v="1"/>
    <x v="2"/>
    <x v="1"/>
    <x v="7"/>
    <x v="1"/>
    <n v="15"/>
    <n v="12"/>
    <n v="3"/>
    <n v="45"/>
    <n v="36"/>
    <n v="9"/>
    <n v="9"/>
    <x v="0"/>
  </r>
  <r>
    <x v="849"/>
    <n v="44102"/>
    <x v="742"/>
    <x v="1"/>
    <x v="2"/>
    <x v="2"/>
    <x v="1"/>
    <x v="2"/>
    <x v="0"/>
    <x v="10"/>
    <x v="1"/>
    <n v="12"/>
    <n v="9"/>
    <n v="5"/>
    <n v="60"/>
    <n v="45"/>
    <n v="15"/>
    <n v="9"/>
    <x v="0"/>
  </r>
  <r>
    <x v="850"/>
    <n v="44102"/>
    <x v="743"/>
    <x v="1"/>
    <x v="3"/>
    <x v="3"/>
    <x v="0"/>
    <x v="3"/>
    <x v="0"/>
    <x v="11"/>
    <x v="1"/>
    <n v="18"/>
    <n v="15"/>
    <n v="2"/>
    <n v="36"/>
    <n v="30"/>
    <n v="6"/>
    <n v="9"/>
    <x v="0"/>
  </r>
  <r>
    <x v="851"/>
    <n v="44103"/>
    <x v="744"/>
    <x v="0"/>
    <x v="5"/>
    <x v="2"/>
    <x v="1"/>
    <x v="2"/>
    <x v="0"/>
    <x v="15"/>
    <x v="1"/>
    <n v="23"/>
    <n v="20"/>
    <n v="1"/>
    <n v="23"/>
    <n v="20"/>
    <n v="3"/>
    <n v="9"/>
    <x v="0"/>
  </r>
  <r>
    <x v="852"/>
    <n v="44073"/>
    <x v="745"/>
    <x v="1"/>
    <x v="6"/>
    <x v="3"/>
    <x v="0"/>
    <x v="3"/>
    <x v="0"/>
    <x v="16"/>
    <x v="1"/>
    <n v="9"/>
    <n v="6"/>
    <n v="6"/>
    <n v="54"/>
    <n v="36"/>
    <n v="18"/>
    <n v="8"/>
    <x v="1"/>
  </r>
  <r>
    <x v="853"/>
    <n v="44074"/>
    <x v="746"/>
    <x v="0"/>
    <x v="11"/>
    <x v="2"/>
    <x v="1"/>
    <x v="2"/>
    <x v="1"/>
    <x v="17"/>
    <x v="1"/>
    <n v="18"/>
    <n v="15"/>
    <n v="9"/>
    <n v="162"/>
    <n v="135"/>
    <n v="27"/>
    <n v="8"/>
    <x v="1"/>
  </r>
  <r>
    <x v="854"/>
    <n v="44075"/>
    <x v="747"/>
    <x v="1"/>
    <x v="28"/>
    <x v="3"/>
    <x v="0"/>
    <x v="3"/>
    <x v="1"/>
    <x v="0"/>
    <x v="0"/>
    <n v="52"/>
    <n v="49"/>
    <n v="10"/>
    <n v="520"/>
    <n v="490"/>
    <n v="30"/>
    <n v="9"/>
    <x v="0"/>
  </r>
  <r>
    <x v="855"/>
    <n v="44076"/>
    <x v="748"/>
    <x v="0"/>
    <x v="29"/>
    <x v="2"/>
    <x v="1"/>
    <x v="2"/>
    <x v="1"/>
    <x v="1"/>
    <x v="1"/>
    <n v="9"/>
    <n v="6"/>
    <n v="3"/>
    <n v="27"/>
    <n v="18"/>
    <n v="9"/>
    <n v="9"/>
    <x v="0"/>
  </r>
  <r>
    <x v="856"/>
    <n v="44077"/>
    <x v="749"/>
    <x v="0"/>
    <x v="6"/>
    <x v="3"/>
    <x v="0"/>
    <x v="3"/>
    <x v="1"/>
    <x v="2"/>
    <x v="1"/>
    <n v="5"/>
    <n v="2"/>
    <n v="4"/>
    <n v="20"/>
    <n v="8"/>
    <n v="12"/>
    <n v="9"/>
    <x v="0"/>
  </r>
  <r>
    <x v="857"/>
    <n v="44078"/>
    <x v="750"/>
    <x v="1"/>
    <x v="7"/>
    <x v="2"/>
    <x v="1"/>
    <x v="2"/>
    <x v="1"/>
    <x v="21"/>
    <x v="0"/>
    <n v="14"/>
    <n v="11"/>
    <n v="5"/>
    <n v="70"/>
    <n v="55"/>
    <n v="15"/>
    <n v="9"/>
    <x v="0"/>
  </r>
  <r>
    <x v="858"/>
    <n v="44079"/>
    <x v="751"/>
    <x v="0"/>
    <x v="8"/>
    <x v="3"/>
    <x v="0"/>
    <x v="3"/>
    <x v="1"/>
    <x v="22"/>
    <x v="0"/>
    <n v="6"/>
    <n v="3"/>
    <n v="6"/>
    <n v="36"/>
    <n v="18"/>
    <n v="18"/>
    <n v="9"/>
    <x v="0"/>
  </r>
  <r>
    <x v="859"/>
    <n v="44083"/>
    <x v="752"/>
    <x v="0"/>
    <x v="9"/>
    <x v="2"/>
    <x v="1"/>
    <x v="2"/>
    <x v="1"/>
    <x v="30"/>
    <x v="1"/>
    <n v="10"/>
    <n v="7"/>
    <n v="3"/>
    <n v="30"/>
    <n v="21"/>
    <n v="9"/>
    <n v="9"/>
    <x v="0"/>
  </r>
  <r>
    <x v="860"/>
    <n v="44082"/>
    <x v="753"/>
    <x v="0"/>
    <x v="33"/>
    <x v="3"/>
    <x v="0"/>
    <x v="3"/>
    <x v="1"/>
    <x v="23"/>
    <x v="0"/>
    <n v="13"/>
    <n v="10"/>
    <n v="7"/>
    <n v="91"/>
    <n v="70"/>
    <n v="21"/>
    <n v="9"/>
    <x v="0"/>
  </r>
  <r>
    <x v="861"/>
    <n v="44082"/>
    <x v="754"/>
    <x v="0"/>
    <x v="34"/>
    <x v="2"/>
    <x v="1"/>
    <x v="2"/>
    <x v="1"/>
    <x v="31"/>
    <x v="1"/>
    <n v="20"/>
    <n v="17"/>
    <n v="5"/>
    <n v="100"/>
    <n v="85"/>
    <n v="15"/>
    <n v="9"/>
    <x v="0"/>
  </r>
  <r>
    <x v="862"/>
    <n v="44083"/>
    <x v="755"/>
    <x v="1"/>
    <x v="0"/>
    <x v="3"/>
    <x v="0"/>
    <x v="3"/>
    <x v="1"/>
    <x v="24"/>
    <x v="0"/>
    <n v="15"/>
    <n v="12"/>
    <n v="8"/>
    <n v="120"/>
    <n v="96"/>
    <n v="24"/>
    <n v="9"/>
    <x v="0"/>
  </r>
  <r>
    <x v="863"/>
    <n v="44084"/>
    <x v="756"/>
    <x v="0"/>
    <x v="35"/>
    <x v="3"/>
    <x v="0"/>
    <x v="3"/>
    <x v="1"/>
    <x v="3"/>
    <x v="0"/>
    <n v="20"/>
    <n v="17"/>
    <n v="9"/>
    <n v="180"/>
    <n v="153"/>
    <n v="27"/>
    <n v="9"/>
    <x v="0"/>
  </r>
  <r>
    <x v="864"/>
    <n v="44085"/>
    <x v="757"/>
    <x v="1"/>
    <x v="36"/>
    <x v="2"/>
    <x v="1"/>
    <x v="2"/>
    <x v="1"/>
    <x v="4"/>
    <x v="0"/>
    <n v="12"/>
    <n v="9"/>
    <n v="2"/>
    <n v="24"/>
    <n v="18"/>
    <n v="6"/>
    <n v="9"/>
    <x v="0"/>
  </r>
  <r>
    <x v="865"/>
    <n v="44086"/>
    <x v="758"/>
    <x v="1"/>
    <x v="37"/>
    <x v="3"/>
    <x v="0"/>
    <x v="3"/>
    <x v="1"/>
    <x v="5"/>
    <x v="0"/>
    <n v="16"/>
    <n v="13"/>
    <n v="5"/>
    <n v="80"/>
    <n v="65"/>
    <n v="15"/>
    <n v="9"/>
    <x v="0"/>
  </r>
  <r>
    <x v="866"/>
    <n v="44087"/>
    <x v="759"/>
    <x v="1"/>
    <x v="10"/>
    <x v="3"/>
    <x v="0"/>
    <x v="3"/>
    <x v="1"/>
    <x v="6"/>
    <x v="1"/>
    <n v="70"/>
    <n v="67"/>
    <n v="7"/>
    <n v="490"/>
    <n v="469"/>
    <n v="21"/>
    <n v="9"/>
    <x v="0"/>
  </r>
  <r>
    <x v="867"/>
    <n v="44088"/>
    <x v="760"/>
    <x v="0"/>
    <x v="11"/>
    <x v="3"/>
    <x v="0"/>
    <x v="3"/>
    <x v="1"/>
    <x v="7"/>
    <x v="1"/>
    <n v="15"/>
    <n v="12"/>
    <n v="7"/>
    <n v="105"/>
    <n v="84"/>
    <n v="21"/>
    <n v="9"/>
    <x v="0"/>
  </r>
  <r>
    <x v="868"/>
    <n v="44089"/>
    <x v="761"/>
    <x v="0"/>
    <x v="11"/>
    <x v="0"/>
    <x v="0"/>
    <x v="0"/>
    <x v="0"/>
    <x v="5"/>
    <x v="0"/>
    <n v="16"/>
    <n v="13"/>
    <n v="15"/>
    <n v="240"/>
    <n v="195"/>
    <n v="45"/>
    <n v="9"/>
    <x v="0"/>
  </r>
  <r>
    <x v="869"/>
    <n v="44093"/>
    <x v="762"/>
    <x v="1"/>
    <x v="28"/>
    <x v="0"/>
    <x v="0"/>
    <x v="0"/>
    <x v="0"/>
    <x v="8"/>
    <x v="0"/>
    <n v="20"/>
    <n v="17"/>
    <n v="3"/>
    <n v="60"/>
    <n v="51"/>
    <n v="9"/>
    <n v="9"/>
    <x v="0"/>
  </r>
  <r>
    <x v="870"/>
    <n v="44092"/>
    <x v="763"/>
    <x v="1"/>
    <x v="29"/>
    <x v="1"/>
    <x v="1"/>
    <x v="1"/>
    <x v="0"/>
    <x v="9"/>
    <x v="0"/>
    <n v="12"/>
    <n v="9"/>
    <n v="6"/>
    <n v="72"/>
    <n v="54"/>
    <n v="18"/>
    <n v="9"/>
    <x v="0"/>
  </r>
  <r>
    <x v="871"/>
    <n v="44092"/>
    <x v="764"/>
    <x v="1"/>
    <x v="30"/>
    <x v="2"/>
    <x v="1"/>
    <x v="2"/>
    <x v="0"/>
    <x v="10"/>
    <x v="1"/>
    <n v="12"/>
    <n v="9"/>
    <n v="10"/>
    <n v="120"/>
    <n v="90"/>
    <n v="30"/>
    <n v="9"/>
    <x v="0"/>
  </r>
  <r>
    <x v="872"/>
    <n v="44093"/>
    <x v="765"/>
    <x v="0"/>
    <x v="31"/>
    <x v="3"/>
    <x v="0"/>
    <x v="3"/>
    <x v="0"/>
    <x v="11"/>
    <x v="1"/>
    <n v="18"/>
    <n v="15"/>
    <n v="11"/>
    <n v="198"/>
    <n v="165"/>
    <n v="33"/>
    <n v="9"/>
    <x v="0"/>
  </r>
  <r>
    <x v="873"/>
    <n v="44094"/>
    <x v="766"/>
    <x v="1"/>
    <x v="32"/>
    <x v="0"/>
    <x v="0"/>
    <x v="0"/>
    <x v="0"/>
    <x v="12"/>
    <x v="0"/>
    <n v="10"/>
    <n v="7"/>
    <n v="3"/>
    <n v="30"/>
    <n v="21"/>
    <n v="9"/>
    <n v="9"/>
    <x v="0"/>
  </r>
  <r>
    <x v="874"/>
    <n v="44095"/>
    <x v="767"/>
    <x v="0"/>
    <x v="1"/>
    <x v="0"/>
    <x v="0"/>
    <x v="0"/>
    <x v="0"/>
    <x v="13"/>
    <x v="0"/>
    <n v="15"/>
    <n v="12"/>
    <n v="1"/>
    <n v="15"/>
    <n v="12"/>
    <n v="3"/>
    <n v="9"/>
    <x v="0"/>
  </r>
  <r>
    <x v="875"/>
    <n v="44096"/>
    <x v="768"/>
    <x v="1"/>
    <x v="2"/>
    <x v="1"/>
    <x v="1"/>
    <x v="1"/>
    <x v="0"/>
    <x v="14"/>
    <x v="0"/>
    <n v="15"/>
    <n v="12"/>
    <n v="1"/>
    <n v="15"/>
    <n v="12"/>
    <n v="3"/>
    <n v="9"/>
    <x v="0"/>
  </r>
  <r>
    <x v="876"/>
    <n v="44097"/>
    <x v="769"/>
    <x v="1"/>
    <x v="3"/>
    <x v="2"/>
    <x v="1"/>
    <x v="2"/>
    <x v="0"/>
    <x v="15"/>
    <x v="1"/>
    <n v="23"/>
    <n v="20"/>
    <n v="1"/>
    <n v="23"/>
    <n v="20"/>
    <n v="3"/>
    <n v="9"/>
    <x v="0"/>
  </r>
  <r>
    <x v="877"/>
    <n v="44098"/>
    <x v="770"/>
    <x v="0"/>
    <x v="38"/>
    <x v="3"/>
    <x v="0"/>
    <x v="3"/>
    <x v="0"/>
    <x v="16"/>
    <x v="1"/>
    <n v="9"/>
    <n v="6"/>
    <n v="3"/>
    <n v="27"/>
    <n v="18"/>
    <n v="9"/>
    <n v="9"/>
    <x v="0"/>
  </r>
  <r>
    <x v="878"/>
    <n v="44099"/>
    <x v="771"/>
    <x v="0"/>
    <x v="39"/>
    <x v="0"/>
    <x v="0"/>
    <x v="0"/>
    <x v="0"/>
    <x v="17"/>
    <x v="1"/>
    <n v="18"/>
    <n v="15"/>
    <n v="4"/>
    <n v="72"/>
    <n v="60"/>
    <n v="12"/>
    <n v="9"/>
    <x v="0"/>
  </r>
  <r>
    <x v="879"/>
    <n v="44103"/>
    <x v="772"/>
    <x v="1"/>
    <x v="3"/>
    <x v="2"/>
    <x v="1"/>
    <x v="2"/>
    <x v="0"/>
    <x v="18"/>
    <x v="0"/>
    <n v="14"/>
    <n v="11"/>
    <n v="5"/>
    <n v="70"/>
    <n v="55"/>
    <n v="15"/>
    <n v="9"/>
    <x v="0"/>
  </r>
  <r>
    <x v="880"/>
    <n v="44102"/>
    <x v="773"/>
    <x v="1"/>
    <x v="38"/>
    <x v="3"/>
    <x v="0"/>
    <x v="3"/>
    <x v="0"/>
    <x v="19"/>
    <x v="0"/>
    <n v="30"/>
    <n v="27"/>
    <n v="6"/>
    <n v="180"/>
    <n v="162"/>
    <n v="18"/>
    <n v="9"/>
    <x v="0"/>
  </r>
  <r>
    <x v="881"/>
    <n v="44102"/>
    <x v="774"/>
    <x v="1"/>
    <x v="39"/>
    <x v="0"/>
    <x v="0"/>
    <x v="0"/>
    <x v="0"/>
    <x v="20"/>
    <x v="0"/>
    <n v="16"/>
    <n v="13"/>
    <n v="7"/>
    <n v="112"/>
    <n v="91"/>
    <n v="21"/>
    <n v="9"/>
    <x v="0"/>
  </r>
  <r>
    <x v="882"/>
    <n v="44103"/>
    <x v="775"/>
    <x v="0"/>
    <x v="3"/>
    <x v="2"/>
    <x v="1"/>
    <x v="2"/>
    <x v="0"/>
    <x v="0"/>
    <x v="0"/>
    <n v="52"/>
    <n v="49"/>
    <n v="11"/>
    <n v="572"/>
    <n v="539"/>
    <n v="33"/>
    <n v="9"/>
    <x v="0"/>
  </r>
  <r>
    <x v="883"/>
    <n v="44073"/>
    <x v="776"/>
    <x v="1"/>
    <x v="38"/>
    <x v="3"/>
    <x v="0"/>
    <x v="3"/>
    <x v="0"/>
    <x v="21"/>
    <x v="0"/>
    <n v="14"/>
    <n v="11"/>
    <n v="2"/>
    <n v="28"/>
    <n v="22"/>
    <n v="6"/>
    <n v="8"/>
    <x v="1"/>
  </r>
  <r>
    <x v="884"/>
    <n v="44074"/>
    <x v="777"/>
    <x v="1"/>
    <x v="39"/>
    <x v="0"/>
    <x v="0"/>
    <x v="0"/>
    <x v="0"/>
    <x v="22"/>
    <x v="0"/>
    <n v="6"/>
    <n v="3"/>
    <n v="3"/>
    <n v="18"/>
    <n v="9"/>
    <n v="9"/>
    <n v="8"/>
    <x v="1"/>
  </r>
  <r>
    <x v="885"/>
    <n v="44075"/>
    <x v="778"/>
    <x v="0"/>
    <x v="3"/>
    <x v="2"/>
    <x v="1"/>
    <x v="2"/>
    <x v="0"/>
    <x v="23"/>
    <x v="0"/>
    <n v="13"/>
    <n v="10"/>
    <n v="5"/>
    <n v="65"/>
    <n v="50"/>
    <n v="15"/>
    <n v="9"/>
    <x v="0"/>
  </r>
  <r>
    <x v="886"/>
    <n v="44076"/>
    <x v="779"/>
    <x v="0"/>
    <x v="38"/>
    <x v="3"/>
    <x v="0"/>
    <x v="3"/>
    <x v="0"/>
    <x v="24"/>
    <x v="0"/>
    <n v="15"/>
    <n v="12"/>
    <n v="2"/>
    <n v="30"/>
    <n v="24"/>
    <n v="6"/>
    <n v="9"/>
    <x v="0"/>
  </r>
  <r>
    <x v="887"/>
    <n v="44077"/>
    <x v="780"/>
    <x v="0"/>
    <x v="39"/>
    <x v="0"/>
    <x v="0"/>
    <x v="0"/>
    <x v="0"/>
    <x v="3"/>
    <x v="0"/>
    <n v="20"/>
    <n v="17"/>
    <n v="1"/>
    <n v="20"/>
    <n v="17"/>
    <n v="3"/>
    <n v="9"/>
    <x v="0"/>
  </r>
  <r>
    <x v="888"/>
    <n v="44078"/>
    <x v="781"/>
    <x v="1"/>
    <x v="3"/>
    <x v="2"/>
    <x v="1"/>
    <x v="2"/>
    <x v="0"/>
    <x v="4"/>
    <x v="0"/>
    <n v="12"/>
    <n v="9"/>
    <n v="6"/>
    <n v="72"/>
    <n v="54"/>
    <n v="18"/>
    <n v="9"/>
    <x v="0"/>
  </r>
  <r>
    <x v="889"/>
    <n v="44092"/>
    <x v="782"/>
    <x v="1"/>
    <x v="38"/>
    <x v="3"/>
    <x v="0"/>
    <x v="3"/>
    <x v="0"/>
    <x v="5"/>
    <x v="0"/>
    <n v="16"/>
    <n v="13"/>
    <n v="9"/>
    <n v="144"/>
    <n v="117"/>
    <n v="27"/>
    <n v="9"/>
    <x v="0"/>
  </r>
  <r>
    <x v="890"/>
    <n v="44092"/>
    <x v="783"/>
    <x v="1"/>
    <x v="39"/>
    <x v="0"/>
    <x v="0"/>
    <x v="0"/>
    <x v="0"/>
    <x v="8"/>
    <x v="0"/>
    <n v="20"/>
    <n v="17"/>
    <n v="10"/>
    <n v="200"/>
    <n v="170"/>
    <n v="30"/>
    <n v="9"/>
    <x v="0"/>
  </r>
  <r>
    <x v="891"/>
    <n v="44093"/>
    <x v="784"/>
    <x v="0"/>
    <x v="3"/>
    <x v="2"/>
    <x v="1"/>
    <x v="2"/>
    <x v="0"/>
    <x v="9"/>
    <x v="0"/>
    <n v="12"/>
    <n v="9"/>
    <n v="3"/>
    <n v="36"/>
    <n v="27"/>
    <n v="9"/>
    <n v="9"/>
    <x v="0"/>
  </r>
  <r>
    <x v="892"/>
    <n v="44094"/>
    <x v="785"/>
    <x v="0"/>
    <x v="38"/>
    <x v="3"/>
    <x v="0"/>
    <x v="3"/>
    <x v="0"/>
    <x v="12"/>
    <x v="0"/>
    <n v="10"/>
    <n v="7"/>
    <n v="4"/>
    <n v="40"/>
    <n v="28"/>
    <n v="12"/>
    <n v="9"/>
    <x v="0"/>
  </r>
  <r>
    <x v="893"/>
    <n v="44095"/>
    <x v="786"/>
    <x v="1"/>
    <x v="39"/>
    <x v="0"/>
    <x v="0"/>
    <x v="0"/>
    <x v="0"/>
    <x v="13"/>
    <x v="0"/>
    <n v="15"/>
    <n v="12"/>
    <n v="5"/>
    <n v="75"/>
    <n v="60"/>
    <n v="15"/>
    <n v="9"/>
    <x v="0"/>
  </r>
  <r>
    <x v="894"/>
    <n v="44096"/>
    <x v="787"/>
    <x v="0"/>
    <x v="3"/>
    <x v="2"/>
    <x v="1"/>
    <x v="2"/>
    <x v="0"/>
    <x v="14"/>
    <x v="0"/>
    <n v="15"/>
    <n v="12"/>
    <n v="6"/>
    <n v="90"/>
    <n v="72"/>
    <n v="18"/>
    <n v="9"/>
    <x v="0"/>
  </r>
  <r>
    <x v="895"/>
    <n v="44097"/>
    <x v="788"/>
    <x v="1"/>
    <x v="38"/>
    <x v="3"/>
    <x v="0"/>
    <x v="3"/>
    <x v="0"/>
    <x v="25"/>
    <x v="0"/>
    <n v="20"/>
    <n v="17"/>
    <n v="3"/>
    <n v="60"/>
    <n v="51"/>
    <n v="9"/>
    <n v="9"/>
    <x v="0"/>
  </r>
  <r>
    <x v="896"/>
    <n v="44098"/>
    <x v="789"/>
    <x v="0"/>
    <x v="39"/>
    <x v="0"/>
    <x v="0"/>
    <x v="0"/>
    <x v="0"/>
    <x v="26"/>
    <x v="0"/>
    <n v="12"/>
    <n v="9"/>
    <n v="7"/>
    <n v="84"/>
    <n v="63"/>
    <n v="21"/>
    <n v="9"/>
    <x v="0"/>
  </r>
  <r>
    <x v="897"/>
    <n v="44099"/>
    <x v="790"/>
    <x v="1"/>
    <x v="3"/>
    <x v="2"/>
    <x v="1"/>
    <x v="2"/>
    <x v="0"/>
    <x v="27"/>
    <x v="0"/>
    <n v="13"/>
    <n v="10"/>
    <n v="5"/>
    <n v="65"/>
    <n v="50"/>
    <n v="15"/>
    <n v="9"/>
    <x v="0"/>
  </r>
  <r>
    <x v="898"/>
    <n v="44103"/>
    <x v="791"/>
    <x v="1"/>
    <x v="38"/>
    <x v="3"/>
    <x v="0"/>
    <x v="3"/>
    <x v="0"/>
    <x v="28"/>
    <x v="0"/>
    <n v="15"/>
    <n v="12"/>
    <n v="8"/>
    <n v="120"/>
    <n v="96"/>
    <n v="24"/>
    <n v="9"/>
    <x v="0"/>
  </r>
  <r>
    <x v="899"/>
    <n v="44102"/>
    <x v="792"/>
    <x v="0"/>
    <x v="39"/>
    <x v="0"/>
    <x v="0"/>
    <x v="0"/>
    <x v="0"/>
    <x v="18"/>
    <x v="0"/>
    <n v="14"/>
    <n v="11"/>
    <n v="9"/>
    <n v="126"/>
    <n v="99"/>
    <n v="27"/>
    <n v="9"/>
    <x v="0"/>
  </r>
  <r>
    <x v="900"/>
    <n v="44102"/>
    <x v="793"/>
    <x v="1"/>
    <x v="3"/>
    <x v="2"/>
    <x v="1"/>
    <x v="2"/>
    <x v="0"/>
    <x v="19"/>
    <x v="0"/>
    <n v="30"/>
    <n v="27"/>
    <n v="2"/>
    <n v="60"/>
    <n v="54"/>
    <n v="6"/>
    <n v="9"/>
    <x v="0"/>
  </r>
  <r>
    <x v="901"/>
    <n v="44103"/>
    <x v="794"/>
    <x v="1"/>
    <x v="38"/>
    <x v="3"/>
    <x v="0"/>
    <x v="3"/>
    <x v="0"/>
    <x v="20"/>
    <x v="0"/>
    <n v="16"/>
    <n v="13"/>
    <n v="5"/>
    <n v="80"/>
    <n v="65"/>
    <n v="15"/>
    <n v="9"/>
    <x v="0"/>
  </r>
  <r>
    <x v="902"/>
    <n v="44073"/>
    <x v="795"/>
    <x v="1"/>
    <x v="39"/>
    <x v="0"/>
    <x v="0"/>
    <x v="0"/>
    <x v="0"/>
    <x v="1"/>
    <x v="1"/>
    <n v="9"/>
    <n v="6"/>
    <n v="7"/>
    <n v="63"/>
    <n v="42"/>
    <n v="21"/>
    <n v="8"/>
    <x v="1"/>
  </r>
  <r>
    <x v="903"/>
    <n v="44074"/>
    <x v="796"/>
    <x v="0"/>
    <x v="3"/>
    <x v="2"/>
    <x v="1"/>
    <x v="2"/>
    <x v="0"/>
    <x v="2"/>
    <x v="1"/>
    <n v="5"/>
    <n v="2"/>
    <n v="7"/>
    <n v="35"/>
    <n v="14"/>
    <n v="21"/>
    <n v="8"/>
    <x v="1"/>
  </r>
  <r>
    <x v="904"/>
    <n v="44075"/>
    <x v="797"/>
    <x v="0"/>
    <x v="38"/>
    <x v="3"/>
    <x v="0"/>
    <x v="3"/>
    <x v="0"/>
    <x v="29"/>
    <x v="1"/>
    <n v="18"/>
    <n v="15"/>
    <n v="15"/>
    <n v="270"/>
    <n v="225"/>
    <n v="45"/>
    <n v="9"/>
    <x v="0"/>
  </r>
  <r>
    <x v="905"/>
    <n v="44076"/>
    <x v="798"/>
    <x v="1"/>
    <x v="39"/>
    <x v="0"/>
    <x v="0"/>
    <x v="0"/>
    <x v="0"/>
    <x v="30"/>
    <x v="1"/>
    <n v="10"/>
    <n v="7"/>
    <n v="3"/>
    <n v="30"/>
    <n v="21"/>
    <n v="9"/>
    <n v="9"/>
    <x v="0"/>
  </r>
  <r>
    <x v="906"/>
    <n v="44077"/>
    <x v="799"/>
    <x v="1"/>
    <x v="3"/>
    <x v="2"/>
    <x v="1"/>
    <x v="2"/>
    <x v="0"/>
    <x v="31"/>
    <x v="1"/>
    <n v="20"/>
    <n v="17"/>
    <n v="6"/>
    <n v="120"/>
    <n v="102"/>
    <n v="18"/>
    <n v="9"/>
    <x v="0"/>
  </r>
  <r>
    <x v="907"/>
    <n v="44078"/>
    <x v="800"/>
    <x v="0"/>
    <x v="38"/>
    <x v="3"/>
    <x v="0"/>
    <x v="3"/>
    <x v="0"/>
    <x v="6"/>
    <x v="1"/>
    <n v="70"/>
    <n v="67"/>
    <n v="10"/>
    <n v="700"/>
    <n v="670"/>
    <n v="30"/>
    <n v="9"/>
    <x v="0"/>
  </r>
  <r>
    <x v="908"/>
    <n v="44092"/>
    <x v="801"/>
    <x v="1"/>
    <x v="39"/>
    <x v="0"/>
    <x v="0"/>
    <x v="0"/>
    <x v="0"/>
    <x v="7"/>
    <x v="1"/>
    <n v="15"/>
    <n v="12"/>
    <n v="11"/>
    <n v="165"/>
    <n v="132"/>
    <n v="33"/>
    <n v="9"/>
    <x v="0"/>
  </r>
  <r>
    <x v="909"/>
    <n v="44092"/>
    <x v="802"/>
    <x v="1"/>
    <x v="3"/>
    <x v="2"/>
    <x v="1"/>
    <x v="2"/>
    <x v="0"/>
    <x v="10"/>
    <x v="1"/>
    <n v="12"/>
    <n v="9"/>
    <n v="3"/>
    <n v="36"/>
    <n v="27"/>
    <n v="9"/>
    <n v="9"/>
    <x v="0"/>
  </r>
  <r>
    <x v="910"/>
    <n v="44093"/>
    <x v="803"/>
    <x v="0"/>
    <x v="38"/>
    <x v="3"/>
    <x v="0"/>
    <x v="3"/>
    <x v="0"/>
    <x v="11"/>
    <x v="1"/>
    <n v="18"/>
    <n v="15"/>
    <n v="1"/>
    <n v="18"/>
    <n v="15"/>
    <n v="3"/>
    <n v="9"/>
    <x v="0"/>
  </r>
  <r>
    <x v="911"/>
    <n v="44094"/>
    <x v="804"/>
    <x v="0"/>
    <x v="39"/>
    <x v="0"/>
    <x v="0"/>
    <x v="0"/>
    <x v="0"/>
    <x v="15"/>
    <x v="1"/>
    <n v="23"/>
    <n v="20"/>
    <n v="1"/>
    <n v="23"/>
    <n v="20"/>
    <n v="3"/>
    <n v="9"/>
    <x v="0"/>
  </r>
  <r>
    <x v="912"/>
    <n v="44095"/>
    <x v="805"/>
    <x v="1"/>
    <x v="3"/>
    <x v="2"/>
    <x v="1"/>
    <x v="2"/>
    <x v="0"/>
    <x v="16"/>
    <x v="1"/>
    <n v="9"/>
    <n v="6"/>
    <n v="1"/>
    <n v="9"/>
    <n v="6"/>
    <n v="3"/>
    <n v="9"/>
    <x v="0"/>
  </r>
  <r>
    <x v="913"/>
    <n v="44096"/>
    <x v="806"/>
    <x v="0"/>
    <x v="38"/>
    <x v="3"/>
    <x v="0"/>
    <x v="3"/>
    <x v="0"/>
    <x v="17"/>
    <x v="1"/>
    <n v="18"/>
    <n v="15"/>
    <n v="3"/>
    <n v="54"/>
    <n v="45"/>
    <n v="9"/>
    <n v="9"/>
    <x v="0"/>
  </r>
  <r>
    <x v="914"/>
    <n v="44097"/>
    <x v="807"/>
    <x v="1"/>
    <x v="39"/>
    <x v="0"/>
    <x v="0"/>
    <x v="0"/>
    <x v="0"/>
    <x v="0"/>
    <x v="0"/>
    <n v="52"/>
    <n v="49"/>
    <n v="4"/>
    <n v="208"/>
    <n v="196"/>
    <n v="12"/>
    <n v="9"/>
    <x v="0"/>
  </r>
  <r>
    <x v="915"/>
    <n v="44098"/>
    <x v="808"/>
    <x v="0"/>
    <x v="3"/>
    <x v="2"/>
    <x v="1"/>
    <x v="2"/>
    <x v="0"/>
    <x v="1"/>
    <x v="1"/>
    <n v="9"/>
    <n v="6"/>
    <n v="5"/>
    <n v="45"/>
    <n v="30"/>
    <n v="15"/>
    <n v="9"/>
    <x v="0"/>
  </r>
  <r>
    <x v="916"/>
    <n v="44099"/>
    <x v="809"/>
    <x v="0"/>
    <x v="38"/>
    <x v="3"/>
    <x v="0"/>
    <x v="3"/>
    <x v="0"/>
    <x v="2"/>
    <x v="1"/>
    <n v="5"/>
    <n v="2"/>
    <n v="6"/>
    <n v="30"/>
    <n v="12"/>
    <n v="18"/>
    <n v="9"/>
    <x v="0"/>
  </r>
  <r>
    <x v="917"/>
    <n v="44103"/>
    <x v="810"/>
    <x v="1"/>
    <x v="3"/>
    <x v="3"/>
    <x v="0"/>
    <x v="3"/>
    <x v="1"/>
    <x v="21"/>
    <x v="0"/>
    <n v="14"/>
    <n v="11"/>
    <n v="7"/>
    <n v="98"/>
    <n v="77"/>
    <n v="21"/>
    <n v="9"/>
    <x v="0"/>
  </r>
  <r>
    <x v="918"/>
    <n v="44102"/>
    <x v="811"/>
    <x v="1"/>
    <x v="5"/>
    <x v="0"/>
    <x v="0"/>
    <x v="0"/>
    <x v="1"/>
    <x v="22"/>
    <x v="0"/>
    <n v="6"/>
    <n v="3"/>
    <n v="11"/>
    <n v="66"/>
    <n v="33"/>
    <n v="33"/>
    <n v="9"/>
    <x v="0"/>
  </r>
  <r>
    <x v="919"/>
    <n v="44102"/>
    <x v="812"/>
    <x v="1"/>
    <x v="6"/>
    <x v="0"/>
    <x v="0"/>
    <x v="0"/>
    <x v="1"/>
    <x v="30"/>
    <x v="1"/>
    <n v="10"/>
    <n v="7"/>
    <n v="2"/>
    <n v="20"/>
    <n v="14"/>
    <n v="6"/>
    <n v="9"/>
    <x v="0"/>
  </r>
  <r>
    <x v="920"/>
    <n v="44103"/>
    <x v="813"/>
    <x v="1"/>
    <x v="11"/>
    <x v="1"/>
    <x v="1"/>
    <x v="1"/>
    <x v="1"/>
    <x v="23"/>
    <x v="0"/>
    <n v="13"/>
    <n v="10"/>
    <n v="3"/>
    <n v="39"/>
    <n v="30"/>
    <n v="9"/>
    <n v="9"/>
    <x v="0"/>
  </r>
  <r>
    <x v="921"/>
    <n v="44073"/>
    <x v="814"/>
    <x v="1"/>
    <x v="28"/>
    <x v="2"/>
    <x v="1"/>
    <x v="2"/>
    <x v="1"/>
    <x v="31"/>
    <x v="1"/>
    <n v="20"/>
    <n v="17"/>
    <n v="5"/>
    <n v="100"/>
    <n v="85"/>
    <n v="15"/>
    <n v="8"/>
    <x v="1"/>
  </r>
  <r>
    <x v="922"/>
    <n v="44074"/>
    <x v="815"/>
    <x v="1"/>
    <x v="29"/>
    <x v="3"/>
    <x v="0"/>
    <x v="3"/>
    <x v="1"/>
    <x v="24"/>
    <x v="0"/>
    <n v="15"/>
    <n v="12"/>
    <n v="2"/>
    <n v="30"/>
    <n v="24"/>
    <n v="6"/>
    <n v="8"/>
    <x v="1"/>
  </r>
  <r>
    <x v="923"/>
    <n v="44075"/>
    <x v="816"/>
    <x v="0"/>
    <x v="6"/>
    <x v="0"/>
    <x v="0"/>
    <x v="0"/>
    <x v="1"/>
    <x v="3"/>
    <x v="0"/>
    <n v="20"/>
    <n v="17"/>
    <n v="1"/>
    <n v="20"/>
    <n v="17"/>
    <n v="3"/>
    <n v="9"/>
    <x v="0"/>
  </r>
  <r>
    <x v="924"/>
    <n v="44076"/>
    <x v="817"/>
    <x v="0"/>
    <x v="7"/>
    <x v="0"/>
    <x v="0"/>
    <x v="0"/>
    <x v="1"/>
    <x v="4"/>
    <x v="0"/>
    <n v="12"/>
    <n v="9"/>
    <n v="6"/>
    <n v="72"/>
    <n v="54"/>
    <n v="18"/>
    <n v="9"/>
    <x v="0"/>
  </r>
  <r>
    <x v="925"/>
    <n v="44077"/>
    <x v="818"/>
    <x v="1"/>
    <x v="8"/>
    <x v="1"/>
    <x v="1"/>
    <x v="1"/>
    <x v="1"/>
    <x v="5"/>
    <x v="0"/>
    <n v="16"/>
    <n v="13"/>
    <n v="9"/>
    <n v="144"/>
    <n v="117"/>
    <n v="27"/>
    <n v="9"/>
    <x v="0"/>
  </r>
  <r>
    <x v="926"/>
    <n v="44078"/>
    <x v="819"/>
    <x v="1"/>
    <x v="9"/>
    <x v="2"/>
    <x v="1"/>
    <x v="2"/>
    <x v="1"/>
    <x v="6"/>
    <x v="1"/>
    <n v="70"/>
    <n v="67"/>
    <n v="10"/>
    <n v="700"/>
    <n v="670"/>
    <n v="30"/>
    <n v="9"/>
    <x v="0"/>
  </r>
  <r>
    <x v="927"/>
    <n v="44092"/>
    <x v="820"/>
    <x v="1"/>
    <x v="33"/>
    <x v="3"/>
    <x v="0"/>
    <x v="3"/>
    <x v="1"/>
    <x v="7"/>
    <x v="1"/>
    <n v="15"/>
    <n v="12"/>
    <n v="3"/>
    <n v="45"/>
    <n v="36"/>
    <n v="9"/>
    <n v="9"/>
    <x v="0"/>
  </r>
  <r>
    <x v="928"/>
    <n v="44092"/>
    <x v="821"/>
    <x v="0"/>
    <x v="34"/>
    <x v="0"/>
    <x v="0"/>
    <x v="0"/>
    <x v="1"/>
    <x v="5"/>
    <x v="0"/>
    <n v="16"/>
    <n v="13"/>
    <n v="4"/>
    <n v="64"/>
    <n v="52"/>
    <n v="12"/>
    <n v="9"/>
    <x v="0"/>
  </r>
  <r>
    <x v="929"/>
    <n v="44093"/>
    <x v="822"/>
    <x v="0"/>
    <x v="0"/>
    <x v="0"/>
    <x v="0"/>
    <x v="0"/>
    <x v="1"/>
    <x v="8"/>
    <x v="0"/>
    <n v="20"/>
    <n v="17"/>
    <n v="5"/>
    <n v="100"/>
    <n v="85"/>
    <n v="15"/>
    <n v="9"/>
    <x v="0"/>
  </r>
  <r>
    <x v="930"/>
    <n v="44094"/>
    <x v="823"/>
    <x v="1"/>
    <x v="35"/>
    <x v="1"/>
    <x v="1"/>
    <x v="1"/>
    <x v="1"/>
    <x v="9"/>
    <x v="0"/>
    <n v="12"/>
    <n v="9"/>
    <n v="6"/>
    <n v="72"/>
    <n v="54"/>
    <n v="18"/>
    <n v="9"/>
    <x v="0"/>
  </r>
  <r>
    <x v="931"/>
    <n v="44095"/>
    <x v="824"/>
    <x v="0"/>
    <x v="36"/>
    <x v="2"/>
    <x v="1"/>
    <x v="2"/>
    <x v="1"/>
    <x v="10"/>
    <x v="1"/>
    <n v="12"/>
    <n v="9"/>
    <n v="3"/>
    <n v="36"/>
    <n v="27"/>
    <n v="9"/>
    <n v="9"/>
    <x v="0"/>
  </r>
  <r>
    <x v="932"/>
    <n v="44096"/>
    <x v="825"/>
    <x v="0"/>
    <x v="37"/>
    <x v="3"/>
    <x v="0"/>
    <x v="3"/>
    <x v="1"/>
    <x v="11"/>
    <x v="1"/>
    <n v="18"/>
    <n v="15"/>
    <n v="7"/>
    <n v="126"/>
    <n v="105"/>
    <n v="21"/>
    <n v="9"/>
    <x v="0"/>
  </r>
  <r>
    <x v="933"/>
    <n v="44097"/>
    <x v="826"/>
    <x v="0"/>
    <x v="10"/>
    <x v="0"/>
    <x v="0"/>
    <x v="0"/>
    <x v="1"/>
    <x v="12"/>
    <x v="0"/>
    <n v="10"/>
    <n v="7"/>
    <n v="5"/>
    <n v="50"/>
    <n v="35"/>
    <n v="15"/>
    <n v="9"/>
    <x v="0"/>
  </r>
  <r>
    <x v="934"/>
    <n v="44098"/>
    <x v="827"/>
    <x v="1"/>
    <x v="11"/>
    <x v="0"/>
    <x v="0"/>
    <x v="0"/>
    <x v="1"/>
    <x v="13"/>
    <x v="0"/>
    <n v="15"/>
    <n v="12"/>
    <n v="8"/>
    <n v="120"/>
    <n v="96"/>
    <n v="24"/>
    <n v="9"/>
    <x v="0"/>
  </r>
  <r>
    <x v="935"/>
    <n v="44099"/>
    <x v="828"/>
    <x v="0"/>
    <x v="20"/>
    <x v="1"/>
    <x v="1"/>
    <x v="1"/>
    <x v="1"/>
    <x v="14"/>
    <x v="0"/>
    <n v="15"/>
    <n v="12"/>
    <n v="9"/>
    <n v="135"/>
    <n v="108"/>
    <n v="27"/>
    <n v="9"/>
    <x v="0"/>
  </r>
  <r>
    <x v="936"/>
    <n v="44103"/>
    <x v="829"/>
    <x v="1"/>
    <x v="21"/>
    <x v="2"/>
    <x v="1"/>
    <x v="2"/>
    <x v="1"/>
    <x v="15"/>
    <x v="1"/>
    <n v="23"/>
    <n v="20"/>
    <n v="2"/>
    <n v="46"/>
    <n v="40"/>
    <n v="6"/>
    <n v="9"/>
    <x v="0"/>
  </r>
  <r>
    <x v="937"/>
    <n v="44102"/>
    <x v="830"/>
    <x v="0"/>
    <x v="22"/>
    <x v="3"/>
    <x v="0"/>
    <x v="3"/>
    <x v="1"/>
    <x v="16"/>
    <x v="1"/>
    <n v="9"/>
    <n v="6"/>
    <n v="5"/>
    <n v="45"/>
    <n v="30"/>
    <n v="15"/>
    <n v="9"/>
    <x v="0"/>
  </r>
  <r>
    <x v="938"/>
    <n v="44102"/>
    <x v="831"/>
    <x v="1"/>
    <x v="23"/>
    <x v="0"/>
    <x v="0"/>
    <x v="0"/>
    <x v="1"/>
    <x v="17"/>
    <x v="1"/>
    <n v="18"/>
    <n v="15"/>
    <n v="7"/>
    <n v="126"/>
    <n v="105"/>
    <n v="21"/>
    <n v="9"/>
    <x v="0"/>
  </r>
  <r>
    <x v="939"/>
    <n v="44103"/>
    <x v="832"/>
    <x v="1"/>
    <x v="24"/>
    <x v="0"/>
    <x v="0"/>
    <x v="0"/>
    <x v="1"/>
    <x v="18"/>
    <x v="0"/>
    <n v="14"/>
    <n v="11"/>
    <n v="7"/>
    <n v="98"/>
    <n v="77"/>
    <n v="21"/>
    <n v="9"/>
    <x v="0"/>
  </r>
  <r>
    <x v="940"/>
    <n v="44073"/>
    <x v="833"/>
    <x v="0"/>
    <x v="13"/>
    <x v="1"/>
    <x v="1"/>
    <x v="1"/>
    <x v="1"/>
    <x v="19"/>
    <x v="0"/>
    <n v="30"/>
    <n v="27"/>
    <n v="15"/>
    <n v="450"/>
    <n v="405"/>
    <n v="45"/>
    <n v="8"/>
    <x v="1"/>
  </r>
  <r>
    <x v="941"/>
    <n v="44074"/>
    <x v="834"/>
    <x v="1"/>
    <x v="14"/>
    <x v="2"/>
    <x v="1"/>
    <x v="2"/>
    <x v="1"/>
    <x v="20"/>
    <x v="0"/>
    <n v="16"/>
    <n v="13"/>
    <n v="3"/>
    <n v="48"/>
    <n v="39"/>
    <n v="9"/>
    <n v="8"/>
    <x v="1"/>
  </r>
  <r>
    <x v="942"/>
    <n v="44075"/>
    <x v="835"/>
    <x v="1"/>
    <x v="15"/>
    <x v="3"/>
    <x v="0"/>
    <x v="3"/>
    <x v="1"/>
    <x v="0"/>
    <x v="0"/>
    <n v="52"/>
    <n v="49"/>
    <n v="6"/>
    <n v="312"/>
    <n v="294"/>
    <n v="18"/>
    <n v="9"/>
    <x v="0"/>
  </r>
  <r>
    <x v="943"/>
    <n v="44076"/>
    <x v="836"/>
    <x v="1"/>
    <x v="11"/>
    <x v="0"/>
    <x v="0"/>
    <x v="0"/>
    <x v="1"/>
    <x v="21"/>
    <x v="0"/>
    <n v="14"/>
    <n v="11"/>
    <n v="10"/>
    <n v="140"/>
    <n v="110"/>
    <n v="30"/>
    <n v="9"/>
    <x v="0"/>
  </r>
  <r>
    <x v="944"/>
    <n v="44077"/>
    <x v="837"/>
    <x v="1"/>
    <x v="0"/>
    <x v="0"/>
    <x v="0"/>
    <x v="0"/>
    <x v="1"/>
    <x v="22"/>
    <x v="0"/>
    <n v="6"/>
    <n v="3"/>
    <n v="11"/>
    <n v="66"/>
    <n v="33"/>
    <n v="33"/>
    <n v="9"/>
    <x v="0"/>
  </r>
  <r>
    <x v="945"/>
    <n v="44078"/>
    <x v="838"/>
    <x v="0"/>
    <x v="35"/>
    <x v="1"/>
    <x v="1"/>
    <x v="1"/>
    <x v="1"/>
    <x v="23"/>
    <x v="0"/>
    <n v="13"/>
    <n v="10"/>
    <n v="3"/>
    <n v="39"/>
    <n v="30"/>
    <n v="9"/>
    <n v="9"/>
    <x v="0"/>
  </r>
  <r>
    <x v="946"/>
    <n v="44092"/>
    <x v="839"/>
    <x v="1"/>
    <x v="36"/>
    <x v="2"/>
    <x v="1"/>
    <x v="2"/>
    <x v="1"/>
    <x v="24"/>
    <x v="0"/>
    <n v="15"/>
    <n v="12"/>
    <n v="1"/>
    <n v="15"/>
    <n v="12"/>
    <n v="3"/>
    <n v="9"/>
    <x v="0"/>
  </r>
  <r>
    <x v="947"/>
    <n v="44092"/>
    <x v="840"/>
    <x v="0"/>
    <x v="37"/>
    <x v="3"/>
    <x v="0"/>
    <x v="3"/>
    <x v="1"/>
    <x v="3"/>
    <x v="0"/>
    <n v="20"/>
    <n v="17"/>
    <n v="1"/>
    <n v="20"/>
    <n v="17"/>
    <n v="3"/>
    <n v="9"/>
    <x v="0"/>
  </r>
  <r>
    <x v="948"/>
    <n v="44093"/>
    <x v="841"/>
    <x v="1"/>
    <x v="26"/>
    <x v="0"/>
    <x v="0"/>
    <x v="0"/>
    <x v="1"/>
    <x v="4"/>
    <x v="0"/>
    <n v="12"/>
    <n v="9"/>
    <n v="1"/>
    <n v="12"/>
    <n v="9"/>
    <n v="3"/>
    <n v="9"/>
    <x v="0"/>
  </r>
  <r>
    <x v="949"/>
    <n v="44094"/>
    <x v="842"/>
    <x v="0"/>
    <x v="27"/>
    <x v="0"/>
    <x v="0"/>
    <x v="0"/>
    <x v="1"/>
    <x v="5"/>
    <x v="0"/>
    <n v="16"/>
    <n v="13"/>
    <n v="3"/>
    <n v="48"/>
    <n v="39"/>
    <n v="9"/>
    <n v="9"/>
    <x v="0"/>
  </r>
  <r>
    <x v="950"/>
    <n v="44098"/>
    <x v="827"/>
    <x v="1"/>
    <x v="11"/>
    <x v="0"/>
    <x v="0"/>
    <x v="0"/>
    <x v="1"/>
    <x v="8"/>
    <x v="0"/>
    <n v="20"/>
    <n v="17"/>
    <n v="4"/>
    <n v="80"/>
    <n v="68"/>
    <n v="12"/>
    <n v="9"/>
    <x v="0"/>
  </r>
  <r>
    <x v="951"/>
    <n v="44099"/>
    <x v="828"/>
    <x v="0"/>
    <x v="20"/>
    <x v="1"/>
    <x v="1"/>
    <x v="1"/>
    <x v="1"/>
    <x v="9"/>
    <x v="0"/>
    <n v="12"/>
    <n v="9"/>
    <n v="5"/>
    <n v="60"/>
    <n v="45"/>
    <n v="15"/>
    <n v="9"/>
    <x v="0"/>
  </r>
  <r>
    <x v="952"/>
    <n v="44103"/>
    <x v="829"/>
    <x v="1"/>
    <x v="21"/>
    <x v="2"/>
    <x v="1"/>
    <x v="2"/>
    <x v="1"/>
    <x v="12"/>
    <x v="0"/>
    <n v="10"/>
    <n v="7"/>
    <n v="6"/>
    <n v="60"/>
    <n v="42"/>
    <n v="18"/>
    <n v="9"/>
    <x v="0"/>
  </r>
  <r>
    <x v="953"/>
    <n v="44102"/>
    <x v="830"/>
    <x v="0"/>
    <x v="22"/>
    <x v="3"/>
    <x v="0"/>
    <x v="3"/>
    <x v="1"/>
    <x v="13"/>
    <x v="0"/>
    <n v="15"/>
    <n v="12"/>
    <n v="7"/>
    <n v="105"/>
    <n v="84"/>
    <n v="21"/>
    <n v="9"/>
    <x v="0"/>
  </r>
  <r>
    <x v="954"/>
    <n v="44102"/>
    <x v="831"/>
    <x v="1"/>
    <x v="23"/>
    <x v="0"/>
    <x v="0"/>
    <x v="0"/>
    <x v="1"/>
    <x v="14"/>
    <x v="0"/>
    <n v="15"/>
    <n v="12"/>
    <n v="11"/>
    <n v="165"/>
    <n v="132"/>
    <n v="33"/>
    <n v="9"/>
    <x v="0"/>
  </r>
  <r>
    <x v="955"/>
    <n v="44103"/>
    <x v="832"/>
    <x v="1"/>
    <x v="24"/>
    <x v="0"/>
    <x v="0"/>
    <x v="0"/>
    <x v="1"/>
    <x v="25"/>
    <x v="0"/>
    <n v="20"/>
    <n v="17"/>
    <n v="2"/>
    <n v="40"/>
    <n v="34"/>
    <n v="6"/>
    <n v="9"/>
    <x v="0"/>
  </r>
  <r>
    <x v="956"/>
    <n v="44073"/>
    <x v="833"/>
    <x v="0"/>
    <x v="13"/>
    <x v="1"/>
    <x v="1"/>
    <x v="1"/>
    <x v="1"/>
    <x v="26"/>
    <x v="0"/>
    <n v="12"/>
    <n v="9"/>
    <n v="3"/>
    <n v="36"/>
    <n v="27"/>
    <n v="9"/>
    <n v="8"/>
    <x v="1"/>
  </r>
  <r>
    <x v="957"/>
    <n v="44074"/>
    <x v="834"/>
    <x v="1"/>
    <x v="14"/>
    <x v="2"/>
    <x v="1"/>
    <x v="2"/>
    <x v="1"/>
    <x v="27"/>
    <x v="0"/>
    <n v="13"/>
    <n v="10"/>
    <n v="5"/>
    <n v="65"/>
    <n v="50"/>
    <n v="15"/>
    <n v="8"/>
    <x v="1"/>
  </r>
  <r>
    <x v="958"/>
    <n v="44075"/>
    <x v="835"/>
    <x v="1"/>
    <x v="15"/>
    <x v="3"/>
    <x v="0"/>
    <x v="3"/>
    <x v="1"/>
    <x v="28"/>
    <x v="0"/>
    <n v="15"/>
    <n v="12"/>
    <n v="2"/>
    <n v="30"/>
    <n v="24"/>
    <n v="6"/>
    <n v="9"/>
    <x v="0"/>
  </r>
  <r>
    <x v="959"/>
    <n v="44076"/>
    <x v="836"/>
    <x v="1"/>
    <x v="11"/>
    <x v="0"/>
    <x v="0"/>
    <x v="0"/>
    <x v="1"/>
    <x v="18"/>
    <x v="0"/>
    <n v="14"/>
    <n v="11"/>
    <n v="1"/>
    <n v="14"/>
    <n v="11"/>
    <n v="3"/>
    <n v="9"/>
    <x v="0"/>
  </r>
  <r>
    <x v="960"/>
    <n v="44077"/>
    <x v="837"/>
    <x v="1"/>
    <x v="0"/>
    <x v="0"/>
    <x v="0"/>
    <x v="0"/>
    <x v="1"/>
    <x v="19"/>
    <x v="0"/>
    <n v="30"/>
    <n v="27"/>
    <n v="6"/>
    <n v="180"/>
    <n v="162"/>
    <n v="18"/>
    <n v="9"/>
    <x v="0"/>
  </r>
  <r>
    <x v="961"/>
    <n v="44078"/>
    <x v="838"/>
    <x v="0"/>
    <x v="35"/>
    <x v="1"/>
    <x v="1"/>
    <x v="1"/>
    <x v="1"/>
    <x v="20"/>
    <x v="0"/>
    <n v="16"/>
    <n v="13"/>
    <n v="9"/>
    <n v="144"/>
    <n v="117"/>
    <n v="27"/>
    <n v="9"/>
    <x v="0"/>
  </r>
  <r>
    <x v="962"/>
    <n v="44092"/>
    <x v="839"/>
    <x v="1"/>
    <x v="36"/>
    <x v="2"/>
    <x v="1"/>
    <x v="2"/>
    <x v="1"/>
    <x v="1"/>
    <x v="1"/>
    <n v="9"/>
    <n v="6"/>
    <n v="10"/>
    <n v="90"/>
    <n v="60"/>
    <n v="30"/>
    <n v="9"/>
    <x v="0"/>
  </r>
  <r>
    <x v="963"/>
    <n v="44092"/>
    <x v="840"/>
    <x v="0"/>
    <x v="37"/>
    <x v="3"/>
    <x v="0"/>
    <x v="3"/>
    <x v="1"/>
    <x v="2"/>
    <x v="1"/>
    <n v="5"/>
    <n v="2"/>
    <n v="3"/>
    <n v="15"/>
    <n v="6"/>
    <n v="9"/>
    <n v="9"/>
    <x v="0"/>
  </r>
  <r>
    <x v="964"/>
    <n v="44093"/>
    <x v="841"/>
    <x v="1"/>
    <x v="26"/>
    <x v="0"/>
    <x v="0"/>
    <x v="0"/>
    <x v="1"/>
    <x v="29"/>
    <x v="1"/>
    <n v="18"/>
    <n v="15"/>
    <n v="4"/>
    <n v="72"/>
    <n v="60"/>
    <n v="12"/>
    <n v="9"/>
    <x v="0"/>
  </r>
  <r>
    <x v="965"/>
    <n v="44094"/>
    <x v="843"/>
    <x v="1"/>
    <x v="27"/>
    <x v="0"/>
    <x v="0"/>
    <x v="0"/>
    <x v="1"/>
    <x v="30"/>
    <x v="1"/>
    <n v="10"/>
    <n v="7"/>
    <n v="5"/>
    <n v="50"/>
    <n v="35"/>
    <n v="15"/>
    <n v="9"/>
    <x v="0"/>
  </r>
  <r>
    <x v="966"/>
    <n v="44094"/>
    <x v="844"/>
    <x v="1"/>
    <x v="32"/>
    <x v="0"/>
    <x v="2"/>
    <x v="0"/>
    <x v="0"/>
    <x v="0"/>
    <x v="0"/>
    <n v="52"/>
    <n v="49"/>
    <n v="2"/>
    <n v="104"/>
    <n v="98"/>
    <n v="6"/>
    <n v="9"/>
    <x v="0"/>
  </r>
  <r>
    <x v="967"/>
    <n v="44095"/>
    <x v="845"/>
    <x v="0"/>
    <x v="1"/>
    <x v="1"/>
    <x v="2"/>
    <x v="1"/>
    <x v="0"/>
    <x v="1"/>
    <x v="1"/>
    <n v="9"/>
    <n v="6"/>
    <n v="5"/>
    <n v="45"/>
    <n v="30"/>
    <n v="15"/>
    <n v="9"/>
    <x v="0"/>
  </r>
  <r>
    <x v="968"/>
    <n v="44096"/>
    <x v="846"/>
    <x v="1"/>
    <x v="2"/>
    <x v="2"/>
    <x v="2"/>
    <x v="2"/>
    <x v="0"/>
    <x v="2"/>
    <x v="1"/>
    <n v="5"/>
    <n v="2"/>
    <n v="14"/>
    <n v="70"/>
    <n v="28"/>
    <n v="42"/>
    <n v="9"/>
    <x v="0"/>
  </r>
  <r>
    <x v="969"/>
    <n v="44097"/>
    <x v="835"/>
    <x v="1"/>
    <x v="15"/>
    <x v="3"/>
    <x v="2"/>
    <x v="3"/>
    <x v="0"/>
    <x v="0"/>
    <x v="0"/>
    <n v="14"/>
    <n v="11"/>
    <n v="7"/>
    <n v="98"/>
    <n v="77"/>
    <n v="21"/>
    <n v="9"/>
    <x v="0"/>
  </r>
  <r>
    <x v="970"/>
    <n v="44098"/>
    <x v="836"/>
    <x v="1"/>
    <x v="11"/>
    <x v="0"/>
    <x v="2"/>
    <x v="0"/>
    <x v="0"/>
    <x v="1"/>
    <x v="0"/>
    <n v="6"/>
    <n v="3"/>
    <n v="15"/>
    <n v="90"/>
    <n v="45"/>
    <n v="45"/>
    <n v="9"/>
    <x v="0"/>
  </r>
  <r>
    <x v="971"/>
    <n v="44099"/>
    <x v="837"/>
    <x v="1"/>
    <x v="0"/>
    <x v="1"/>
    <x v="2"/>
    <x v="1"/>
    <x v="0"/>
    <x v="2"/>
    <x v="1"/>
    <n v="10"/>
    <n v="7"/>
    <n v="3"/>
    <n v="30"/>
    <n v="21"/>
    <n v="9"/>
    <n v="9"/>
    <x v="0"/>
  </r>
  <r>
    <x v="972"/>
    <n v="44103"/>
    <x v="847"/>
    <x v="0"/>
    <x v="4"/>
    <x v="2"/>
    <x v="2"/>
    <x v="2"/>
    <x v="0"/>
    <x v="0"/>
    <x v="0"/>
    <n v="13"/>
    <n v="10"/>
    <n v="6"/>
    <n v="78"/>
    <n v="60"/>
    <n v="18"/>
    <n v="9"/>
    <x v="0"/>
  </r>
  <r>
    <x v="973"/>
    <n v="44102"/>
    <x v="848"/>
    <x v="0"/>
    <x v="5"/>
    <x v="3"/>
    <x v="2"/>
    <x v="3"/>
    <x v="0"/>
    <x v="1"/>
    <x v="1"/>
    <n v="20"/>
    <n v="17"/>
    <n v="10"/>
    <n v="200"/>
    <n v="170"/>
    <n v="30"/>
    <n v="9"/>
    <x v="0"/>
  </r>
  <r>
    <x v="974"/>
    <n v="44102"/>
    <x v="849"/>
    <x v="1"/>
    <x v="6"/>
    <x v="0"/>
    <x v="2"/>
    <x v="0"/>
    <x v="0"/>
    <x v="2"/>
    <x v="0"/>
    <n v="15"/>
    <n v="12"/>
    <n v="11"/>
    <n v="165"/>
    <n v="132"/>
    <n v="33"/>
    <n v="9"/>
    <x v="0"/>
  </r>
  <r>
    <x v="975"/>
    <n v="44103"/>
    <x v="850"/>
    <x v="1"/>
    <x v="7"/>
    <x v="1"/>
    <x v="2"/>
    <x v="1"/>
    <x v="0"/>
    <x v="3"/>
    <x v="0"/>
    <n v="20"/>
    <n v="17"/>
    <n v="3"/>
    <n v="60"/>
    <n v="51"/>
    <n v="9"/>
    <n v="9"/>
    <x v="0"/>
  </r>
  <r>
    <x v="976"/>
    <n v="44104"/>
    <x v="851"/>
    <x v="0"/>
    <x v="8"/>
    <x v="2"/>
    <x v="2"/>
    <x v="2"/>
    <x v="0"/>
    <x v="4"/>
    <x v="0"/>
    <n v="12"/>
    <n v="9"/>
    <n v="1"/>
    <n v="12"/>
    <n v="9"/>
    <n v="3"/>
    <n v="9"/>
    <x v="0"/>
  </r>
  <r>
    <x v="977"/>
    <n v="44044"/>
    <x v="852"/>
    <x v="1"/>
    <x v="9"/>
    <x v="3"/>
    <x v="2"/>
    <x v="3"/>
    <x v="0"/>
    <x v="5"/>
    <x v="0"/>
    <n v="16"/>
    <n v="13"/>
    <n v="1"/>
    <n v="16"/>
    <n v="13"/>
    <n v="3"/>
    <n v="8"/>
    <x v="1"/>
  </r>
  <r>
    <x v="978"/>
    <n v="44045"/>
    <x v="853"/>
    <x v="1"/>
    <x v="33"/>
    <x v="0"/>
    <x v="2"/>
    <x v="0"/>
    <x v="0"/>
    <x v="6"/>
    <x v="1"/>
    <n v="70"/>
    <n v="67"/>
    <n v="1"/>
    <n v="70"/>
    <n v="67"/>
    <n v="3"/>
    <n v="8"/>
    <x v="1"/>
  </r>
  <r>
    <x v="979"/>
    <n v="44046"/>
    <x v="854"/>
    <x v="0"/>
    <x v="34"/>
    <x v="1"/>
    <x v="2"/>
    <x v="1"/>
    <x v="0"/>
    <x v="7"/>
    <x v="1"/>
    <n v="15"/>
    <n v="12"/>
    <n v="3"/>
    <n v="45"/>
    <n v="36"/>
    <n v="9"/>
    <n v="8"/>
    <x v="1"/>
  </r>
  <r>
    <x v="980"/>
    <n v="44047"/>
    <x v="855"/>
    <x v="0"/>
    <x v="0"/>
    <x v="2"/>
    <x v="2"/>
    <x v="2"/>
    <x v="0"/>
    <x v="5"/>
    <x v="0"/>
    <n v="16"/>
    <n v="13"/>
    <n v="4"/>
    <n v="64"/>
    <n v="52"/>
    <n v="12"/>
    <n v="8"/>
    <x v="1"/>
  </r>
  <r>
    <x v="981"/>
    <n v="44048"/>
    <x v="856"/>
    <x v="1"/>
    <x v="35"/>
    <x v="3"/>
    <x v="2"/>
    <x v="3"/>
    <x v="0"/>
    <x v="8"/>
    <x v="0"/>
    <n v="20"/>
    <n v="17"/>
    <n v="5"/>
    <n v="100"/>
    <n v="85"/>
    <n v="15"/>
    <n v="8"/>
    <x v="1"/>
  </r>
  <r>
    <x v="982"/>
    <n v="44052"/>
    <x v="835"/>
    <x v="1"/>
    <x v="15"/>
    <x v="0"/>
    <x v="2"/>
    <x v="0"/>
    <x v="0"/>
    <x v="9"/>
    <x v="0"/>
    <n v="12"/>
    <n v="9"/>
    <n v="6"/>
    <n v="72"/>
    <n v="54"/>
    <n v="18"/>
    <n v="8"/>
    <x v="1"/>
  </r>
  <r>
    <x v="983"/>
    <n v="44051"/>
    <x v="836"/>
    <x v="1"/>
    <x v="11"/>
    <x v="1"/>
    <x v="2"/>
    <x v="1"/>
    <x v="0"/>
    <x v="10"/>
    <x v="1"/>
    <n v="12"/>
    <n v="9"/>
    <n v="7"/>
    <n v="84"/>
    <n v="63"/>
    <n v="21"/>
    <n v="8"/>
    <x v="1"/>
  </r>
  <r>
    <x v="984"/>
    <n v="44051"/>
    <x v="837"/>
    <x v="1"/>
    <x v="0"/>
    <x v="2"/>
    <x v="2"/>
    <x v="2"/>
    <x v="0"/>
    <x v="11"/>
    <x v="1"/>
    <n v="18"/>
    <n v="15"/>
    <n v="11"/>
    <n v="198"/>
    <n v="165"/>
    <n v="33"/>
    <n v="8"/>
    <x v="1"/>
  </r>
  <r>
    <x v="985"/>
    <n v="44052"/>
    <x v="857"/>
    <x v="1"/>
    <x v="11"/>
    <x v="3"/>
    <x v="2"/>
    <x v="3"/>
    <x v="0"/>
    <x v="12"/>
    <x v="0"/>
    <n v="10"/>
    <n v="7"/>
    <n v="2"/>
    <n v="20"/>
    <n v="14"/>
    <n v="6"/>
    <n v="8"/>
    <x v="1"/>
  </r>
  <r>
    <x v="986"/>
    <n v="44053"/>
    <x v="858"/>
    <x v="0"/>
    <x v="12"/>
    <x v="0"/>
    <x v="2"/>
    <x v="0"/>
    <x v="0"/>
    <x v="13"/>
    <x v="0"/>
    <n v="15"/>
    <n v="12"/>
    <n v="3"/>
    <n v="45"/>
    <n v="36"/>
    <n v="9"/>
    <n v="8"/>
    <x v="1"/>
  </r>
  <r>
    <x v="987"/>
    <n v="44054"/>
    <x v="859"/>
    <x v="1"/>
    <x v="13"/>
    <x v="1"/>
    <x v="2"/>
    <x v="1"/>
    <x v="0"/>
    <x v="14"/>
    <x v="0"/>
    <n v="15"/>
    <n v="12"/>
    <n v="5"/>
    <n v="75"/>
    <n v="60"/>
    <n v="15"/>
    <n v="8"/>
    <x v="1"/>
  </r>
  <r>
    <x v="988"/>
    <n v="44055"/>
    <x v="860"/>
    <x v="0"/>
    <x v="14"/>
    <x v="0"/>
    <x v="2"/>
    <x v="0"/>
    <x v="0"/>
    <x v="15"/>
    <x v="1"/>
    <n v="23"/>
    <n v="20"/>
    <n v="2"/>
    <n v="46"/>
    <n v="40"/>
    <n v="6"/>
    <n v="8"/>
    <x v="1"/>
  </r>
  <r>
    <x v="989"/>
    <n v="44056"/>
    <x v="861"/>
    <x v="1"/>
    <x v="15"/>
    <x v="1"/>
    <x v="2"/>
    <x v="1"/>
    <x v="0"/>
    <x v="16"/>
    <x v="1"/>
    <n v="9"/>
    <n v="6"/>
    <n v="9"/>
    <n v="81"/>
    <n v="54"/>
    <n v="27"/>
    <n v="8"/>
    <x v="1"/>
  </r>
  <r>
    <x v="990"/>
    <n v="44057"/>
    <x v="862"/>
    <x v="1"/>
    <x v="16"/>
    <x v="0"/>
    <x v="2"/>
    <x v="0"/>
    <x v="0"/>
    <x v="17"/>
    <x v="1"/>
    <n v="18"/>
    <n v="15"/>
    <n v="6"/>
    <n v="108"/>
    <n v="90"/>
    <n v="18"/>
    <n v="8"/>
    <x v="1"/>
  </r>
  <r>
    <x v="991"/>
    <n v="44058"/>
    <x v="863"/>
    <x v="0"/>
    <x v="17"/>
    <x v="1"/>
    <x v="2"/>
    <x v="1"/>
    <x v="0"/>
    <x v="18"/>
    <x v="0"/>
    <n v="14"/>
    <n v="11"/>
    <n v="9"/>
    <n v="126"/>
    <n v="99"/>
    <n v="27"/>
    <n v="8"/>
    <x v="1"/>
  </r>
  <r>
    <x v="992"/>
    <n v="44062"/>
    <x v="864"/>
    <x v="0"/>
    <x v="18"/>
    <x v="0"/>
    <x v="2"/>
    <x v="0"/>
    <x v="0"/>
    <x v="19"/>
    <x v="0"/>
    <n v="30"/>
    <n v="27"/>
    <n v="10"/>
    <n v="300"/>
    <n v="270"/>
    <n v="30"/>
    <n v="8"/>
    <x v="1"/>
  </r>
  <r>
    <x v="993"/>
    <n v="44061"/>
    <x v="865"/>
    <x v="1"/>
    <x v="19"/>
    <x v="1"/>
    <x v="2"/>
    <x v="1"/>
    <x v="0"/>
    <x v="20"/>
    <x v="0"/>
    <n v="16"/>
    <n v="13"/>
    <n v="3"/>
    <n v="48"/>
    <n v="39"/>
    <n v="9"/>
    <n v="8"/>
    <x v="1"/>
  </r>
  <r>
    <x v="994"/>
    <n v="44061"/>
    <x v="866"/>
    <x v="1"/>
    <x v="20"/>
    <x v="0"/>
    <x v="2"/>
    <x v="0"/>
    <x v="0"/>
    <x v="0"/>
    <x v="0"/>
    <n v="52"/>
    <n v="49"/>
    <n v="4"/>
    <n v="208"/>
    <n v="196"/>
    <n v="12"/>
    <n v="8"/>
    <x v="1"/>
  </r>
  <r>
    <x v="995"/>
    <n v="44062"/>
    <x v="867"/>
    <x v="1"/>
    <x v="21"/>
    <x v="1"/>
    <x v="2"/>
    <x v="1"/>
    <x v="0"/>
    <x v="21"/>
    <x v="0"/>
    <n v="14"/>
    <n v="11"/>
    <n v="5"/>
    <n v="70"/>
    <n v="55"/>
    <n v="15"/>
    <n v="8"/>
    <x v="1"/>
  </r>
  <r>
    <x v="996"/>
    <n v="44063"/>
    <x v="835"/>
    <x v="1"/>
    <x v="15"/>
    <x v="0"/>
    <x v="2"/>
    <x v="0"/>
    <x v="0"/>
    <x v="22"/>
    <x v="0"/>
    <n v="6"/>
    <n v="3"/>
    <n v="6"/>
    <n v="36"/>
    <n v="18"/>
    <n v="18"/>
    <n v="8"/>
    <x v="1"/>
  </r>
  <r>
    <x v="997"/>
    <n v="44064"/>
    <x v="836"/>
    <x v="1"/>
    <x v="11"/>
    <x v="1"/>
    <x v="2"/>
    <x v="1"/>
    <x v="0"/>
    <x v="23"/>
    <x v="0"/>
    <n v="13"/>
    <n v="10"/>
    <n v="3"/>
    <n v="39"/>
    <n v="30"/>
    <n v="9"/>
    <n v="8"/>
    <x v="1"/>
  </r>
  <r>
    <x v="998"/>
    <n v="44065"/>
    <x v="837"/>
    <x v="1"/>
    <x v="0"/>
    <x v="0"/>
    <x v="2"/>
    <x v="0"/>
    <x v="0"/>
    <x v="24"/>
    <x v="0"/>
    <n v="15"/>
    <n v="12"/>
    <n v="7"/>
    <n v="105"/>
    <n v="84"/>
    <n v="21"/>
    <n v="8"/>
    <x v="1"/>
  </r>
  <r>
    <x v="999"/>
    <n v="44066"/>
    <x v="868"/>
    <x v="0"/>
    <x v="25"/>
    <x v="1"/>
    <x v="2"/>
    <x v="1"/>
    <x v="0"/>
    <x v="3"/>
    <x v="0"/>
    <n v="20"/>
    <n v="17"/>
    <n v="5"/>
    <n v="100"/>
    <n v="85"/>
    <n v="15"/>
    <n v="8"/>
    <x v="1"/>
  </r>
  <r>
    <x v="1000"/>
    <n v="44067"/>
    <x v="869"/>
    <x v="1"/>
    <x v="26"/>
    <x v="0"/>
    <x v="2"/>
    <x v="0"/>
    <x v="0"/>
    <x v="4"/>
    <x v="0"/>
    <n v="12"/>
    <n v="9"/>
    <n v="8"/>
    <n v="96"/>
    <n v="72"/>
    <n v="24"/>
    <n v="8"/>
    <x v="1"/>
  </r>
  <r>
    <x v="1001"/>
    <n v="44068"/>
    <x v="870"/>
    <x v="1"/>
    <x v="27"/>
    <x v="1"/>
    <x v="2"/>
    <x v="1"/>
    <x v="0"/>
    <x v="5"/>
    <x v="0"/>
    <n v="16"/>
    <n v="13"/>
    <n v="9"/>
    <n v="144"/>
    <n v="117"/>
    <n v="27"/>
    <n v="8"/>
    <x v="1"/>
  </r>
  <r>
    <x v="1002"/>
    <n v="44072"/>
    <x v="871"/>
    <x v="0"/>
    <x v="11"/>
    <x v="0"/>
    <x v="2"/>
    <x v="0"/>
    <x v="0"/>
    <x v="8"/>
    <x v="0"/>
    <n v="20"/>
    <n v="17"/>
    <n v="2"/>
    <n v="40"/>
    <n v="34"/>
    <n v="6"/>
    <n v="8"/>
    <x v="1"/>
  </r>
  <r>
    <x v="1003"/>
    <n v="44071"/>
    <x v="872"/>
    <x v="1"/>
    <x v="28"/>
    <x v="1"/>
    <x v="2"/>
    <x v="1"/>
    <x v="0"/>
    <x v="9"/>
    <x v="0"/>
    <n v="12"/>
    <n v="9"/>
    <n v="5"/>
    <n v="60"/>
    <n v="45"/>
    <n v="15"/>
    <n v="8"/>
    <x v="1"/>
  </r>
  <r>
    <x v="1004"/>
    <n v="44071"/>
    <x v="835"/>
    <x v="1"/>
    <x v="15"/>
    <x v="0"/>
    <x v="2"/>
    <x v="0"/>
    <x v="0"/>
    <x v="12"/>
    <x v="0"/>
    <n v="10"/>
    <n v="7"/>
    <n v="7"/>
    <n v="70"/>
    <n v="49"/>
    <n v="21"/>
    <n v="8"/>
    <x v="1"/>
  </r>
  <r>
    <x v="1005"/>
    <n v="44072"/>
    <x v="836"/>
    <x v="1"/>
    <x v="11"/>
    <x v="1"/>
    <x v="2"/>
    <x v="1"/>
    <x v="0"/>
    <x v="13"/>
    <x v="0"/>
    <n v="15"/>
    <n v="12"/>
    <n v="7"/>
    <n v="105"/>
    <n v="84"/>
    <n v="21"/>
    <n v="8"/>
    <x v="1"/>
  </r>
  <r>
    <x v="1006"/>
    <n v="44073"/>
    <x v="837"/>
    <x v="1"/>
    <x v="0"/>
    <x v="0"/>
    <x v="2"/>
    <x v="0"/>
    <x v="0"/>
    <x v="14"/>
    <x v="0"/>
    <n v="15"/>
    <n v="12"/>
    <n v="15"/>
    <n v="225"/>
    <n v="180"/>
    <n v="45"/>
    <n v="8"/>
    <x v="1"/>
  </r>
  <r>
    <x v="1007"/>
    <n v="44074"/>
    <x v="873"/>
    <x v="1"/>
    <x v="32"/>
    <x v="1"/>
    <x v="2"/>
    <x v="1"/>
    <x v="0"/>
    <x v="25"/>
    <x v="0"/>
    <n v="20"/>
    <n v="17"/>
    <n v="3"/>
    <n v="60"/>
    <n v="51"/>
    <n v="9"/>
    <n v="8"/>
    <x v="1"/>
  </r>
  <r>
    <x v="1008"/>
    <n v="44044"/>
    <x v="874"/>
    <x v="1"/>
    <x v="1"/>
    <x v="0"/>
    <x v="2"/>
    <x v="0"/>
    <x v="1"/>
    <x v="26"/>
    <x v="0"/>
    <n v="12"/>
    <n v="9"/>
    <n v="6"/>
    <n v="72"/>
    <n v="54"/>
    <n v="18"/>
    <n v="8"/>
    <x v="1"/>
  </r>
  <r>
    <x v="1009"/>
    <n v="44045"/>
    <x v="875"/>
    <x v="0"/>
    <x v="2"/>
    <x v="1"/>
    <x v="2"/>
    <x v="1"/>
    <x v="1"/>
    <x v="27"/>
    <x v="0"/>
    <n v="13"/>
    <n v="10"/>
    <n v="10"/>
    <n v="130"/>
    <n v="100"/>
    <n v="30"/>
    <n v="8"/>
    <x v="1"/>
  </r>
  <r>
    <x v="1010"/>
    <n v="44046"/>
    <x v="876"/>
    <x v="0"/>
    <x v="3"/>
    <x v="0"/>
    <x v="2"/>
    <x v="0"/>
    <x v="1"/>
    <x v="28"/>
    <x v="0"/>
    <n v="15"/>
    <n v="12"/>
    <n v="11"/>
    <n v="165"/>
    <n v="132"/>
    <n v="33"/>
    <n v="8"/>
    <x v="1"/>
  </r>
  <r>
    <x v="1011"/>
    <n v="44047"/>
    <x v="877"/>
    <x v="0"/>
    <x v="5"/>
    <x v="1"/>
    <x v="2"/>
    <x v="1"/>
    <x v="1"/>
    <x v="18"/>
    <x v="0"/>
    <n v="14"/>
    <n v="11"/>
    <n v="3"/>
    <n v="42"/>
    <n v="33"/>
    <n v="9"/>
    <n v="8"/>
    <x v="1"/>
  </r>
  <r>
    <x v="1012"/>
    <n v="44048"/>
    <x v="878"/>
    <x v="0"/>
    <x v="6"/>
    <x v="0"/>
    <x v="2"/>
    <x v="0"/>
    <x v="1"/>
    <x v="19"/>
    <x v="0"/>
    <n v="30"/>
    <n v="27"/>
    <n v="1"/>
    <n v="30"/>
    <n v="27"/>
    <n v="3"/>
    <n v="8"/>
    <x v="1"/>
  </r>
  <r>
    <x v="1013"/>
    <n v="44052"/>
    <x v="879"/>
    <x v="0"/>
    <x v="11"/>
    <x v="1"/>
    <x v="2"/>
    <x v="1"/>
    <x v="1"/>
    <x v="20"/>
    <x v="0"/>
    <n v="16"/>
    <n v="13"/>
    <n v="1"/>
    <n v="16"/>
    <n v="13"/>
    <n v="3"/>
    <n v="8"/>
    <x v="1"/>
  </r>
  <r>
    <x v="1014"/>
    <n v="44051"/>
    <x v="880"/>
    <x v="0"/>
    <x v="28"/>
    <x v="0"/>
    <x v="2"/>
    <x v="0"/>
    <x v="1"/>
    <x v="1"/>
    <x v="1"/>
    <n v="9"/>
    <n v="6"/>
    <n v="1"/>
    <n v="9"/>
    <n v="6"/>
    <n v="3"/>
    <n v="8"/>
    <x v="1"/>
  </r>
  <r>
    <x v="1015"/>
    <n v="44051"/>
    <x v="835"/>
    <x v="1"/>
    <x v="15"/>
    <x v="1"/>
    <x v="2"/>
    <x v="1"/>
    <x v="1"/>
    <x v="2"/>
    <x v="1"/>
    <n v="5"/>
    <n v="2"/>
    <n v="3"/>
    <n v="15"/>
    <n v="6"/>
    <n v="9"/>
    <n v="8"/>
    <x v="1"/>
  </r>
  <r>
    <x v="1016"/>
    <n v="44052"/>
    <x v="836"/>
    <x v="1"/>
    <x v="11"/>
    <x v="0"/>
    <x v="2"/>
    <x v="0"/>
    <x v="1"/>
    <x v="29"/>
    <x v="1"/>
    <n v="18"/>
    <n v="15"/>
    <n v="4"/>
    <n v="72"/>
    <n v="60"/>
    <n v="12"/>
    <n v="8"/>
    <x v="1"/>
  </r>
  <r>
    <x v="1017"/>
    <n v="44053"/>
    <x v="837"/>
    <x v="1"/>
    <x v="0"/>
    <x v="1"/>
    <x v="2"/>
    <x v="1"/>
    <x v="1"/>
    <x v="30"/>
    <x v="1"/>
    <n v="10"/>
    <n v="7"/>
    <n v="5"/>
    <n v="50"/>
    <n v="35"/>
    <n v="15"/>
    <n v="8"/>
    <x v="1"/>
  </r>
  <r>
    <x v="1018"/>
    <n v="44054"/>
    <x v="881"/>
    <x v="1"/>
    <x v="8"/>
    <x v="0"/>
    <x v="2"/>
    <x v="0"/>
    <x v="1"/>
    <x v="31"/>
    <x v="1"/>
    <n v="20"/>
    <n v="17"/>
    <n v="6"/>
    <n v="120"/>
    <n v="102"/>
    <n v="18"/>
    <n v="8"/>
    <x v="1"/>
  </r>
  <r>
    <x v="1019"/>
    <n v="44055"/>
    <x v="882"/>
    <x v="0"/>
    <x v="9"/>
    <x v="1"/>
    <x v="2"/>
    <x v="1"/>
    <x v="1"/>
    <x v="6"/>
    <x v="1"/>
    <n v="70"/>
    <n v="67"/>
    <n v="7"/>
    <n v="490"/>
    <n v="469"/>
    <n v="21"/>
    <n v="8"/>
    <x v="1"/>
  </r>
  <r>
    <x v="1020"/>
    <n v="44056"/>
    <x v="883"/>
    <x v="1"/>
    <x v="33"/>
    <x v="0"/>
    <x v="2"/>
    <x v="0"/>
    <x v="1"/>
    <x v="7"/>
    <x v="1"/>
    <n v="15"/>
    <n v="12"/>
    <n v="11"/>
    <n v="165"/>
    <n v="132"/>
    <n v="33"/>
    <n v="8"/>
    <x v="1"/>
  </r>
  <r>
    <x v="1021"/>
    <n v="44057"/>
    <x v="884"/>
    <x v="1"/>
    <x v="34"/>
    <x v="1"/>
    <x v="2"/>
    <x v="1"/>
    <x v="1"/>
    <x v="10"/>
    <x v="1"/>
    <n v="12"/>
    <n v="9"/>
    <n v="2"/>
    <n v="24"/>
    <n v="18"/>
    <n v="6"/>
    <n v="8"/>
    <x v="1"/>
  </r>
  <r>
    <x v="1022"/>
    <n v="44058"/>
    <x v="885"/>
    <x v="0"/>
    <x v="0"/>
    <x v="0"/>
    <x v="2"/>
    <x v="0"/>
    <x v="1"/>
    <x v="11"/>
    <x v="1"/>
    <n v="18"/>
    <n v="15"/>
    <n v="3"/>
    <n v="54"/>
    <n v="45"/>
    <n v="9"/>
    <n v="8"/>
    <x v="1"/>
  </r>
  <r>
    <x v="1023"/>
    <n v="44062"/>
    <x v="886"/>
    <x v="1"/>
    <x v="35"/>
    <x v="1"/>
    <x v="2"/>
    <x v="1"/>
    <x v="1"/>
    <x v="15"/>
    <x v="1"/>
    <n v="23"/>
    <n v="20"/>
    <n v="5"/>
    <n v="115"/>
    <n v="100"/>
    <n v="15"/>
    <n v="8"/>
    <x v="1"/>
  </r>
  <r>
    <x v="1024"/>
    <n v="44061"/>
    <x v="887"/>
    <x v="0"/>
    <x v="36"/>
    <x v="0"/>
    <x v="2"/>
    <x v="0"/>
    <x v="1"/>
    <x v="16"/>
    <x v="1"/>
    <n v="9"/>
    <n v="6"/>
    <n v="2"/>
    <n v="18"/>
    <n v="12"/>
    <n v="6"/>
    <n v="8"/>
    <x v="1"/>
  </r>
  <r>
    <x v="1025"/>
    <n v="44061"/>
    <x v="888"/>
    <x v="0"/>
    <x v="37"/>
    <x v="1"/>
    <x v="2"/>
    <x v="1"/>
    <x v="1"/>
    <x v="17"/>
    <x v="1"/>
    <n v="18"/>
    <n v="15"/>
    <n v="1"/>
    <n v="18"/>
    <n v="15"/>
    <n v="3"/>
    <n v="8"/>
    <x v="1"/>
  </r>
  <r>
    <x v="1026"/>
    <n v="44062"/>
    <x v="835"/>
    <x v="1"/>
    <x v="15"/>
    <x v="0"/>
    <x v="2"/>
    <x v="0"/>
    <x v="1"/>
    <x v="0"/>
    <x v="0"/>
    <n v="52"/>
    <n v="49"/>
    <n v="6"/>
    <n v="312"/>
    <n v="294"/>
    <n v="18"/>
    <n v="8"/>
    <x v="1"/>
  </r>
  <r>
    <x v="1027"/>
    <n v="44063"/>
    <x v="836"/>
    <x v="1"/>
    <x v="11"/>
    <x v="1"/>
    <x v="2"/>
    <x v="1"/>
    <x v="1"/>
    <x v="1"/>
    <x v="1"/>
    <n v="9"/>
    <n v="6"/>
    <n v="9"/>
    <n v="81"/>
    <n v="54"/>
    <n v="27"/>
    <n v="8"/>
    <x v="1"/>
  </r>
  <r>
    <x v="1028"/>
    <n v="44064"/>
    <x v="837"/>
    <x v="1"/>
    <x v="0"/>
    <x v="0"/>
    <x v="2"/>
    <x v="0"/>
    <x v="1"/>
    <x v="2"/>
    <x v="1"/>
    <n v="5"/>
    <n v="2"/>
    <n v="10"/>
    <n v="50"/>
    <n v="20"/>
    <n v="30"/>
    <n v="8"/>
    <x v="1"/>
  </r>
  <r>
    <x v="1029"/>
    <n v="44065"/>
    <x v="889"/>
    <x v="1"/>
    <x v="21"/>
    <x v="1"/>
    <x v="2"/>
    <x v="1"/>
    <x v="1"/>
    <x v="21"/>
    <x v="0"/>
    <n v="14"/>
    <n v="11"/>
    <n v="3"/>
    <n v="42"/>
    <n v="33"/>
    <n v="9"/>
    <n v="8"/>
    <x v="1"/>
  </r>
  <r>
    <x v="1030"/>
    <n v="44066"/>
    <x v="890"/>
    <x v="1"/>
    <x v="22"/>
    <x v="0"/>
    <x v="2"/>
    <x v="0"/>
    <x v="1"/>
    <x v="22"/>
    <x v="0"/>
    <n v="6"/>
    <n v="3"/>
    <n v="4"/>
    <n v="24"/>
    <n v="12"/>
    <n v="12"/>
    <n v="8"/>
    <x v="1"/>
  </r>
  <r>
    <x v="1031"/>
    <n v="44067"/>
    <x v="891"/>
    <x v="1"/>
    <x v="23"/>
    <x v="1"/>
    <x v="2"/>
    <x v="1"/>
    <x v="1"/>
    <x v="30"/>
    <x v="1"/>
    <n v="10"/>
    <n v="7"/>
    <n v="5"/>
    <n v="50"/>
    <n v="35"/>
    <n v="15"/>
    <n v="8"/>
    <x v="1"/>
  </r>
  <r>
    <x v="1032"/>
    <n v="44068"/>
    <x v="892"/>
    <x v="1"/>
    <x v="24"/>
    <x v="0"/>
    <x v="2"/>
    <x v="0"/>
    <x v="1"/>
    <x v="23"/>
    <x v="0"/>
    <n v="13"/>
    <n v="10"/>
    <n v="6"/>
    <n v="78"/>
    <n v="60"/>
    <n v="18"/>
    <n v="8"/>
    <x v="1"/>
  </r>
  <r>
    <x v="1033"/>
    <n v="44072"/>
    <x v="893"/>
    <x v="1"/>
    <x v="13"/>
    <x v="1"/>
    <x v="2"/>
    <x v="1"/>
    <x v="1"/>
    <x v="31"/>
    <x v="1"/>
    <n v="20"/>
    <n v="17"/>
    <n v="3"/>
    <n v="60"/>
    <n v="51"/>
    <n v="9"/>
    <n v="8"/>
    <x v="1"/>
  </r>
  <r>
    <x v="1034"/>
    <n v="44071"/>
    <x v="894"/>
    <x v="0"/>
    <x v="14"/>
    <x v="0"/>
    <x v="2"/>
    <x v="0"/>
    <x v="1"/>
    <x v="24"/>
    <x v="0"/>
    <n v="15"/>
    <n v="12"/>
    <n v="7"/>
    <n v="105"/>
    <n v="84"/>
    <n v="21"/>
    <n v="8"/>
    <x v="1"/>
  </r>
  <r>
    <x v="1035"/>
    <n v="44071"/>
    <x v="895"/>
    <x v="1"/>
    <x v="15"/>
    <x v="1"/>
    <x v="2"/>
    <x v="1"/>
    <x v="1"/>
    <x v="3"/>
    <x v="0"/>
    <n v="20"/>
    <n v="17"/>
    <n v="5"/>
    <n v="100"/>
    <n v="85"/>
    <n v="15"/>
    <n v="8"/>
    <x v="1"/>
  </r>
  <r>
    <x v="1036"/>
    <n v="44072"/>
    <x v="896"/>
    <x v="0"/>
    <x v="34"/>
    <x v="0"/>
    <x v="2"/>
    <x v="0"/>
    <x v="1"/>
    <x v="4"/>
    <x v="0"/>
    <n v="12"/>
    <n v="9"/>
    <n v="8"/>
    <n v="96"/>
    <n v="72"/>
    <n v="24"/>
    <n v="8"/>
    <x v="1"/>
  </r>
  <r>
    <x v="1037"/>
    <n v="44073"/>
    <x v="835"/>
    <x v="1"/>
    <x v="15"/>
    <x v="1"/>
    <x v="2"/>
    <x v="1"/>
    <x v="1"/>
    <x v="5"/>
    <x v="0"/>
    <n v="16"/>
    <n v="13"/>
    <n v="9"/>
    <n v="144"/>
    <n v="117"/>
    <n v="27"/>
    <n v="8"/>
    <x v="1"/>
  </r>
  <r>
    <x v="1038"/>
    <n v="44074"/>
    <x v="836"/>
    <x v="1"/>
    <x v="11"/>
    <x v="0"/>
    <x v="2"/>
    <x v="0"/>
    <x v="1"/>
    <x v="6"/>
    <x v="1"/>
    <n v="70"/>
    <n v="67"/>
    <n v="2"/>
    <n v="140"/>
    <n v="134"/>
    <n v="6"/>
    <n v="8"/>
    <x v="1"/>
  </r>
  <r>
    <x v="1039"/>
    <n v="44075"/>
    <x v="837"/>
    <x v="1"/>
    <x v="0"/>
    <x v="1"/>
    <x v="2"/>
    <x v="1"/>
    <x v="1"/>
    <x v="7"/>
    <x v="1"/>
    <n v="15"/>
    <n v="12"/>
    <n v="5"/>
    <n v="75"/>
    <n v="60"/>
    <n v="15"/>
    <n v="9"/>
    <x v="0"/>
  </r>
  <r>
    <x v="1040"/>
    <n v="44076"/>
    <x v="897"/>
    <x v="0"/>
    <x v="37"/>
    <x v="0"/>
    <x v="2"/>
    <x v="0"/>
    <x v="1"/>
    <x v="5"/>
    <x v="0"/>
    <n v="16"/>
    <n v="13"/>
    <n v="7"/>
    <n v="112"/>
    <n v="91"/>
    <n v="21"/>
    <n v="9"/>
    <x v="0"/>
  </r>
  <r>
    <x v="1041"/>
    <n v="44077"/>
    <x v="898"/>
    <x v="0"/>
    <x v="26"/>
    <x v="1"/>
    <x v="2"/>
    <x v="1"/>
    <x v="1"/>
    <x v="8"/>
    <x v="0"/>
    <n v="20"/>
    <n v="17"/>
    <n v="7"/>
    <n v="140"/>
    <n v="119"/>
    <n v="21"/>
    <n v="9"/>
    <x v="0"/>
  </r>
  <r>
    <x v="1042"/>
    <n v="44078"/>
    <x v="899"/>
    <x v="1"/>
    <x v="27"/>
    <x v="0"/>
    <x v="2"/>
    <x v="0"/>
    <x v="1"/>
    <x v="9"/>
    <x v="0"/>
    <n v="12"/>
    <n v="9"/>
    <n v="15"/>
    <n v="180"/>
    <n v="135"/>
    <n v="45"/>
    <n v="9"/>
    <x v="0"/>
  </r>
  <r>
    <x v="1043"/>
    <n v="44079"/>
    <x v="900"/>
    <x v="0"/>
    <x v="11"/>
    <x v="1"/>
    <x v="2"/>
    <x v="1"/>
    <x v="1"/>
    <x v="10"/>
    <x v="1"/>
    <n v="12"/>
    <n v="9"/>
    <n v="3"/>
    <n v="36"/>
    <n v="27"/>
    <n v="9"/>
    <n v="9"/>
    <x v="0"/>
  </r>
  <r>
    <x v="1044"/>
    <n v="44083"/>
    <x v="901"/>
    <x v="0"/>
    <x v="28"/>
    <x v="0"/>
    <x v="2"/>
    <x v="0"/>
    <x v="1"/>
    <x v="11"/>
    <x v="1"/>
    <n v="18"/>
    <n v="15"/>
    <n v="6"/>
    <n v="108"/>
    <n v="90"/>
    <n v="18"/>
    <n v="9"/>
    <x v="0"/>
  </r>
  <r>
    <x v="1045"/>
    <n v="44082"/>
    <x v="902"/>
    <x v="1"/>
    <x v="11"/>
    <x v="1"/>
    <x v="2"/>
    <x v="1"/>
    <x v="1"/>
    <x v="12"/>
    <x v="0"/>
    <n v="10"/>
    <n v="7"/>
    <n v="10"/>
    <n v="100"/>
    <n v="70"/>
    <n v="30"/>
    <n v="9"/>
    <x v="0"/>
  </r>
  <r>
    <x v="1046"/>
    <n v="44082"/>
    <x v="903"/>
    <x v="0"/>
    <x v="28"/>
    <x v="0"/>
    <x v="2"/>
    <x v="0"/>
    <x v="1"/>
    <x v="13"/>
    <x v="0"/>
    <n v="15"/>
    <n v="12"/>
    <n v="11"/>
    <n v="165"/>
    <n v="132"/>
    <n v="33"/>
    <n v="9"/>
    <x v="0"/>
  </r>
  <r>
    <x v="1047"/>
    <n v="44083"/>
    <x v="904"/>
    <x v="1"/>
    <x v="29"/>
    <x v="1"/>
    <x v="2"/>
    <x v="1"/>
    <x v="1"/>
    <x v="14"/>
    <x v="0"/>
    <n v="15"/>
    <n v="12"/>
    <n v="3"/>
    <n v="45"/>
    <n v="36"/>
    <n v="9"/>
    <n v="9"/>
    <x v="0"/>
  </r>
  <r>
    <x v="1048"/>
    <n v="44084"/>
    <x v="905"/>
    <x v="0"/>
    <x v="30"/>
    <x v="0"/>
    <x v="2"/>
    <x v="0"/>
    <x v="1"/>
    <x v="15"/>
    <x v="1"/>
    <n v="23"/>
    <n v="20"/>
    <n v="1"/>
    <n v="23"/>
    <n v="20"/>
    <n v="3"/>
    <n v="9"/>
    <x v="0"/>
  </r>
  <r>
    <x v="1049"/>
    <n v="44085"/>
    <x v="906"/>
    <x v="0"/>
    <x v="31"/>
    <x v="1"/>
    <x v="2"/>
    <x v="1"/>
    <x v="1"/>
    <x v="16"/>
    <x v="1"/>
    <n v="9"/>
    <n v="6"/>
    <n v="1"/>
    <n v="9"/>
    <n v="6"/>
    <n v="3"/>
    <n v="9"/>
    <x v="0"/>
  </r>
  <r>
    <x v="1050"/>
    <n v="44086"/>
    <x v="907"/>
    <x v="0"/>
    <x v="32"/>
    <x v="0"/>
    <x v="2"/>
    <x v="0"/>
    <x v="1"/>
    <x v="17"/>
    <x v="1"/>
    <n v="18"/>
    <n v="15"/>
    <n v="1"/>
    <n v="18"/>
    <n v="15"/>
    <n v="3"/>
    <n v="9"/>
    <x v="0"/>
  </r>
  <r>
    <x v="1051"/>
    <n v="44087"/>
    <x v="908"/>
    <x v="0"/>
    <x v="1"/>
    <x v="1"/>
    <x v="2"/>
    <x v="1"/>
    <x v="1"/>
    <x v="18"/>
    <x v="0"/>
    <n v="14"/>
    <n v="11"/>
    <n v="3"/>
    <n v="42"/>
    <n v="33"/>
    <n v="9"/>
    <n v="9"/>
    <x v="0"/>
  </r>
  <r>
    <x v="1052"/>
    <n v="44088"/>
    <x v="835"/>
    <x v="1"/>
    <x v="15"/>
    <x v="0"/>
    <x v="2"/>
    <x v="0"/>
    <x v="1"/>
    <x v="19"/>
    <x v="0"/>
    <n v="30"/>
    <n v="27"/>
    <n v="4"/>
    <n v="120"/>
    <n v="108"/>
    <n v="12"/>
    <n v="9"/>
    <x v="0"/>
  </r>
  <r>
    <x v="1053"/>
    <n v="44089"/>
    <x v="836"/>
    <x v="1"/>
    <x v="11"/>
    <x v="1"/>
    <x v="2"/>
    <x v="1"/>
    <x v="1"/>
    <x v="20"/>
    <x v="0"/>
    <n v="16"/>
    <n v="13"/>
    <n v="5"/>
    <n v="80"/>
    <n v="65"/>
    <n v="15"/>
    <n v="9"/>
    <x v="0"/>
  </r>
  <r>
    <x v="1054"/>
    <n v="44093"/>
    <x v="837"/>
    <x v="1"/>
    <x v="0"/>
    <x v="0"/>
    <x v="2"/>
    <x v="0"/>
    <x v="1"/>
    <x v="0"/>
    <x v="0"/>
    <n v="52"/>
    <n v="49"/>
    <n v="6"/>
    <n v="312"/>
    <n v="294"/>
    <n v="18"/>
    <n v="9"/>
    <x v="0"/>
  </r>
  <r>
    <x v="1055"/>
    <n v="44092"/>
    <x v="909"/>
    <x v="1"/>
    <x v="39"/>
    <x v="1"/>
    <x v="2"/>
    <x v="1"/>
    <x v="1"/>
    <x v="21"/>
    <x v="0"/>
    <n v="14"/>
    <n v="11"/>
    <n v="7"/>
    <n v="98"/>
    <n v="77"/>
    <n v="21"/>
    <n v="9"/>
    <x v="0"/>
  </r>
  <r>
    <x v="1056"/>
    <n v="44092"/>
    <x v="910"/>
    <x v="0"/>
    <x v="4"/>
    <x v="0"/>
    <x v="2"/>
    <x v="0"/>
    <x v="1"/>
    <x v="22"/>
    <x v="0"/>
    <n v="6"/>
    <n v="3"/>
    <n v="11"/>
    <n v="66"/>
    <n v="33"/>
    <n v="33"/>
    <n v="9"/>
    <x v="0"/>
  </r>
  <r>
    <x v="1057"/>
    <n v="44093"/>
    <x v="911"/>
    <x v="0"/>
    <x v="5"/>
    <x v="1"/>
    <x v="2"/>
    <x v="1"/>
    <x v="1"/>
    <x v="23"/>
    <x v="0"/>
    <n v="13"/>
    <n v="10"/>
    <n v="2"/>
    <n v="26"/>
    <n v="20"/>
    <n v="6"/>
    <n v="9"/>
    <x v="0"/>
  </r>
  <r>
    <x v="1058"/>
    <n v="44094"/>
    <x v="912"/>
    <x v="0"/>
    <x v="6"/>
    <x v="0"/>
    <x v="2"/>
    <x v="0"/>
    <x v="1"/>
    <x v="24"/>
    <x v="0"/>
    <n v="15"/>
    <n v="12"/>
    <n v="3"/>
    <n v="45"/>
    <n v="36"/>
    <n v="9"/>
    <n v="9"/>
    <x v="0"/>
  </r>
  <r>
    <x v="1059"/>
    <n v="44095"/>
    <x v="913"/>
    <x v="1"/>
    <x v="7"/>
    <x v="1"/>
    <x v="2"/>
    <x v="1"/>
    <x v="1"/>
    <x v="3"/>
    <x v="0"/>
    <n v="20"/>
    <n v="17"/>
    <n v="5"/>
    <n v="100"/>
    <n v="85"/>
    <n v="15"/>
    <n v="9"/>
    <x v="0"/>
  </r>
  <r>
    <x v="1060"/>
    <n v="44096"/>
    <x v="914"/>
    <x v="0"/>
    <x v="8"/>
    <x v="0"/>
    <x v="2"/>
    <x v="0"/>
    <x v="1"/>
    <x v="4"/>
    <x v="0"/>
    <n v="12"/>
    <n v="9"/>
    <n v="2"/>
    <n v="24"/>
    <n v="18"/>
    <n v="6"/>
    <n v="9"/>
    <x v="0"/>
  </r>
  <r>
    <x v="1061"/>
    <n v="44097"/>
    <x v="915"/>
    <x v="0"/>
    <x v="9"/>
    <x v="1"/>
    <x v="2"/>
    <x v="1"/>
    <x v="1"/>
    <x v="5"/>
    <x v="0"/>
    <n v="16"/>
    <n v="13"/>
    <n v="1"/>
    <n v="16"/>
    <n v="13"/>
    <n v="3"/>
    <n v="9"/>
    <x v="0"/>
  </r>
  <r>
    <x v="1062"/>
    <n v="44098"/>
    <x v="916"/>
    <x v="0"/>
    <x v="33"/>
    <x v="0"/>
    <x v="2"/>
    <x v="0"/>
    <x v="1"/>
    <x v="8"/>
    <x v="0"/>
    <n v="20"/>
    <n v="17"/>
    <n v="6"/>
    <n v="120"/>
    <n v="102"/>
    <n v="18"/>
    <n v="9"/>
    <x v="0"/>
  </r>
  <r>
    <x v="1063"/>
    <n v="44099"/>
    <x v="917"/>
    <x v="0"/>
    <x v="34"/>
    <x v="1"/>
    <x v="2"/>
    <x v="1"/>
    <x v="1"/>
    <x v="9"/>
    <x v="0"/>
    <n v="12"/>
    <n v="9"/>
    <n v="9"/>
    <n v="108"/>
    <n v="81"/>
    <n v="27"/>
    <n v="9"/>
    <x v="0"/>
  </r>
  <r>
    <x v="1064"/>
    <n v="44103"/>
    <x v="918"/>
    <x v="0"/>
    <x v="0"/>
    <x v="0"/>
    <x v="2"/>
    <x v="0"/>
    <x v="1"/>
    <x v="12"/>
    <x v="0"/>
    <n v="10"/>
    <n v="7"/>
    <n v="10"/>
    <n v="100"/>
    <n v="70"/>
    <n v="30"/>
    <n v="9"/>
    <x v="0"/>
  </r>
  <r>
    <x v="1065"/>
    <n v="44102"/>
    <x v="919"/>
    <x v="0"/>
    <x v="35"/>
    <x v="1"/>
    <x v="2"/>
    <x v="1"/>
    <x v="1"/>
    <x v="13"/>
    <x v="0"/>
    <n v="15"/>
    <n v="12"/>
    <n v="3"/>
    <n v="45"/>
    <n v="36"/>
    <n v="9"/>
    <n v="9"/>
    <x v="0"/>
  </r>
  <r>
    <x v="1066"/>
    <n v="44102"/>
    <x v="920"/>
    <x v="1"/>
    <x v="36"/>
    <x v="0"/>
    <x v="2"/>
    <x v="0"/>
    <x v="1"/>
    <x v="14"/>
    <x v="0"/>
    <n v="15"/>
    <n v="12"/>
    <n v="4"/>
    <n v="60"/>
    <n v="48"/>
    <n v="12"/>
    <n v="9"/>
    <x v="0"/>
  </r>
  <r>
    <x v="1067"/>
    <n v="44103"/>
    <x v="921"/>
    <x v="0"/>
    <x v="37"/>
    <x v="1"/>
    <x v="2"/>
    <x v="1"/>
    <x v="1"/>
    <x v="25"/>
    <x v="0"/>
    <n v="20"/>
    <n v="17"/>
    <n v="5"/>
    <n v="100"/>
    <n v="85"/>
    <n v="15"/>
    <n v="9"/>
    <x v="0"/>
  </r>
  <r>
    <x v="1068"/>
    <n v="44104"/>
    <x v="922"/>
    <x v="0"/>
    <x v="10"/>
    <x v="0"/>
    <x v="2"/>
    <x v="0"/>
    <x v="1"/>
    <x v="26"/>
    <x v="0"/>
    <n v="12"/>
    <n v="9"/>
    <n v="6"/>
    <n v="72"/>
    <n v="54"/>
    <n v="18"/>
    <n v="9"/>
    <x v="0"/>
  </r>
  <r>
    <x v="1069"/>
    <n v="44094"/>
    <x v="923"/>
    <x v="0"/>
    <x v="11"/>
    <x v="1"/>
    <x v="2"/>
    <x v="1"/>
    <x v="0"/>
    <x v="27"/>
    <x v="0"/>
    <n v="13"/>
    <n v="10"/>
    <n v="3"/>
    <n v="39"/>
    <n v="30"/>
    <n v="9"/>
    <n v="9"/>
    <x v="0"/>
  </r>
  <r>
    <x v="1070"/>
    <n v="44095"/>
    <x v="924"/>
    <x v="1"/>
    <x v="12"/>
    <x v="0"/>
    <x v="2"/>
    <x v="0"/>
    <x v="0"/>
    <x v="28"/>
    <x v="0"/>
    <n v="15"/>
    <n v="12"/>
    <n v="7"/>
    <n v="105"/>
    <n v="84"/>
    <n v="21"/>
    <n v="9"/>
    <x v="0"/>
  </r>
  <r>
    <x v="1071"/>
    <n v="44096"/>
    <x v="925"/>
    <x v="1"/>
    <x v="13"/>
    <x v="1"/>
    <x v="2"/>
    <x v="1"/>
    <x v="0"/>
    <x v="18"/>
    <x v="0"/>
    <n v="14"/>
    <n v="11"/>
    <n v="5"/>
    <n v="70"/>
    <n v="55"/>
    <n v="15"/>
    <n v="9"/>
    <x v="0"/>
  </r>
  <r>
    <x v="1072"/>
    <n v="44097"/>
    <x v="926"/>
    <x v="0"/>
    <x v="14"/>
    <x v="0"/>
    <x v="2"/>
    <x v="0"/>
    <x v="0"/>
    <x v="19"/>
    <x v="0"/>
    <n v="30"/>
    <n v="27"/>
    <n v="8"/>
    <n v="240"/>
    <n v="216"/>
    <n v="24"/>
    <n v="9"/>
    <x v="0"/>
  </r>
  <r>
    <x v="1073"/>
    <n v="44098"/>
    <x v="835"/>
    <x v="1"/>
    <x v="15"/>
    <x v="1"/>
    <x v="2"/>
    <x v="1"/>
    <x v="0"/>
    <x v="20"/>
    <x v="0"/>
    <n v="16"/>
    <n v="13"/>
    <n v="9"/>
    <n v="144"/>
    <n v="117"/>
    <n v="27"/>
    <n v="9"/>
    <x v="0"/>
  </r>
  <r>
    <x v="1074"/>
    <n v="44099"/>
    <x v="836"/>
    <x v="1"/>
    <x v="11"/>
    <x v="0"/>
    <x v="2"/>
    <x v="0"/>
    <x v="0"/>
    <x v="1"/>
    <x v="1"/>
    <n v="9"/>
    <n v="6"/>
    <n v="2"/>
    <n v="18"/>
    <n v="12"/>
    <n v="6"/>
    <n v="9"/>
    <x v="0"/>
  </r>
  <r>
    <x v="1075"/>
    <n v="44103"/>
    <x v="837"/>
    <x v="1"/>
    <x v="0"/>
    <x v="2"/>
    <x v="2"/>
    <x v="2"/>
    <x v="0"/>
    <x v="2"/>
    <x v="1"/>
    <n v="5"/>
    <n v="2"/>
    <n v="5"/>
    <n v="25"/>
    <n v="10"/>
    <n v="15"/>
    <n v="9"/>
    <x v="0"/>
  </r>
  <r>
    <x v="1076"/>
    <n v="44102"/>
    <x v="927"/>
    <x v="1"/>
    <x v="18"/>
    <x v="3"/>
    <x v="2"/>
    <x v="3"/>
    <x v="0"/>
    <x v="29"/>
    <x v="1"/>
    <n v="18"/>
    <n v="15"/>
    <n v="7"/>
    <n v="126"/>
    <n v="105"/>
    <n v="21"/>
    <n v="9"/>
    <x v="0"/>
  </r>
  <r>
    <x v="1077"/>
    <n v="44102"/>
    <x v="928"/>
    <x v="0"/>
    <x v="19"/>
    <x v="2"/>
    <x v="2"/>
    <x v="2"/>
    <x v="0"/>
    <x v="30"/>
    <x v="1"/>
    <n v="10"/>
    <n v="7"/>
    <n v="7"/>
    <n v="70"/>
    <n v="49"/>
    <n v="21"/>
    <n v="9"/>
    <x v="0"/>
  </r>
  <r>
    <x v="1078"/>
    <n v="44103"/>
    <x v="929"/>
    <x v="0"/>
    <x v="20"/>
    <x v="3"/>
    <x v="2"/>
    <x v="3"/>
    <x v="0"/>
    <x v="31"/>
    <x v="1"/>
    <n v="20"/>
    <n v="17"/>
    <n v="15"/>
    <n v="300"/>
    <n v="255"/>
    <n v="45"/>
    <n v="9"/>
    <x v="0"/>
  </r>
  <r>
    <x v="1079"/>
    <n v="44104"/>
    <x v="930"/>
    <x v="1"/>
    <x v="21"/>
    <x v="2"/>
    <x v="2"/>
    <x v="2"/>
    <x v="0"/>
    <x v="6"/>
    <x v="1"/>
    <n v="70"/>
    <n v="67"/>
    <n v="3"/>
    <n v="210"/>
    <n v="201"/>
    <n v="9"/>
    <n v="9"/>
    <x v="0"/>
  </r>
  <r>
    <x v="1080"/>
    <n v="44044"/>
    <x v="931"/>
    <x v="1"/>
    <x v="22"/>
    <x v="3"/>
    <x v="2"/>
    <x v="3"/>
    <x v="0"/>
    <x v="7"/>
    <x v="1"/>
    <n v="15"/>
    <n v="12"/>
    <n v="6"/>
    <n v="90"/>
    <n v="72"/>
    <n v="18"/>
    <n v="8"/>
    <x v="1"/>
  </r>
  <r>
    <x v="1081"/>
    <n v="44045"/>
    <x v="932"/>
    <x v="0"/>
    <x v="23"/>
    <x v="2"/>
    <x v="2"/>
    <x v="2"/>
    <x v="0"/>
    <x v="10"/>
    <x v="1"/>
    <n v="12"/>
    <n v="9"/>
    <n v="10"/>
    <n v="120"/>
    <n v="90"/>
    <n v="30"/>
    <n v="8"/>
    <x v="1"/>
  </r>
  <r>
    <x v="1082"/>
    <n v="44046"/>
    <x v="933"/>
    <x v="1"/>
    <x v="24"/>
    <x v="3"/>
    <x v="2"/>
    <x v="3"/>
    <x v="0"/>
    <x v="11"/>
    <x v="1"/>
    <n v="18"/>
    <n v="15"/>
    <n v="11"/>
    <n v="198"/>
    <n v="165"/>
    <n v="33"/>
    <n v="8"/>
    <x v="1"/>
  </r>
  <r>
    <x v="1083"/>
    <n v="44047"/>
    <x v="934"/>
    <x v="1"/>
    <x v="25"/>
    <x v="2"/>
    <x v="2"/>
    <x v="2"/>
    <x v="0"/>
    <x v="15"/>
    <x v="1"/>
    <n v="23"/>
    <n v="20"/>
    <n v="3"/>
    <n v="69"/>
    <n v="60"/>
    <n v="9"/>
    <n v="8"/>
    <x v="1"/>
  </r>
  <r>
    <x v="1084"/>
    <n v="44048"/>
    <x v="935"/>
    <x v="1"/>
    <x v="26"/>
    <x v="3"/>
    <x v="2"/>
    <x v="3"/>
    <x v="0"/>
    <x v="16"/>
    <x v="1"/>
    <n v="9"/>
    <n v="6"/>
    <n v="1"/>
    <n v="9"/>
    <n v="6"/>
    <n v="3"/>
    <n v="8"/>
    <x v="1"/>
  </r>
  <r>
    <x v="1085"/>
    <n v="44052"/>
    <x v="835"/>
    <x v="1"/>
    <x v="15"/>
    <x v="2"/>
    <x v="2"/>
    <x v="2"/>
    <x v="0"/>
    <x v="17"/>
    <x v="1"/>
    <n v="18"/>
    <n v="15"/>
    <n v="1"/>
    <n v="18"/>
    <n v="15"/>
    <n v="3"/>
    <n v="8"/>
    <x v="1"/>
  </r>
  <r>
    <x v="1086"/>
    <n v="44051"/>
    <x v="836"/>
    <x v="1"/>
    <x v="11"/>
    <x v="3"/>
    <x v="2"/>
    <x v="3"/>
    <x v="0"/>
    <x v="0"/>
    <x v="0"/>
    <n v="52"/>
    <n v="49"/>
    <n v="1"/>
    <n v="52"/>
    <n v="49"/>
    <n v="3"/>
    <n v="8"/>
    <x v="1"/>
  </r>
  <r>
    <x v="1087"/>
    <n v="44051"/>
    <x v="837"/>
    <x v="1"/>
    <x v="0"/>
    <x v="2"/>
    <x v="2"/>
    <x v="2"/>
    <x v="0"/>
    <x v="1"/>
    <x v="1"/>
    <n v="9"/>
    <n v="6"/>
    <n v="3"/>
    <n v="27"/>
    <n v="18"/>
    <n v="9"/>
    <n v="8"/>
    <x v="1"/>
  </r>
  <r>
    <x v="1088"/>
    <n v="44052"/>
    <x v="936"/>
    <x v="0"/>
    <x v="29"/>
    <x v="3"/>
    <x v="2"/>
    <x v="3"/>
    <x v="0"/>
    <x v="2"/>
    <x v="1"/>
    <n v="5"/>
    <n v="2"/>
    <n v="4"/>
    <n v="20"/>
    <n v="8"/>
    <n v="12"/>
    <n v="8"/>
    <x v="1"/>
  </r>
  <r>
    <x v="1089"/>
    <n v="44053"/>
    <x v="937"/>
    <x v="1"/>
    <x v="30"/>
    <x v="2"/>
    <x v="2"/>
    <x v="2"/>
    <x v="0"/>
    <x v="21"/>
    <x v="0"/>
    <n v="14"/>
    <n v="11"/>
    <n v="5"/>
    <n v="70"/>
    <n v="55"/>
    <n v="15"/>
    <n v="8"/>
    <x v="1"/>
  </r>
  <r>
    <x v="1090"/>
    <n v="44054"/>
    <x v="938"/>
    <x v="0"/>
    <x v="31"/>
    <x v="3"/>
    <x v="2"/>
    <x v="3"/>
    <x v="0"/>
    <x v="22"/>
    <x v="0"/>
    <n v="6"/>
    <n v="3"/>
    <n v="6"/>
    <n v="36"/>
    <n v="18"/>
    <n v="18"/>
    <n v="8"/>
    <x v="1"/>
  </r>
  <r>
    <x v="1091"/>
    <n v="44055"/>
    <x v="939"/>
    <x v="1"/>
    <x v="32"/>
    <x v="2"/>
    <x v="2"/>
    <x v="2"/>
    <x v="0"/>
    <x v="30"/>
    <x v="1"/>
    <n v="10"/>
    <n v="7"/>
    <n v="7"/>
    <n v="70"/>
    <n v="49"/>
    <n v="21"/>
    <n v="8"/>
    <x v="1"/>
  </r>
  <r>
    <x v="1092"/>
    <n v="44056"/>
    <x v="940"/>
    <x v="1"/>
    <x v="1"/>
    <x v="3"/>
    <x v="2"/>
    <x v="3"/>
    <x v="0"/>
    <x v="23"/>
    <x v="0"/>
    <n v="13"/>
    <n v="10"/>
    <n v="11"/>
    <n v="143"/>
    <n v="110"/>
    <n v="33"/>
    <n v="8"/>
    <x v="1"/>
  </r>
  <r>
    <x v="1093"/>
    <n v="44057"/>
    <x v="941"/>
    <x v="1"/>
    <x v="2"/>
    <x v="2"/>
    <x v="2"/>
    <x v="2"/>
    <x v="0"/>
    <x v="31"/>
    <x v="1"/>
    <n v="20"/>
    <n v="17"/>
    <n v="2"/>
    <n v="40"/>
    <n v="34"/>
    <n v="6"/>
    <n v="8"/>
    <x v="1"/>
  </r>
  <r>
    <x v="1094"/>
    <n v="44058"/>
    <x v="942"/>
    <x v="0"/>
    <x v="3"/>
    <x v="3"/>
    <x v="2"/>
    <x v="3"/>
    <x v="0"/>
    <x v="24"/>
    <x v="0"/>
    <n v="15"/>
    <n v="12"/>
    <n v="3"/>
    <n v="45"/>
    <n v="36"/>
    <n v="9"/>
    <n v="8"/>
    <x v="1"/>
  </r>
  <r>
    <x v="1095"/>
    <n v="44062"/>
    <x v="943"/>
    <x v="1"/>
    <x v="5"/>
    <x v="0"/>
    <x v="2"/>
    <x v="0"/>
    <x v="0"/>
    <x v="3"/>
    <x v="0"/>
    <n v="20"/>
    <n v="17"/>
    <n v="5"/>
    <n v="100"/>
    <n v="85"/>
    <n v="15"/>
    <n v="8"/>
    <x v="1"/>
  </r>
  <r>
    <x v="1096"/>
    <n v="44061"/>
    <x v="944"/>
    <x v="0"/>
    <x v="6"/>
    <x v="1"/>
    <x v="2"/>
    <x v="1"/>
    <x v="0"/>
    <x v="4"/>
    <x v="0"/>
    <n v="12"/>
    <n v="9"/>
    <n v="2"/>
    <n v="24"/>
    <n v="18"/>
    <n v="6"/>
    <n v="8"/>
    <x v="1"/>
  </r>
  <r>
    <x v="1097"/>
    <n v="44061"/>
    <x v="945"/>
    <x v="0"/>
    <x v="11"/>
    <x v="2"/>
    <x v="2"/>
    <x v="2"/>
    <x v="0"/>
    <x v="5"/>
    <x v="0"/>
    <n v="16"/>
    <n v="13"/>
    <n v="1"/>
    <n v="16"/>
    <n v="13"/>
    <n v="3"/>
    <n v="8"/>
    <x v="1"/>
  </r>
  <r>
    <x v="1098"/>
    <n v="44062"/>
    <x v="946"/>
    <x v="0"/>
    <x v="28"/>
    <x v="3"/>
    <x v="2"/>
    <x v="3"/>
    <x v="0"/>
    <x v="6"/>
    <x v="1"/>
    <n v="70"/>
    <n v="67"/>
    <n v="6"/>
    <n v="420"/>
    <n v="402"/>
    <n v="18"/>
    <n v="8"/>
    <x v="1"/>
  </r>
  <r>
    <x v="1099"/>
    <n v="44063"/>
    <x v="947"/>
    <x v="1"/>
    <x v="29"/>
    <x v="0"/>
    <x v="2"/>
    <x v="0"/>
    <x v="0"/>
    <x v="7"/>
    <x v="1"/>
    <n v="15"/>
    <n v="12"/>
    <n v="9"/>
    <n v="135"/>
    <n v="108"/>
    <n v="27"/>
    <n v="8"/>
    <x v="1"/>
  </r>
  <r>
    <x v="1100"/>
    <n v="44064"/>
    <x v="948"/>
    <x v="0"/>
    <x v="6"/>
    <x v="1"/>
    <x v="2"/>
    <x v="1"/>
    <x v="0"/>
    <x v="5"/>
    <x v="0"/>
    <n v="16"/>
    <n v="13"/>
    <n v="10"/>
    <n v="160"/>
    <n v="130"/>
    <n v="30"/>
    <n v="8"/>
    <x v="1"/>
  </r>
  <r>
    <x v="1101"/>
    <n v="44065"/>
    <x v="949"/>
    <x v="1"/>
    <x v="7"/>
    <x v="2"/>
    <x v="2"/>
    <x v="2"/>
    <x v="0"/>
    <x v="8"/>
    <x v="0"/>
    <n v="20"/>
    <n v="17"/>
    <n v="3"/>
    <n v="60"/>
    <n v="51"/>
    <n v="9"/>
    <n v="8"/>
    <x v="1"/>
  </r>
  <r>
    <x v="1102"/>
    <n v="44066"/>
    <x v="950"/>
    <x v="1"/>
    <x v="8"/>
    <x v="3"/>
    <x v="2"/>
    <x v="3"/>
    <x v="0"/>
    <x v="9"/>
    <x v="0"/>
    <n v="12"/>
    <n v="9"/>
    <n v="4"/>
    <n v="48"/>
    <n v="36"/>
    <n v="12"/>
    <n v="8"/>
    <x v="1"/>
  </r>
  <r>
    <x v="1103"/>
    <n v="44067"/>
    <x v="951"/>
    <x v="0"/>
    <x v="9"/>
    <x v="0"/>
    <x v="2"/>
    <x v="0"/>
    <x v="0"/>
    <x v="10"/>
    <x v="1"/>
    <n v="12"/>
    <n v="9"/>
    <n v="5"/>
    <n v="60"/>
    <n v="45"/>
    <n v="15"/>
    <n v="8"/>
    <x v="1"/>
  </r>
  <r>
    <x v="1104"/>
    <n v="44068"/>
    <x v="952"/>
    <x v="0"/>
    <x v="33"/>
    <x v="1"/>
    <x v="2"/>
    <x v="1"/>
    <x v="0"/>
    <x v="11"/>
    <x v="1"/>
    <n v="18"/>
    <n v="15"/>
    <n v="6"/>
    <n v="108"/>
    <n v="90"/>
    <n v="18"/>
    <n v="8"/>
    <x v="1"/>
  </r>
  <r>
    <x v="1105"/>
    <n v="44072"/>
    <x v="953"/>
    <x v="0"/>
    <x v="34"/>
    <x v="2"/>
    <x v="2"/>
    <x v="2"/>
    <x v="0"/>
    <x v="12"/>
    <x v="0"/>
    <n v="10"/>
    <n v="7"/>
    <n v="3"/>
    <n v="30"/>
    <n v="21"/>
    <n v="9"/>
    <n v="8"/>
    <x v="1"/>
  </r>
  <r>
    <x v="1106"/>
    <n v="44071"/>
    <x v="835"/>
    <x v="1"/>
    <x v="15"/>
    <x v="3"/>
    <x v="2"/>
    <x v="3"/>
    <x v="0"/>
    <x v="13"/>
    <x v="0"/>
    <n v="15"/>
    <n v="12"/>
    <n v="7"/>
    <n v="105"/>
    <n v="84"/>
    <n v="21"/>
    <n v="8"/>
    <x v="1"/>
  </r>
  <r>
    <x v="1107"/>
    <n v="44071"/>
    <x v="836"/>
    <x v="1"/>
    <x v="11"/>
    <x v="0"/>
    <x v="2"/>
    <x v="0"/>
    <x v="0"/>
    <x v="14"/>
    <x v="0"/>
    <n v="15"/>
    <n v="12"/>
    <n v="5"/>
    <n v="75"/>
    <n v="60"/>
    <n v="15"/>
    <n v="8"/>
    <x v="1"/>
  </r>
  <r>
    <x v="1108"/>
    <n v="44072"/>
    <x v="837"/>
    <x v="1"/>
    <x v="0"/>
    <x v="1"/>
    <x v="2"/>
    <x v="1"/>
    <x v="0"/>
    <x v="15"/>
    <x v="1"/>
    <n v="23"/>
    <n v="20"/>
    <n v="8"/>
    <n v="184"/>
    <n v="160"/>
    <n v="24"/>
    <n v="8"/>
    <x v="1"/>
  </r>
  <r>
    <x v="1109"/>
    <n v="44073"/>
    <x v="954"/>
    <x v="0"/>
    <x v="37"/>
    <x v="2"/>
    <x v="2"/>
    <x v="2"/>
    <x v="0"/>
    <x v="16"/>
    <x v="1"/>
    <n v="9"/>
    <n v="6"/>
    <n v="9"/>
    <n v="81"/>
    <n v="54"/>
    <n v="27"/>
    <n v="8"/>
    <x v="1"/>
  </r>
  <r>
    <x v="1110"/>
    <n v="44074"/>
    <x v="955"/>
    <x v="0"/>
    <x v="10"/>
    <x v="3"/>
    <x v="2"/>
    <x v="3"/>
    <x v="0"/>
    <x v="17"/>
    <x v="1"/>
    <n v="18"/>
    <n v="15"/>
    <n v="2"/>
    <n v="36"/>
    <n v="30"/>
    <n v="6"/>
    <n v="8"/>
    <x v="1"/>
  </r>
  <r>
    <x v="1111"/>
    <n v="44044"/>
    <x v="956"/>
    <x v="0"/>
    <x v="11"/>
    <x v="0"/>
    <x v="2"/>
    <x v="0"/>
    <x v="1"/>
    <x v="18"/>
    <x v="0"/>
    <n v="14"/>
    <n v="11"/>
    <n v="5"/>
    <n v="70"/>
    <n v="55"/>
    <n v="15"/>
    <n v="8"/>
    <x v="1"/>
  </r>
  <r>
    <x v="1112"/>
    <n v="44045"/>
    <x v="957"/>
    <x v="1"/>
    <x v="20"/>
    <x v="1"/>
    <x v="2"/>
    <x v="1"/>
    <x v="1"/>
    <x v="19"/>
    <x v="0"/>
    <n v="30"/>
    <n v="27"/>
    <n v="7"/>
    <n v="210"/>
    <n v="189"/>
    <n v="21"/>
    <n v="8"/>
    <x v="1"/>
  </r>
  <r>
    <x v="1113"/>
    <n v="44046"/>
    <x v="958"/>
    <x v="1"/>
    <x v="21"/>
    <x v="2"/>
    <x v="2"/>
    <x v="2"/>
    <x v="1"/>
    <x v="20"/>
    <x v="0"/>
    <n v="16"/>
    <n v="13"/>
    <n v="7"/>
    <n v="112"/>
    <n v="91"/>
    <n v="21"/>
    <n v="8"/>
    <x v="1"/>
  </r>
  <r>
    <x v="1114"/>
    <n v="44047"/>
    <x v="959"/>
    <x v="0"/>
    <x v="22"/>
    <x v="3"/>
    <x v="2"/>
    <x v="3"/>
    <x v="1"/>
    <x v="0"/>
    <x v="0"/>
    <n v="52"/>
    <n v="49"/>
    <n v="15"/>
    <n v="780"/>
    <n v="735"/>
    <n v="45"/>
    <n v="8"/>
    <x v="1"/>
  </r>
  <r>
    <x v="1115"/>
    <n v="44048"/>
    <x v="960"/>
    <x v="1"/>
    <x v="23"/>
    <x v="0"/>
    <x v="2"/>
    <x v="0"/>
    <x v="1"/>
    <x v="21"/>
    <x v="0"/>
    <n v="14"/>
    <n v="11"/>
    <n v="3"/>
    <n v="42"/>
    <n v="33"/>
    <n v="9"/>
    <n v="8"/>
    <x v="1"/>
  </r>
  <r>
    <x v="1116"/>
    <n v="44052"/>
    <x v="961"/>
    <x v="0"/>
    <x v="24"/>
    <x v="1"/>
    <x v="2"/>
    <x v="1"/>
    <x v="1"/>
    <x v="22"/>
    <x v="0"/>
    <n v="6"/>
    <n v="3"/>
    <n v="6"/>
    <n v="36"/>
    <n v="18"/>
    <n v="18"/>
    <n v="8"/>
    <x v="1"/>
  </r>
  <r>
    <x v="1117"/>
    <n v="44051"/>
    <x v="962"/>
    <x v="1"/>
    <x v="13"/>
    <x v="2"/>
    <x v="2"/>
    <x v="2"/>
    <x v="1"/>
    <x v="23"/>
    <x v="0"/>
    <n v="13"/>
    <n v="10"/>
    <n v="10"/>
    <n v="130"/>
    <n v="100"/>
    <n v="30"/>
    <n v="8"/>
    <x v="1"/>
  </r>
  <r>
    <x v="1118"/>
    <n v="44051"/>
    <x v="963"/>
    <x v="1"/>
    <x v="14"/>
    <x v="3"/>
    <x v="2"/>
    <x v="3"/>
    <x v="1"/>
    <x v="24"/>
    <x v="0"/>
    <n v="15"/>
    <n v="12"/>
    <n v="11"/>
    <n v="165"/>
    <n v="132"/>
    <n v="33"/>
    <n v="8"/>
    <x v="1"/>
  </r>
  <r>
    <x v="1119"/>
    <n v="44052"/>
    <x v="964"/>
    <x v="0"/>
    <x v="15"/>
    <x v="0"/>
    <x v="2"/>
    <x v="0"/>
    <x v="1"/>
    <x v="3"/>
    <x v="0"/>
    <n v="20"/>
    <n v="17"/>
    <n v="3"/>
    <n v="60"/>
    <n v="51"/>
    <n v="9"/>
    <n v="8"/>
    <x v="1"/>
  </r>
  <r>
    <x v="1120"/>
    <n v="44053"/>
    <x v="965"/>
    <x v="0"/>
    <x v="34"/>
    <x v="1"/>
    <x v="2"/>
    <x v="1"/>
    <x v="1"/>
    <x v="4"/>
    <x v="0"/>
    <n v="12"/>
    <n v="9"/>
    <n v="1"/>
    <n v="12"/>
    <n v="9"/>
    <n v="3"/>
    <n v="8"/>
    <x v="1"/>
  </r>
  <r>
    <x v="1121"/>
    <n v="44054"/>
    <x v="966"/>
    <x v="1"/>
    <x v="0"/>
    <x v="2"/>
    <x v="2"/>
    <x v="2"/>
    <x v="1"/>
    <x v="5"/>
    <x v="0"/>
    <n v="16"/>
    <n v="13"/>
    <n v="1"/>
    <n v="16"/>
    <n v="13"/>
    <n v="3"/>
    <n v="8"/>
    <x v="1"/>
  </r>
  <r>
    <x v="1122"/>
    <n v="44055"/>
    <x v="967"/>
    <x v="0"/>
    <x v="35"/>
    <x v="3"/>
    <x v="2"/>
    <x v="3"/>
    <x v="1"/>
    <x v="8"/>
    <x v="0"/>
    <n v="20"/>
    <n v="17"/>
    <n v="1"/>
    <n v="20"/>
    <n v="17"/>
    <n v="3"/>
    <n v="8"/>
    <x v="1"/>
  </r>
  <r>
    <x v="1123"/>
    <n v="44056"/>
    <x v="968"/>
    <x v="0"/>
    <x v="36"/>
    <x v="0"/>
    <x v="2"/>
    <x v="0"/>
    <x v="1"/>
    <x v="9"/>
    <x v="0"/>
    <n v="12"/>
    <n v="9"/>
    <n v="3"/>
    <n v="36"/>
    <n v="27"/>
    <n v="9"/>
    <n v="8"/>
    <x v="1"/>
  </r>
  <r>
    <x v="1124"/>
    <n v="44057"/>
    <x v="969"/>
    <x v="1"/>
    <x v="37"/>
    <x v="1"/>
    <x v="2"/>
    <x v="1"/>
    <x v="1"/>
    <x v="12"/>
    <x v="0"/>
    <n v="10"/>
    <n v="7"/>
    <n v="4"/>
    <n v="40"/>
    <n v="28"/>
    <n v="12"/>
    <n v="8"/>
    <x v="1"/>
  </r>
  <r>
    <x v="1125"/>
    <n v="44058"/>
    <x v="949"/>
    <x v="1"/>
    <x v="7"/>
    <x v="2"/>
    <x v="2"/>
    <x v="2"/>
    <x v="1"/>
    <x v="13"/>
    <x v="0"/>
    <n v="15"/>
    <n v="12"/>
    <n v="5"/>
    <n v="75"/>
    <n v="60"/>
    <n v="15"/>
    <n v="8"/>
    <x v="1"/>
  </r>
  <r>
    <x v="1126"/>
    <n v="44062"/>
    <x v="950"/>
    <x v="1"/>
    <x v="8"/>
    <x v="3"/>
    <x v="2"/>
    <x v="3"/>
    <x v="1"/>
    <x v="14"/>
    <x v="0"/>
    <n v="15"/>
    <n v="12"/>
    <n v="6"/>
    <n v="90"/>
    <n v="72"/>
    <n v="18"/>
    <n v="8"/>
    <x v="1"/>
  </r>
  <r>
    <x v="1127"/>
    <n v="44061"/>
    <x v="951"/>
    <x v="0"/>
    <x v="9"/>
    <x v="0"/>
    <x v="2"/>
    <x v="0"/>
    <x v="1"/>
    <x v="25"/>
    <x v="0"/>
    <n v="20"/>
    <n v="17"/>
    <n v="7"/>
    <n v="140"/>
    <n v="119"/>
    <n v="21"/>
    <n v="8"/>
    <x v="1"/>
  </r>
  <r>
    <x v="1128"/>
    <n v="44061"/>
    <x v="952"/>
    <x v="0"/>
    <x v="33"/>
    <x v="1"/>
    <x v="2"/>
    <x v="1"/>
    <x v="1"/>
    <x v="26"/>
    <x v="0"/>
    <n v="12"/>
    <n v="9"/>
    <n v="11"/>
    <n v="132"/>
    <n v="99"/>
    <n v="33"/>
    <n v="8"/>
    <x v="1"/>
  </r>
  <r>
    <x v="1129"/>
    <n v="44062"/>
    <x v="953"/>
    <x v="0"/>
    <x v="34"/>
    <x v="2"/>
    <x v="2"/>
    <x v="2"/>
    <x v="1"/>
    <x v="27"/>
    <x v="0"/>
    <n v="13"/>
    <n v="10"/>
    <n v="2"/>
    <n v="26"/>
    <n v="20"/>
    <n v="6"/>
    <n v="8"/>
    <x v="1"/>
  </r>
  <r>
    <x v="1130"/>
    <n v="44063"/>
    <x v="835"/>
    <x v="1"/>
    <x v="15"/>
    <x v="3"/>
    <x v="2"/>
    <x v="3"/>
    <x v="1"/>
    <x v="28"/>
    <x v="0"/>
    <n v="15"/>
    <n v="12"/>
    <n v="3"/>
    <n v="45"/>
    <n v="36"/>
    <n v="9"/>
    <n v="8"/>
    <x v="1"/>
  </r>
  <r>
    <x v="1131"/>
    <n v="44064"/>
    <x v="836"/>
    <x v="1"/>
    <x v="11"/>
    <x v="0"/>
    <x v="2"/>
    <x v="0"/>
    <x v="1"/>
    <x v="18"/>
    <x v="0"/>
    <n v="14"/>
    <n v="11"/>
    <n v="5"/>
    <n v="70"/>
    <n v="55"/>
    <n v="15"/>
    <n v="8"/>
    <x v="1"/>
  </r>
  <r>
    <x v="1132"/>
    <n v="44065"/>
    <x v="837"/>
    <x v="1"/>
    <x v="0"/>
    <x v="1"/>
    <x v="2"/>
    <x v="1"/>
    <x v="1"/>
    <x v="19"/>
    <x v="0"/>
    <n v="30"/>
    <n v="27"/>
    <n v="2"/>
    <n v="60"/>
    <n v="54"/>
    <n v="6"/>
    <n v="8"/>
    <x v="1"/>
  </r>
  <r>
    <x v="1133"/>
    <n v="44066"/>
    <x v="954"/>
    <x v="0"/>
    <x v="37"/>
    <x v="2"/>
    <x v="2"/>
    <x v="2"/>
    <x v="1"/>
    <x v="20"/>
    <x v="0"/>
    <n v="16"/>
    <n v="13"/>
    <n v="1"/>
    <n v="16"/>
    <n v="13"/>
    <n v="3"/>
    <n v="8"/>
    <x v="1"/>
  </r>
  <r>
    <x v="1134"/>
    <n v="44067"/>
    <x v="955"/>
    <x v="0"/>
    <x v="10"/>
    <x v="3"/>
    <x v="2"/>
    <x v="3"/>
    <x v="1"/>
    <x v="1"/>
    <x v="1"/>
    <n v="9"/>
    <n v="6"/>
    <n v="6"/>
    <n v="54"/>
    <n v="36"/>
    <n v="18"/>
    <n v="8"/>
    <x v="1"/>
  </r>
  <r>
    <x v="1135"/>
    <n v="44068"/>
    <x v="956"/>
    <x v="0"/>
    <x v="11"/>
    <x v="0"/>
    <x v="2"/>
    <x v="0"/>
    <x v="1"/>
    <x v="2"/>
    <x v="1"/>
    <n v="5"/>
    <n v="2"/>
    <n v="9"/>
    <n v="45"/>
    <n v="18"/>
    <n v="27"/>
    <n v="8"/>
    <x v="1"/>
  </r>
  <r>
    <x v="1136"/>
    <n v="44072"/>
    <x v="957"/>
    <x v="1"/>
    <x v="20"/>
    <x v="1"/>
    <x v="2"/>
    <x v="1"/>
    <x v="1"/>
    <x v="29"/>
    <x v="1"/>
    <n v="18"/>
    <n v="15"/>
    <n v="10"/>
    <n v="180"/>
    <n v="150"/>
    <n v="30"/>
    <n v="8"/>
    <x v="1"/>
  </r>
  <r>
    <x v="1137"/>
    <n v="44071"/>
    <x v="275"/>
    <x v="1"/>
    <x v="21"/>
    <x v="2"/>
    <x v="2"/>
    <x v="2"/>
    <x v="1"/>
    <x v="30"/>
    <x v="1"/>
    <n v="10"/>
    <n v="7"/>
    <n v="3"/>
    <n v="30"/>
    <n v="21"/>
    <n v="9"/>
    <n v="8"/>
    <x v="1"/>
  </r>
  <r>
    <x v="1138"/>
    <n v="44071"/>
    <x v="959"/>
    <x v="0"/>
    <x v="22"/>
    <x v="3"/>
    <x v="2"/>
    <x v="3"/>
    <x v="1"/>
    <x v="31"/>
    <x v="1"/>
    <n v="20"/>
    <n v="17"/>
    <n v="4"/>
    <n v="80"/>
    <n v="68"/>
    <n v="12"/>
    <n v="8"/>
    <x v="1"/>
  </r>
  <r>
    <x v="1139"/>
    <n v="44072"/>
    <x v="960"/>
    <x v="1"/>
    <x v="23"/>
    <x v="0"/>
    <x v="2"/>
    <x v="0"/>
    <x v="1"/>
    <x v="6"/>
    <x v="1"/>
    <n v="70"/>
    <n v="67"/>
    <n v="5"/>
    <n v="350"/>
    <n v="335"/>
    <n v="15"/>
    <n v="8"/>
    <x v="1"/>
  </r>
  <r>
    <x v="1140"/>
    <n v="44073"/>
    <x v="961"/>
    <x v="0"/>
    <x v="24"/>
    <x v="1"/>
    <x v="2"/>
    <x v="1"/>
    <x v="1"/>
    <x v="7"/>
    <x v="1"/>
    <n v="15"/>
    <n v="12"/>
    <n v="6"/>
    <n v="90"/>
    <n v="72"/>
    <n v="18"/>
    <n v="8"/>
    <x v="1"/>
  </r>
  <r>
    <x v="1141"/>
    <n v="44074"/>
    <x v="962"/>
    <x v="1"/>
    <x v="13"/>
    <x v="2"/>
    <x v="2"/>
    <x v="2"/>
    <x v="1"/>
    <x v="10"/>
    <x v="1"/>
    <n v="12"/>
    <n v="9"/>
    <n v="3"/>
    <n v="36"/>
    <n v="27"/>
    <n v="9"/>
    <n v="8"/>
    <x v="1"/>
  </r>
  <r>
    <x v="1142"/>
    <n v="44075"/>
    <x v="963"/>
    <x v="1"/>
    <x v="14"/>
    <x v="3"/>
    <x v="2"/>
    <x v="3"/>
    <x v="1"/>
    <x v="11"/>
    <x v="1"/>
    <n v="18"/>
    <n v="15"/>
    <n v="7"/>
    <n v="126"/>
    <n v="105"/>
    <n v="21"/>
    <n v="9"/>
    <x v="0"/>
  </r>
  <r>
    <x v="1143"/>
    <n v="44076"/>
    <x v="964"/>
    <x v="0"/>
    <x v="15"/>
    <x v="0"/>
    <x v="2"/>
    <x v="0"/>
    <x v="1"/>
    <x v="15"/>
    <x v="1"/>
    <n v="23"/>
    <n v="20"/>
    <n v="5"/>
    <n v="115"/>
    <n v="100"/>
    <n v="15"/>
    <n v="9"/>
    <x v="0"/>
  </r>
  <r>
    <x v="1144"/>
    <n v="44077"/>
    <x v="965"/>
    <x v="0"/>
    <x v="34"/>
    <x v="1"/>
    <x v="2"/>
    <x v="1"/>
    <x v="1"/>
    <x v="16"/>
    <x v="1"/>
    <n v="9"/>
    <n v="6"/>
    <n v="8"/>
    <n v="72"/>
    <n v="48"/>
    <n v="24"/>
    <n v="9"/>
    <x v="0"/>
  </r>
  <r>
    <x v="1145"/>
    <n v="44078"/>
    <x v="966"/>
    <x v="1"/>
    <x v="0"/>
    <x v="2"/>
    <x v="2"/>
    <x v="2"/>
    <x v="1"/>
    <x v="17"/>
    <x v="1"/>
    <n v="18"/>
    <n v="15"/>
    <n v="9"/>
    <n v="162"/>
    <n v="135"/>
    <n v="27"/>
    <n v="9"/>
    <x v="0"/>
  </r>
  <r>
    <x v="1146"/>
    <n v="44079"/>
    <x v="970"/>
    <x v="0"/>
    <x v="33"/>
    <x v="3"/>
    <x v="2"/>
    <x v="3"/>
    <x v="1"/>
    <x v="0"/>
    <x v="0"/>
    <n v="52"/>
    <n v="49"/>
    <n v="2"/>
    <n v="104"/>
    <n v="98"/>
    <n v="6"/>
    <n v="9"/>
    <x v="0"/>
  </r>
  <r>
    <x v="1147"/>
    <n v="44083"/>
    <x v="971"/>
    <x v="0"/>
    <x v="34"/>
    <x v="0"/>
    <x v="2"/>
    <x v="0"/>
    <x v="1"/>
    <x v="1"/>
    <x v="1"/>
    <n v="9"/>
    <n v="6"/>
    <n v="5"/>
    <n v="45"/>
    <n v="30"/>
    <n v="15"/>
    <n v="9"/>
    <x v="0"/>
  </r>
  <r>
    <x v="1148"/>
    <n v="44082"/>
    <x v="972"/>
    <x v="1"/>
    <x v="0"/>
    <x v="1"/>
    <x v="2"/>
    <x v="1"/>
    <x v="1"/>
    <x v="2"/>
    <x v="1"/>
    <n v="5"/>
    <n v="2"/>
    <n v="7"/>
    <n v="35"/>
    <n v="14"/>
    <n v="21"/>
    <n v="9"/>
    <x v="0"/>
  </r>
  <r>
    <x v="1149"/>
    <n v="44082"/>
    <x v="973"/>
    <x v="0"/>
    <x v="35"/>
    <x v="2"/>
    <x v="2"/>
    <x v="2"/>
    <x v="1"/>
    <x v="21"/>
    <x v="0"/>
    <n v="14"/>
    <n v="11"/>
    <n v="7"/>
    <n v="98"/>
    <n v="77"/>
    <n v="21"/>
    <n v="9"/>
    <x v="0"/>
  </r>
  <r>
    <x v="1150"/>
    <n v="44083"/>
    <x v="974"/>
    <x v="1"/>
    <x v="36"/>
    <x v="3"/>
    <x v="2"/>
    <x v="3"/>
    <x v="1"/>
    <x v="22"/>
    <x v="0"/>
    <n v="6"/>
    <n v="3"/>
    <n v="15"/>
    <n v="90"/>
    <n v="45"/>
    <n v="45"/>
    <n v="9"/>
    <x v="0"/>
  </r>
  <r>
    <x v="1151"/>
    <n v="44084"/>
    <x v="975"/>
    <x v="0"/>
    <x v="37"/>
    <x v="0"/>
    <x v="2"/>
    <x v="0"/>
    <x v="1"/>
    <x v="30"/>
    <x v="1"/>
    <n v="10"/>
    <n v="7"/>
    <n v="3"/>
    <n v="30"/>
    <n v="21"/>
    <n v="9"/>
    <n v="9"/>
    <x v="0"/>
  </r>
  <r>
    <x v="1152"/>
    <n v="44085"/>
    <x v="976"/>
    <x v="1"/>
    <x v="10"/>
    <x v="1"/>
    <x v="2"/>
    <x v="1"/>
    <x v="1"/>
    <x v="23"/>
    <x v="0"/>
    <n v="13"/>
    <n v="10"/>
    <n v="6"/>
    <n v="78"/>
    <n v="60"/>
    <n v="18"/>
    <n v="9"/>
    <x v="0"/>
  </r>
  <r>
    <x v="1153"/>
    <n v="44086"/>
    <x v="977"/>
    <x v="0"/>
    <x v="11"/>
    <x v="2"/>
    <x v="2"/>
    <x v="2"/>
    <x v="1"/>
    <x v="31"/>
    <x v="1"/>
    <n v="20"/>
    <n v="17"/>
    <n v="10"/>
    <n v="200"/>
    <n v="170"/>
    <n v="30"/>
    <n v="9"/>
    <x v="0"/>
  </r>
  <r>
    <x v="1154"/>
    <n v="44087"/>
    <x v="978"/>
    <x v="1"/>
    <x v="12"/>
    <x v="3"/>
    <x v="2"/>
    <x v="3"/>
    <x v="1"/>
    <x v="24"/>
    <x v="0"/>
    <n v="15"/>
    <n v="12"/>
    <n v="11"/>
    <n v="165"/>
    <n v="132"/>
    <n v="33"/>
    <n v="9"/>
    <x v="0"/>
  </r>
  <r>
    <x v="1155"/>
    <n v="44088"/>
    <x v="979"/>
    <x v="0"/>
    <x v="13"/>
    <x v="0"/>
    <x v="2"/>
    <x v="0"/>
    <x v="1"/>
    <x v="3"/>
    <x v="0"/>
    <n v="20"/>
    <n v="17"/>
    <n v="3"/>
    <n v="60"/>
    <n v="51"/>
    <n v="9"/>
    <n v="9"/>
    <x v="0"/>
  </r>
  <r>
    <x v="1156"/>
    <n v="44089"/>
    <x v="980"/>
    <x v="0"/>
    <x v="14"/>
    <x v="1"/>
    <x v="2"/>
    <x v="1"/>
    <x v="1"/>
    <x v="4"/>
    <x v="0"/>
    <n v="12"/>
    <n v="9"/>
    <n v="1"/>
    <n v="12"/>
    <n v="9"/>
    <n v="3"/>
    <n v="9"/>
    <x v="0"/>
  </r>
  <r>
    <x v="1157"/>
    <n v="44093"/>
    <x v="981"/>
    <x v="0"/>
    <x v="15"/>
    <x v="2"/>
    <x v="2"/>
    <x v="2"/>
    <x v="1"/>
    <x v="5"/>
    <x v="0"/>
    <n v="16"/>
    <n v="13"/>
    <n v="1"/>
    <n v="16"/>
    <n v="13"/>
    <n v="3"/>
    <n v="9"/>
    <x v="0"/>
  </r>
  <r>
    <x v="1158"/>
    <n v="44092"/>
    <x v="982"/>
    <x v="1"/>
    <x v="16"/>
    <x v="3"/>
    <x v="2"/>
    <x v="3"/>
    <x v="1"/>
    <x v="6"/>
    <x v="1"/>
    <n v="70"/>
    <n v="67"/>
    <n v="1"/>
    <n v="70"/>
    <n v="67"/>
    <n v="3"/>
    <n v="9"/>
    <x v="0"/>
  </r>
  <r>
    <x v="1159"/>
    <n v="44092"/>
    <x v="983"/>
    <x v="1"/>
    <x v="17"/>
    <x v="0"/>
    <x v="2"/>
    <x v="0"/>
    <x v="1"/>
    <x v="7"/>
    <x v="1"/>
    <n v="15"/>
    <n v="12"/>
    <n v="3"/>
    <n v="45"/>
    <n v="36"/>
    <n v="9"/>
    <n v="9"/>
    <x v="0"/>
  </r>
  <r>
    <x v="1160"/>
    <n v="44093"/>
    <x v="984"/>
    <x v="1"/>
    <x v="18"/>
    <x v="1"/>
    <x v="2"/>
    <x v="1"/>
    <x v="1"/>
    <x v="5"/>
    <x v="0"/>
    <n v="16"/>
    <n v="13"/>
    <n v="4"/>
    <n v="64"/>
    <n v="52"/>
    <n v="12"/>
    <n v="9"/>
    <x v="0"/>
  </r>
  <r>
    <x v="1161"/>
    <n v="44094"/>
    <x v="985"/>
    <x v="1"/>
    <x v="19"/>
    <x v="2"/>
    <x v="2"/>
    <x v="2"/>
    <x v="1"/>
    <x v="8"/>
    <x v="0"/>
    <n v="20"/>
    <n v="17"/>
    <n v="5"/>
    <n v="100"/>
    <n v="85"/>
    <n v="15"/>
    <n v="9"/>
    <x v="0"/>
  </r>
  <r>
    <x v="1162"/>
    <n v="44095"/>
    <x v="986"/>
    <x v="1"/>
    <x v="20"/>
    <x v="3"/>
    <x v="2"/>
    <x v="3"/>
    <x v="1"/>
    <x v="9"/>
    <x v="0"/>
    <n v="12"/>
    <n v="9"/>
    <n v="6"/>
    <n v="72"/>
    <n v="54"/>
    <n v="18"/>
    <n v="9"/>
    <x v="0"/>
  </r>
  <r>
    <x v="1163"/>
    <n v="44096"/>
    <x v="987"/>
    <x v="1"/>
    <x v="21"/>
    <x v="0"/>
    <x v="2"/>
    <x v="0"/>
    <x v="1"/>
    <x v="10"/>
    <x v="1"/>
    <n v="12"/>
    <n v="9"/>
    <n v="7"/>
    <n v="84"/>
    <n v="63"/>
    <n v="21"/>
    <n v="9"/>
    <x v="0"/>
  </r>
  <r>
    <x v="1164"/>
    <n v="44097"/>
    <x v="988"/>
    <x v="0"/>
    <x v="22"/>
    <x v="1"/>
    <x v="2"/>
    <x v="1"/>
    <x v="1"/>
    <x v="11"/>
    <x v="1"/>
    <n v="18"/>
    <n v="15"/>
    <n v="11"/>
    <n v="198"/>
    <n v="165"/>
    <n v="33"/>
    <n v="9"/>
    <x v="0"/>
  </r>
  <r>
    <x v="1165"/>
    <n v="44098"/>
    <x v="989"/>
    <x v="0"/>
    <x v="23"/>
    <x v="2"/>
    <x v="2"/>
    <x v="2"/>
    <x v="1"/>
    <x v="12"/>
    <x v="0"/>
    <n v="10"/>
    <n v="7"/>
    <n v="2"/>
    <n v="20"/>
    <n v="14"/>
    <n v="6"/>
    <n v="9"/>
    <x v="0"/>
  </r>
  <r>
    <x v="1166"/>
    <n v="44099"/>
    <x v="990"/>
    <x v="0"/>
    <x v="24"/>
    <x v="3"/>
    <x v="2"/>
    <x v="3"/>
    <x v="1"/>
    <x v="13"/>
    <x v="0"/>
    <n v="15"/>
    <n v="12"/>
    <n v="3"/>
    <n v="45"/>
    <n v="36"/>
    <n v="9"/>
    <n v="9"/>
    <x v="0"/>
  </r>
  <r>
    <x v="1167"/>
    <n v="44103"/>
    <x v="991"/>
    <x v="0"/>
    <x v="25"/>
    <x v="0"/>
    <x v="2"/>
    <x v="0"/>
    <x v="1"/>
    <x v="14"/>
    <x v="0"/>
    <n v="15"/>
    <n v="12"/>
    <n v="5"/>
    <n v="75"/>
    <n v="60"/>
    <n v="15"/>
    <n v="9"/>
    <x v="0"/>
  </r>
  <r>
    <x v="1168"/>
    <n v="44102"/>
    <x v="992"/>
    <x v="0"/>
    <x v="26"/>
    <x v="1"/>
    <x v="2"/>
    <x v="1"/>
    <x v="1"/>
    <x v="15"/>
    <x v="1"/>
    <n v="23"/>
    <n v="20"/>
    <n v="2"/>
    <n v="46"/>
    <n v="40"/>
    <n v="6"/>
    <n v="9"/>
    <x v="0"/>
  </r>
  <r>
    <x v="1169"/>
    <n v="44102"/>
    <x v="993"/>
    <x v="1"/>
    <x v="27"/>
    <x v="2"/>
    <x v="2"/>
    <x v="2"/>
    <x v="1"/>
    <x v="16"/>
    <x v="1"/>
    <n v="9"/>
    <n v="6"/>
    <n v="1"/>
    <n v="9"/>
    <n v="6"/>
    <n v="3"/>
    <n v="9"/>
    <x v="0"/>
  </r>
  <r>
    <x v="1170"/>
    <n v="44103"/>
    <x v="994"/>
    <x v="1"/>
    <x v="11"/>
    <x v="3"/>
    <x v="2"/>
    <x v="3"/>
    <x v="1"/>
    <x v="17"/>
    <x v="1"/>
    <n v="18"/>
    <n v="15"/>
    <n v="6"/>
    <n v="108"/>
    <n v="90"/>
    <n v="18"/>
    <n v="9"/>
    <x v="0"/>
  </r>
  <r>
    <x v="1171"/>
    <n v="44104"/>
    <x v="964"/>
    <x v="0"/>
    <x v="15"/>
    <x v="0"/>
    <x v="2"/>
    <x v="0"/>
    <x v="1"/>
    <x v="18"/>
    <x v="0"/>
    <n v="14"/>
    <n v="11"/>
    <n v="9"/>
    <n v="126"/>
    <n v="99"/>
    <n v="27"/>
    <n v="9"/>
    <x v="0"/>
  </r>
  <r>
    <x v="1172"/>
    <n v="44094"/>
    <x v="965"/>
    <x v="0"/>
    <x v="34"/>
    <x v="1"/>
    <x v="2"/>
    <x v="1"/>
    <x v="0"/>
    <x v="19"/>
    <x v="0"/>
    <n v="30"/>
    <n v="27"/>
    <n v="10"/>
    <n v="300"/>
    <n v="270"/>
    <n v="30"/>
    <n v="9"/>
    <x v="0"/>
  </r>
  <r>
    <x v="1173"/>
    <n v="44095"/>
    <x v="966"/>
    <x v="1"/>
    <x v="0"/>
    <x v="2"/>
    <x v="2"/>
    <x v="2"/>
    <x v="0"/>
    <x v="20"/>
    <x v="0"/>
    <n v="16"/>
    <n v="13"/>
    <n v="3"/>
    <n v="48"/>
    <n v="39"/>
    <n v="9"/>
    <n v="9"/>
    <x v="0"/>
  </r>
  <r>
    <x v="1174"/>
    <n v="44096"/>
    <x v="970"/>
    <x v="0"/>
    <x v="33"/>
    <x v="3"/>
    <x v="2"/>
    <x v="3"/>
    <x v="0"/>
    <x v="0"/>
    <x v="0"/>
    <n v="52"/>
    <n v="49"/>
    <n v="4"/>
    <n v="208"/>
    <n v="196"/>
    <n v="12"/>
    <n v="9"/>
    <x v="0"/>
  </r>
  <r>
    <x v="1175"/>
    <n v="44097"/>
    <x v="971"/>
    <x v="0"/>
    <x v="34"/>
    <x v="0"/>
    <x v="2"/>
    <x v="0"/>
    <x v="0"/>
    <x v="21"/>
    <x v="0"/>
    <n v="14"/>
    <n v="11"/>
    <n v="5"/>
    <n v="70"/>
    <n v="55"/>
    <n v="15"/>
    <n v="9"/>
    <x v="0"/>
  </r>
  <r>
    <x v="1176"/>
    <n v="44098"/>
    <x v="972"/>
    <x v="1"/>
    <x v="0"/>
    <x v="1"/>
    <x v="2"/>
    <x v="1"/>
    <x v="0"/>
    <x v="22"/>
    <x v="0"/>
    <n v="6"/>
    <n v="3"/>
    <n v="6"/>
    <n v="36"/>
    <n v="18"/>
    <n v="18"/>
    <n v="9"/>
    <x v="0"/>
  </r>
  <r>
    <x v="1177"/>
    <n v="44099"/>
    <x v="973"/>
    <x v="0"/>
    <x v="35"/>
    <x v="2"/>
    <x v="2"/>
    <x v="2"/>
    <x v="0"/>
    <x v="23"/>
    <x v="0"/>
    <n v="13"/>
    <n v="10"/>
    <n v="3"/>
    <n v="39"/>
    <n v="30"/>
    <n v="9"/>
    <n v="9"/>
    <x v="0"/>
  </r>
  <r>
    <x v="1178"/>
    <n v="44103"/>
    <x v="974"/>
    <x v="1"/>
    <x v="36"/>
    <x v="3"/>
    <x v="2"/>
    <x v="3"/>
    <x v="0"/>
    <x v="24"/>
    <x v="0"/>
    <n v="15"/>
    <n v="12"/>
    <n v="7"/>
    <n v="105"/>
    <n v="84"/>
    <n v="21"/>
    <n v="9"/>
    <x v="0"/>
  </r>
  <r>
    <x v="1179"/>
    <n v="44102"/>
    <x v="975"/>
    <x v="0"/>
    <x v="37"/>
    <x v="0"/>
    <x v="2"/>
    <x v="0"/>
    <x v="0"/>
    <x v="3"/>
    <x v="0"/>
    <n v="20"/>
    <n v="17"/>
    <n v="5"/>
    <n v="100"/>
    <n v="85"/>
    <n v="15"/>
    <n v="9"/>
    <x v="0"/>
  </r>
  <r>
    <x v="1180"/>
    <n v="44102"/>
    <x v="976"/>
    <x v="1"/>
    <x v="10"/>
    <x v="1"/>
    <x v="2"/>
    <x v="1"/>
    <x v="0"/>
    <x v="4"/>
    <x v="0"/>
    <n v="12"/>
    <n v="9"/>
    <n v="8"/>
    <n v="96"/>
    <n v="72"/>
    <n v="24"/>
    <n v="9"/>
    <x v="0"/>
  </r>
  <r>
    <x v="1181"/>
    <n v="44103"/>
    <x v="977"/>
    <x v="0"/>
    <x v="11"/>
    <x v="2"/>
    <x v="2"/>
    <x v="2"/>
    <x v="0"/>
    <x v="5"/>
    <x v="0"/>
    <n v="16"/>
    <n v="13"/>
    <n v="9"/>
    <n v="144"/>
    <n v="117"/>
    <n v="27"/>
    <n v="9"/>
    <x v="0"/>
  </r>
  <r>
    <x v="1182"/>
    <n v="44104"/>
    <x v="995"/>
    <x v="0"/>
    <x v="28"/>
    <x v="3"/>
    <x v="2"/>
    <x v="3"/>
    <x v="0"/>
    <x v="8"/>
    <x v="0"/>
    <n v="20"/>
    <n v="17"/>
    <n v="2"/>
    <n v="40"/>
    <n v="34"/>
    <n v="6"/>
    <n v="9"/>
    <x v="0"/>
  </r>
  <r>
    <x v="1183"/>
    <n v="44044"/>
    <x v="996"/>
    <x v="1"/>
    <x v="29"/>
    <x v="0"/>
    <x v="2"/>
    <x v="0"/>
    <x v="0"/>
    <x v="9"/>
    <x v="0"/>
    <n v="12"/>
    <n v="9"/>
    <n v="5"/>
    <n v="60"/>
    <n v="45"/>
    <n v="15"/>
    <n v="8"/>
    <x v="1"/>
  </r>
  <r>
    <x v="1184"/>
    <n v="44045"/>
    <x v="997"/>
    <x v="0"/>
    <x v="6"/>
    <x v="1"/>
    <x v="2"/>
    <x v="1"/>
    <x v="0"/>
    <x v="12"/>
    <x v="0"/>
    <n v="10"/>
    <n v="7"/>
    <n v="7"/>
    <n v="70"/>
    <n v="49"/>
    <n v="21"/>
    <n v="8"/>
    <x v="1"/>
  </r>
  <r>
    <x v="1185"/>
    <n v="44046"/>
    <x v="998"/>
    <x v="1"/>
    <x v="7"/>
    <x v="2"/>
    <x v="2"/>
    <x v="2"/>
    <x v="0"/>
    <x v="13"/>
    <x v="0"/>
    <n v="15"/>
    <n v="12"/>
    <n v="7"/>
    <n v="105"/>
    <n v="84"/>
    <n v="21"/>
    <n v="8"/>
    <x v="1"/>
  </r>
  <r>
    <x v="1186"/>
    <n v="44047"/>
    <x v="999"/>
    <x v="1"/>
    <x v="8"/>
    <x v="3"/>
    <x v="2"/>
    <x v="3"/>
    <x v="0"/>
    <x v="14"/>
    <x v="0"/>
    <n v="15"/>
    <n v="12"/>
    <n v="15"/>
    <n v="225"/>
    <n v="180"/>
    <n v="45"/>
    <n v="8"/>
    <x v="1"/>
  </r>
  <r>
    <x v="1187"/>
    <n v="44048"/>
    <x v="1000"/>
    <x v="0"/>
    <x v="9"/>
    <x v="0"/>
    <x v="2"/>
    <x v="0"/>
    <x v="0"/>
    <x v="25"/>
    <x v="0"/>
    <n v="20"/>
    <n v="17"/>
    <n v="3"/>
    <n v="60"/>
    <n v="51"/>
    <n v="9"/>
    <n v="8"/>
    <x v="1"/>
  </r>
  <r>
    <x v="1188"/>
    <n v="44052"/>
    <x v="1001"/>
    <x v="1"/>
    <x v="33"/>
    <x v="1"/>
    <x v="2"/>
    <x v="1"/>
    <x v="0"/>
    <x v="26"/>
    <x v="0"/>
    <n v="12"/>
    <n v="9"/>
    <n v="6"/>
    <n v="72"/>
    <n v="54"/>
    <n v="18"/>
    <n v="8"/>
    <x v="1"/>
  </r>
  <r>
    <x v="1189"/>
    <n v="44051"/>
    <x v="1002"/>
    <x v="0"/>
    <x v="34"/>
    <x v="2"/>
    <x v="2"/>
    <x v="2"/>
    <x v="0"/>
    <x v="27"/>
    <x v="0"/>
    <n v="13"/>
    <n v="10"/>
    <n v="10"/>
    <n v="130"/>
    <n v="100"/>
    <n v="30"/>
    <n v="8"/>
    <x v="1"/>
  </r>
  <r>
    <x v="1190"/>
    <n v="44051"/>
    <x v="964"/>
    <x v="0"/>
    <x v="15"/>
    <x v="3"/>
    <x v="2"/>
    <x v="3"/>
    <x v="0"/>
    <x v="28"/>
    <x v="0"/>
    <n v="15"/>
    <n v="12"/>
    <n v="11"/>
    <n v="165"/>
    <n v="132"/>
    <n v="33"/>
    <n v="8"/>
    <x v="1"/>
  </r>
  <r>
    <x v="1191"/>
    <n v="44052"/>
    <x v="965"/>
    <x v="0"/>
    <x v="34"/>
    <x v="0"/>
    <x v="2"/>
    <x v="0"/>
    <x v="0"/>
    <x v="18"/>
    <x v="0"/>
    <n v="14"/>
    <n v="11"/>
    <n v="3"/>
    <n v="42"/>
    <n v="33"/>
    <n v="9"/>
    <n v="8"/>
    <x v="1"/>
  </r>
  <r>
    <x v="1192"/>
    <n v="44053"/>
    <x v="966"/>
    <x v="1"/>
    <x v="0"/>
    <x v="1"/>
    <x v="2"/>
    <x v="1"/>
    <x v="0"/>
    <x v="19"/>
    <x v="0"/>
    <n v="30"/>
    <n v="27"/>
    <n v="1"/>
    <n v="30"/>
    <n v="27"/>
    <n v="3"/>
    <n v="8"/>
    <x v="1"/>
  </r>
  <r>
    <x v="1193"/>
    <n v="44054"/>
    <x v="970"/>
    <x v="0"/>
    <x v="33"/>
    <x v="2"/>
    <x v="2"/>
    <x v="2"/>
    <x v="0"/>
    <x v="20"/>
    <x v="0"/>
    <n v="16"/>
    <n v="13"/>
    <n v="1"/>
    <n v="16"/>
    <n v="13"/>
    <n v="3"/>
    <n v="8"/>
    <x v="1"/>
  </r>
  <r>
    <x v="1194"/>
    <n v="44055"/>
    <x v="971"/>
    <x v="0"/>
    <x v="34"/>
    <x v="3"/>
    <x v="2"/>
    <x v="3"/>
    <x v="0"/>
    <x v="1"/>
    <x v="1"/>
    <n v="9"/>
    <n v="6"/>
    <n v="1"/>
    <n v="9"/>
    <n v="6"/>
    <n v="3"/>
    <n v="8"/>
    <x v="1"/>
  </r>
  <r>
    <x v="1195"/>
    <n v="44056"/>
    <x v="972"/>
    <x v="1"/>
    <x v="0"/>
    <x v="0"/>
    <x v="2"/>
    <x v="0"/>
    <x v="0"/>
    <x v="2"/>
    <x v="1"/>
    <n v="5"/>
    <n v="2"/>
    <n v="3"/>
    <n v="15"/>
    <n v="6"/>
    <n v="9"/>
    <n v="8"/>
    <x v="1"/>
  </r>
  <r>
    <x v="1196"/>
    <n v="44057"/>
    <x v="973"/>
    <x v="0"/>
    <x v="35"/>
    <x v="1"/>
    <x v="2"/>
    <x v="1"/>
    <x v="0"/>
    <x v="29"/>
    <x v="1"/>
    <n v="18"/>
    <n v="15"/>
    <n v="4"/>
    <n v="72"/>
    <n v="60"/>
    <n v="12"/>
    <n v="8"/>
    <x v="1"/>
  </r>
  <r>
    <x v="1197"/>
    <n v="44058"/>
    <x v="974"/>
    <x v="1"/>
    <x v="36"/>
    <x v="2"/>
    <x v="2"/>
    <x v="2"/>
    <x v="0"/>
    <x v="30"/>
    <x v="1"/>
    <n v="10"/>
    <n v="7"/>
    <n v="5"/>
    <n v="50"/>
    <n v="35"/>
    <n v="15"/>
    <n v="8"/>
    <x v="1"/>
  </r>
  <r>
    <x v="1198"/>
    <n v="44062"/>
    <x v="975"/>
    <x v="0"/>
    <x v="37"/>
    <x v="3"/>
    <x v="2"/>
    <x v="3"/>
    <x v="0"/>
    <x v="31"/>
    <x v="1"/>
    <n v="20"/>
    <n v="17"/>
    <n v="6"/>
    <n v="120"/>
    <n v="102"/>
    <n v="18"/>
    <n v="8"/>
    <x v="1"/>
  </r>
  <r>
    <x v="1199"/>
    <n v="44061"/>
    <x v="976"/>
    <x v="1"/>
    <x v="10"/>
    <x v="0"/>
    <x v="2"/>
    <x v="0"/>
    <x v="0"/>
    <x v="6"/>
    <x v="1"/>
    <n v="70"/>
    <n v="67"/>
    <n v="7"/>
    <n v="490"/>
    <n v="469"/>
    <n v="21"/>
    <n v="8"/>
    <x v="1"/>
  </r>
  <r>
    <x v="1200"/>
    <n v="44061"/>
    <x v="977"/>
    <x v="0"/>
    <x v="11"/>
    <x v="1"/>
    <x v="2"/>
    <x v="1"/>
    <x v="0"/>
    <x v="7"/>
    <x v="1"/>
    <n v="15"/>
    <n v="12"/>
    <n v="11"/>
    <n v="165"/>
    <n v="132"/>
    <n v="33"/>
    <n v="8"/>
    <x v="1"/>
  </r>
  <r>
    <x v="1201"/>
    <n v="44062"/>
    <x v="1003"/>
    <x v="1"/>
    <x v="13"/>
    <x v="2"/>
    <x v="2"/>
    <x v="2"/>
    <x v="0"/>
    <x v="10"/>
    <x v="1"/>
    <n v="12"/>
    <n v="9"/>
    <n v="50"/>
    <n v="600"/>
    <n v="450"/>
    <n v="150"/>
    <n v="8"/>
    <x v="1"/>
  </r>
  <r>
    <x v="1202"/>
    <n v="44063"/>
    <x v="1004"/>
    <x v="0"/>
    <x v="14"/>
    <x v="3"/>
    <x v="2"/>
    <x v="3"/>
    <x v="0"/>
    <x v="11"/>
    <x v="1"/>
    <n v="18"/>
    <n v="15"/>
    <n v="3"/>
    <n v="54"/>
    <n v="45"/>
    <n v="9"/>
    <n v="8"/>
    <x v="1"/>
  </r>
  <r>
    <x v="1203"/>
    <n v="44064"/>
    <x v="1005"/>
    <x v="1"/>
    <x v="15"/>
    <x v="0"/>
    <x v="2"/>
    <x v="0"/>
    <x v="0"/>
    <x v="15"/>
    <x v="1"/>
    <n v="23"/>
    <n v="20"/>
    <n v="7"/>
    <n v="161"/>
    <n v="140"/>
    <n v="21"/>
    <n v="8"/>
    <x v="1"/>
  </r>
  <r>
    <x v="1204"/>
    <n v="44065"/>
    <x v="1006"/>
    <x v="0"/>
    <x v="34"/>
    <x v="1"/>
    <x v="2"/>
    <x v="1"/>
    <x v="0"/>
    <x v="16"/>
    <x v="1"/>
    <n v="9"/>
    <n v="6"/>
    <n v="2"/>
    <n v="18"/>
    <n v="12"/>
    <n v="6"/>
    <n v="8"/>
    <x v="1"/>
  </r>
  <r>
    <x v="1205"/>
    <n v="44066"/>
    <x v="1007"/>
    <x v="0"/>
    <x v="0"/>
    <x v="2"/>
    <x v="2"/>
    <x v="2"/>
    <x v="0"/>
    <x v="17"/>
    <x v="1"/>
    <n v="18"/>
    <n v="15"/>
    <n v="1"/>
    <n v="18"/>
    <n v="15"/>
    <n v="3"/>
    <n v="8"/>
    <x v="1"/>
  </r>
  <r>
    <x v="1206"/>
    <n v="44067"/>
    <x v="1008"/>
    <x v="0"/>
    <x v="35"/>
    <x v="3"/>
    <x v="2"/>
    <x v="3"/>
    <x v="0"/>
    <x v="0"/>
    <x v="0"/>
    <n v="52"/>
    <n v="49"/>
    <n v="6"/>
    <n v="312"/>
    <n v="294"/>
    <n v="18"/>
    <n v="8"/>
    <x v="1"/>
  </r>
  <r>
    <x v="1207"/>
    <n v="44068"/>
    <x v="1009"/>
    <x v="1"/>
    <x v="36"/>
    <x v="0"/>
    <x v="2"/>
    <x v="0"/>
    <x v="0"/>
    <x v="1"/>
    <x v="1"/>
    <n v="9"/>
    <n v="6"/>
    <n v="40"/>
    <n v="360"/>
    <n v="240"/>
    <n v="120"/>
    <n v="8"/>
    <x v="1"/>
  </r>
  <r>
    <x v="1208"/>
    <n v="44072"/>
    <x v="1010"/>
    <x v="1"/>
    <x v="37"/>
    <x v="1"/>
    <x v="2"/>
    <x v="1"/>
    <x v="0"/>
    <x v="2"/>
    <x v="1"/>
    <n v="5"/>
    <n v="2"/>
    <n v="10"/>
    <n v="50"/>
    <n v="20"/>
    <n v="30"/>
    <n v="8"/>
    <x v="1"/>
  </r>
  <r>
    <x v="1209"/>
    <n v="44071"/>
    <x v="1011"/>
    <x v="0"/>
    <x v="26"/>
    <x v="2"/>
    <x v="2"/>
    <x v="2"/>
    <x v="0"/>
    <x v="21"/>
    <x v="0"/>
    <n v="14"/>
    <n v="11"/>
    <n v="3"/>
    <n v="42"/>
    <n v="33"/>
    <n v="9"/>
    <n v="8"/>
    <x v="1"/>
  </r>
  <r>
    <x v="1210"/>
    <n v="44071"/>
    <x v="964"/>
    <x v="0"/>
    <x v="15"/>
    <x v="3"/>
    <x v="2"/>
    <x v="3"/>
    <x v="0"/>
    <x v="22"/>
    <x v="0"/>
    <n v="6"/>
    <n v="3"/>
    <n v="4"/>
    <n v="24"/>
    <n v="12"/>
    <n v="12"/>
    <n v="8"/>
    <x v="1"/>
  </r>
  <r>
    <x v="1211"/>
    <n v="44072"/>
    <x v="965"/>
    <x v="0"/>
    <x v="34"/>
    <x v="0"/>
    <x v="2"/>
    <x v="0"/>
    <x v="0"/>
    <x v="30"/>
    <x v="1"/>
    <n v="10"/>
    <n v="7"/>
    <n v="5"/>
    <n v="50"/>
    <n v="35"/>
    <n v="15"/>
    <n v="8"/>
    <x v="1"/>
  </r>
  <r>
    <x v="1212"/>
    <n v="44073"/>
    <x v="966"/>
    <x v="1"/>
    <x v="0"/>
    <x v="1"/>
    <x v="2"/>
    <x v="1"/>
    <x v="0"/>
    <x v="23"/>
    <x v="0"/>
    <n v="13"/>
    <n v="10"/>
    <n v="80"/>
    <n v="1040"/>
    <n v="800"/>
    <n v="240"/>
    <n v="8"/>
    <x v="1"/>
  </r>
  <r>
    <x v="1213"/>
    <n v="44074"/>
    <x v="970"/>
    <x v="0"/>
    <x v="33"/>
    <x v="2"/>
    <x v="2"/>
    <x v="2"/>
    <x v="0"/>
    <x v="31"/>
    <x v="1"/>
    <n v="20"/>
    <n v="17"/>
    <n v="3"/>
    <n v="60"/>
    <n v="51"/>
    <n v="9"/>
    <n v="8"/>
    <x v="1"/>
  </r>
  <r>
    <x v="1214"/>
    <n v="44044"/>
    <x v="971"/>
    <x v="0"/>
    <x v="34"/>
    <x v="3"/>
    <x v="2"/>
    <x v="3"/>
    <x v="1"/>
    <x v="24"/>
    <x v="0"/>
    <n v="15"/>
    <n v="12"/>
    <n v="7"/>
    <n v="105"/>
    <n v="84"/>
    <n v="21"/>
    <n v="8"/>
    <x v="1"/>
  </r>
  <r>
    <x v="1215"/>
    <n v="44045"/>
    <x v="972"/>
    <x v="1"/>
    <x v="0"/>
    <x v="0"/>
    <x v="2"/>
    <x v="0"/>
    <x v="1"/>
    <x v="3"/>
    <x v="0"/>
    <n v="20"/>
    <n v="17"/>
    <n v="10"/>
    <n v="200"/>
    <n v="170"/>
    <n v="30"/>
    <n v="8"/>
    <x v="1"/>
  </r>
  <r>
    <x v="1216"/>
    <n v="44046"/>
    <x v="973"/>
    <x v="0"/>
    <x v="35"/>
    <x v="1"/>
    <x v="2"/>
    <x v="1"/>
    <x v="1"/>
    <x v="4"/>
    <x v="0"/>
    <n v="12"/>
    <n v="9"/>
    <n v="8"/>
    <n v="96"/>
    <n v="72"/>
    <n v="24"/>
    <n v="8"/>
    <x v="1"/>
  </r>
  <r>
    <x v="1217"/>
    <n v="44047"/>
    <x v="974"/>
    <x v="1"/>
    <x v="36"/>
    <x v="2"/>
    <x v="2"/>
    <x v="2"/>
    <x v="1"/>
    <x v="5"/>
    <x v="0"/>
    <n v="16"/>
    <n v="13"/>
    <n v="9"/>
    <n v="144"/>
    <n v="117"/>
    <n v="27"/>
    <n v="8"/>
    <x v="1"/>
  </r>
  <r>
    <x v="1218"/>
    <n v="44048"/>
    <x v="975"/>
    <x v="0"/>
    <x v="37"/>
    <x v="3"/>
    <x v="2"/>
    <x v="3"/>
    <x v="1"/>
    <x v="6"/>
    <x v="1"/>
    <n v="70"/>
    <n v="67"/>
    <n v="12"/>
    <n v="840"/>
    <n v="804"/>
    <n v="36"/>
    <n v="8"/>
    <x v="1"/>
  </r>
  <r>
    <x v="1219"/>
    <n v="44052"/>
    <x v="976"/>
    <x v="1"/>
    <x v="10"/>
    <x v="0"/>
    <x v="2"/>
    <x v="0"/>
    <x v="1"/>
    <x v="7"/>
    <x v="1"/>
    <n v="15"/>
    <n v="12"/>
    <n v="5"/>
    <n v="75"/>
    <n v="60"/>
    <n v="15"/>
    <n v="8"/>
    <x v="1"/>
  </r>
  <r>
    <x v="1220"/>
    <n v="44051"/>
    <x v="977"/>
    <x v="0"/>
    <x v="11"/>
    <x v="1"/>
    <x v="2"/>
    <x v="1"/>
    <x v="1"/>
    <x v="5"/>
    <x v="0"/>
    <n v="16"/>
    <n v="13"/>
    <n v="32"/>
    <n v="512"/>
    <n v="416"/>
    <n v="96"/>
    <n v="8"/>
    <x v="1"/>
  </r>
  <r>
    <x v="1221"/>
    <n v="44051"/>
    <x v="1012"/>
    <x v="1"/>
    <x v="3"/>
    <x v="2"/>
    <x v="2"/>
    <x v="2"/>
    <x v="1"/>
    <x v="8"/>
    <x v="0"/>
    <n v="20"/>
    <n v="17"/>
    <n v="7"/>
    <n v="140"/>
    <n v="119"/>
    <n v="21"/>
    <n v="8"/>
    <x v="1"/>
  </r>
  <r>
    <x v="1222"/>
    <n v="44052"/>
    <x v="1013"/>
    <x v="1"/>
    <x v="38"/>
    <x v="3"/>
    <x v="2"/>
    <x v="3"/>
    <x v="1"/>
    <x v="9"/>
    <x v="0"/>
    <n v="12"/>
    <n v="9"/>
    <n v="15"/>
    <n v="180"/>
    <n v="135"/>
    <n v="45"/>
    <n v="8"/>
    <x v="1"/>
  </r>
  <r>
    <x v="1223"/>
    <n v="44053"/>
    <x v="1014"/>
    <x v="0"/>
    <x v="39"/>
    <x v="0"/>
    <x v="2"/>
    <x v="0"/>
    <x v="1"/>
    <x v="10"/>
    <x v="1"/>
    <n v="12"/>
    <n v="9"/>
    <n v="3"/>
    <n v="36"/>
    <n v="27"/>
    <n v="9"/>
    <n v="8"/>
    <x v="1"/>
  </r>
  <r>
    <x v="1224"/>
    <n v="44054"/>
    <x v="1015"/>
    <x v="1"/>
    <x v="4"/>
    <x v="1"/>
    <x v="2"/>
    <x v="1"/>
    <x v="1"/>
    <x v="11"/>
    <x v="1"/>
    <n v="18"/>
    <n v="15"/>
    <n v="16"/>
    <n v="288"/>
    <n v="240"/>
    <n v="48"/>
    <n v="8"/>
    <x v="1"/>
  </r>
  <r>
    <x v="1225"/>
    <n v="44055"/>
    <x v="251"/>
    <x v="1"/>
    <x v="5"/>
    <x v="2"/>
    <x v="2"/>
    <x v="2"/>
    <x v="1"/>
    <x v="12"/>
    <x v="0"/>
    <n v="10"/>
    <n v="7"/>
    <n v="10"/>
    <n v="100"/>
    <n v="70"/>
    <n v="30"/>
    <n v="8"/>
    <x v="1"/>
  </r>
  <r>
    <x v="1226"/>
    <n v="44056"/>
    <x v="252"/>
    <x v="1"/>
    <x v="6"/>
    <x v="3"/>
    <x v="2"/>
    <x v="3"/>
    <x v="1"/>
    <x v="13"/>
    <x v="0"/>
    <n v="15"/>
    <n v="12"/>
    <n v="11"/>
    <n v="165"/>
    <n v="132"/>
    <n v="33"/>
    <n v="8"/>
    <x v="1"/>
  </r>
  <r>
    <x v="1227"/>
    <n v="44057"/>
    <x v="253"/>
    <x v="0"/>
    <x v="7"/>
    <x v="0"/>
    <x v="2"/>
    <x v="0"/>
    <x v="1"/>
    <x v="14"/>
    <x v="0"/>
    <n v="15"/>
    <n v="12"/>
    <n v="3"/>
    <n v="45"/>
    <n v="36"/>
    <n v="9"/>
    <n v="8"/>
    <x v="1"/>
  </r>
  <r>
    <x v="1228"/>
    <n v="44058"/>
    <x v="254"/>
    <x v="0"/>
    <x v="8"/>
    <x v="1"/>
    <x v="2"/>
    <x v="1"/>
    <x v="1"/>
    <x v="15"/>
    <x v="1"/>
    <n v="23"/>
    <n v="20"/>
    <n v="17"/>
    <n v="391"/>
    <n v="340"/>
    <n v="51"/>
    <n v="8"/>
    <x v="1"/>
  </r>
  <r>
    <x v="1229"/>
    <n v="44062"/>
    <x v="255"/>
    <x v="1"/>
    <x v="9"/>
    <x v="2"/>
    <x v="2"/>
    <x v="2"/>
    <x v="1"/>
    <x v="16"/>
    <x v="1"/>
    <n v="9"/>
    <n v="6"/>
    <n v="70"/>
    <n v="630"/>
    <n v="420"/>
    <n v="210"/>
    <n v="8"/>
    <x v="1"/>
  </r>
  <r>
    <x v="1230"/>
    <n v="44061"/>
    <x v="256"/>
    <x v="0"/>
    <x v="33"/>
    <x v="3"/>
    <x v="2"/>
    <x v="3"/>
    <x v="1"/>
    <x v="17"/>
    <x v="1"/>
    <n v="18"/>
    <n v="15"/>
    <n v="68"/>
    <n v="1224"/>
    <n v="1020"/>
    <n v="204"/>
    <n v="8"/>
    <x v="1"/>
  </r>
  <r>
    <x v="1231"/>
    <n v="44061"/>
    <x v="257"/>
    <x v="0"/>
    <x v="34"/>
    <x v="0"/>
    <x v="2"/>
    <x v="0"/>
    <x v="1"/>
    <x v="18"/>
    <x v="0"/>
    <n v="14"/>
    <n v="11"/>
    <n v="17"/>
    <n v="238"/>
    <n v="187"/>
    <n v="51"/>
    <n v="8"/>
    <x v="1"/>
  </r>
  <r>
    <x v="1232"/>
    <n v="44062"/>
    <x v="258"/>
    <x v="1"/>
    <x v="0"/>
    <x v="1"/>
    <x v="2"/>
    <x v="1"/>
    <x v="1"/>
    <x v="19"/>
    <x v="0"/>
    <n v="30"/>
    <n v="27"/>
    <n v="25"/>
    <n v="750"/>
    <n v="675"/>
    <n v="75"/>
    <n v="8"/>
    <x v="1"/>
  </r>
  <r>
    <x v="1233"/>
    <n v="44063"/>
    <x v="259"/>
    <x v="1"/>
    <x v="35"/>
    <x v="2"/>
    <x v="2"/>
    <x v="2"/>
    <x v="1"/>
    <x v="20"/>
    <x v="0"/>
    <n v="16"/>
    <n v="13"/>
    <n v="5"/>
    <n v="80"/>
    <n v="65"/>
    <n v="15"/>
    <n v="8"/>
    <x v="1"/>
  </r>
  <r>
    <x v="1234"/>
    <n v="44064"/>
    <x v="260"/>
    <x v="1"/>
    <x v="36"/>
    <x v="3"/>
    <x v="2"/>
    <x v="3"/>
    <x v="1"/>
    <x v="0"/>
    <x v="0"/>
    <n v="52"/>
    <n v="49"/>
    <n v="6"/>
    <n v="312"/>
    <n v="294"/>
    <n v="18"/>
    <n v="8"/>
    <x v="1"/>
  </r>
  <r>
    <x v="1235"/>
    <n v="44065"/>
    <x v="261"/>
    <x v="1"/>
    <x v="37"/>
    <x v="0"/>
    <x v="2"/>
    <x v="0"/>
    <x v="1"/>
    <x v="21"/>
    <x v="0"/>
    <n v="14"/>
    <n v="11"/>
    <n v="7"/>
    <n v="98"/>
    <n v="77"/>
    <n v="21"/>
    <n v="8"/>
    <x v="1"/>
  </r>
  <r>
    <x v="1236"/>
    <n v="44066"/>
    <x v="262"/>
    <x v="0"/>
    <x v="10"/>
    <x v="1"/>
    <x v="2"/>
    <x v="1"/>
    <x v="1"/>
    <x v="22"/>
    <x v="0"/>
    <n v="6"/>
    <n v="3"/>
    <n v="11"/>
    <n v="66"/>
    <n v="33"/>
    <n v="33"/>
    <n v="8"/>
    <x v="1"/>
  </r>
  <r>
    <x v="1237"/>
    <n v="44067"/>
    <x v="263"/>
    <x v="1"/>
    <x v="11"/>
    <x v="2"/>
    <x v="2"/>
    <x v="2"/>
    <x v="1"/>
    <x v="23"/>
    <x v="0"/>
    <n v="13"/>
    <n v="10"/>
    <n v="18"/>
    <n v="234"/>
    <n v="180"/>
    <n v="54"/>
    <n v="8"/>
    <x v="1"/>
  </r>
  <r>
    <x v="1238"/>
    <n v="44068"/>
    <x v="264"/>
    <x v="1"/>
    <x v="12"/>
    <x v="3"/>
    <x v="2"/>
    <x v="3"/>
    <x v="1"/>
    <x v="24"/>
    <x v="0"/>
    <n v="15"/>
    <n v="12"/>
    <n v="3"/>
    <n v="45"/>
    <n v="36"/>
    <n v="9"/>
    <n v="8"/>
    <x v="1"/>
  </r>
  <r>
    <x v="1239"/>
    <n v="44072"/>
    <x v="265"/>
    <x v="0"/>
    <x v="13"/>
    <x v="0"/>
    <x v="2"/>
    <x v="0"/>
    <x v="1"/>
    <x v="3"/>
    <x v="0"/>
    <n v="20"/>
    <n v="17"/>
    <n v="16"/>
    <n v="320"/>
    <n v="272"/>
    <n v="48"/>
    <n v="8"/>
    <x v="1"/>
  </r>
  <r>
    <x v="1240"/>
    <n v="44071"/>
    <x v="266"/>
    <x v="1"/>
    <x v="14"/>
    <x v="1"/>
    <x v="2"/>
    <x v="1"/>
    <x v="1"/>
    <x v="4"/>
    <x v="0"/>
    <n v="12"/>
    <n v="9"/>
    <n v="2"/>
    <n v="24"/>
    <n v="18"/>
    <n v="6"/>
    <n v="8"/>
    <x v="1"/>
  </r>
  <r>
    <x v="1241"/>
    <n v="44071"/>
    <x v="267"/>
    <x v="1"/>
    <x v="15"/>
    <x v="2"/>
    <x v="2"/>
    <x v="2"/>
    <x v="1"/>
    <x v="5"/>
    <x v="0"/>
    <n v="16"/>
    <n v="13"/>
    <n v="70"/>
    <n v="1120"/>
    <n v="910"/>
    <n v="210"/>
    <n v="8"/>
    <x v="1"/>
  </r>
  <r>
    <x v="1242"/>
    <n v="44072"/>
    <x v="268"/>
    <x v="1"/>
    <x v="16"/>
    <x v="3"/>
    <x v="2"/>
    <x v="3"/>
    <x v="1"/>
    <x v="8"/>
    <x v="0"/>
    <n v="20"/>
    <n v="17"/>
    <n v="6"/>
    <n v="120"/>
    <n v="102"/>
    <n v="18"/>
    <n v="8"/>
    <x v="1"/>
  </r>
  <r>
    <x v="1243"/>
    <n v="44073"/>
    <x v="269"/>
    <x v="0"/>
    <x v="17"/>
    <x v="0"/>
    <x v="2"/>
    <x v="0"/>
    <x v="1"/>
    <x v="9"/>
    <x v="0"/>
    <n v="12"/>
    <n v="9"/>
    <n v="9"/>
    <n v="108"/>
    <n v="81"/>
    <n v="27"/>
    <n v="8"/>
    <x v="1"/>
  </r>
  <r>
    <x v="1244"/>
    <n v="44074"/>
    <x v="270"/>
    <x v="1"/>
    <x v="18"/>
    <x v="1"/>
    <x v="2"/>
    <x v="1"/>
    <x v="1"/>
    <x v="12"/>
    <x v="0"/>
    <n v="10"/>
    <n v="7"/>
    <n v="10"/>
    <n v="100"/>
    <n v="70"/>
    <n v="30"/>
    <n v="8"/>
    <x v="1"/>
  </r>
  <r>
    <x v="1245"/>
    <n v="44075"/>
    <x v="271"/>
    <x v="1"/>
    <x v="19"/>
    <x v="2"/>
    <x v="2"/>
    <x v="2"/>
    <x v="1"/>
    <x v="13"/>
    <x v="0"/>
    <n v="15"/>
    <n v="12"/>
    <n v="68"/>
    <n v="1020"/>
    <n v="816"/>
    <n v="204"/>
    <n v="9"/>
    <x v="0"/>
  </r>
  <r>
    <x v="1246"/>
    <n v="44076"/>
    <x v="272"/>
    <x v="1"/>
    <x v="20"/>
    <x v="3"/>
    <x v="2"/>
    <x v="3"/>
    <x v="1"/>
    <x v="14"/>
    <x v="0"/>
    <n v="15"/>
    <n v="12"/>
    <n v="4"/>
    <n v="60"/>
    <n v="48"/>
    <n v="12"/>
    <n v="9"/>
    <x v="0"/>
  </r>
  <r>
    <x v="1247"/>
    <n v="44077"/>
    <x v="273"/>
    <x v="0"/>
    <x v="21"/>
    <x v="0"/>
    <x v="2"/>
    <x v="0"/>
    <x v="1"/>
    <x v="25"/>
    <x v="0"/>
    <n v="20"/>
    <n v="17"/>
    <n v="67"/>
    <n v="1340"/>
    <n v="1139"/>
    <n v="201"/>
    <n v="9"/>
    <x v="0"/>
  </r>
  <r>
    <x v="1248"/>
    <n v="44078"/>
    <x v="274"/>
    <x v="1"/>
    <x v="22"/>
    <x v="1"/>
    <x v="2"/>
    <x v="1"/>
    <x v="1"/>
    <x v="26"/>
    <x v="0"/>
    <n v="12"/>
    <n v="9"/>
    <n v="6"/>
    <n v="72"/>
    <n v="54"/>
    <n v="18"/>
    <n v="9"/>
    <x v="0"/>
  </r>
  <r>
    <x v="1249"/>
    <n v="44079"/>
    <x v="275"/>
    <x v="1"/>
    <x v="23"/>
    <x v="2"/>
    <x v="2"/>
    <x v="2"/>
    <x v="1"/>
    <x v="27"/>
    <x v="0"/>
    <n v="13"/>
    <n v="10"/>
    <n v="3"/>
    <n v="39"/>
    <n v="30"/>
    <n v="9"/>
    <n v="9"/>
    <x v="0"/>
  </r>
  <r>
    <x v="1250"/>
    <n v="44083"/>
    <x v="276"/>
    <x v="0"/>
    <x v="24"/>
    <x v="3"/>
    <x v="2"/>
    <x v="3"/>
    <x v="1"/>
    <x v="28"/>
    <x v="0"/>
    <n v="15"/>
    <n v="12"/>
    <n v="7"/>
    <n v="105"/>
    <n v="84"/>
    <n v="21"/>
    <n v="9"/>
    <x v="0"/>
  </r>
  <r>
    <x v="1251"/>
    <n v="44082"/>
    <x v="277"/>
    <x v="1"/>
    <x v="25"/>
    <x v="0"/>
    <x v="2"/>
    <x v="0"/>
    <x v="1"/>
    <x v="18"/>
    <x v="0"/>
    <n v="14"/>
    <n v="11"/>
    <n v="5"/>
    <n v="70"/>
    <n v="55"/>
    <n v="15"/>
    <n v="9"/>
    <x v="0"/>
  </r>
  <r>
    <x v="1252"/>
    <n v="44082"/>
    <x v="278"/>
    <x v="0"/>
    <x v="26"/>
    <x v="1"/>
    <x v="2"/>
    <x v="1"/>
    <x v="1"/>
    <x v="19"/>
    <x v="0"/>
    <n v="30"/>
    <n v="27"/>
    <n v="8"/>
    <n v="240"/>
    <n v="216"/>
    <n v="24"/>
    <n v="9"/>
    <x v="0"/>
  </r>
  <r>
    <x v="1253"/>
    <n v="44083"/>
    <x v="279"/>
    <x v="0"/>
    <x v="27"/>
    <x v="0"/>
    <x v="2"/>
    <x v="0"/>
    <x v="1"/>
    <x v="20"/>
    <x v="0"/>
    <n v="16"/>
    <n v="13"/>
    <n v="9"/>
    <n v="144"/>
    <n v="117"/>
    <n v="27"/>
    <n v="9"/>
    <x v="0"/>
  </r>
  <r>
    <x v="1254"/>
    <n v="44084"/>
    <x v="280"/>
    <x v="0"/>
    <x v="11"/>
    <x v="1"/>
    <x v="2"/>
    <x v="1"/>
    <x v="1"/>
    <x v="1"/>
    <x v="1"/>
    <n v="9"/>
    <n v="6"/>
    <n v="2"/>
    <n v="18"/>
    <n v="12"/>
    <n v="6"/>
    <n v="9"/>
    <x v="0"/>
  </r>
  <r>
    <x v="1255"/>
    <n v="44085"/>
    <x v="281"/>
    <x v="1"/>
    <x v="28"/>
    <x v="0"/>
    <x v="2"/>
    <x v="0"/>
    <x v="1"/>
    <x v="2"/>
    <x v="1"/>
    <n v="5"/>
    <n v="2"/>
    <n v="5"/>
    <n v="25"/>
    <n v="10"/>
    <n v="15"/>
    <n v="9"/>
    <x v="0"/>
  </r>
  <r>
    <x v="1256"/>
    <n v="44086"/>
    <x v="282"/>
    <x v="0"/>
    <x v="29"/>
    <x v="1"/>
    <x v="2"/>
    <x v="1"/>
    <x v="1"/>
    <x v="29"/>
    <x v="1"/>
    <n v="18"/>
    <n v="15"/>
    <n v="7"/>
    <n v="126"/>
    <n v="105"/>
    <n v="21"/>
    <n v="9"/>
    <x v="0"/>
  </r>
  <r>
    <x v="1257"/>
    <n v="44087"/>
    <x v="283"/>
    <x v="1"/>
    <x v="30"/>
    <x v="0"/>
    <x v="2"/>
    <x v="0"/>
    <x v="1"/>
    <x v="30"/>
    <x v="1"/>
    <n v="10"/>
    <n v="7"/>
    <n v="7"/>
    <n v="70"/>
    <n v="49"/>
    <n v="21"/>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11000000}" name="MetricsViewe"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DS3:DV4" firstHeaderRow="0" firstDataRow="1" firstDataCol="0"/>
  <pivotFields count="19">
    <pivotField numFmtId="164" showAll="0"/>
    <pivotField numFmtId="165" showAll="0"/>
    <pivotField showAll="0"/>
    <pivotField showAll="0">
      <items count="6">
        <item m="1" x="4"/>
        <item x="1"/>
        <item m="1" x="3"/>
        <item x="0"/>
        <item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showAll="0"/>
    <pivotField showAll="0">
      <items count="4">
        <item x="0"/>
        <item x="1"/>
        <item m="1" x="2"/>
        <item t="default"/>
      </items>
    </pivotField>
    <pivotField showAll="0"/>
    <pivotField showAll="0"/>
    <pivotField dataField="1" showAll="0"/>
    <pivotField dataField="1" showAll="0"/>
    <pivotField dataField="1" showAll="0"/>
    <pivotField dataField="1" showAll="0"/>
    <pivotField showAll="0" defaultSubtotal="0"/>
    <pivotField showAll="0" defaultSubtotal="0">
      <items count="2">
        <item x="0"/>
        <item h="1" x="1"/>
      </items>
    </pivotField>
  </pivotFields>
  <rowItems count="1">
    <i/>
  </rowItems>
  <colFields count="1">
    <field x="-2"/>
  </colFields>
  <colItems count="4">
    <i>
      <x/>
    </i>
    <i i="1">
      <x v="1"/>
    </i>
    <i i="2">
      <x v="2"/>
    </i>
    <i i="3">
      <x v="3"/>
    </i>
  </colItems>
  <dataFields count="4">
    <dataField name=" Qty" fld="13" baseField="0" baseItem="0" numFmtId="3"/>
    <dataField name=" Total Sales" fld="14" baseField="0" baseItem="0" numFmtId="166"/>
    <dataField name=" COGS" fld="15" baseField="0" baseItem="0" numFmtId="166"/>
    <dataField name=" Gross Profit" fld="16" baseField="0" baseItem="0" numFmtId="166"/>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Categorie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DZ3:EA6" firstHeaderRow="1" firstDataRow="1" firstDataCol="1"/>
  <pivotFields count="19">
    <pivotField numFmtId="164" showAll="0"/>
    <pivotField numFmtId="165" showAll="0"/>
    <pivotField showAll="0"/>
    <pivotField showAll="0">
      <items count="6">
        <item m="1" x="4"/>
        <item x="1"/>
        <item m="1" x="3"/>
        <item x="0"/>
        <item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showAll="0"/>
    <pivotField axis="axisRow"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h="1" x="1"/>
      </items>
    </pivotField>
  </pivotFields>
  <rowFields count="1">
    <field x="10"/>
  </rowFields>
  <rowItems count="3">
    <i>
      <x/>
    </i>
    <i>
      <x v="1"/>
    </i>
    <i t="grand">
      <x/>
    </i>
  </rowItems>
  <colItems count="1">
    <i/>
  </colItems>
  <dataFields count="1">
    <dataField name=" Total Sales" fld="14" baseField="0" baseItem="0" numFmtId="166"/>
  </dataFields>
  <formats count="1">
    <format dxfId="1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F000000}" name="PivotTable1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W4:AY1022" firstHeaderRow="1" firstDataRow="1" firstDataCol="3"/>
  <pivotFields count="19">
    <pivotField compact="0" numFmtId="164" outline="0" showAll="0" defaultSubtotal="0"/>
    <pivotField compact="0" numFmtId="165" outline="0" showAll="0" defaultSubtotal="0"/>
    <pivotField axis="axisRow" compact="0" outline="0" showAll="0" defaultSubtotal="0">
      <items count="1077">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x="0"/>
        <item m="1" x="1056"/>
        <item x="3"/>
        <item m="1" x="1016"/>
      </items>
    </pivotField>
    <pivotField axis="axisRow" compact="0" outline="0" showAll="0" defaultSubtotal="0">
      <items count="5">
        <item m="1" x="4"/>
        <item m="1" x="3"/>
        <item m="1" x="2"/>
        <item x="0"/>
        <item x="1"/>
      </items>
    </pivotField>
    <pivotField axis="axisRow" compact="0" outline="0" showAll="0" defaultSubtota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2"/>
    <field x="3"/>
    <field x="4"/>
  </rowFields>
  <rowItems count="1018">
    <i>
      <x v="1"/>
      <x v="3"/>
      <x v="35"/>
    </i>
    <i>
      <x v="2"/>
      <x v="3"/>
      <x/>
    </i>
    <i>
      <x v="3"/>
      <x v="3"/>
      <x v="13"/>
    </i>
    <i>
      <x v="4"/>
      <x v="3"/>
      <x v="19"/>
    </i>
    <i>
      <x v="5"/>
      <x v="3"/>
      <x v="5"/>
    </i>
    <i>
      <x v="6"/>
      <x v="3"/>
      <x v="10"/>
    </i>
    <i>
      <x v="7"/>
      <x v="4"/>
      <x v="4"/>
    </i>
    <i>
      <x v="8"/>
      <x v="4"/>
      <x v="2"/>
    </i>
    <i>
      <x v="9"/>
      <x v="4"/>
      <x v="33"/>
    </i>
    <i>
      <x v="10"/>
      <x v="4"/>
      <x v="3"/>
    </i>
    <i>
      <x v="11"/>
      <x v="4"/>
      <x v="15"/>
    </i>
    <i>
      <x v="12"/>
      <x v="4"/>
      <x v="39"/>
    </i>
    <i>
      <x v="13"/>
      <x v="4"/>
      <x/>
    </i>
    <i>
      <x v="14"/>
      <x v="4"/>
      <x v="1"/>
    </i>
    <i>
      <x v="15"/>
      <x v="4"/>
      <x v="34"/>
    </i>
    <i>
      <x v="16"/>
      <x v="3"/>
      <x v="30"/>
    </i>
    <i>
      <x v="17"/>
      <x v="3"/>
      <x v="33"/>
    </i>
    <i>
      <x v="18"/>
      <x v="3"/>
      <x v="14"/>
    </i>
    <i>
      <x v="19"/>
      <x v="3"/>
      <x v="7"/>
    </i>
    <i>
      <x v="20"/>
      <x v="4"/>
      <x v="29"/>
    </i>
    <i>
      <x v="21"/>
      <x v="4"/>
      <x v="4"/>
    </i>
    <i>
      <x v="23"/>
      <x v="4"/>
      <x v="26"/>
    </i>
    <i>
      <x v="24"/>
      <x v="3"/>
      <x v="10"/>
    </i>
    <i>
      <x v="25"/>
      <x v="4"/>
      <x v="7"/>
    </i>
    <i>
      <x v="26"/>
      <x v="3"/>
      <x v="12"/>
    </i>
    <i>
      <x v="27"/>
      <x v="4"/>
      <x v="33"/>
    </i>
    <i>
      <x v="28"/>
      <x v="4"/>
      <x v="25"/>
    </i>
    <i>
      <x v="29"/>
      <x v="4"/>
      <x v="24"/>
    </i>
    <i>
      <x v="30"/>
      <x v="3"/>
      <x v="32"/>
    </i>
    <i>
      <x v="31"/>
      <x v="3"/>
      <x v="19"/>
    </i>
    <i>
      <x v="32"/>
      <x v="3"/>
      <x v="14"/>
    </i>
    <i>
      <x v="34"/>
      <x v="3"/>
      <x v="13"/>
    </i>
    <i>
      <x v="35"/>
      <x v="4"/>
      <x v="19"/>
    </i>
    <i>
      <x v="36"/>
      <x v="4"/>
      <x v="27"/>
    </i>
    <i>
      <x v="37"/>
      <x v="4"/>
      <x v="20"/>
    </i>
    <i>
      <x v="38"/>
      <x v="4"/>
      <x v="28"/>
    </i>
    <i>
      <x v="39"/>
      <x v="4"/>
      <x v="5"/>
    </i>
    <i>
      <x v="40"/>
      <x v="4"/>
      <x v="23"/>
    </i>
    <i>
      <x v="41"/>
      <x v="4"/>
      <x v="14"/>
    </i>
    <i>
      <x v="42"/>
      <x v="4"/>
      <x v="30"/>
    </i>
    <i>
      <x v="43"/>
      <x v="4"/>
      <x v="5"/>
    </i>
    <i>
      <x v="44"/>
      <x v="4"/>
      <x v="7"/>
    </i>
    <i>
      <x v="45"/>
      <x v="3"/>
      <x v="18"/>
    </i>
    <i>
      <x v="46"/>
      <x v="3"/>
      <x v="2"/>
    </i>
    <i>
      <x v="47"/>
      <x v="4"/>
      <x v="12"/>
    </i>
    <i>
      <x v="48"/>
      <x v="3"/>
      <x v="10"/>
    </i>
    <i>
      <x v="49"/>
      <x v="4"/>
      <x v="27"/>
    </i>
    <i>
      <x v="50"/>
      <x v="4"/>
      <x v="21"/>
    </i>
    <i>
      <x v="51"/>
      <x v="4"/>
      <x v="13"/>
    </i>
    <i>
      <x v="52"/>
      <x v="4"/>
      <x v="5"/>
    </i>
    <i>
      <x v="53"/>
      <x v="3"/>
      <x v="20"/>
    </i>
    <i>
      <x v="54"/>
      <x v="3"/>
      <x v="39"/>
    </i>
    <i>
      <x v="55"/>
      <x v="3"/>
      <x v="20"/>
    </i>
    <i>
      <x v="56"/>
      <x v="3"/>
      <x v="24"/>
    </i>
    <i>
      <x v="57"/>
      <x v="3"/>
      <x v="34"/>
    </i>
    <i>
      <x v="58"/>
      <x v="4"/>
      <x v="23"/>
    </i>
    <i>
      <x v="59"/>
      <x v="3"/>
      <x v="21"/>
    </i>
    <i>
      <x v="60"/>
      <x v="4"/>
      <x v="4"/>
    </i>
    <i>
      <x v="61"/>
      <x v="3"/>
      <x v="36"/>
    </i>
    <i>
      <x v="62"/>
      <x v="4"/>
      <x v="32"/>
    </i>
    <i>
      <x v="63"/>
      <x v="3"/>
      <x v="13"/>
    </i>
    <i>
      <x v="64"/>
      <x v="3"/>
      <x v="22"/>
    </i>
    <i>
      <x v="65"/>
      <x v="4"/>
      <x v="38"/>
    </i>
    <i>
      <x v="66"/>
      <x v="3"/>
      <x v="18"/>
    </i>
    <i>
      <x v="67"/>
      <x v="3"/>
      <x v="12"/>
    </i>
    <i>
      <x v="68"/>
      <x v="3"/>
      <x v="11"/>
    </i>
    <i>
      <x v="69"/>
      <x v="3"/>
      <x v="22"/>
    </i>
    <i>
      <x v="70"/>
      <x v="3"/>
      <x v="17"/>
    </i>
    <i>
      <x v="71"/>
      <x v="3"/>
      <x v="11"/>
    </i>
    <i>
      <x v="72"/>
      <x v="3"/>
      <x v="24"/>
    </i>
    <i>
      <x v="73"/>
      <x v="3"/>
      <x v="14"/>
    </i>
    <i>
      <x v="74"/>
      <x v="3"/>
      <x v="18"/>
    </i>
    <i>
      <x v="75"/>
      <x v="3"/>
      <x v="39"/>
    </i>
    <i>
      <x v="76"/>
      <x v="4"/>
      <x v="7"/>
    </i>
    <i>
      <x v="77"/>
      <x v="4"/>
      <x v="35"/>
    </i>
    <i>
      <x v="78"/>
      <x v="4"/>
      <x v="3"/>
    </i>
    <i>
      <x v="79"/>
      <x v="4"/>
      <x v="22"/>
    </i>
    <i>
      <x v="80"/>
      <x v="4"/>
      <x v="36"/>
    </i>
    <i>
      <x v="81"/>
      <x v="4"/>
      <x v="2"/>
    </i>
    <i>
      <x v="82"/>
      <x v="4"/>
      <x v="3"/>
    </i>
    <i>
      <x v="83"/>
      <x v="4"/>
      <x v="8"/>
    </i>
    <i>
      <x v="84"/>
      <x v="4"/>
      <x v="13"/>
    </i>
    <i>
      <x v="85"/>
      <x v="3"/>
      <x v="21"/>
    </i>
    <i>
      <x v="86"/>
      <x v="3"/>
      <x v="35"/>
    </i>
    <i>
      <x v="87"/>
      <x v="3"/>
      <x v="3"/>
    </i>
    <i>
      <x v="88"/>
      <x v="4"/>
      <x v="15"/>
    </i>
    <i>
      <x v="89"/>
      <x v="4"/>
      <x v="32"/>
    </i>
    <i>
      <x v="90"/>
      <x v="3"/>
      <x v="33"/>
    </i>
    <i>
      <x v="91"/>
      <x v="4"/>
      <x v="14"/>
    </i>
    <i>
      <x v="92"/>
      <x v="4"/>
      <x v="15"/>
    </i>
    <i>
      <x v="93"/>
      <x v="3"/>
      <x v="16"/>
    </i>
    <i>
      <x v="94"/>
      <x v="4"/>
      <x v="2"/>
    </i>
    <i>
      <x v="95"/>
      <x v="4"/>
      <x v="33"/>
    </i>
    <i>
      <x v="96"/>
      <x v="4"/>
      <x v="20"/>
    </i>
    <i>
      <x v="97"/>
      <x v="3"/>
      <x v="5"/>
    </i>
    <i>
      <x v="98"/>
      <x v="3"/>
      <x v="8"/>
    </i>
    <i>
      <x v="99"/>
      <x v="3"/>
      <x v="38"/>
    </i>
    <i>
      <x v="100"/>
      <x v="3"/>
      <x v="15"/>
    </i>
    <i>
      <x v="101"/>
      <x v="3"/>
      <x v="31"/>
    </i>
    <i>
      <x v="102"/>
      <x v="3"/>
      <x v="10"/>
    </i>
    <i>
      <x v="103"/>
      <x v="4"/>
      <x v="7"/>
    </i>
    <i>
      <x v="104"/>
      <x v="3"/>
      <x v="9"/>
    </i>
    <i>
      <x v="105"/>
      <x v="3"/>
      <x v="18"/>
    </i>
    <i>
      <x v="106"/>
      <x v="4"/>
      <x v="5"/>
    </i>
    <i>
      <x v="107"/>
      <x v="4"/>
      <x v="10"/>
    </i>
    <i>
      <x v="108"/>
      <x v="3"/>
      <x v="28"/>
    </i>
    <i>
      <x v="109"/>
      <x v="3"/>
      <x v="28"/>
    </i>
    <i>
      <x v="110"/>
      <x v="3"/>
      <x v="23"/>
    </i>
    <i>
      <x v="111"/>
      <x v="3"/>
      <x v="10"/>
    </i>
    <i>
      <x v="112"/>
      <x v="3"/>
      <x v="7"/>
    </i>
    <i>
      <x v="113"/>
      <x v="4"/>
      <x v="3"/>
    </i>
    <i>
      <x v="117"/>
      <x v="4"/>
      <x v="26"/>
    </i>
    <i>
      <x v="118"/>
      <x v="3"/>
      <x v="13"/>
    </i>
    <i>
      <x v="119"/>
      <x v="3"/>
      <x v="21"/>
    </i>
    <i>
      <x v="120"/>
      <x v="3"/>
      <x v="2"/>
    </i>
    <i>
      <x v="121"/>
      <x v="4"/>
      <x v="15"/>
    </i>
    <i>
      <x v="122"/>
      <x v="3"/>
      <x v="38"/>
    </i>
    <i>
      <x v="123"/>
      <x v="4"/>
      <x v="26"/>
    </i>
    <i>
      <x v="124"/>
      <x v="4"/>
      <x v="34"/>
    </i>
    <i>
      <x v="125"/>
      <x v="3"/>
      <x v="16"/>
    </i>
    <i>
      <x v="126"/>
      <x v="3"/>
      <x v="23"/>
    </i>
    <i>
      <x v="127"/>
      <x v="3"/>
      <x v="33"/>
    </i>
    <i>
      <x v="129"/>
      <x v="3"/>
      <x v="18"/>
    </i>
    <i>
      <x v="130"/>
      <x v="3"/>
      <x v="16"/>
    </i>
    <i>
      <x v="131"/>
      <x v="3"/>
      <x v="20"/>
    </i>
    <i>
      <x v="132"/>
      <x v="3"/>
      <x v="25"/>
    </i>
    <i>
      <x v="133"/>
      <x v="3"/>
      <x v="26"/>
    </i>
    <i>
      <x v="134"/>
      <x v="3"/>
      <x v="8"/>
    </i>
    <i>
      <x v="135"/>
      <x v="3"/>
      <x v="19"/>
    </i>
    <i>
      <x v="136"/>
      <x v="4"/>
      <x v="8"/>
    </i>
    <i>
      <x v="137"/>
      <x v="4"/>
      <x v="20"/>
    </i>
    <i>
      <x v="138"/>
      <x v="3"/>
      <x v="36"/>
    </i>
    <i>
      <x v="139"/>
      <x v="4"/>
      <x v="23"/>
    </i>
    <i>
      <x v="140"/>
      <x v="3"/>
      <x v="2"/>
    </i>
    <i>
      <x v="141"/>
      <x v="3"/>
      <x v="9"/>
    </i>
    <i>
      <x v="142"/>
      <x v="3"/>
      <x v="3"/>
    </i>
    <i>
      <x v="143"/>
      <x v="3"/>
      <x v="23"/>
    </i>
    <i>
      <x v="144"/>
      <x v="3"/>
      <x v="21"/>
    </i>
    <i>
      <x v="145"/>
      <x v="3"/>
      <x v="22"/>
    </i>
    <i>
      <x v="146"/>
      <x v="3"/>
      <x v="12"/>
    </i>
    <i>
      <x v="147"/>
      <x v="3"/>
      <x v="6"/>
    </i>
    <i>
      <x v="148"/>
      <x v="3"/>
      <x v="23"/>
    </i>
    <i>
      <x v="149"/>
      <x v="3"/>
      <x v="4"/>
    </i>
    <i>
      <x v="150"/>
      <x v="3"/>
      <x v="2"/>
    </i>
    <i>
      <x v="151"/>
      <x v="3"/>
      <x v="5"/>
    </i>
    <i>
      <x v="152"/>
      <x v="4"/>
      <x v="23"/>
    </i>
    <i>
      <x v="153"/>
      <x v="3"/>
      <x v="23"/>
    </i>
    <i>
      <x v="154"/>
      <x v="4"/>
      <x v="34"/>
    </i>
    <i>
      <x v="155"/>
      <x v="3"/>
      <x v="19"/>
    </i>
    <i>
      <x v="156"/>
      <x v="3"/>
      <x v="33"/>
    </i>
    <i>
      <x v="158"/>
      <x v="4"/>
      <x v="10"/>
    </i>
    <i>
      <x v="159"/>
      <x v="3"/>
      <x v="35"/>
    </i>
    <i>
      <x v="160"/>
      <x v="3"/>
      <x v="8"/>
    </i>
    <i>
      <x v="161"/>
      <x v="4"/>
      <x v="18"/>
    </i>
    <i>
      <x v="162"/>
      <x v="4"/>
      <x v="18"/>
    </i>
    <i>
      <x v="163"/>
      <x v="4"/>
      <x v="16"/>
    </i>
    <i>
      <x v="164"/>
      <x v="4"/>
      <x v="26"/>
    </i>
    <i>
      <x v="165"/>
      <x v="4"/>
      <x v="14"/>
    </i>
    <i>
      <x v="166"/>
      <x v="4"/>
      <x v="5"/>
    </i>
    <i>
      <x v="167"/>
      <x v="4"/>
      <x v="3"/>
    </i>
    <i>
      <x v="168"/>
      <x v="4"/>
      <x v="14"/>
    </i>
    <i>
      <x v="169"/>
      <x v="4"/>
      <x v="18"/>
    </i>
    <i>
      <x v="170"/>
      <x v="3"/>
      <x v="35"/>
    </i>
    <i>
      <x v="171"/>
      <x v="3"/>
      <x v="34"/>
    </i>
    <i>
      <x v="172"/>
      <x v="3"/>
      <x v="22"/>
    </i>
    <i>
      <x v="173"/>
      <x v="3"/>
      <x v="4"/>
    </i>
    <i>
      <x v="174"/>
      <x v="4"/>
      <x v="1"/>
    </i>
    <i>
      <x v="176"/>
      <x v="4"/>
      <x v="21"/>
    </i>
    <i>
      <x v="177"/>
      <x v="3"/>
      <x v="5"/>
    </i>
    <i>
      <x v="178"/>
      <x v="3"/>
      <x v="13"/>
    </i>
    <i>
      <x v="179"/>
      <x v="3"/>
      <x v="17"/>
    </i>
    <i>
      <x v="180"/>
      <x v="4"/>
      <x v="36"/>
    </i>
    <i>
      <x v="181"/>
      <x v="4"/>
      <x v="8"/>
    </i>
    <i>
      <x v="182"/>
      <x v="4"/>
      <x v="17"/>
    </i>
    <i>
      <x v="183"/>
      <x v="3"/>
      <x v="16"/>
    </i>
    <i>
      <x v="184"/>
      <x v="4"/>
      <x v="13"/>
    </i>
    <i>
      <x v="185"/>
      <x v="3"/>
      <x v="21"/>
    </i>
    <i>
      <x v="186"/>
      <x v="3"/>
      <x v="10"/>
    </i>
    <i>
      <x v="187"/>
      <x v="3"/>
      <x v="24"/>
    </i>
    <i>
      <x v="188"/>
      <x v="3"/>
      <x v="17"/>
    </i>
    <i>
      <x v="189"/>
      <x v="4"/>
      <x v="31"/>
    </i>
    <i>
      <x v="190"/>
      <x v="4"/>
      <x v="26"/>
    </i>
    <i>
      <x v="191"/>
      <x v="3"/>
      <x v="12"/>
    </i>
    <i>
      <x v="192"/>
      <x v="3"/>
      <x v="18"/>
    </i>
    <i>
      <x v="193"/>
      <x v="4"/>
      <x v="3"/>
    </i>
    <i>
      <x v="194"/>
      <x v="4"/>
      <x v="15"/>
    </i>
    <i>
      <x v="195"/>
      <x v="4"/>
      <x v="11"/>
    </i>
    <i>
      <x v="196"/>
      <x v="4"/>
      <x v="13"/>
    </i>
    <i>
      <x v="197"/>
      <x v="4"/>
      <x v="35"/>
    </i>
    <i>
      <x v="198"/>
      <x v="3"/>
      <x v="22"/>
    </i>
    <i>
      <x v="199"/>
      <x v="3"/>
      <x v="12"/>
    </i>
    <i>
      <x v="200"/>
      <x v="4"/>
      <x v="23"/>
    </i>
    <i>
      <x v="201"/>
      <x v="4"/>
      <x v="6"/>
    </i>
    <i>
      <x v="202"/>
      <x v="4"/>
      <x v="12"/>
    </i>
    <i>
      <x v="203"/>
      <x v="3"/>
      <x v="37"/>
    </i>
    <i>
      <x v="204"/>
      <x v="4"/>
      <x v="20"/>
    </i>
    <i>
      <x v="205"/>
      <x v="3"/>
      <x v="19"/>
    </i>
    <i>
      <x v="206"/>
      <x v="3"/>
      <x v="13"/>
    </i>
    <i>
      <x v="207"/>
      <x v="4"/>
      <x v="1"/>
    </i>
    <i>
      <x v="208"/>
      <x v="3"/>
      <x v="14"/>
    </i>
    <i>
      <x v="209"/>
      <x v="3"/>
      <x v="32"/>
    </i>
    <i>
      <x v="211"/>
      <x v="3"/>
      <x v="9"/>
    </i>
    <i>
      <x v="212"/>
      <x v="3"/>
      <x v="33"/>
    </i>
    <i>
      <x v="213"/>
      <x v="4"/>
      <x v="16"/>
    </i>
    <i>
      <x v="214"/>
      <x v="3"/>
      <x v="10"/>
    </i>
    <i>
      <x v="215"/>
      <x v="3"/>
      <x v="10"/>
    </i>
    <i>
      <x v="216"/>
      <x v="3"/>
      <x v="31"/>
    </i>
    <i>
      <x v="217"/>
      <x v="3"/>
      <x v="26"/>
    </i>
    <i>
      <x v="218"/>
      <x v="4"/>
      <x v="20"/>
    </i>
    <i>
      <x v="219"/>
      <x v="3"/>
      <x v="1"/>
    </i>
    <i>
      <x v="220"/>
      <x v="3"/>
      <x v="23"/>
    </i>
    <i>
      <x v="221"/>
      <x v="3"/>
      <x v="12"/>
    </i>
    <i>
      <x v="222"/>
      <x v="4"/>
      <x v="1"/>
    </i>
    <i>
      <x v="223"/>
      <x v="3"/>
      <x v="2"/>
    </i>
    <i>
      <x v="224"/>
      <x v="4"/>
      <x v="22"/>
    </i>
    <i>
      <x v="225"/>
      <x v="3"/>
      <x v="18"/>
    </i>
    <i>
      <x v="226"/>
      <x v="3"/>
      <x v="36"/>
    </i>
    <i>
      <x v="227"/>
      <x v="4"/>
      <x v="14"/>
    </i>
    <i>
      <x v="228"/>
      <x v="4"/>
      <x v="19"/>
    </i>
    <i>
      <x v="229"/>
      <x v="4"/>
      <x v="3"/>
    </i>
    <i>
      <x v="230"/>
      <x v="4"/>
      <x v="16"/>
    </i>
    <i>
      <x v="231"/>
      <x v="4"/>
      <x v="20"/>
    </i>
    <i>
      <x v="232"/>
      <x v="4"/>
      <x v="25"/>
    </i>
    <i>
      <x v="233"/>
      <x v="4"/>
      <x v="27"/>
    </i>
    <i>
      <x v="234"/>
      <x v="4"/>
      <x v="24"/>
    </i>
    <i>
      <x v="235"/>
      <x v="3"/>
      <x v="17"/>
    </i>
    <i>
      <x v="236"/>
      <x v="3"/>
      <x v="10"/>
    </i>
    <i>
      <x v="237"/>
      <x v="3"/>
      <x v="16"/>
    </i>
    <i>
      <x v="238"/>
      <x v="4"/>
      <x v="12"/>
    </i>
    <i>
      <x v="239"/>
      <x v="3"/>
      <x v="17"/>
    </i>
    <i>
      <x v="240"/>
      <x v="3"/>
      <x v="14"/>
    </i>
    <i>
      <x v="241"/>
      <x v="4"/>
      <x v="20"/>
    </i>
    <i>
      <x v="243"/>
      <x v="3"/>
      <x v="38"/>
    </i>
    <i>
      <x v="244"/>
      <x v="3"/>
      <x v="10"/>
    </i>
    <i>
      <x v="245"/>
      <x v="3"/>
      <x v="1"/>
    </i>
    <i>
      <x v="246"/>
      <x v="4"/>
      <x/>
    </i>
    <i>
      <x v="247"/>
      <x v="3"/>
      <x v="1"/>
    </i>
    <i>
      <x v="248"/>
      <x v="4"/>
      <x v="7"/>
    </i>
    <i>
      <x v="249"/>
      <x v="4"/>
      <x v="2"/>
    </i>
    <i>
      <x v="250"/>
      <x v="4"/>
      <x v="5"/>
    </i>
    <i>
      <x v="251"/>
      <x v="3"/>
      <x v="36"/>
    </i>
    <i>
      <x v="252"/>
      <x v="3"/>
      <x v="10"/>
    </i>
    <i r="1">
      <x v="4"/>
      <x v="10"/>
    </i>
    <i>
      <x v="253"/>
      <x v="4"/>
      <x v="19"/>
    </i>
    <i>
      <x v="254"/>
      <x v="4"/>
      <x v="2"/>
    </i>
    <i>
      <x v="255"/>
      <x v="4"/>
      <x v="27"/>
    </i>
    <i>
      <x v="256"/>
      <x v="4"/>
      <x v="25"/>
    </i>
    <i>
      <x v="257"/>
      <x v="4"/>
      <x v="27"/>
    </i>
    <i>
      <x v="258"/>
      <x v="4"/>
      <x v="34"/>
    </i>
    <i>
      <x v="259"/>
      <x v="4"/>
      <x v="22"/>
    </i>
    <i>
      <x v="260"/>
      <x v="4"/>
      <x v="32"/>
    </i>
    <i>
      <x v="261"/>
      <x v="4"/>
      <x v="33"/>
    </i>
    <i>
      <x v="262"/>
      <x v="3"/>
      <x v="6"/>
    </i>
    <i>
      <x v="263"/>
      <x v="3"/>
      <x v="18"/>
    </i>
    <i>
      <x v="264"/>
      <x v="3"/>
      <x v="3"/>
    </i>
    <i>
      <x v="265"/>
      <x v="3"/>
      <x v="23"/>
    </i>
    <i>
      <x v="266"/>
      <x v="3"/>
      <x v="23"/>
    </i>
    <i>
      <x v="268"/>
      <x v="3"/>
      <x v="34"/>
    </i>
    <i>
      <x v="269"/>
      <x v="4"/>
      <x v="21"/>
    </i>
    <i>
      <x v="270"/>
      <x v="4"/>
      <x v="37"/>
    </i>
    <i>
      <x v="271"/>
      <x v="4"/>
      <x v="39"/>
    </i>
    <i>
      <x v="272"/>
      <x v="3"/>
      <x v="14"/>
    </i>
    <i>
      <x v="273"/>
      <x v="3"/>
      <x v="12"/>
    </i>
    <i>
      <x v="274"/>
      <x v="4"/>
      <x v="13"/>
    </i>
    <i>
      <x v="275"/>
      <x v="4"/>
      <x v="23"/>
    </i>
    <i>
      <x v="276"/>
      <x v="3"/>
      <x v="17"/>
    </i>
    <i>
      <x v="277"/>
      <x v="3"/>
      <x v="31"/>
    </i>
    <i>
      <x v="278"/>
      <x v="3"/>
      <x v="4"/>
    </i>
    <i>
      <x v="279"/>
      <x v="3"/>
      <x v="17"/>
    </i>
    <i>
      <x v="280"/>
      <x v="4"/>
      <x/>
    </i>
    <i>
      <x v="281"/>
      <x v="3"/>
      <x v="13"/>
    </i>
    <i>
      <x v="282"/>
      <x v="4"/>
      <x v="10"/>
    </i>
    <i>
      <x v="283"/>
      <x v="4"/>
      <x v="21"/>
    </i>
    <i>
      <x v="284"/>
      <x v="4"/>
      <x v="1"/>
    </i>
    <i>
      <x v="285"/>
      <x v="4"/>
      <x v="33"/>
    </i>
    <i>
      <x v="286"/>
      <x v="4"/>
      <x v="33"/>
    </i>
    <i>
      <x v="287"/>
      <x v="4"/>
      <x v="32"/>
    </i>
    <i>
      <x v="288"/>
      <x v="4"/>
      <x v="34"/>
    </i>
    <i>
      <x v="289"/>
      <x v="4"/>
      <x v="18"/>
    </i>
    <i>
      <x v="290"/>
      <x v="3"/>
      <x v="23"/>
    </i>
    <i>
      <x v="291"/>
      <x v="4"/>
      <x v="9"/>
    </i>
    <i>
      <x v="292"/>
      <x v="4"/>
      <x v="28"/>
    </i>
    <i>
      <x v="293"/>
      <x v="3"/>
      <x v="23"/>
    </i>
    <i>
      <x v="294"/>
      <x v="3"/>
      <x v="12"/>
    </i>
    <i>
      <x v="295"/>
      <x v="3"/>
      <x v="3"/>
    </i>
    <i>
      <x v="296"/>
      <x v="4"/>
      <x v="13"/>
    </i>
    <i>
      <x v="297"/>
      <x v="3"/>
      <x v="4"/>
    </i>
    <i>
      <x v="298"/>
      <x v="3"/>
      <x v="26"/>
    </i>
    <i>
      <x v="299"/>
      <x v="3"/>
      <x v="1"/>
    </i>
    <i>
      <x v="300"/>
      <x v="3"/>
      <x v="26"/>
    </i>
    <i>
      <x v="301"/>
      <x v="3"/>
      <x v="13"/>
    </i>
    <i>
      <x v="302"/>
      <x v="4"/>
      <x v="32"/>
    </i>
    <i>
      <x v="303"/>
      <x v="3"/>
      <x v="23"/>
    </i>
    <i>
      <x v="304"/>
      <x v="4"/>
      <x v="5"/>
    </i>
    <i>
      <x v="305"/>
      <x v="3"/>
      <x v="10"/>
    </i>
    <i>
      <x v="306"/>
      <x v="4"/>
      <x v="24"/>
    </i>
    <i>
      <x v="307"/>
      <x v="3"/>
      <x v="11"/>
    </i>
    <i>
      <x v="308"/>
      <x v="3"/>
      <x v="4"/>
    </i>
    <i>
      <x v="309"/>
      <x v="4"/>
      <x v="14"/>
    </i>
    <i>
      <x v="310"/>
      <x v="3"/>
      <x v="13"/>
    </i>
    <i>
      <x v="311"/>
      <x v="3"/>
      <x v="21"/>
    </i>
    <i>
      <x v="312"/>
      <x v="4"/>
      <x v="6"/>
    </i>
    <i>
      <x v="313"/>
      <x v="4"/>
      <x v="32"/>
    </i>
    <i>
      <x v="314"/>
      <x v="4"/>
      <x v="39"/>
    </i>
    <i>
      <x v="315"/>
      <x v="3"/>
      <x v="36"/>
    </i>
    <i>
      <x v="316"/>
      <x v="3"/>
      <x v="22"/>
    </i>
    <i>
      <x v="317"/>
      <x v="4"/>
      <x v="26"/>
    </i>
    <i>
      <x v="318"/>
      <x v="4"/>
      <x v="21"/>
    </i>
    <i>
      <x v="319"/>
      <x v="4"/>
      <x v="38"/>
    </i>
    <i>
      <x v="320"/>
      <x v="4"/>
      <x v="19"/>
    </i>
    <i>
      <x v="321"/>
      <x v="4"/>
      <x v="23"/>
    </i>
    <i>
      <x v="322"/>
      <x v="4"/>
      <x v="19"/>
    </i>
    <i>
      <x v="323"/>
      <x v="3"/>
      <x v="10"/>
    </i>
    <i>
      <x v="324"/>
      <x v="3"/>
      <x v="21"/>
    </i>
    <i>
      <x v="325"/>
      <x v="3"/>
      <x v="3"/>
    </i>
    <i>
      <x v="326"/>
      <x v="4"/>
      <x v="30"/>
    </i>
    <i>
      <x v="328"/>
      <x v="3"/>
      <x v="21"/>
    </i>
    <i>
      <x v="329"/>
      <x v="3"/>
      <x v="26"/>
    </i>
    <i>
      <x v="330"/>
      <x v="3"/>
      <x v="39"/>
    </i>
    <i>
      <x v="331"/>
      <x v="4"/>
      <x v="38"/>
    </i>
    <i>
      <x v="332"/>
      <x v="4"/>
      <x v="34"/>
    </i>
    <i>
      <x v="333"/>
      <x v="3"/>
      <x v="20"/>
    </i>
    <i>
      <x v="334"/>
      <x v="3"/>
      <x v="38"/>
    </i>
    <i>
      <x v="335"/>
      <x v="4"/>
      <x v="19"/>
    </i>
    <i>
      <x v="336"/>
      <x v="4"/>
      <x v="27"/>
    </i>
    <i>
      <x v="338"/>
      <x v="3"/>
      <x v="21"/>
    </i>
    <i>
      <x v="339"/>
      <x v="3"/>
      <x v="38"/>
    </i>
    <i>
      <x v="340"/>
      <x v="4"/>
      <x v="23"/>
    </i>
    <i>
      <x v="341"/>
      <x v="3"/>
      <x v="35"/>
    </i>
    <i>
      <x v="342"/>
      <x v="4"/>
      <x v="11"/>
    </i>
    <i>
      <x v="344"/>
      <x v="4"/>
      <x v="7"/>
    </i>
    <i>
      <x v="345"/>
      <x v="3"/>
      <x v="3"/>
    </i>
    <i>
      <x v="346"/>
      <x v="3"/>
      <x v="25"/>
    </i>
    <i>
      <x v="347"/>
      <x v="3"/>
      <x v="7"/>
    </i>
    <i>
      <x v="348"/>
      <x v="4"/>
      <x v="21"/>
    </i>
    <i>
      <x v="349"/>
      <x v="3"/>
      <x v="4"/>
    </i>
    <i>
      <x v="350"/>
      <x v="3"/>
      <x v="38"/>
    </i>
    <i>
      <x v="351"/>
      <x v="4"/>
      <x v="11"/>
    </i>
    <i>
      <x v="352"/>
      <x v="4"/>
      <x v="25"/>
    </i>
    <i>
      <x v="353"/>
      <x v="4"/>
      <x v="20"/>
    </i>
    <i>
      <x v="354"/>
      <x v="4"/>
      <x v="6"/>
    </i>
    <i>
      <x v="355"/>
      <x v="4"/>
      <x v="32"/>
    </i>
    <i>
      <x v="356"/>
      <x v="4"/>
      <x v="6"/>
    </i>
    <i>
      <x v="358"/>
      <x v="4"/>
      <x v="26"/>
    </i>
    <i>
      <x v="359"/>
      <x v="4"/>
      <x v="17"/>
    </i>
    <i>
      <x v="360"/>
      <x v="4"/>
      <x v="12"/>
    </i>
    <i>
      <x v="361"/>
      <x v="4"/>
      <x v="12"/>
    </i>
    <i>
      <x v="362"/>
      <x v="3"/>
      <x v="20"/>
    </i>
    <i>
      <x v="363"/>
      <x v="4"/>
      <x v="25"/>
    </i>
    <i>
      <x v="364"/>
      <x v="3"/>
      <x v="10"/>
    </i>
    <i>
      <x v="365"/>
      <x v="3"/>
      <x v="27"/>
    </i>
    <i>
      <x v="366"/>
      <x v="4"/>
      <x v="7"/>
    </i>
    <i>
      <x v="367"/>
      <x v="3"/>
      <x v="12"/>
    </i>
    <i>
      <x v="369"/>
      <x v="3"/>
      <x v="5"/>
    </i>
    <i>
      <x v="370"/>
      <x v="3"/>
      <x v="26"/>
    </i>
    <i>
      <x v="371"/>
      <x v="3"/>
      <x/>
    </i>
    <i>
      <x v="372"/>
      <x v="3"/>
      <x v="19"/>
    </i>
    <i>
      <x v="373"/>
      <x v="3"/>
      <x v="11"/>
    </i>
    <i>
      <x v="374"/>
      <x v="3"/>
      <x v="17"/>
    </i>
    <i>
      <x v="375"/>
      <x v="4"/>
      <x v="4"/>
    </i>
    <i>
      <x v="376"/>
      <x v="3"/>
      <x v="33"/>
    </i>
    <i>
      <x v="377"/>
      <x v="3"/>
      <x v="6"/>
    </i>
    <i>
      <x v="378"/>
      <x v="3"/>
      <x v="8"/>
    </i>
    <i>
      <x v="379"/>
      <x v="3"/>
      <x v="23"/>
    </i>
    <i>
      <x v="380"/>
      <x v="4"/>
      <x v="29"/>
    </i>
    <i>
      <x v="381"/>
      <x v="4"/>
      <x v="2"/>
    </i>
    <i>
      <x v="382"/>
      <x v="3"/>
      <x v="27"/>
    </i>
    <i>
      <x v="383"/>
      <x v="4"/>
      <x v="12"/>
    </i>
    <i>
      <x v="384"/>
      <x v="3"/>
      <x v="3"/>
    </i>
    <i>
      <x v="385"/>
      <x v="3"/>
      <x v="24"/>
    </i>
    <i>
      <x v="386"/>
      <x v="3"/>
      <x v="17"/>
    </i>
    <i>
      <x v="387"/>
      <x v="3"/>
      <x v="19"/>
    </i>
    <i>
      <x v="388"/>
      <x v="4"/>
      <x v="32"/>
    </i>
    <i>
      <x v="389"/>
      <x v="4"/>
      <x v="36"/>
    </i>
    <i>
      <x v="390"/>
      <x v="3"/>
      <x v="5"/>
    </i>
    <i>
      <x v="391"/>
      <x v="4"/>
      <x v="39"/>
    </i>
    <i>
      <x v="392"/>
      <x v="3"/>
      <x v="30"/>
    </i>
    <i>
      <x v="393"/>
      <x v="4"/>
      <x/>
    </i>
    <i>
      <x v="395"/>
      <x v="3"/>
      <x v="3"/>
    </i>
    <i>
      <x v="396"/>
      <x v="3"/>
      <x v="4"/>
    </i>
    <i>
      <x v="397"/>
      <x v="4"/>
      <x v="35"/>
    </i>
    <i>
      <x v="398"/>
      <x v="4"/>
      <x v="12"/>
    </i>
    <i>
      <x v="399"/>
      <x v="4"/>
      <x v="2"/>
    </i>
    <i>
      <x v="400"/>
      <x v="3"/>
      <x v="36"/>
    </i>
    <i>
      <x v="401"/>
      <x v="3"/>
      <x v="12"/>
    </i>
    <i>
      <x v="402"/>
      <x v="3"/>
      <x v="23"/>
    </i>
    <i>
      <x v="403"/>
      <x v="4"/>
      <x v="6"/>
    </i>
    <i>
      <x v="404"/>
      <x v="3"/>
      <x v="18"/>
    </i>
    <i>
      <x v="405"/>
      <x v="4"/>
      <x v="1"/>
    </i>
    <i>
      <x v="406"/>
      <x v="4"/>
      <x v="13"/>
    </i>
    <i>
      <x v="407"/>
      <x v="4"/>
      <x v="29"/>
    </i>
    <i>
      <x v="408"/>
      <x v="3"/>
      <x v="7"/>
    </i>
    <i>
      <x v="409"/>
      <x v="4"/>
      <x v="29"/>
    </i>
    <i>
      <x v="410"/>
      <x v="3"/>
      <x v="35"/>
    </i>
    <i>
      <x v="411"/>
      <x v="3"/>
      <x v="7"/>
    </i>
    <i>
      <x v="412"/>
      <x v="3"/>
      <x v="5"/>
    </i>
    <i>
      <x v="413"/>
      <x v="4"/>
      <x v="14"/>
    </i>
    <i>
      <x v="414"/>
      <x v="4"/>
      <x v="11"/>
    </i>
    <i>
      <x v="415"/>
      <x v="3"/>
      <x v="13"/>
    </i>
    <i>
      <x v="416"/>
      <x v="3"/>
      <x v="5"/>
    </i>
    <i>
      <x v="417"/>
      <x v="3"/>
      <x v="3"/>
    </i>
    <i>
      <x v="418"/>
      <x v="4"/>
      <x v="39"/>
    </i>
    <i>
      <x v="419"/>
      <x v="4"/>
      <x v="3"/>
    </i>
    <i>
      <x v="420"/>
      <x v="4"/>
      <x v="10"/>
    </i>
    <i>
      <x v="421"/>
      <x v="3"/>
      <x v="31"/>
    </i>
    <i>
      <x v="422"/>
      <x v="3"/>
      <x v="17"/>
    </i>
    <i>
      <x v="423"/>
      <x v="4"/>
      <x v="23"/>
    </i>
    <i>
      <x v="424"/>
      <x v="4"/>
      <x v="16"/>
    </i>
    <i>
      <x v="425"/>
      <x v="3"/>
      <x v="10"/>
    </i>
    <i>
      <x v="426"/>
      <x v="3"/>
      <x v="16"/>
    </i>
    <i>
      <x v="427"/>
      <x v="4"/>
      <x v="32"/>
    </i>
    <i>
      <x v="428"/>
      <x v="3"/>
      <x v="12"/>
    </i>
    <i>
      <x v="429"/>
      <x v="3"/>
      <x v="3"/>
    </i>
    <i>
      <x v="431"/>
      <x v="3"/>
      <x v="12"/>
    </i>
    <i>
      <x v="432"/>
      <x v="3"/>
      <x v="32"/>
    </i>
    <i>
      <x v="433"/>
      <x v="3"/>
      <x v="26"/>
    </i>
    <i>
      <x v="434"/>
      <x v="4"/>
      <x v="15"/>
    </i>
    <i>
      <x v="435"/>
      <x v="4"/>
      <x v="39"/>
    </i>
    <i>
      <x v="436"/>
      <x v="4"/>
      <x v="19"/>
    </i>
    <i>
      <x v="437"/>
      <x v="4"/>
      <x/>
    </i>
    <i>
      <x v="438"/>
      <x v="3"/>
      <x v="18"/>
    </i>
    <i>
      <x v="439"/>
      <x v="4"/>
      <x v="23"/>
    </i>
    <i>
      <x v="440"/>
      <x v="4"/>
      <x v="28"/>
    </i>
    <i>
      <x v="441"/>
      <x v="3"/>
      <x v="18"/>
    </i>
    <i>
      <x v="442"/>
      <x v="4"/>
      <x v="25"/>
    </i>
    <i>
      <x v="443"/>
      <x v="3"/>
      <x v="22"/>
    </i>
    <i>
      <x v="444"/>
      <x v="3"/>
      <x v="38"/>
    </i>
    <i>
      <x v="445"/>
      <x v="3"/>
      <x v="17"/>
    </i>
    <i>
      <x v="446"/>
      <x v="3"/>
      <x v="35"/>
    </i>
    <i>
      <x v="447"/>
      <x v="3"/>
      <x v="23"/>
    </i>
    <i>
      <x v="448"/>
      <x v="3"/>
      <x v="31"/>
    </i>
    <i>
      <x v="449"/>
      <x v="3"/>
      <x v="9"/>
    </i>
    <i>
      <x v="450"/>
      <x v="4"/>
      <x v="30"/>
    </i>
    <i>
      <x v="451"/>
      <x v="3"/>
      <x v="8"/>
    </i>
    <i>
      <x v="452"/>
      <x v="4"/>
      <x v="20"/>
    </i>
    <i>
      <x v="453"/>
      <x v="4"/>
      <x v="4"/>
    </i>
    <i>
      <x v="454"/>
      <x v="4"/>
      <x v="6"/>
    </i>
    <i>
      <x v="455"/>
      <x v="4"/>
      <x v="29"/>
    </i>
    <i>
      <x v="456"/>
      <x v="4"/>
      <x v="4"/>
    </i>
    <i>
      <x v="457"/>
      <x v="4"/>
      <x v="5"/>
    </i>
    <i>
      <x v="458"/>
      <x v="3"/>
      <x v="11"/>
    </i>
    <i>
      <x v="459"/>
      <x v="3"/>
      <x v="15"/>
    </i>
    <i>
      <x v="460"/>
      <x v="4"/>
      <x v="37"/>
    </i>
    <i>
      <x v="461"/>
      <x v="3"/>
      <x v="36"/>
    </i>
    <i>
      <x v="462"/>
      <x v="3"/>
      <x v="23"/>
    </i>
    <i>
      <x v="463"/>
      <x v="3"/>
      <x v="6"/>
    </i>
    <i>
      <x v="464"/>
      <x v="4"/>
      <x v="28"/>
    </i>
    <i>
      <x v="465"/>
      <x v="4"/>
      <x/>
    </i>
    <i>
      <x v="466"/>
      <x v="4"/>
      <x v="20"/>
    </i>
    <i>
      <x v="467"/>
      <x v="3"/>
      <x v="23"/>
    </i>
    <i>
      <x v="468"/>
      <x v="3"/>
      <x v="19"/>
    </i>
    <i>
      <x v="469"/>
      <x v="3"/>
      <x v="23"/>
    </i>
    <i>
      <x v="470"/>
      <x v="4"/>
      <x v="38"/>
    </i>
    <i>
      <x v="471"/>
      <x v="4"/>
      <x v="20"/>
    </i>
    <i>
      <x v="472"/>
      <x v="4"/>
      <x v="8"/>
    </i>
    <i>
      <x v="473"/>
      <x v="4"/>
      <x v="15"/>
    </i>
    <i>
      <x v="474"/>
      <x v="3"/>
      <x v="23"/>
    </i>
    <i>
      <x v="475"/>
      <x v="3"/>
      <x v="14"/>
    </i>
    <i>
      <x v="477"/>
      <x v="3"/>
      <x v="1"/>
    </i>
    <i>
      <x v="478"/>
      <x v="4"/>
      <x v="21"/>
    </i>
    <i>
      <x v="479"/>
      <x v="3"/>
      <x v="5"/>
    </i>
    <i>
      <x v="480"/>
      <x v="3"/>
      <x v="11"/>
    </i>
    <i>
      <x v="481"/>
      <x v="3"/>
      <x v="7"/>
    </i>
    <i>
      <x v="482"/>
      <x v="3"/>
      <x v="17"/>
    </i>
    <i>
      <x v="483"/>
      <x v="4"/>
      <x v="35"/>
    </i>
    <i>
      <x v="484"/>
      <x v="4"/>
      <x v="23"/>
    </i>
    <i>
      <x v="485"/>
      <x v="4"/>
      <x v="32"/>
    </i>
    <i>
      <x v="486"/>
      <x v="4"/>
      <x v="39"/>
    </i>
    <i>
      <x v="487"/>
      <x v="3"/>
      <x/>
    </i>
    <i>
      <x v="488"/>
      <x v="3"/>
      <x v="21"/>
    </i>
    <i>
      <x v="489"/>
      <x v="3"/>
      <x v="4"/>
    </i>
    <i>
      <x v="490"/>
      <x v="4"/>
      <x v="34"/>
    </i>
    <i r="2">
      <x v="35"/>
    </i>
    <i>
      <x v="491"/>
      <x v="3"/>
      <x v="23"/>
    </i>
    <i>
      <x v="493"/>
      <x v="3"/>
      <x v="26"/>
    </i>
    <i>
      <x v="494"/>
      <x v="4"/>
      <x v="11"/>
    </i>
    <i>
      <x v="495"/>
      <x v="4"/>
      <x v="23"/>
    </i>
    <i>
      <x v="496"/>
      <x v="3"/>
      <x v="14"/>
    </i>
    <i>
      <x v="497"/>
      <x v="3"/>
      <x v="18"/>
    </i>
    <i>
      <x v="498"/>
      <x v="3"/>
      <x v="18"/>
    </i>
    <i>
      <x v="499"/>
      <x v="3"/>
      <x v="27"/>
    </i>
    <i>
      <x v="500"/>
      <x v="4"/>
      <x/>
    </i>
    <i>
      <x v="501"/>
      <x v="4"/>
      <x v="14"/>
    </i>
    <i>
      <x v="502"/>
      <x v="4"/>
      <x v="7"/>
    </i>
    <i>
      <x v="503"/>
      <x v="3"/>
      <x v="38"/>
    </i>
    <i>
      <x v="504"/>
      <x v="3"/>
      <x v="6"/>
    </i>
    <i>
      <x v="506"/>
      <x v="3"/>
      <x v="6"/>
    </i>
    <i>
      <x v="508"/>
      <x v="4"/>
      <x v="37"/>
    </i>
    <i>
      <x v="509"/>
      <x v="3"/>
      <x v="23"/>
    </i>
    <i>
      <x v="510"/>
      <x v="3"/>
      <x v="32"/>
    </i>
    <i>
      <x v="511"/>
      <x v="3"/>
      <x v="5"/>
    </i>
    <i>
      <x v="512"/>
      <x v="3"/>
      <x v="29"/>
    </i>
    <i>
      <x v="514"/>
      <x v="3"/>
      <x v="9"/>
    </i>
    <i>
      <x v="515"/>
      <x v="3"/>
      <x v="23"/>
    </i>
    <i>
      <x v="516"/>
      <x v="3"/>
      <x v="25"/>
    </i>
    <i>
      <x v="517"/>
      <x v="4"/>
      <x v="34"/>
    </i>
    <i>
      <x v="518"/>
      <x v="4"/>
      <x v="13"/>
    </i>
    <i>
      <x v="519"/>
      <x v="4"/>
      <x v="3"/>
    </i>
    <i>
      <x v="520"/>
      <x v="4"/>
      <x v="11"/>
    </i>
    <i>
      <x v="522"/>
      <x v="4"/>
      <x v="23"/>
    </i>
    <i>
      <x v="523"/>
      <x v="3"/>
      <x v="16"/>
    </i>
    <i>
      <x v="525"/>
      <x v="3"/>
      <x v="39"/>
    </i>
    <i>
      <x v="526"/>
      <x v="3"/>
      <x v="34"/>
    </i>
    <i>
      <x v="527"/>
      <x v="3"/>
      <x v="19"/>
    </i>
    <i>
      <x v="528"/>
      <x v="4"/>
      <x v="25"/>
    </i>
    <i>
      <x v="529"/>
      <x v="4"/>
      <x v="2"/>
    </i>
    <i>
      <x v="530"/>
      <x v="4"/>
      <x v="38"/>
    </i>
    <i>
      <x v="531"/>
      <x v="3"/>
      <x v="21"/>
    </i>
    <i>
      <x v="532"/>
      <x v="3"/>
      <x v="12"/>
    </i>
    <i>
      <x v="533"/>
      <x v="3"/>
      <x v="19"/>
    </i>
    <i>
      <x v="534"/>
      <x v="4"/>
      <x v="30"/>
    </i>
    <i>
      <x v="535"/>
      <x v="3"/>
      <x v="10"/>
    </i>
    <i>
      <x v="536"/>
      <x v="4"/>
      <x v="34"/>
    </i>
    <i>
      <x v="537"/>
      <x v="3"/>
      <x v="32"/>
    </i>
    <i>
      <x v="539"/>
      <x v="3"/>
      <x v="12"/>
    </i>
    <i>
      <x v="540"/>
      <x v="4"/>
      <x v="10"/>
    </i>
    <i>
      <x v="541"/>
      <x v="3"/>
      <x v="5"/>
    </i>
    <i>
      <x v="542"/>
      <x v="3"/>
      <x v="27"/>
    </i>
    <i>
      <x v="543"/>
      <x v="4"/>
      <x/>
    </i>
    <i>
      <x v="544"/>
      <x v="4"/>
      <x v="1"/>
    </i>
    <i>
      <x v="545"/>
      <x v="3"/>
      <x v="6"/>
    </i>
    <i>
      <x v="546"/>
      <x v="4"/>
      <x v="36"/>
    </i>
    <i>
      <x v="547"/>
      <x v="4"/>
      <x v="6"/>
    </i>
    <i>
      <x v="549"/>
      <x v="4"/>
      <x v="12"/>
    </i>
    <i>
      <x v="550"/>
      <x v="4"/>
      <x v="3"/>
    </i>
    <i>
      <x v="552"/>
      <x v="4"/>
      <x v="35"/>
    </i>
    <i>
      <x v="553"/>
      <x v="3"/>
      <x v="5"/>
    </i>
    <i>
      <x v="554"/>
      <x v="4"/>
      <x v="27"/>
    </i>
    <i>
      <x v="555"/>
      <x v="4"/>
      <x v="29"/>
    </i>
    <i>
      <x v="556"/>
      <x v="4"/>
      <x v="1"/>
    </i>
    <i>
      <x v="557"/>
      <x v="4"/>
      <x v="23"/>
    </i>
    <i>
      <x v="558"/>
      <x v="3"/>
      <x v="33"/>
    </i>
    <i>
      <x v="559"/>
      <x v="3"/>
      <x v="23"/>
    </i>
    <i>
      <x v="560"/>
      <x v="4"/>
      <x v="23"/>
    </i>
    <i>
      <x v="561"/>
      <x v="3"/>
      <x v="33"/>
    </i>
    <i>
      <x v="562"/>
      <x v="3"/>
      <x v="23"/>
    </i>
    <i>
      <x v="563"/>
      <x v="3"/>
      <x v="18"/>
    </i>
    <i>
      <x v="564"/>
      <x v="3"/>
      <x v="7"/>
    </i>
    <i>
      <x v="565"/>
      <x v="4"/>
      <x v="20"/>
    </i>
    <i>
      <x v="566"/>
      <x v="3"/>
      <x v="23"/>
    </i>
    <i>
      <x v="568"/>
      <x v="3"/>
      <x v="37"/>
    </i>
    <i>
      <x v="569"/>
      <x v="3"/>
      <x v="20"/>
    </i>
    <i>
      <x v="570"/>
      <x v="4"/>
      <x v="19"/>
    </i>
    <i>
      <x v="571"/>
      <x v="4"/>
      <x v="18"/>
    </i>
    <i>
      <x v="572"/>
      <x v="4"/>
      <x v="19"/>
    </i>
    <i>
      <x v="573"/>
      <x v="3"/>
      <x v="25"/>
    </i>
    <i>
      <x v="574"/>
      <x v="3"/>
      <x v="37"/>
    </i>
    <i>
      <x v="575"/>
      <x v="4"/>
      <x v="17"/>
    </i>
    <i>
      <x v="576"/>
      <x v="4"/>
      <x v="16"/>
    </i>
    <i>
      <x v="577"/>
      <x v="4"/>
      <x v="38"/>
    </i>
    <i>
      <x v="578"/>
      <x v="3"/>
      <x v="22"/>
    </i>
    <i>
      <x v="579"/>
      <x v="4"/>
      <x v="25"/>
    </i>
    <i>
      <x v="580"/>
      <x v="4"/>
      <x v="12"/>
    </i>
    <i>
      <x v="581"/>
      <x v="4"/>
      <x v="26"/>
    </i>
    <i>
      <x v="582"/>
      <x v="3"/>
      <x v="18"/>
    </i>
    <i>
      <x v="583"/>
      <x v="3"/>
      <x v="25"/>
    </i>
    <i>
      <x v="584"/>
      <x v="4"/>
      <x v="16"/>
    </i>
    <i>
      <x v="585"/>
      <x v="3"/>
      <x v="8"/>
    </i>
    <i>
      <x v="586"/>
      <x v="3"/>
      <x v="19"/>
    </i>
    <i>
      <x v="587"/>
      <x v="4"/>
      <x v="17"/>
    </i>
    <i>
      <x v="588"/>
      <x v="4"/>
      <x v="8"/>
    </i>
    <i>
      <x v="589"/>
      <x v="4"/>
      <x v="37"/>
    </i>
    <i>
      <x v="590"/>
      <x v="4"/>
      <x v="35"/>
    </i>
    <i>
      <x v="591"/>
      <x v="4"/>
      <x v="13"/>
    </i>
    <i>
      <x v="592"/>
      <x v="4"/>
      <x v="1"/>
    </i>
    <i>
      <x v="593"/>
      <x v="3"/>
      <x v="5"/>
    </i>
    <i>
      <x v="594"/>
      <x v="3"/>
      <x v="38"/>
    </i>
    <i>
      <x v="595"/>
      <x v="3"/>
      <x v="3"/>
    </i>
    <i>
      <x v="596"/>
      <x v="4"/>
      <x v="27"/>
    </i>
    <i>
      <x v="597"/>
      <x v="3"/>
      <x v="31"/>
    </i>
    <i>
      <x v="598"/>
      <x v="4"/>
      <x v="7"/>
    </i>
    <i>
      <x v="599"/>
      <x v="4"/>
      <x v="22"/>
    </i>
    <i>
      <x v="600"/>
      <x v="4"/>
      <x v="18"/>
    </i>
    <i>
      <x v="601"/>
      <x v="3"/>
      <x v="16"/>
    </i>
    <i>
      <x v="602"/>
      <x v="3"/>
      <x v="22"/>
    </i>
    <i>
      <x v="603"/>
      <x v="3"/>
      <x v="17"/>
    </i>
    <i>
      <x v="604"/>
      <x v="3"/>
      <x v="30"/>
    </i>
    <i>
      <x v="606"/>
      <x v="4"/>
      <x v="22"/>
    </i>
    <i>
      <x v="607"/>
      <x v="4"/>
      <x/>
    </i>
    <i>
      <x v="608"/>
      <x v="3"/>
      <x v="23"/>
    </i>
    <i>
      <x v="609"/>
      <x v="4"/>
      <x v="25"/>
    </i>
    <i>
      <x v="610"/>
      <x v="4"/>
      <x v="24"/>
    </i>
    <i>
      <x v="611"/>
      <x v="4"/>
      <x v="18"/>
    </i>
    <i>
      <x v="612"/>
      <x v="3"/>
      <x v="21"/>
    </i>
    <i>
      <x v="613"/>
      <x v="3"/>
      <x v="1"/>
    </i>
    <i>
      <x v="614"/>
      <x v="4"/>
      <x v="15"/>
    </i>
    <i>
      <x v="615"/>
      <x v="3"/>
      <x v="25"/>
    </i>
    <i>
      <x v="616"/>
      <x v="4"/>
      <x v="21"/>
    </i>
    <i>
      <x v="617"/>
      <x v="4"/>
      <x v="25"/>
    </i>
    <i>
      <x v="618"/>
      <x v="3"/>
      <x v="15"/>
    </i>
    <i>
      <x v="619"/>
      <x v="4"/>
      <x v="16"/>
    </i>
    <i>
      <x v="620"/>
      <x v="4"/>
      <x v="22"/>
    </i>
    <i>
      <x v="621"/>
      <x v="4"/>
      <x v="1"/>
    </i>
    <i>
      <x v="622"/>
      <x v="3"/>
      <x v="16"/>
    </i>
    <i>
      <x v="623"/>
      <x v="3"/>
      <x v="23"/>
    </i>
    <i>
      <x v="624"/>
      <x v="3"/>
      <x v="6"/>
    </i>
    <i>
      <x v="625"/>
      <x v="3"/>
      <x v="20"/>
    </i>
    <i>
      <x v="626"/>
      <x v="3"/>
      <x v="21"/>
    </i>
    <i>
      <x v="627"/>
      <x v="3"/>
      <x v="31"/>
    </i>
    <i>
      <x v="628"/>
      <x v="3"/>
      <x v="11"/>
    </i>
    <i>
      <x v="629"/>
      <x v="4"/>
      <x v="12"/>
    </i>
    <i>
      <x v="630"/>
      <x v="3"/>
      <x v="35"/>
    </i>
    <i>
      <x v="631"/>
      <x v="3"/>
      <x v="17"/>
    </i>
    <i>
      <x v="632"/>
      <x v="3"/>
      <x v="6"/>
    </i>
    <i>
      <x v="633"/>
      <x v="3"/>
      <x/>
    </i>
    <i>
      <x v="634"/>
      <x v="4"/>
      <x v="3"/>
    </i>
    <i>
      <x v="636"/>
      <x v="3"/>
      <x v="30"/>
    </i>
    <i>
      <x v="637"/>
      <x v="4"/>
      <x v="10"/>
    </i>
    <i>
      <x v="638"/>
      <x v="4"/>
      <x v="38"/>
    </i>
    <i>
      <x v="639"/>
      <x v="3"/>
      <x v="39"/>
    </i>
    <i>
      <x v="640"/>
      <x v="4"/>
      <x v="18"/>
    </i>
    <i>
      <x v="641"/>
      <x v="4"/>
      <x v="4"/>
    </i>
    <i>
      <x v="642"/>
      <x v="4"/>
      <x v="8"/>
    </i>
    <i>
      <x v="643"/>
      <x v="4"/>
      <x v="28"/>
    </i>
    <i>
      <x v="644"/>
      <x v="4"/>
      <x v="25"/>
    </i>
    <i>
      <x v="645"/>
      <x v="4"/>
      <x v="36"/>
    </i>
    <i>
      <x v="646"/>
      <x v="4"/>
      <x v="7"/>
    </i>
    <i>
      <x v="647"/>
      <x v="3"/>
      <x v="2"/>
    </i>
    <i>
      <x v="648"/>
      <x v="3"/>
      <x v="18"/>
    </i>
    <i>
      <x v="649"/>
      <x v="3"/>
      <x v="27"/>
    </i>
    <i>
      <x v="650"/>
      <x v="4"/>
      <x v="23"/>
    </i>
    <i>
      <x v="651"/>
      <x v="4"/>
      <x v="8"/>
    </i>
    <i>
      <x v="652"/>
      <x v="4"/>
      <x v="11"/>
    </i>
    <i>
      <x v="653"/>
      <x v="3"/>
      <x v="30"/>
    </i>
    <i>
      <x v="654"/>
      <x v="4"/>
      <x v="5"/>
    </i>
    <i>
      <x v="655"/>
      <x v="3"/>
      <x v="10"/>
    </i>
    <i>
      <x v="656"/>
      <x v="3"/>
      <x v="39"/>
    </i>
    <i>
      <x v="657"/>
      <x v="4"/>
      <x v="19"/>
    </i>
    <i>
      <x v="658"/>
      <x v="4"/>
      <x v="8"/>
    </i>
    <i>
      <x v="659"/>
      <x v="4"/>
      <x v="21"/>
    </i>
    <i>
      <x v="660"/>
      <x v="4"/>
      <x v="23"/>
    </i>
    <i>
      <x v="661"/>
      <x v="4"/>
      <x v="27"/>
    </i>
    <i>
      <x v="662"/>
      <x v="3"/>
      <x v="33"/>
    </i>
    <i>
      <x v="663"/>
      <x v="4"/>
      <x v="21"/>
    </i>
    <i>
      <x v="664"/>
      <x v="4"/>
      <x v="3"/>
    </i>
    <i>
      <x v="666"/>
      <x v="4"/>
      <x v="23"/>
    </i>
    <i>
      <x v="667"/>
      <x v="4"/>
      <x v="8"/>
    </i>
    <i>
      <x v="668"/>
      <x v="3"/>
      <x v="10"/>
    </i>
    <i>
      <x v="669"/>
      <x v="4"/>
      <x v="7"/>
    </i>
    <i>
      <x v="670"/>
      <x v="4"/>
      <x v="18"/>
    </i>
    <i>
      <x v="671"/>
      <x v="4"/>
      <x v="37"/>
    </i>
    <i>
      <x v="672"/>
      <x v="4"/>
      <x v="18"/>
    </i>
    <i>
      <x v="673"/>
      <x v="4"/>
      <x v="20"/>
    </i>
    <i>
      <x v="674"/>
      <x v="3"/>
      <x v="23"/>
    </i>
    <i>
      <x v="675"/>
      <x v="4"/>
      <x v="23"/>
    </i>
    <i>
      <x v="676"/>
      <x v="4"/>
      <x v="1"/>
    </i>
    <i>
      <x v="677"/>
      <x v="4"/>
      <x v="30"/>
    </i>
    <i>
      <x v="678"/>
      <x v="3"/>
      <x v="7"/>
    </i>
    <i>
      <x v="679"/>
      <x v="4"/>
      <x v="5"/>
    </i>
    <i>
      <x v="680"/>
      <x v="3"/>
      <x v="35"/>
    </i>
    <i>
      <x v="681"/>
      <x v="3"/>
      <x v="14"/>
    </i>
    <i>
      <x v="682"/>
      <x v="4"/>
      <x v="5"/>
    </i>
    <i>
      <x v="683"/>
      <x v="4"/>
      <x v="36"/>
    </i>
    <i>
      <x v="684"/>
      <x v="3"/>
      <x v="36"/>
    </i>
    <i>
      <x v="685"/>
      <x v="3"/>
      <x v="16"/>
    </i>
    <i>
      <x v="686"/>
      <x v="3"/>
      <x v="29"/>
    </i>
    <i>
      <x v="687"/>
      <x v="3"/>
      <x v="38"/>
    </i>
    <i>
      <x v="688"/>
      <x v="3"/>
      <x v="10"/>
    </i>
    <i>
      <x v="689"/>
      <x v="4"/>
      <x v="20"/>
    </i>
    <i>
      <x v="690"/>
      <x v="4"/>
      <x v="11"/>
    </i>
    <i>
      <x v="691"/>
      <x v="4"/>
      <x v="38"/>
    </i>
    <i>
      <x v="692"/>
      <x v="3"/>
      <x v="8"/>
    </i>
    <i>
      <x v="693"/>
      <x v="3"/>
      <x v="27"/>
    </i>
    <i>
      <x v="694"/>
      <x v="4"/>
      <x v="14"/>
    </i>
    <i>
      <x v="695"/>
      <x v="4"/>
      <x v="18"/>
    </i>
    <i>
      <x v="696"/>
      <x v="4"/>
      <x v="11"/>
    </i>
    <i>
      <x v="697"/>
      <x v="4"/>
      <x v="34"/>
    </i>
    <i>
      <x v="698"/>
      <x v="3"/>
      <x v="23"/>
    </i>
    <i>
      <x v="699"/>
      <x v="3"/>
      <x v="17"/>
    </i>
    <i>
      <x v="700"/>
      <x v="4"/>
      <x v="23"/>
    </i>
    <i>
      <x v="701"/>
      <x v="4"/>
      <x v="24"/>
    </i>
    <i>
      <x v="702"/>
      <x v="3"/>
      <x v="23"/>
    </i>
    <i>
      <x v="703"/>
      <x v="3"/>
      <x v="26"/>
    </i>
    <i>
      <x v="704"/>
      <x v="4"/>
      <x v="4"/>
    </i>
    <i>
      <x v="705"/>
      <x v="4"/>
      <x v="10"/>
    </i>
    <i>
      <x v="706"/>
      <x v="4"/>
      <x v="26"/>
    </i>
    <i>
      <x v="707"/>
      <x v="3"/>
      <x v="29"/>
    </i>
    <i>
      <x v="708"/>
      <x v="3"/>
      <x v="11"/>
    </i>
    <i>
      <x v="709"/>
      <x v="4"/>
      <x v="2"/>
    </i>
    <i>
      <x v="710"/>
      <x v="4"/>
      <x v="20"/>
    </i>
    <i>
      <x v="711"/>
      <x v="4"/>
      <x v="3"/>
    </i>
    <i>
      <x v="712"/>
      <x v="3"/>
      <x v="15"/>
    </i>
    <i>
      <x v="714"/>
      <x v="3"/>
      <x v="21"/>
    </i>
    <i>
      <x v="715"/>
      <x v="4"/>
      <x v="15"/>
    </i>
    <i>
      <x v="716"/>
      <x v="4"/>
      <x v="18"/>
    </i>
    <i>
      <x v="717"/>
      <x v="3"/>
      <x v="8"/>
    </i>
    <i>
      <x v="718"/>
      <x v="4"/>
      <x v="5"/>
    </i>
    <i>
      <x v="719"/>
      <x v="3"/>
      <x v="23"/>
    </i>
    <i>
      <x v="720"/>
      <x v="4"/>
      <x v="6"/>
    </i>
    <i>
      <x v="721"/>
      <x v="4"/>
      <x v="23"/>
    </i>
    <i>
      <x v="722"/>
      <x v="4"/>
      <x v="18"/>
    </i>
    <i>
      <x v="723"/>
      <x v="4"/>
      <x v="14"/>
    </i>
    <i>
      <x v="724"/>
      <x v="4"/>
      <x v="4"/>
    </i>
    <i>
      <x v="725"/>
      <x v="3"/>
      <x v="2"/>
    </i>
    <i>
      <x v="726"/>
      <x v="3"/>
      <x v="3"/>
    </i>
    <i>
      <x v="727"/>
      <x v="3"/>
      <x v="28"/>
    </i>
    <i>
      <x v="728"/>
      <x v="4"/>
      <x v="17"/>
    </i>
    <i>
      <x v="729"/>
      <x v="3"/>
      <x v="1"/>
    </i>
    <i>
      <x v="731"/>
      <x v="3"/>
      <x v="19"/>
    </i>
    <i>
      <x v="732"/>
      <x v="4"/>
      <x v="12"/>
    </i>
    <i>
      <x v="733"/>
      <x v="4"/>
      <x v="3"/>
    </i>
    <i>
      <x v="734"/>
      <x v="4"/>
      <x v="10"/>
    </i>
    <i>
      <x v="736"/>
      <x v="3"/>
      <x v="27"/>
    </i>
    <i>
      <x v="737"/>
      <x v="4"/>
      <x v="23"/>
    </i>
    <i>
      <x v="738"/>
      <x v="4"/>
      <x v="5"/>
    </i>
    <i>
      <x v="740"/>
      <x v="4"/>
      <x v="20"/>
    </i>
    <i>
      <x v="741"/>
      <x v="4"/>
      <x v="23"/>
    </i>
    <i>
      <x v="742"/>
      <x v="3"/>
      <x v="39"/>
    </i>
    <i>
      <x v="743"/>
      <x v="3"/>
      <x v="4"/>
    </i>
    <i>
      <x v="744"/>
      <x v="4"/>
      <x v="23"/>
    </i>
    <i>
      <x v="745"/>
      <x v="4"/>
      <x v="14"/>
    </i>
    <i>
      <x v="746"/>
      <x v="4"/>
      <x v="1"/>
    </i>
    <i>
      <x v="747"/>
      <x v="3"/>
      <x v="34"/>
    </i>
    <i>
      <x v="748"/>
      <x v="4"/>
      <x v="39"/>
    </i>
    <i>
      <x v="749"/>
      <x v="3"/>
      <x v="39"/>
    </i>
    <i>
      <x v="750"/>
      <x v="3"/>
      <x v="37"/>
    </i>
    <i>
      <x v="751"/>
      <x v="4"/>
      <x v="8"/>
    </i>
    <i>
      <x v="752"/>
      <x v="4"/>
      <x v="17"/>
    </i>
    <i>
      <x v="753"/>
      <x v="4"/>
      <x v="39"/>
    </i>
    <i>
      <x v="754"/>
      <x v="4"/>
      <x v="39"/>
    </i>
    <i>
      <x v="755"/>
      <x v="4"/>
      <x v="2"/>
    </i>
    <i>
      <x v="756"/>
      <x v="4"/>
      <x v="16"/>
    </i>
    <i>
      <x v="757"/>
      <x v="4"/>
      <x v="19"/>
    </i>
    <i>
      <x v="758"/>
      <x v="3"/>
      <x v="35"/>
    </i>
    <i>
      <x v="759"/>
      <x v="4"/>
      <x v="9"/>
    </i>
    <i>
      <x v="760"/>
      <x v="3"/>
      <x v="32"/>
    </i>
    <i>
      <x v="761"/>
      <x v="3"/>
      <x v="4"/>
    </i>
    <i>
      <x v="762"/>
      <x v="3"/>
      <x v="26"/>
    </i>
    <i>
      <x v="763"/>
      <x v="4"/>
      <x v="12"/>
    </i>
    <i>
      <x v="764"/>
      <x v="3"/>
      <x v="23"/>
    </i>
    <i>
      <x v="765"/>
      <x v="3"/>
      <x v="20"/>
    </i>
    <i>
      <x v="766"/>
      <x v="3"/>
      <x v="19"/>
    </i>
    <i>
      <x v="767"/>
      <x v="3"/>
      <x v="5"/>
    </i>
    <i>
      <x v="768"/>
      <x v="4"/>
      <x v="15"/>
    </i>
    <i>
      <x v="769"/>
      <x v="3"/>
      <x v="19"/>
    </i>
    <i>
      <x v="770"/>
      <x v="4"/>
      <x v="20"/>
    </i>
    <i>
      <x v="771"/>
      <x v="4"/>
      <x v="21"/>
    </i>
    <i>
      <x v="773"/>
      <x v="4"/>
      <x v="23"/>
    </i>
    <i>
      <x v="774"/>
      <x v="4"/>
      <x v="9"/>
    </i>
    <i>
      <x v="775"/>
      <x v="4"/>
      <x v="18"/>
    </i>
    <i>
      <x v="776"/>
      <x v="3"/>
      <x v="27"/>
    </i>
    <i>
      <x v="777"/>
      <x v="3"/>
      <x v="28"/>
    </i>
    <i>
      <x v="778"/>
      <x v="3"/>
      <x v="16"/>
    </i>
    <i>
      <x v="779"/>
      <x v="3"/>
      <x v="9"/>
    </i>
    <i>
      <x v="780"/>
      <x v="3"/>
      <x v="3"/>
    </i>
    <i>
      <x v="781"/>
      <x v="4"/>
      <x v="21"/>
    </i>
    <i>
      <x v="783"/>
      <x v="3"/>
      <x v="17"/>
    </i>
    <i>
      <x v="784"/>
      <x v="4"/>
      <x v="22"/>
    </i>
    <i>
      <x v="785"/>
      <x v="3"/>
      <x v="20"/>
    </i>
    <i>
      <x v="786"/>
      <x v="4"/>
      <x v="17"/>
    </i>
    <i>
      <x v="787"/>
      <x v="3"/>
      <x/>
    </i>
    <i>
      <x v="788"/>
      <x v="3"/>
      <x v="18"/>
    </i>
    <i>
      <x v="789"/>
      <x v="4"/>
      <x v="26"/>
    </i>
    <i>
      <x v="790"/>
      <x v="4"/>
      <x v="12"/>
    </i>
    <i>
      <x v="791"/>
      <x v="3"/>
      <x v="17"/>
    </i>
    <i>
      <x v="792"/>
      <x v="3"/>
      <x v="17"/>
    </i>
    <i>
      <x v="793"/>
      <x v="3"/>
      <x v="34"/>
    </i>
    <i>
      <x v="794"/>
      <x v="4"/>
      <x v="23"/>
    </i>
    <i>
      <x v="795"/>
      <x v="4"/>
      <x v="12"/>
    </i>
    <i>
      <x v="796"/>
      <x v="3"/>
      <x v="23"/>
    </i>
    <i>
      <x v="797"/>
      <x v="3"/>
      <x v="36"/>
    </i>
    <i>
      <x v="798"/>
      <x v="3"/>
      <x v="22"/>
    </i>
    <i>
      <x v="799"/>
      <x v="4"/>
      <x v="16"/>
    </i>
    <i>
      <x v="800"/>
      <x v="3"/>
      <x v="36"/>
    </i>
    <i>
      <x v="801"/>
      <x v="3"/>
      <x v="9"/>
    </i>
    <i>
      <x v="802"/>
      <x v="3"/>
      <x v="6"/>
    </i>
    <i>
      <x v="803"/>
      <x v="4"/>
      <x v="28"/>
    </i>
    <i>
      <x v="804"/>
      <x v="4"/>
      <x v="38"/>
    </i>
    <i>
      <x v="805"/>
      <x v="3"/>
      <x v="17"/>
    </i>
    <i>
      <x v="806"/>
      <x v="4"/>
      <x v="12"/>
    </i>
    <i>
      <x v="807"/>
      <x v="3"/>
      <x v="10"/>
    </i>
    <i>
      <x v="808"/>
      <x v="3"/>
      <x v="25"/>
    </i>
    <i>
      <x v="809"/>
      <x v="3"/>
      <x v="17"/>
    </i>
    <i>
      <x v="810"/>
      <x v="3"/>
      <x v="37"/>
    </i>
    <i>
      <x v="811"/>
      <x v="3"/>
      <x v="32"/>
    </i>
    <i>
      <x v="812"/>
      <x v="3"/>
      <x v="24"/>
    </i>
    <i>
      <x v="815"/>
      <x v="3"/>
      <x v="17"/>
    </i>
    <i>
      <x v="816"/>
      <x v="4"/>
      <x/>
    </i>
    <i>
      <x v="817"/>
      <x v="4"/>
      <x v="6"/>
    </i>
    <i>
      <x v="818"/>
      <x v="3"/>
      <x v="13"/>
    </i>
    <i>
      <x v="819"/>
      <x v="4"/>
      <x v="16"/>
    </i>
    <i>
      <x v="820"/>
      <x v="4"/>
      <x v="3"/>
    </i>
    <i>
      <x v="821"/>
      <x v="4"/>
      <x v="6"/>
    </i>
    <i>
      <x v="822"/>
      <x v="3"/>
      <x v="17"/>
    </i>
    <i>
      <x v="823"/>
      <x v="3"/>
      <x v="33"/>
    </i>
    <i>
      <x v="824"/>
      <x v="4"/>
      <x v="17"/>
    </i>
    <i>
      <x v="825"/>
      <x v="3"/>
      <x v="3"/>
    </i>
    <i>
      <x v="826"/>
      <x v="3"/>
      <x v="22"/>
    </i>
    <i>
      <x v="827"/>
      <x v="3"/>
      <x v="18"/>
    </i>
    <i>
      <x v="828"/>
      <x v="4"/>
      <x/>
    </i>
    <i>
      <x v="829"/>
      <x v="4"/>
      <x v="32"/>
    </i>
    <i>
      <x v="830"/>
      <x v="4"/>
      <x v="24"/>
    </i>
    <i>
      <x v="831"/>
      <x v="4"/>
      <x v="18"/>
    </i>
    <i>
      <x v="832"/>
      <x v="4"/>
      <x/>
    </i>
    <i>
      <x v="833"/>
      <x v="4"/>
      <x v="26"/>
    </i>
    <i>
      <x v="834"/>
      <x v="3"/>
      <x v="33"/>
    </i>
    <i>
      <x v="835"/>
      <x v="4"/>
      <x v="10"/>
    </i>
    <i>
      <x v="836"/>
      <x v="4"/>
      <x v="23"/>
    </i>
    <i>
      <x v="837"/>
      <x v="3"/>
      <x v="13"/>
    </i>
    <i>
      <x v="838"/>
      <x v="4"/>
      <x v="33"/>
    </i>
    <i>
      <x v="839"/>
      <x v="4"/>
      <x v="33"/>
    </i>
    <i>
      <x v="840"/>
      <x v="3"/>
      <x v="15"/>
    </i>
    <i>
      <x v="841"/>
      <x v="3"/>
      <x v="39"/>
    </i>
    <i>
      <x v="842"/>
      <x v="4"/>
      <x v="23"/>
    </i>
    <i>
      <x v="843"/>
      <x v="4"/>
      <x v="27"/>
    </i>
    <i>
      <x v="844"/>
      <x v="4"/>
      <x v="19"/>
    </i>
    <i>
      <x v="845"/>
      <x v="3"/>
      <x v="25"/>
    </i>
    <i>
      <x v="846"/>
      <x v="3"/>
      <x v="21"/>
    </i>
    <i>
      <x v="847"/>
      <x v="3"/>
      <x v="10"/>
    </i>
    <i>
      <x v="849"/>
      <x v="4"/>
      <x/>
    </i>
    <i>
      <x v="850"/>
      <x v="4"/>
      <x v="19"/>
    </i>
    <i>
      <x v="851"/>
      <x v="3"/>
      <x v="17"/>
    </i>
    <i>
      <x v="852"/>
      <x v="3"/>
      <x v="13"/>
    </i>
    <i>
      <x v="853"/>
      <x v="4"/>
      <x v="12"/>
    </i>
    <i>
      <x v="854"/>
      <x v="3"/>
      <x v="30"/>
    </i>
    <i>
      <x v="855"/>
      <x v="3"/>
      <x v="13"/>
    </i>
    <i>
      <x v="856"/>
      <x v="3"/>
      <x v="7"/>
    </i>
    <i>
      <x v="857"/>
      <x v="3"/>
      <x v="14"/>
    </i>
    <i>
      <x v="858"/>
      <x v="3"/>
      <x v="33"/>
    </i>
    <i>
      <x v="859"/>
      <x v="3"/>
      <x v="12"/>
    </i>
    <i>
      <x v="861"/>
      <x v="3"/>
      <x v="21"/>
    </i>
    <i>
      <x v="862"/>
      <x v="3"/>
      <x v="4"/>
    </i>
    <i>
      <x v="863"/>
      <x v="3"/>
      <x v="5"/>
    </i>
    <i>
      <x v="864"/>
      <x v="3"/>
      <x v="34"/>
    </i>
    <i>
      <x v="865"/>
      <x v="4"/>
      <x v="25"/>
    </i>
    <i>
      <x v="867"/>
      <x v="4"/>
      <x v="17"/>
    </i>
    <i>
      <x v="868"/>
      <x v="4"/>
      <x v="5"/>
    </i>
    <i>
      <x v="869"/>
      <x v="3"/>
      <x v="19"/>
    </i>
    <i>
      <x v="870"/>
      <x v="3"/>
      <x v="21"/>
    </i>
    <i>
      <x v="871"/>
      <x v="4"/>
      <x v="23"/>
    </i>
    <i>
      <x v="872"/>
      <x v="3"/>
      <x v="39"/>
    </i>
    <i>
      <x v="875"/>
      <x v="4"/>
      <x v="22"/>
    </i>
    <i>
      <x v="876"/>
      <x v="3"/>
      <x v="8"/>
    </i>
    <i>
      <x v="877"/>
      <x v="3"/>
      <x v="29"/>
    </i>
    <i>
      <x v="878"/>
      <x v="4"/>
      <x v="22"/>
    </i>
    <i>
      <x v="879"/>
      <x v="4"/>
      <x v="12"/>
    </i>
    <i>
      <x v="880"/>
      <x v="4"/>
      <x v="14"/>
    </i>
    <i>
      <x v="881"/>
      <x v="4"/>
      <x v="22"/>
    </i>
    <i>
      <x v="882"/>
      <x v="4"/>
      <x v="20"/>
    </i>
    <i>
      <x v="883"/>
      <x v="4"/>
      <x v="6"/>
    </i>
    <i>
      <x v="885"/>
      <x v="4"/>
      <x v="12"/>
    </i>
    <i>
      <x v="887"/>
      <x v="4"/>
      <x v="11"/>
    </i>
    <i>
      <x v="888"/>
      <x v="3"/>
      <x v="1"/>
    </i>
    <i>
      <x v="889"/>
      <x v="3"/>
      <x v="10"/>
    </i>
    <i>
      <x v="890"/>
      <x v="4"/>
      <x v="32"/>
    </i>
    <i>
      <x v="891"/>
      <x v="4"/>
      <x v="5"/>
    </i>
    <i>
      <x v="892"/>
      <x v="3"/>
      <x v="20"/>
    </i>
    <i>
      <x v="893"/>
      <x v="4"/>
      <x v="15"/>
    </i>
    <i>
      <x v="894"/>
      <x v="3"/>
      <x v="38"/>
    </i>
    <i>
      <x v="895"/>
      <x v="3"/>
      <x v="23"/>
    </i>
    <i>
      <x v="896"/>
      <x v="3"/>
      <x v="12"/>
    </i>
    <i>
      <x v="897"/>
      <x v="3"/>
      <x v="34"/>
    </i>
    <i>
      <x v="898"/>
      <x v="3"/>
      <x v="23"/>
    </i>
    <i>
      <x v="899"/>
      <x v="4"/>
      <x v="16"/>
    </i>
    <i>
      <x v="900"/>
      <x v="3"/>
      <x v="21"/>
    </i>
    <i>
      <x v="901"/>
      <x v="3"/>
      <x v="26"/>
    </i>
    <i>
      <x v="902"/>
      <x v="3"/>
      <x v="23"/>
    </i>
    <i>
      <x v="903"/>
      <x v="4"/>
      <x v="34"/>
    </i>
    <i>
      <x v="904"/>
      <x v="3"/>
      <x v="10"/>
    </i>
    <i>
      <x v="905"/>
      <x v="4"/>
      <x v="39"/>
    </i>
    <i>
      <x v="906"/>
      <x v="3"/>
      <x v="37"/>
    </i>
    <i>
      <x v="907"/>
      <x v="4"/>
      <x v="3"/>
    </i>
    <i>
      <x v="910"/>
      <x v="4"/>
      <x v="2"/>
    </i>
    <i>
      <x v="911"/>
      <x v="3"/>
      <x v="36"/>
    </i>
    <i>
      <x v="912"/>
      <x v="4"/>
      <x v="22"/>
    </i>
    <i>
      <x v="913"/>
      <x v="4"/>
      <x v="15"/>
    </i>
    <i>
      <x v="914"/>
      <x v="4"/>
      <x v="27"/>
    </i>
    <i>
      <x v="915"/>
      <x v="4"/>
      <x v="2"/>
    </i>
    <i>
      <x v="916"/>
      <x v="4"/>
      <x v="23"/>
    </i>
    <i>
      <x v="917"/>
      <x v="4"/>
      <x v="20"/>
    </i>
    <i>
      <x v="919"/>
      <x v="4"/>
      <x v="13"/>
    </i>
    <i>
      <x v="920"/>
      <x v="4"/>
      <x v="3"/>
    </i>
    <i>
      <x v="921"/>
      <x v="4"/>
      <x v="7"/>
    </i>
    <i>
      <x v="922"/>
      <x v="4"/>
      <x v="23"/>
    </i>
    <i>
      <x v="923"/>
      <x v="4"/>
      <x v="12"/>
    </i>
    <i>
      <x v="924"/>
      <x v="4"/>
      <x v="5"/>
    </i>
    <i>
      <x v="925"/>
      <x v="3"/>
      <x v="33"/>
    </i>
    <i>
      <x v="926"/>
      <x v="4"/>
      <x v="36"/>
    </i>
    <i>
      <x v="927"/>
      <x v="4"/>
      <x v="11"/>
    </i>
    <i>
      <x v="928"/>
      <x v="4"/>
      <x v="23"/>
    </i>
    <i>
      <x v="929"/>
      <x v="4"/>
      <x v="6"/>
    </i>
    <i>
      <x v="930"/>
      <x v="4"/>
      <x v="27"/>
    </i>
    <i>
      <x v="931"/>
      <x v="3"/>
      <x v="17"/>
    </i>
    <i>
      <x v="932"/>
      <x v="4"/>
      <x v="12"/>
    </i>
    <i>
      <x v="933"/>
      <x v="4"/>
      <x v="38"/>
    </i>
    <i>
      <x v="934"/>
      <x v="3"/>
      <x v="9"/>
    </i>
    <i>
      <x v="935"/>
      <x v="4"/>
      <x v="16"/>
    </i>
    <i>
      <x v="936"/>
      <x v="3"/>
      <x v="35"/>
    </i>
    <i>
      <x v="937"/>
      <x v="3"/>
      <x v="14"/>
    </i>
    <i>
      <x v="938"/>
      <x v="4"/>
      <x v="23"/>
    </i>
    <i>
      <x v="939"/>
      <x v="3"/>
      <x v="3"/>
    </i>
    <i>
      <x v="940"/>
      <x v="4"/>
      <x v="19"/>
    </i>
    <i>
      <x v="941"/>
      <x v="4"/>
      <x v="39"/>
    </i>
    <i>
      <x v="942"/>
      <x v="3"/>
      <x v="34"/>
    </i>
    <i>
      <x v="943"/>
      <x v="4"/>
      <x v="17"/>
    </i>
    <i>
      <x v="944"/>
      <x v="3"/>
      <x v="38"/>
    </i>
    <i>
      <x v="945"/>
      <x v="4"/>
      <x v="17"/>
    </i>
    <i>
      <x v="946"/>
      <x v="3"/>
      <x/>
    </i>
    <i>
      <x v="947"/>
      <x v="3"/>
      <x v="21"/>
    </i>
    <i>
      <x v="948"/>
      <x v="3"/>
      <x v="6"/>
    </i>
    <i>
      <x v="949"/>
      <x v="3"/>
      <x v="1"/>
    </i>
    <i>
      <x v="950"/>
      <x v="4"/>
      <x v="16"/>
    </i>
    <i>
      <x v="951"/>
      <x v="4"/>
      <x v="3"/>
    </i>
    <i>
      <x v="952"/>
      <x v="3"/>
      <x v="13"/>
    </i>
    <i>
      <x v="953"/>
      <x v="3"/>
      <x v="23"/>
    </i>
    <i>
      <x v="954"/>
      <x v="3"/>
      <x v="7"/>
    </i>
    <i>
      <x v="955"/>
      <x v="4"/>
      <x v="36"/>
    </i>
    <i>
      <x v="957"/>
      <x v="4"/>
      <x v="11"/>
    </i>
    <i>
      <x v="958"/>
      <x v="4"/>
      <x v="15"/>
    </i>
    <i>
      <x v="959"/>
      <x v="4"/>
      <x v="36"/>
    </i>
    <i>
      <x v="960"/>
      <x v="3"/>
      <x v="35"/>
    </i>
    <i>
      <x v="961"/>
      <x v="3"/>
      <x v="32"/>
    </i>
    <i>
      <x v="962"/>
      <x v="3"/>
      <x v="14"/>
    </i>
    <i>
      <x v="963"/>
      <x v="4"/>
      <x v="10"/>
    </i>
    <i>
      <x v="964"/>
      <x v="4"/>
      <x v="7"/>
    </i>
    <i>
      <x v="965"/>
      <x v="4"/>
      <x v="10"/>
    </i>
    <i>
      <x v="966"/>
      <x v="4"/>
      <x v="9"/>
    </i>
    <i>
      <x v="968"/>
      <x v="4"/>
      <x v="27"/>
    </i>
    <i>
      <x v="969"/>
      <x v="4"/>
      <x v="3"/>
    </i>
    <i>
      <x v="970"/>
      <x v="3"/>
      <x v="5"/>
    </i>
    <i>
      <x v="971"/>
      <x v="4"/>
      <x v="32"/>
    </i>
    <i>
      <x v="972"/>
      <x v="3"/>
      <x v="17"/>
    </i>
    <i>
      <x v="973"/>
      <x v="4"/>
      <x v="8"/>
    </i>
    <i>
      <x v="975"/>
      <x v="4"/>
      <x v="35"/>
    </i>
    <i>
      <x v="976"/>
      <x v="3"/>
      <x v="23"/>
    </i>
    <i>
      <x v="977"/>
      <x v="3"/>
      <x v="15"/>
    </i>
    <i>
      <x v="978"/>
      <x v="4"/>
      <x v="9"/>
    </i>
    <i>
      <x v="979"/>
      <x v="4"/>
      <x v="5"/>
    </i>
    <i>
      <x v="980"/>
      <x v="3"/>
      <x v="37"/>
    </i>
    <i>
      <x v="981"/>
      <x v="3"/>
      <x v="12"/>
    </i>
    <i>
      <x v="982"/>
      <x v="3"/>
      <x v="2"/>
    </i>
    <i>
      <x v="983"/>
      <x v="3"/>
      <x v="12"/>
    </i>
    <i>
      <x v="984"/>
      <x v="4"/>
      <x v="34"/>
    </i>
    <i>
      <x v="985"/>
      <x v="3"/>
      <x v="12"/>
    </i>
    <i>
      <x v="986"/>
      <x v="3"/>
      <x v="7"/>
    </i>
    <i>
      <x v="987"/>
      <x v="3"/>
      <x v="21"/>
    </i>
    <i>
      <x v="989"/>
      <x v="4"/>
      <x v="27"/>
    </i>
    <i>
      <x v="990"/>
      <x v="4"/>
      <x v="25"/>
    </i>
    <i>
      <x v="991"/>
      <x v="4"/>
      <x v="19"/>
    </i>
    <i>
      <x v="993"/>
      <x v="4"/>
      <x v="1"/>
    </i>
    <i>
      <x v="994"/>
      <x v="3"/>
      <x v="12"/>
    </i>
    <i>
      <x v="995"/>
      <x v="3"/>
      <x v="26"/>
    </i>
    <i>
      <x v="996"/>
      <x v="3"/>
      <x v="23"/>
    </i>
    <i>
      <x v="997"/>
      <x v="4"/>
      <x v="2"/>
    </i>
    <i>
      <x v="998"/>
      <x v="3"/>
      <x v="12"/>
    </i>
    <i>
      <x v="999"/>
      <x v="3"/>
      <x v="4"/>
    </i>
    <i>
      <x v="1000"/>
      <x v="4"/>
      <x v="32"/>
    </i>
    <i>
      <x v="1001"/>
      <x v="4"/>
      <x v="26"/>
    </i>
    <i>
      <x v="1002"/>
      <x v="4"/>
      <x v="11"/>
    </i>
    <i>
      <x v="1003"/>
      <x v="4"/>
      <x v="3"/>
    </i>
    <i>
      <x v="1004"/>
      <x v="4"/>
      <x v="21"/>
    </i>
    <i>
      <x v="1005"/>
      <x v="4"/>
      <x v="8"/>
    </i>
    <i>
      <x v="1006"/>
      <x v="3"/>
      <x v="19"/>
    </i>
    <i>
      <x v="1007"/>
      <x v="4"/>
      <x v="11"/>
    </i>
    <i>
      <x v="1008"/>
      <x v="4"/>
      <x v="4"/>
    </i>
    <i>
      <x v="1009"/>
      <x v="3"/>
      <x v="27"/>
    </i>
    <i>
      <x v="1010"/>
      <x v="3"/>
      <x v="8"/>
    </i>
    <i>
      <x v="1011"/>
      <x v="3"/>
      <x v="23"/>
    </i>
    <i>
      <x v="1012"/>
      <x v="3"/>
      <x v="12"/>
    </i>
    <i>
      <x v="1013"/>
      <x v="3"/>
      <x v="38"/>
    </i>
    <i>
      <x v="1014"/>
      <x v="3"/>
      <x v="12"/>
    </i>
    <i>
      <x v="1015"/>
      <x v="3"/>
      <x v="3"/>
    </i>
    <i>
      <x v="1016"/>
      <x v="4"/>
      <x v="23"/>
    </i>
    <i>
      <x v="1017"/>
      <x v="3"/>
      <x v="19"/>
    </i>
    <i>
      <x v="1018"/>
      <x v="4"/>
      <x v="4"/>
    </i>
    <i>
      <x v="1019"/>
      <x v="4"/>
      <x v="18"/>
    </i>
    <i>
      <x v="1020"/>
      <x v="4"/>
      <x v="29"/>
    </i>
    <i>
      <x v="1021"/>
      <x v="4"/>
      <x v="34"/>
    </i>
    <i>
      <x v="1022"/>
      <x v="3"/>
      <x/>
    </i>
    <i>
      <x v="1023"/>
      <x v="3"/>
      <x v="8"/>
    </i>
    <i>
      <x v="1024"/>
      <x v="3"/>
      <x v="39"/>
    </i>
    <i>
      <x v="1025"/>
      <x v="4"/>
      <x v="20"/>
    </i>
    <i>
      <x v="1026"/>
      <x v="3"/>
      <x v="38"/>
    </i>
    <i>
      <x v="1027"/>
      <x v="4"/>
      <x v="19"/>
    </i>
    <i>
      <x v="1028"/>
      <x v="4"/>
      <x v="20"/>
    </i>
    <i>
      <x v="1029"/>
      <x v="3"/>
      <x v="21"/>
    </i>
    <i>
      <x v="1030"/>
      <x v="4"/>
      <x v="19"/>
    </i>
    <i>
      <x v="1031"/>
      <x v="4"/>
      <x v="7"/>
    </i>
    <i>
      <x v="1032"/>
      <x v="4"/>
      <x v="20"/>
    </i>
    <i>
      <x v="1034"/>
      <x v="4"/>
      <x v="25"/>
    </i>
    <i>
      <x v="1035"/>
      <x v="4"/>
      <x v="16"/>
    </i>
    <i>
      <x v="1036"/>
      <x v="4"/>
      <x v="15"/>
    </i>
    <i>
      <x v="1037"/>
      <x v="4"/>
      <x v="31"/>
    </i>
    <i>
      <x v="1038"/>
      <x v="3"/>
      <x v="18"/>
    </i>
    <i>
      <x v="1039"/>
      <x v="4"/>
      <x v="8"/>
    </i>
    <i>
      <x v="1040"/>
      <x v="4"/>
      <x v="36"/>
    </i>
    <i>
      <x v="1041"/>
      <x v="3"/>
      <x v="21"/>
    </i>
    <i>
      <x v="1042"/>
      <x v="4"/>
      <x v="34"/>
    </i>
    <i>
      <x v="1043"/>
      <x v="4"/>
      <x v="23"/>
    </i>
    <i>
      <x v="1044"/>
      <x v="4"/>
      <x v="3"/>
    </i>
    <i>
      <x v="1045"/>
      <x v="3"/>
      <x v="3"/>
    </i>
    <i>
      <x v="1046"/>
      <x v="3"/>
      <x v="1"/>
    </i>
    <i>
      <x v="1047"/>
      <x v="4"/>
      <x v="22"/>
    </i>
    <i>
      <x v="1048"/>
      <x v="3"/>
      <x v="10"/>
    </i>
    <i>
      <x v="1049"/>
      <x v="3"/>
      <x v="17"/>
    </i>
    <i>
      <x v="1050"/>
      <x v="3"/>
      <x v="17"/>
    </i>
    <i>
      <x v="1051"/>
      <x v="3"/>
      <x v="6"/>
    </i>
    <i>
      <x v="1052"/>
      <x v="3"/>
      <x v="11"/>
    </i>
    <i>
      <x v="1053"/>
      <x v="3"/>
      <x/>
    </i>
    <i>
      <x v="1054"/>
      <x v="3"/>
      <x v="4"/>
    </i>
    <i>
      <x v="1056"/>
      <x v="4"/>
      <x v="35"/>
    </i>
    <i>
      <x v="1057"/>
      <x v="3"/>
      <x v="34"/>
    </i>
    <i>
      <x v="1058"/>
      <x v="3"/>
      <x v="25"/>
    </i>
    <i>
      <x v="1059"/>
      <x v="4"/>
      <x v="20"/>
    </i>
    <i>
      <x v="1060"/>
      <x v="4"/>
      <x v="31"/>
    </i>
    <i>
      <x v="1061"/>
      <x v="3"/>
      <x v="14"/>
    </i>
    <i>
      <x v="1063"/>
      <x v="3"/>
      <x v="21"/>
    </i>
    <i>
      <x v="1064"/>
      <x v="4"/>
      <x v="10"/>
    </i>
    <i>
      <x v="1065"/>
      <x v="3"/>
      <x v="16"/>
    </i>
    <i>
      <x v="1066"/>
      <x v="3"/>
      <x v="10"/>
    </i>
    <i>
      <x v="1067"/>
      <x v="3"/>
      <x v="25"/>
    </i>
    <i>
      <x v="1068"/>
      <x v="3"/>
      <x v="12"/>
    </i>
    <i>
      <x v="1069"/>
      <x v="4"/>
      <x v="11"/>
    </i>
    <i>
      <x v="1070"/>
      <x v="3"/>
      <x v="12"/>
    </i>
    <i>
      <x v="1071"/>
      <x v="4"/>
      <x v="35"/>
    </i>
    <i>
      <x v="1072"/>
      <x v="4"/>
      <x/>
    </i>
    <i>
      <x v="1073"/>
      <x v="3"/>
      <x v="18"/>
    </i>
    <i>
      <x v="1075"/>
      <x v="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DG3:DI35" firstHeaderRow="0" firstDataRow="1" firstDataCol="1"/>
  <pivotFields count="19">
    <pivotField compact="0" numFmtId="164"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pivotFields>
  <rowFields count="1">
    <field x="9"/>
  </rowFields>
  <rowItems count="32">
    <i>
      <x/>
    </i>
    <i>
      <x v="1"/>
    </i>
    <i>
      <x v="2"/>
    </i>
    <i>
      <x v="3"/>
    </i>
    <i>
      <x v="4"/>
    </i>
    <i>
      <x v="5"/>
    </i>
    <i>
      <x v="6"/>
    </i>
    <i>
      <x v="7"/>
    </i>
    <i>
      <x v="8"/>
    </i>
    <i>
      <x v="9"/>
    </i>
    <i>
      <x v="10"/>
    </i>
    <i>
      <x v="11"/>
    </i>
    <i>
      <x v="12"/>
    </i>
    <i>
      <x v="13"/>
    </i>
    <i>
      <x v="14"/>
    </i>
    <i>
      <x v="15"/>
    </i>
    <i>
      <x v="16"/>
    </i>
    <i>
      <x v="17"/>
    </i>
    <i>
      <x v="18"/>
    </i>
    <i>
      <x v="19"/>
    </i>
    <i>
      <x v="20"/>
    </i>
    <i>
      <x v="21"/>
    </i>
    <i>
      <x v="22"/>
    </i>
    <i>
      <x v="23"/>
    </i>
    <i>
      <x v="24"/>
    </i>
    <i>
      <x v="28"/>
    </i>
    <i>
      <x v="29"/>
    </i>
    <i>
      <x v="30"/>
    </i>
    <i>
      <x v="31"/>
    </i>
    <i>
      <x v="32"/>
    </i>
    <i>
      <x v="33"/>
    </i>
    <i>
      <x v="34"/>
    </i>
  </rowItems>
  <colFields count="1">
    <field x="-2"/>
  </colFields>
  <colItems count="2">
    <i>
      <x/>
    </i>
    <i i="1">
      <x v="1"/>
    </i>
  </colItems>
  <dataFields count="2">
    <dataField name="Sum of Total Sales" fld="14" baseField="0" baseItem="0"/>
    <dataField name="Sum of Total Sales2" fld="1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ProductNO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CR3:CR35" firstHeaderRow="1" firstDataRow="1" firstDataCol="1"/>
  <pivotFields count="19">
    <pivotField compact="0" numFmtId="164" outline="0" showAll="0"/>
    <pivotField compact="0" numFmtId="165" outline="0" showAll="0"/>
    <pivotField compact="0" outline="0" showAll="0"/>
    <pivotField compact="0" outline="0" showAll="0">
      <items count="6">
        <item m="1" x="4"/>
        <item x="1"/>
        <item m="1" x="3"/>
        <item x="0"/>
        <item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x="1"/>
        <item x="3"/>
        <item x="2"/>
        <item m="1" x="4"/>
        <item t="default"/>
      </items>
    </pivotField>
    <pivotField compact="0" outline="0" showAll="0"/>
    <pivotField compact="0" outline="0" showAll="0"/>
    <pivotField compact="0" outline="0" showAll="0">
      <items count="4">
        <item x="0"/>
        <item x="1"/>
        <item m="1" x="2"/>
        <item t="default"/>
      </items>
    </pivotField>
    <pivotField axis="axisRow" compact="0" outline="0" showAll="0">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pivotField>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h="1" x="1"/>
      </items>
    </pivotField>
  </pivotFields>
  <rowFields count="1">
    <field x="9"/>
  </rowFields>
  <rowItems count="32">
    <i>
      <x/>
    </i>
    <i>
      <x v="1"/>
    </i>
    <i>
      <x v="2"/>
    </i>
    <i>
      <x v="3"/>
    </i>
    <i>
      <x v="4"/>
    </i>
    <i>
      <x v="5"/>
    </i>
    <i>
      <x v="6"/>
    </i>
    <i>
      <x v="7"/>
    </i>
    <i>
      <x v="8"/>
    </i>
    <i>
      <x v="9"/>
    </i>
    <i>
      <x v="10"/>
    </i>
    <i>
      <x v="11"/>
    </i>
    <i>
      <x v="12"/>
    </i>
    <i>
      <x v="13"/>
    </i>
    <i>
      <x v="14"/>
    </i>
    <i>
      <x v="15"/>
    </i>
    <i>
      <x v="16"/>
    </i>
    <i>
      <x v="17"/>
    </i>
    <i>
      <x v="18"/>
    </i>
    <i>
      <x v="19"/>
    </i>
    <i>
      <x v="20"/>
    </i>
    <i>
      <x v="21"/>
    </i>
    <i>
      <x v="22"/>
    </i>
    <i>
      <x v="23"/>
    </i>
    <i>
      <x v="24"/>
    </i>
    <i>
      <x v="28"/>
    </i>
    <i>
      <x v="29"/>
    </i>
    <i>
      <x v="30"/>
    </i>
    <i>
      <x v="31"/>
    </i>
    <i>
      <x v="32"/>
    </i>
    <i>
      <x v="33"/>
    </i>
    <i>
      <x v="3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SalesRep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2">
  <location ref="BT3:BU7" firstHeaderRow="1" firstDataRow="1" firstDataCol="1"/>
  <pivotFields count="19">
    <pivotField compact="0" numFmtId="164" outline="0" showAll="0"/>
    <pivotField compact="0" numFmtId="165" outline="0" showAll="0"/>
    <pivotField compact="0" outline="0" showAll="0"/>
    <pivotField compact="0" outline="0" showAll="0">
      <items count="6">
        <item m="1" x="4"/>
        <item x="1"/>
        <item m="1" x="3"/>
        <item x="0"/>
        <item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axis="axisRow" compact="0" outline="0" showAll="0" sortType="descending">
      <items count="6">
        <item x="0"/>
        <item x="1"/>
        <item x="3"/>
        <item x="2"/>
        <item m="1"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0"/>
        <item x="1"/>
        <item m="1" x="2"/>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items count="2">
        <item x="0"/>
        <item h="1" x="1"/>
      </items>
    </pivotField>
  </pivotFields>
  <rowFields count="1">
    <field x="5"/>
  </rowFields>
  <rowItems count="4">
    <i>
      <x/>
    </i>
    <i>
      <x v="2"/>
    </i>
    <i>
      <x v="1"/>
    </i>
    <i>
      <x v="3"/>
    </i>
  </rowItems>
  <colItems count="1">
    <i/>
  </colItems>
  <dataFields count="1">
    <dataField name="% Total Sales" fld="1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CityNo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CW3:CW43" firstHeaderRow="1" firstDataRow="1" firstDataCol="1"/>
  <pivotFields count="19">
    <pivotField compact="0" numFmtId="164" outline="0" showAll="0"/>
    <pivotField compact="0" numFmtId="165" outline="0" showAll="0"/>
    <pivotField compact="0" outline="0" showAll="0"/>
    <pivotField compact="0" outline="0" showAll="0">
      <items count="6">
        <item m="1" x="4"/>
        <item x="1"/>
        <item m="1" x="3"/>
        <item x="0"/>
        <item m="1" x="2"/>
        <item t="default"/>
      </items>
    </pivotField>
    <pivotField axis="axisRow"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x="1"/>
        <item x="3"/>
        <item x="2"/>
        <item m="1" x="4"/>
        <item t="default"/>
      </items>
    </pivotField>
    <pivotField compact="0" outline="0" showAll="0"/>
    <pivotField compact="0" outline="0" showAll="0"/>
    <pivotField compact="0" outline="0" showAll="0">
      <items count="4">
        <item x="0"/>
        <item x="1"/>
        <item m="1" x="2"/>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h="1" x="1"/>
      </items>
    </pivotField>
  </pivotFields>
  <rowFields count="1">
    <field x="4"/>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12000000}" name="StoreView" cacheId="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6" indent="0" outline="1" outlineData="1" multipleFieldFilters="0">
  <location ref="P3:R7" firstHeaderRow="0" firstDataRow="1" firstDataCol="1"/>
  <pivotFields count="19">
    <pivotField numFmtId="164" showAll="0"/>
    <pivotField numFmtId="165" showAll="0"/>
    <pivotField showAll="0"/>
    <pivotField showAll="0">
      <items count="6">
        <item m="1" x="4"/>
        <item x="1"/>
        <item m="1" x="3"/>
        <item x="0"/>
        <item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axis="axisRow">
      <items count="5">
        <item x="0"/>
        <item x="1"/>
        <item x="2"/>
        <item m="1" x="3"/>
        <item t="default"/>
      </items>
    </pivotField>
    <pivotField showAll="0"/>
    <pivotField showAll="0">
      <items count="4">
        <item x="0"/>
        <item x="1"/>
        <item m="1" x="2"/>
        <item t="default"/>
      </items>
    </pivotField>
    <pivotField showAll="0"/>
    <pivotField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h="1" x="1"/>
      </items>
    </pivotField>
  </pivotFields>
  <rowFields count="1">
    <field x="6"/>
  </rowFields>
  <rowItems count="4">
    <i>
      <x/>
    </i>
    <i>
      <x v="1"/>
    </i>
    <i>
      <x v="2"/>
    </i>
    <i>
      <x v="3"/>
    </i>
  </rowItems>
  <colFields count="1">
    <field x="-2"/>
  </colFields>
  <colItems count="2">
    <i>
      <x/>
    </i>
    <i i="1">
      <x v="1"/>
    </i>
  </colItems>
  <dataFields count="2">
    <dataField name=" Total Sales" fld="14" showDataAs="percentOfCol" baseField="0" baseItem="0" numFmtId="10"/>
    <dataField name=" Total Sales2" fld="14" baseField="0" baseItem="0" numFmtId="166"/>
  </dataFields>
  <formats count="1">
    <format dxfId="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Gender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L3:N5" firstHeaderRow="1" firstDataRow="2" firstDataCol="1"/>
  <pivotFields count="19">
    <pivotField numFmtId="164" showAll="0"/>
    <pivotField numFmtId="165" showAll="0"/>
    <pivotField showAll="0"/>
    <pivotField axis="axisCol" dataField="1" showAll="0">
      <items count="6">
        <item m="1" x="4"/>
        <item m="1" x="3"/>
        <item m="1" x="2"/>
        <item x="0"/>
        <item x="1"/>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showAll="0"/>
    <pivotField showAll="0">
      <items count="4">
        <item x="0"/>
        <item x="1"/>
        <item m="1" x="2"/>
        <item t="default"/>
      </items>
    </pivotField>
    <pivotField showAll="0"/>
    <pivotField showAll="0"/>
    <pivotField showAll="0"/>
    <pivotField showAll="0"/>
    <pivotField showAll="0"/>
    <pivotField showAll="0"/>
    <pivotField showAll="0" defaultSubtotal="0"/>
    <pivotField showAll="0" defaultSubtotal="0">
      <items count="2">
        <item x="0"/>
        <item h="1" x="1"/>
      </items>
    </pivotField>
  </pivotFields>
  <rowItems count="1">
    <i/>
  </rowItems>
  <colFields count="1">
    <field x="3"/>
  </colFields>
  <colItems count="2">
    <i>
      <x v="3"/>
    </i>
    <i>
      <x v="4"/>
    </i>
  </colItems>
  <dataFields count="1">
    <dataField name="Count of Gender" fld="3" subtotal="count" baseField="0" baseItem="0"/>
  </dataFields>
  <chartFormats count="2">
    <chartFormat chart="1" format="7" series="1">
      <pivotArea type="data" outline="0" fieldPosition="0">
        <references count="2">
          <reference field="4294967294" count="1" selected="0">
            <x v="0"/>
          </reference>
          <reference field="3" count="1" selected="0">
            <x v="3"/>
          </reference>
        </references>
      </pivotArea>
    </chartFormat>
    <chartFormat chart="1" format="8"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Customer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CJ3:CJ469" firstHeaderRow="1" firstDataRow="1" firstDataCol="1"/>
  <pivotFields count="19">
    <pivotField compact="0" outline="0" showAll="0"/>
    <pivotField compact="0" numFmtId="165" outline="0" showAll="0"/>
    <pivotField axis="axisRow" compact="0" outline="0" showAll="0">
      <items count="1078">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x="0"/>
        <item m="1" x="1056"/>
        <item x="3"/>
        <item m="1" x="1016"/>
        <item t="default"/>
      </items>
    </pivotField>
    <pivotField compact="0" outline="0" showAll="0">
      <items count="6">
        <item m="1" x="4"/>
        <item x="1"/>
        <item m="1" x="3"/>
        <item x="0"/>
        <item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x="1"/>
        <item x="3"/>
        <item x="2"/>
        <item m="1" x="4"/>
        <item t="default"/>
      </items>
    </pivotField>
    <pivotField compact="0" outline="0" showAll="0"/>
    <pivotField compact="0" outline="0" showAll="0"/>
    <pivotField compact="0" outline="0" showAll="0">
      <items count="4">
        <item x="0"/>
        <item x="1"/>
        <item m="1" x="2"/>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h="1" x="1"/>
      </items>
    </pivotField>
  </pivotFields>
  <rowFields count="1">
    <field x="2"/>
  </rowFields>
  <rowItems count="466">
    <i>
      <x v="1"/>
    </i>
    <i>
      <x v="5"/>
    </i>
    <i>
      <x v="6"/>
    </i>
    <i>
      <x v="15"/>
    </i>
    <i>
      <x v="20"/>
    </i>
    <i>
      <x v="23"/>
    </i>
    <i>
      <x v="28"/>
    </i>
    <i>
      <x v="29"/>
    </i>
    <i>
      <x v="37"/>
    </i>
    <i>
      <x v="39"/>
    </i>
    <i>
      <x v="40"/>
    </i>
    <i>
      <x v="42"/>
    </i>
    <i>
      <x v="45"/>
    </i>
    <i>
      <x v="49"/>
    </i>
    <i>
      <x v="50"/>
    </i>
    <i>
      <x v="52"/>
    </i>
    <i>
      <x v="56"/>
    </i>
    <i>
      <x v="60"/>
    </i>
    <i>
      <x v="61"/>
    </i>
    <i>
      <x v="63"/>
    </i>
    <i>
      <x v="66"/>
    </i>
    <i>
      <x v="69"/>
    </i>
    <i>
      <x v="72"/>
    </i>
    <i>
      <x v="73"/>
    </i>
    <i>
      <x v="77"/>
    </i>
    <i>
      <x v="78"/>
    </i>
    <i>
      <x v="79"/>
    </i>
    <i>
      <x v="82"/>
    </i>
    <i>
      <x v="83"/>
    </i>
    <i>
      <x v="84"/>
    </i>
    <i>
      <x v="85"/>
    </i>
    <i>
      <x v="86"/>
    </i>
    <i>
      <x v="87"/>
    </i>
    <i>
      <x v="88"/>
    </i>
    <i>
      <x v="90"/>
    </i>
    <i>
      <x v="93"/>
    </i>
    <i>
      <x v="94"/>
    </i>
    <i>
      <x v="99"/>
    </i>
    <i>
      <x v="100"/>
    </i>
    <i>
      <x v="102"/>
    </i>
    <i>
      <x v="103"/>
    </i>
    <i>
      <x v="104"/>
    </i>
    <i>
      <x v="105"/>
    </i>
    <i>
      <x v="107"/>
    </i>
    <i>
      <x v="108"/>
    </i>
    <i>
      <x v="109"/>
    </i>
    <i>
      <x v="110"/>
    </i>
    <i>
      <x v="112"/>
    </i>
    <i>
      <x v="113"/>
    </i>
    <i>
      <x v="121"/>
    </i>
    <i>
      <x v="122"/>
    </i>
    <i>
      <x v="124"/>
    </i>
    <i>
      <x v="130"/>
    </i>
    <i>
      <x v="131"/>
    </i>
    <i>
      <x v="135"/>
    </i>
    <i>
      <x v="136"/>
    </i>
    <i>
      <x v="138"/>
    </i>
    <i>
      <x v="139"/>
    </i>
    <i>
      <x v="144"/>
    </i>
    <i>
      <x v="147"/>
    </i>
    <i>
      <x v="149"/>
    </i>
    <i>
      <x v="150"/>
    </i>
    <i>
      <x v="152"/>
    </i>
    <i>
      <x v="153"/>
    </i>
    <i>
      <x v="154"/>
    </i>
    <i>
      <x v="156"/>
    </i>
    <i>
      <x v="158"/>
    </i>
    <i>
      <x v="160"/>
    </i>
    <i>
      <x v="162"/>
    </i>
    <i>
      <x v="163"/>
    </i>
    <i>
      <x v="164"/>
    </i>
    <i>
      <x v="165"/>
    </i>
    <i>
      <x v="174"/>
    </i>
    <i>
      <x v="178"/>
    </i>
    <i>
      <x v="181"/>
    </i>
    <i>
      <x v="185"/>
    </i>
    <i>
      <x v="193"/>
    </i>
    <i>
      <x v="194"/>
    </i>
    <i>
      <x v="196"/>
    </i>
    <i>
      <x v="199"/>
    </i>
    <i>
      <x v="200"/>
    </i>
    <i>
      <x v="201"/>
    </i>
    <i>
      <x v="203"/>
    </i>
    <i>
      <x v="205"/>
    </i>
    <i>
      <x v="206"/>
    </i>
    <i>
      <x v="209"/>
    </i>
    <i>
      <x v="211"/>
    </i>
    <i>
      <x v="217"/>
    </i>
    <i>
      <x v="218"/>
    </i>
    <i>
      <x v="219"/>
    </i>
    <i>
      <x v="222"/>
    </i>
    <i>
      <x v="225"/>
    </i>
    <i>
      <x v="227"/>
    </i>
    <i>
      <x v="230"/>
    </i>
    <i>
      <x v="231"/>
    </i>
    <i>
      <x v="232"/>
    </i>
    <i>
      <x v="234"/>
    </i>
    <i>
      <x v="235"/>
    </i>
    <i>
      <x v="236"/>
    </i>
    <i>
      <x v="239"/>
    </i>
    <i>
      <x v="241"/>
    </i>
    <i>
      <x v="243"/>
    </i>
    <i>
      <x v="244"/>
    </i>
    <i>
      <x v="245"/>
    </i>
    <i>
      <x v="247"/>
    </i>
    <i>
      <x v="248"/>
    </i>
    <i>
      <x v="249"/>
    </i>
    <i>
      <x v="250"/>
    </i>
    <i>
      <x v="251"/>
    </i>
    <i>
      <x v="252"/>
    </i>
    <i>
      <x v="254"/>
    </i>
    <i>
      <x v="256"/>
    </i>
    <i>
      <x v="257"/>
    </i>
    <i>
      <x v="258"/>
    </i>
    <i>
      <x v="261"/>
    </i>
    <i>
      <x v="262"/>
    </i>
    <i>
      <x v="263"/>
    </i>
    <i>
      <x v="268"/>
    </i>
    <i>
      <x v="273"/>
    </i>
    <i>
      <x v="274"/>
    </i>
    <i>
      <x v="275"/>
    </i>
    <i>
      <x v="277"/>
    </i>
    <i>
      <x v="278"/>
    </i>
    <i>
      <x v="279"/>
    </i>
    <i>
      <x v="284"/>
    </i>
    <i>
      <x v="285"/>
    </i>
    <i>
      <x v="289"/>
    </i>
    <i>
      <x v="291"/>
    </i>
    <i>
      <x v="293"/>
    </i>
    <i>
      <x v="301"/>
    </i>
    <i>
      <x v="304"/>
    </i>
    <i>
      <x v="308"/>
    </i>
    <i>
      <x v="313"/>
    </i>
    <i>
      <x v="314"/>
    </i>
    <i>
      <x v="318"/>
    </i>
    <i>
      <x v="321"/>
    </i>
    <i>
      <x v="324"/>
    </i>
    <i>
      <x v="326"/>
    </i>
    <i>
      <x v="329"/>
    </i>
    <i>
      <x v="330"/>
    </i>
    <i>
      <x v="335"/>
    </i>
    <i>
      <x v="341"/>
    </i>
    <i>
      <x v="342"/>
    </i>
    <i>
      <x v="345"/>
    </i>
    <i>
      <x v="348"/>
    </i>
    <i>
      <x v="349"/>
    </i>
    <i>
      <x v="353"/>
    </i>
    <i>
      <x v="354"/>
    </i>
    <i>
      <x v="359"/>
    </i>
    <i>
      <x v="361"/>
    </i>
    <i>
      <x v="362"/>
    </i>
    <i>
      <x v="367"/>
    </i>
    <i>
      <x v="369"/>
    </i>
    <i>
      <x v="371"/>
    </i>
    <i>
      <x v="372"/>
    </i>
    <i>
      <x v="373"/>
    </i>
    <i>
      <x v="374"/>
    </i>
    <i>
      <x v="376"/>
    </i>
    <i>
      <x v="377"/>
    </i>
    <i>
      <x v="378"/>
    </i>
    <i>
      <x v="382"/>
    </i>
    <i>
      <x v="386"/>
    </i>
    <i>
      <x v="388"/>
    </i>
    <i>
      <x v="390"/>
    </i>
    <i>
      <x v="391"/>
    </i>
    <i>
      <x v="395"/>
    </i>
    <i>
      <x v="396"/>
    </i>
    <i>
      <x v="399"/>
    </i>
    <i>
      <x v="400"/>
    </i>
    <i>
      <x v="401"/>
    </i>
    <i>
      <x v="402"/>
    </i>
    <i>
      <x v="404"/>
    </i>
    <i>
      <x v="407"/>
    </i>
    <i>
      <x v="409"/>
    </i>
    <i>
      <x v="413"/>
    </i>
    <i>
      <x v="414"/>
    </i>
    <i>
      <x v="415"/>
    </i>
    <i>
      <x v="416"/>
    </i>
    <i>
      <x v="418"/>
    </i>
    <i>
      <x v="419"/>
    </i>
    <i>
      <x v="420"/>
    </i>
    <i>
      <x v="428"/>
    </i>
    <i>
      <x v="429"/>
    </i>
    <i>
      <x v="431"/>
    </i>
    <i>
      <x v="432"/>
    </i>
    <i>
      <x v="434"/>
    </i>
    <i>
      <x v="436"/>
    </i>
    <i>
      <x v="437"/>
    </i>
    <i>
      <x v="442"/>
    </i>
    <i>
      <x v="448"/>
    </i>
    <i>
      <x v="449"/>
    </i>
    <i>
      <x v="450"/>
    </i>
    <i>
      <x v="451"/>
    </i>
    <i>
      <x v="452"/>
    </i>
    <i>
      <x v="455"/>
    </i>
    <i>
      <x v="460"/>
    </i>
    <i>
      <x v="461"/>
    </i>
    <i>
      <x v="463"/>
    </i>
    <i>
      <x v="466"/>
    </i>
    <i>
      <x v="468"/>
    </i>
    <i>
      <x v="472"/>
    </i>
    <i>
      <x v="473"/>
    </i>
    <i>
      <x v="474"/>
    </i>
    <i>
      <x v="477"/>
    </i>
    <i>
      <x v="482"/>
    </i>
    <i>
      <x v="483"/>
    </i>
    <i>
      <x v="485"/>
    </i>
    <i>
      <x v="487"/>
    </i>
    <i>
      <x v="490"/>
    </i>
    <i>
      <x v="493"/>
    </i>
    <i>
      <x v="496"/>
    </i>
    <i>
      <x v="497"/>
    </i>
    <i>
      <x v="498"/>
    </i>
    <i>
      <x v="499"/>
    </i>
    <i>
      <x v="500"/>
    </i>
    <i>
      <x v="501"/>
    </i>
    <i>
      <x v="504"/>
    </i>
    <i>
      <x v="506"/>
    </i>
    <i>
      <x v="508"/>
    </i>
    <i>
      <x v="509"/>
    </i>
    <i>
      <x v="514"/>
    </i>
    <i>
      <x v="519"/>
    </i>
    <i>
      <x v="520"/>
    </i>
    <i>
      <x v="525"/>
    </i>
    <i>
      <x v="526"/>
    </i>
    <i>
      <x v="531"/>
    </i>
    <i>
      <x v="532"/>
    </i>
    <i>
      <x v="534"/>
    </i>
    <i>
      <x v="535"/>
    </i>
    <i>
      <x v="537"/>
    </i>
    <i>
      <x v="539"/>
    </i>
    <i>
      <x v="540"/>
    </i>
    <i>
      <x v="545"/>
    </i>
    <i>
      <x v="546"/>
    </i>
    <i>
      <x v="547"/>
    </i>
    <i>
      <x v="549"/>
    </i>
    <i>
      <x v="553"/>
    </i>
    <i>
      <x v="555"/>
    </i>
    <i>
      <x v="559"/>
    </i>
    <i>
      <x v="560"/>
    </i>
    <i>
      <x v="562"/>
    </i>
    <i>
      <x v="564"/>
    </i>
    <i>
      <x v="566"/>
    </i>
    <i>
      <x v="570"/>
    </i>
    <i>
      <x v="573"/>
    </i>
    <i>
      <x v="574"/>
    </i>
    <i>
      <x v="576"/>
    </i>
    <i>
      <x v="577"/>
    </i>
    <i>
      <x v="578"/>
    </i>
    <i>
      <x v="580"/>
    </i>
    <i>
      <x v="581"/>
    </i>
    <i>
      <x v="584"/>
    </i>
    <i>
      <x v="585"/>
    </i>
    <i>
      <x v="586"/>
    </i>
    <i>
      <x v="587"/>
    </i>
    <i>
      <x v="588"/>
    </i>
    <i>
      <x v="591"/>
    </i>
    <i>
      <x v="594"/>
    </i>
    <i>
      <x v="596"/>
    </i>
    <i>
      <x v="600"/>
    </i>
    <i>
      <x v="601"/>
    </i>
    <i>
      <x v="602"/>
    </i>
    <i>
      <x v="603"/>
    </i>
    <i>
      <x v="604"/>
    </i>
    <i>
      <x v="606"/>
    </i>
    <i>
      <x v="608"/>
    </i>
    <i>
      <x v="609"/>
    </i>
    <i>
      <x v="611"/>
    </i>
    <i>
      <x v="614"/>
    </i>
    <i>
      <x v="617"/>
    </i>
    <i>
      <x v="619"/>
    </i>
    <i>
      <x v="620"/>
    </i>
    <i>
      <x v="621"/>
    </i>
    <i>
      <x v="624"/>
    </i>
    <i>
      <x v="627"/>
    </i>
    <i>
      <x v="628"/>
    </i>
    <i>
      <x v="632"/>
    </i>
    <i>
      <x v="634"/>
    </i>
    <i>
      <x v="638"/>
    </i>
    <i>
      <x v="640"/>
    </i>
    <i>
      <x v="643"/>
    </i>
    <i>
      <x v="646"/>
    </i>
    <i>
      <x v="647"/>
    </i>
    <i>
      <x v="650"/>
    </i>
    <i>
      <x v="652"/>
    </i>
    <i>
      <x v="655"/>
    </i>
    <i>
      <x v="656"/>
    </i>
    <i>
      <x v="657"/>
    </i>
    <i>
      <x v="660"/>
    </i>
    <i>
      <x v="661"/>
    </i>
    <i>
      <x v="666"/>
    </i>
    <i>
      <x v="667"/>
    </i>
    <i>
      <x v="669"/>
    </i>
    <i>
      <x v="672"/>
    </i>
    <i>
      <x v="673"/>
    </i>
    <i>
      <x v="675"/>
    </i>
    <i>
      <x v="678"/>
    </i>
    <i>
      <x v="680"/>
    </i>
    <i>
      <x v="684"/>
    </i>
    <i>
      <x v="685"/>
    </i>
    <i>
      <x v="686"/>
    </i>
    <i>
      <x v="687"/>
    </i>
    <i>
      <x v="689"/>
    </i>
    <i>
      <x v="690"/>
    </i>
    <i>
      <x v="692"/>
    </i>
    <i>
      <x v="695"/>
    </i>
    <i>
      <x v="697"/>
    </i>
    <i>
      <x v="700"/>
    </i>
    <i>
      <x v="702"/>
    </i>
    <i>
      <x v="703"/>
    </i>
    <i>
      <x v="704"/>
    </i>
    <i>
      <x v="708"/>
    </i>
    <i>
      <x v="711"/>
    </i>
    <i>
      <x v="714"/>
    </i>
    <i>
      <x v="716"/>
    </i>
    <i>
      <x v="718"/>
    </i>
    <i>
      <x v="719"/>
    </i>
    <i>
      <x v="723"/>
    </i>
    <i>
      <x v="724"/>
    </i>
    <i>
      <x v="725"/>
    </i>
    <i>
      <x v="726"/>
    </i>
    <i>
      <x v="729"/>
    </i>
    <i>
      <x v="732"/>
    </i>
    <i>
      <x v="733"/>
    </i>
    <i>
      <x v="736"/>
    </i>
    <i>
      <x v="737"/>
    </i>
    <i>
      <x v="738"/>
    </i>
    <i>
      <x v="741"/>
    </i>
    <i>
      <x v="742"/>
    </i>
    <i>
      <x v="745"/>
    </i>
    <i>
      <x v="749"/>
    </i>
    <i>
      <x v="751"/>
    </i>
    <i>
      <x v="753"/>
    </i>
    <i>
      <x v="754"/>
    </i>
    <i>
      <x v="758"/>
    </i>
    <i>
      <x v="760"/>
    </i>
    <i>
      <x v="766"/>
    </i>
    <i>
      <x v="767"/>
    </i>
    <i>
      <x v="770"/>
    </i>
    <i>
      <x v="771"/>
    </i>
    <i>
      <x v="776"/>
    </i>
    <i>
      <x v="777"/>
    </i>
    <i>
      <x v="779"/>
    </i>
    <i>
      <x v="780"/>
    </i>
    <i>
      <x v="781"/>
    </i>
    <i>
      <x v="786"/>
    </i>
    <i>
      <x v="787"/>
    </i>
    <i>
      <x v="789"/>
    </i>
    <i>
      <x v="792"/>
    </i>
    <i>
      <x v="794"/>
    </i>
    <i>
      <x v="795"/>
    </i>
    <i>
      <x v="796"/>
    </i>
    <i>
      <x v="798"/>
    </i>
    <i>
      <x v="800"/>
    </i>
    <i>
      <x v="802"/>
    </i>
    <i>
      <x v="803"/>
    </i>
    <i>
      <x v="804"/>
    </i>
    <i>
      <x v="807"/>
    </i>
    <i>
      <x v="811"/>
    </i>
    <i>
      <x v="812"/>
    </i>
    <i>
      <x v="817"/>
    </i>
    <i>
      <x v="820"/>
    </i>
    <i>
      <x v="821"/>
    </i>
    <i>
      <x v="828"/>
    </i>
    <i>
      <x v="830"/>
    </i>
    <i>
      <x v="832"/>
    </i>
    <i>
      <x v="834"/>
    </i>
    <i>
      <x v="841"/>
    </i>
    <i>
      <x v="842"/>
    </i>
    <i>
      <x v="843"/>
    </i>
    <i>
      <x v="845"/>
    </i>
    <i>
      <x v="846"/>
    </i>
    <i>
      <x v="847"/>
    </i>
    <i>
      <x v="849"/>
    </i>
    <i>
      <x v="851"/>
    </i>
    <i>
      <x v="854"/>
    </i>
    <i>
      <x v="855"/>
    </i>
    <i>
      <x v="856"/>
    </i>
    <i>
      <x v="857"/>
    </i>
    <i>
      <x v="858"/>
    </i>
    <i>
      <x v="861"/>
    </i>
    <i>
      <x v="864"/>
    </i>
    <i>
      <x v="867"/>
    </i>
    <i>
      <x v="869"/>
    </i>
    <i>
      <x v="871"/>
    </i>
    <i>
      <x v="872"/>
    </i>
    <i>
      <x v="877"/>
    </i>
    <i>
      <x v="878"/>
    </i>
    <i>
      <x v="879"/>
    </i>
    <i>
      <x v="881"/>
    </i>
    <i>
      <x v="882"/>
    </i>
    <i>
      <x v="885"/>
    </i>
    <i>
      <x v="889"/>
    </i>
    <i>
      <x v="890"/>
    </i>
    <i>
      <x v="894"/>
    </i>
    <i>
      <x v="901"/>
    </i>
    <i>
      <x v="903"/>
    </i>
    <i>
      <x v="906"/>
    </i>
    <i>
      <x v="910"/>
    </i>
    <i>
      <x v="916"/>
    </i>
    <i>
      <x v="919"/>
    </i>
    <i>
      <x v="920"/>
    </i>
    <i>
      <x v="922"/>
    </i>
    <i>
      <x v="923"/>
    </i>
    <i>
      <x v="925"/>
    </i>
    <i>
      <x v="932"/>
    </i>
    <i>
      <x v="933"/>
    </i>
    <i>
      <x v="935"/>
    </i>
    <i>
      <x v="945"/>
    </i>
    <i>
      <x v="947"/>
    </i>
    <i>
      <x v="948"/>
    </i>
    <i>
      <x v="951"/>
    </i>
    <i>
      <x v="953"/>
    </i>
    <i>
      <x v="954"/>
    </i>
    <i>
      <x v="955"/>
    </i>
    <i>
      <x v="957"/>
    </i>
    <i>
      <x v="960"/>
    </i>
    <i>
      <x v="964"/>
    </i>
    <i>
      <x v="966"/>
    </i>
    <i>
      <x v="969"/>
    </i>
    <i>
      <x v="973"/>
    </i>
    <i>
      <x v="977"/>
    </i>
    <i>
      <x v="983"/>
    </i>
    <i>
      <x v="987"/>
    </i>
    <i>
      <x v="990"/>
    </i>
    <i>
      <x v="993"/>
    </i>
    <i>
      <x v="997"/>
    </i>
    <i>
      <x v="1000"/>
    </i>
    <i>
      <x v="1001"/>
    </i>
    <i>
      <x v="1003"/>
    </i>
    <i>
      <x v="1004"/>
    </i>
    <i>
      <x v="1006"/>
    </i>
    <i>
      <x v="1007"/>
    </i>
    <i>
      <x v="1008"/>
    </i>
    <i>
      <x v="1009"/>
    </i>
    <i>
      <x v="1010"/>
    </i>
    <i>
      <x v="1012"/>
    </i>
    <i>
      <x v="1017"/>
    </i>
    <i>
      <x v="1021"/>
    </i>
    <i>
      <x v="1023"/>
    </i>
    <i>
      <x v="1026"/>
    </i>
    <i>
      <x v="1028"/>
    </i>
    <i>
      <x v="1030"/>
    </i>
    <i>
      <x v="1031"/>
    </i>
    <i>
      <x v="1034"/>
    </i>
    <i>
      <x v="1036"/>
    </i>
    <i>
      <x v="1037"/>
    </i>
    <i>
      <x v="1039"/>
    </i>
    <i>
      <x v="1040"/>
    </i>
    <i>
      <x v="1043"/>
    </i>
    <i>
      <x v="1047"/>
    </i>
    <i>
      <x v="1049"/>
    </i>
    <i>
      <x v="1050"/>
    </i>
    <i>
      <x v="1051"/>
    </i>
    <i>
      <x v="1054"/>
    </i>
    <i>
      <x v="1056"/>
    </i>
    <i>
      <x v="1059"/>
    </i>
    <i>
      <x v="1060"/>
    </i>
    <i>
      <x v="1061"/>
    </i>
    <i>
      <x v="1064"/>
    </i>
    <i>
      <x v="1065"/>
    </i>
    <i>
      <x v="1069"/>
    </i>
    <i>
      <x v="1070"/>
    </i>
    <i>
      <x v="1072"/>
    </i>
    <i>
      <x v="1073"/>
    </i>
    <i>
      <x v="107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X1:AD1017" firstHeaderRow="0" firstDataRow="1" firstDataCol="1"/>
  <pivotFields count="19">
    <pivotField numFmtId="164" showAll="0"/>
    <pivotField dataField="1" numFmtId="165" showAll="0"/>
    <pivotField axis="axisRow" dataField="1" showAll="0" sortType="descending">
      <items count="1078">
        <item x="107"/>
        <item x="160"/>
        <item x="422"/>
        <item x="49"/>
        <item x="748"/>
        <item x="206"/>
        <item x="525"/>
        <item x="452"/>
        <item x="546"/>
        <item x="456"/>
        <item x="648"/>
        <item x="320"/>
        <item x="453"/>
        <item x="329"/>
        <item x="307"/>
        <item x="18"/>
        <item x="56"/>
        <item x="213"/>
        <item x="335"/>
        <item x="609"/>
        <item x="672"/>
        <item x="336"/>
        <item x="695"/>
        <item x="587"/>
        <item x="670"/>
        <item x="544"/>
        <item x="316"/>
        <item x="465"/>
        <item x="702"/>
        <item x="707"/>
        <item x="401"/>
        <item x="268"/>
        <item x="377"/>
        <item x="305"/>
        <item x="9"/>
        <item x="186"/>
        <item x="520"/>
        <item x="251"/>
        <item x="483"/>
        <item x="29"/>
        <item x="462"/>
        <item x="719"/>
        <item x="177"/>
        <item x="534"/>
        <item x="493"/>
        <item x="233"/>
        <item x="517"/>
        <item x="639"/>
        <item x="586"/>
        <item x="475"/>
        <item x="711"/>
        <item x="742"/>
        <item x="716"/>
        <item x="628"/>
        <item x="170"/>
        <item x="262"/>
        <item x="684"/>
        <item x="562"/>
        <item x="617"/>
        <item x="621"/>
        <item x="253"/>
        <item x="180"/>
        <item x="661"/>
        <item x="132"/>
        <item x="447"/>
        <item x="419"/>
        <item x="393"/>
        <item x="802"/>
        <item x="24"/>
        <item x="368"/>
        <item x="288"/>
        <item x="81"/>
        <item x="296"/>
        <item x="303"/>
        <item x="597"/>
        <item x="775"/>
        <item x="764"/>
        <item x="440"/>
        <item x="680"/>
        <item x="172"/>
        <item x="411"/>
        <item x="149"/>
        <item x="450"/>
        <item x="725"/>
        <item x="732"/>
        <item x="269"/>
        <item x="294"/>
        <item x="205"/>
        <item x="510"/>
        <item x="366"/>
        <item x="504"/>
        <item x="674"/>
        <item x="590"/>
        <item x="389"/>
        <item x="528"/>
        <item x="744"/>
        <item x="743"/>
        <item x="228"/>
        <item x="618"/>
        <item x="471"/>
        <item x="159"/>
        <item x="74"/>
        <item x="110"/>
        <item x="634"/>
        <item x="214"/>
        <item x="627"/>
        <item x="22"/>
        <item x="426"/>
        <item x="88"/>
        <item x="65"/>
        <item x="265"/>
        <item x="550"/>
        <item x="571"/>
        <item x="484"/>
        <item x="783"/>
        <item x="470"/>
        <item x="407"/>
        <item x="327"/>
        <item x="572"/>
        <item x="247"/>
        <item x="529"/>
        <item x="40"/>
        <item x="770"/>
        <item x="347"/>
        <item x="2"/>
        <item x="699"/>
        <item x="585"/>
        <item x="391"/>
        <item x="343"/>
        <item x="308"/>
        <item x="812"/>
        <item x="23"/>
        <item x="789"/>
        <item x="48"/>
        <item x="837"/>
        <item x="820"/>
        <item x="480"/>
        <item x="381"/>
        <item x="815"/>
        <item x="694"/>
        <item x="535"/>
        <item x="63"/>
        <item x="545"/>
        <item x="512"/>
        <item x="162"/>
        <item x="735"/>
        <item x="318"/>
        <item x="615"/>
        <item x="341"/>
        <item x="360"/>
        <item x="501"/>
        <item x="131"/>
        <item x="466"/>
        <item x="128"/>
        <item x="486"/>
        <item x="126"/>
        <item x="705"/>
        <item x="437"/>
        <item x="834"/>
        <item x="519"/>
        <item x="342"/>
        <item x="499"/>
        <item x="605"/>
        <item x="8"/>
        <item x="225"/>
        <item x="542"/>
        <item x="72"/>
        <item x="727"/>
        <item x="791"/>
        <item x="646"/>
        <item x="317"/>
        <item x="581"/>
        <item x="751"/>
        <item x="454"/>
        <item x="703"/>
        <item x="740"/>
        <item x="574"/>
        <item x="17"/>
        <item x="396"/>
        <item x="723"/>
        <item x="365"/>
        <item x="1"/>
        <item x="690"/>
        <item x="710"/>
        <item x="664"/>
        <item x="142"/>
        <item x="577"/>
        <item x="638"/>
        <item x="662"/>
        <item x="671"/>
        <item x="145"/>
        <item x="383"/>
        <item x="84"/>
        <item x="704"/>
        <item x="644"/>
        <item x="720"/>
        <item x="302"/>
        <item x="67"/>
        <item x="374"/>
        <item x="497"/>
        <item x="566"/>
        <item x="767"/>
        <item x="741"/>
        <item x="284"/>
        <item x="73"/>
        <item x="682"/>
        <item x="6"/>
        <item x="217"/>
        <item x="200"/>
        <item x="551"/>
        <item x="311"/>
        <item x="183"/>
        <item x="105"/>
        <item x="430"/>
        <item x="712"/>
        <item x="274"/>
        <item x="806"/>
        <item x="822"/>
        <item x="653"/>
        <item x="39"/>
        <item x="11"/>
        <item x="679"/>
        <item x="361"/>
        <item x="236"/>
        <item x="490"/>
        <item x="380"/>
        <item x="813"/>
        <item x="101"/>
        <item x="414"/>
        <item x="650"/>
        <item x="212"/>
        <item x="616"/>
        <item x="261"/>
        <item x="286"/>
        <item x="596"/>
        <item x="442"/>
        <item x="357"/>
        <item x="237"/>
        <item x="656"/>
        <item x="568"/>
        <item x="350"/>
        <item x="651"/>
        <item x="28"/>
        <item x="409"/>
        <item x="12"/>
        <item x="701"/>
        <item x="203"/>
        <item x="255"/>
        <item x="254"/>
        <item x="541"/>
        <item x="416"/>
        <item x="306"/>
        <item x="404"/>
        <item x="220"/>
        <item x="60"/>
        <item x="724"/>
        <item x="641"/>
        <item x="259"/>
        <item x="491"/>
        <item x="387"/>
        <item x="569"/>
        <item x="102"/>
        <item x="556"/>
        <item x="98"/>
        <item x="488"/>
        <item x="516"/>
        <item x="624"/>
        <item x="175"/>
        <item x="61"/>
        <item x="151"/>
        <item x="239"/>
        <item x="309"/>
        <item x="379"/>
        <item x="778"/>
        <item x="833"/>
        <item x="457"/>
        <item x="93"/>
        <item x="498"/>
        <item x="235"/>
        <item x="337"/>
        <item x="582"/>
        <item x="794"/>
        <item x="138"/>
        <item x="332"/>
        <item m="1" x="1066"/>
        <item x="266"/>
        <item x="108"/>
        <item x="322"/>
        <item x="292"/>
        <item x="824"/>
        <item x="349"/>
        <item x="635"/>
        <item x="167"/>
        <item x="408"/>
        <item x="731"/>
        <item x="734"/>
        <item x="722"/>
        <item x="295"/>
        <item x="821"/>
        <item x="119"/>
        <item x="830"/>
        <item x="809"/>
        <item x="780"/>
        <item x="439"/>
        <item x="243"/>
        <item x="99"/>
        <item x="814"/>
        <item x="331"/>
        <item x="348"/>
        <item x="539"/>
        <item x="104"/>
        <item x="58"/>
        <item x="293"/>
        <item x="354"/>
        <item x="244"/>
        <item x="204"/>
        <item x="287"/>
        <item x="238"/>
        <item x="75"/>
        <item x="276"/>
        <item x="70"/>
        <item x="760"/>
        <item x="248"/>
        <item x="300"/>
        <item x="692"/>
        <item x="187"/>
        <item x="103"/>
        <item x="631"/>
        <item x="527"/>
        <item x="30"/>
        <item x="171"/>
        <item x="750"/>
        <item x="660"/>
        <item x="282"/>
        <item x="796"/>
        <item x="799"/>
        <item x="658"/>
        <item x="353"/>
        <item x="431"/>
        <item x="130"/>
        <item x="42"/>
        <item x="256"/>
        <item x="474"/>
        <item x="113"/>
        <item x="808"/>
        <item x="828"/>
        <item x="199"/>
        <item x="363"/>
        <item x="91"/>
        <item x="76"/>
        <item x="216"/>
        <item x="323"/>
        <item x="16"/>
        <item x="468"/>
        <item x="97"/>
        <item x="472"/>
        <item x="319"/>
        <item x="47"/>
        <item x="141"/>
        <item x="643"/>
        <item x="675"/>
        <item x="4"/>
        <item x="655"/>
        <item x="666"/>
        <item x="35"/>
        <item x="593"/>
        <item x="693"/>
        <item x="125"/>
        <item x="533"/>
        <item x="689"/>
        <item x="277"/>
        <item x="192"/>
        <item x="513"/>
        <item x="797"/>
        <item x="352"/>
        <item x="369"/>
        <item x="92"/>
        <item x="155"/>
        <item x="137"/>
        <item x="362"/>
        <item x="260"/>
        <item x="774"/>
        <item x="494"/>
        <item x="405"/>
        <item x="45"/>
        <item x="413"/>
        <item x="709"/>
        <item x="43"/>
        <item x="121"/>
        <item x="681"/>
        <item x="321"/>
        <item x="594"/>
        <item x="558"/>
        <item x="150"/>
        <item x="371"/>
        <item x="275"/>
        <item x="543"/>
        <item x="463"/>
        <item x="686"/>
        <item x="507"/>
        <item x="384"/>
        <item x="721"/>
        <item x="589"/>
        <item x="201"/>
        <item x="87"/>
        <item x="37"/>
        <item x="26"/>
        <item x="779"/>
        <item x="803"/>
        <item x="109"/>
        <item x="356"/>
        <item x="531"/>
        <item x="355"/>
        <item x="82"/>
        <item x="221"/>
        <item x="143"/>
        <item x="713"/>
        <item x="793"/>
        <item x="7"/>
        <item x="118"/>
        <item x="620"/>
        <item x="68"/>
        <item x="595"/>
        <item x="606"/>
        <item x="197"/>
        <item x="623"/>
        <item x="816"/>
        <item x="390"/>
        <item m="1" x="1053"/>
        <item x="41"/>
        <item x="313"/>
        <item x="654"/>
        <item x="832"/>
        <item x="788"/>
        <item x="762"/>
        <item x="36"/>
        <item x="715"/>
        <item x="604"/>
        <item x="267"/>
        <item x="271"/>
        <item x="473"/>
        <item x="714"/>
        <item x="291"/>
        <item x="207"/>
        <item x="476"/>
        <item x="134"/>
        <item x="761"/>
        <item m="1" x="1019"/>
        <item x="708"/>
        <item x="301"/>
        <item x="231"/>
        <item x="469"/>
        <item x="181"/>
        <item x="599"/>
        <item x="537"/>
        <item x="382"/>
        <item x="841"/>
        <item x="388"/>
        <item x="406"/>
        <item x="588"/>
        <item x="622"/>
        <item x="549"/>
        <item x="298"/>
        <item x="739"/>
        <item x="398"/>
        <item x="807"/>
        <item x="683"/>
        <item x="359"/>
        <item x="506"/>
        <item x="567"/>
        <item x="157"/>
        <item x="487"/>
        <item x="120"/>
        <item x="397"/>
        <item x="573"/>
        <item x="10"/>
        <item x="174"/>
        <item x="753"/>
        <item x="584"/>
        <item x="299"/>
        <item x="592"/>
        <item x="304"/>
        <item x="328"/>
        <item x="280"/>
        <item x="395"/>
        <item x="264"/>
        <item x="399"/>
        <item x="511"/>
        <item x="245"/>
        <item x="410"/>
        <item x="59"/>
        <item x="479"/>
        <item x="31"/>
        <item x="508"/>
        <item x="94"/>
        <item x="202"/>
        <item x="153"/>
        <item x="80"/>
        <item x="555"/>
        <item x="51"/>
        <item x="591"/>
        <item x="817"/>
        <item x="530"/>
        <item x="57"/>
        <item x="257"/>
        <item x="785"/>
        <item x="607"/>
        <item x="805"/>
        <item x="458"/>
        <item x="403"/>
        <item x="152"/>
        <item x="90"/>
        <item x="795"/>
        <item x="184"/>
        <item x="226"/>
        <item x="811"/>
        <item x="765"/>
        <item x="435"/>
        <item x="489"/>
        <item x="777"/>
        <item x="659"/>
        <item x="438"/>
        <item x="563"/>
        <item x="168"/>
        <item x="601"/>
        <item x="823"/>
        <item x="165"/>
        <item x="640"/>
        <item x="481"/>
        <item x="140"/>
        <item x="219"/>
        <item x="117"/>
        <item x="95"/>
        <item x="798"/>
        <item x="612"/>
        <item x="83"/>
        <item x="706"/>
        <item x="755"/>
        <item x="839"/>
        <item x="69"/>
        <item x="370"/>
        <item x="270"/>
        <item x="5"/>
        <item x="647"/>
        <item x="191"/>
        <item x="129"/>
        <item x="598"/>
        <item x="677"/>
        <item x="700"/>
        <item x="485"/>
        <item x="169"/>
        <item x="771"/>
        <item x="15"/>
        <item x="339"/>
        <item x="421"/>
        <item x="559"/>
        <item x="636"/>
        <item x="729"/>
        <item x="432"/>
        <item x="179"/>
        <item x="768"/>
        <item x="745"/>
        <item x="14"/>
        <item x="19"/>
        <item x="505"/>
        <item x="32"/>
        <item x="218"/>
        <item x="772"/>
        <item x="158"/>
        <item x="667"/>
        <item x="521"/>
        <item x="580"/>
        <item x="417"/>
        <item x="763"/>
        <item x="106"/>
        <item x="570"/>
        <item x="53"/>
        <item x="258"/>
        <item x="297"/>
        <item x="495"/>
        <item x="784"/>
        <item x="436"/>
        <item x="230"/>
        <item x="64"/>
        <item x="747"/>
        <item x="790"/>
        <item x="252"/>
        <item x="827"/>
        <item x="50"/>
        <item x="836"/>
        <item x="842"/>
        <item x="123"/>
        <item x="819"/>
        <item x="161"/>
        <item x="223"/>
        <item x="111"/>
        <item x="445"/>
        <item x="552"/>
        <item x="726"/>
        <item x="649"/>
        <item x="554"/>
        <item x="477"/>
        <item x="166"/>
        <item x="678"/>
        <item x="246"/>
        <item x="312"/>
        <item x="756"/>
        <item x="198"/>
        <item x="451"/>
        <item x="386"/>
        <item x="66"/>
        <item x="459"/>
        <item x="250"/>
        <item x="637"/>
        <item x="100"/>
        <item x="46"/>
        <item x="787"/>
        <item x="758"/>
        <item x="136"/>
        <item x="344"/>
        <item x="89"/>
        <item x="285"/>
        <item x="147"/>
        <item x="182"/>
        <item x="124"/>
        <item x="425"/>
        <item x="482"/>
        <item x="21"/>
        <item x="375"/>
        <item x="281"/>
        <item x="112"/>
        <item x="632"/>
        <item x="826"/>
        <item x="340"/>
        <item x="394"/>
        <item x="418"/>
        <item x="800"/>
        <item x="600"/>
        <item x="215"/>
        <item x="156"/>
        <item x="633"/>
        <item x="515"/>
        <item x="188"/>
        <item x="96"/>
        <item x="314"/>
        <item x="782"/>
        <item x="464"/>
        <item x="424"/>
        <item x="810"/>
        <item x="773"/>
        <item x="467"/>
        <item x="358"/>
        <item x="346"/>
        <item x="496"/>
        <item x="222"/>
        <item x="553"/>
        <item x="766"/>
        <item x="434"/>
        <item x="210"/>
        <item x="518"/>
        <item x="338"/>
        <item x="630"/>
        <item x="224"/>
        <item x="367"/>
        <item x="279"/>
        <item x="602"/>
        <item x="835"/>
        <item x="148"/>
        <item x="749"/>
        <item x="232"/>
        <item x="754"/>
        <item x="576"/>
        <item x="460"/>
        <item x="676"/>
        <item x="86"/>
        <item x="289"/>
        <item x="190"/>
        <item x="240"/>
        <item x="402"/>
        <item x="330"/>
        <item x="241"/>
        <item x="273"/>
        <item x="433"/>
        <item x="509"/>
        <item x="665"/>
        <item x="625"/>
        <item x="115"/>
        <item x="195"/>
        <item x="626"/>
        <item x="333"/>
        <item x="668"/>
        <item x="603"/>
        <item x="619"/>
        <item x="759"/>
        <item x="757"/>
        <item x="164"/>
        <item x="492"/>
        <item x="127"/>
        <item x="34"/>
        <item x="290"/>
        <item x="272"/>
        <item x="209"/>
        <item x="564"/>
        <item x="278"/>
        <item x="613"/>
        <item x="687"/>
        <item x="629"/>
        <item x="448"/>
        <item x="345"/>
        <item x="718"/>
        <item x="561"/>
        <item x="829"/>
        <item x="532"/>
        <item x="685"/>
        <item x="193"/>
        <item x="163"/>
        <item m="1" x="1061"/>
        <item x="733"/>
        <item x="444"/>
        <item x="52"/>
        <item x="242"/>
        <item x="522"/>
        <item x="71"/>
        <item x="428"/>
        <item x="818"/>
        <item x="769"/>
        <item x="373"/>
        <item x="196"/>
        <item x="208"/>
        <item x="688"/>
        <item x="392"/>
        <item x="548"/>
        <item x="211"/>
        <item x="776"/>
        <item x="62"/>
        <item x="728"/>
        <item x="194"/>
        <item x="334"/>
        <item x="578"/>
        <item x="547"/>
        <item x="423"/>
        <item x="645"/>
        <item x="610"/>
        <item x="27"/>
        <item x="441"/>
        <item x="146"/>
        <item x="557"/>
        <item x="579"/>
        <item x="691"/>
        <item x="840"/>
        <item x="738"/>
        <item x="524"/>
        <item x="536"/>
        <item x="781"/>
        <item x="44"/>
        <item x="669"/>
        <item x="478"/>
        <item x="326"/>
        <item x="54"/>
        <item x="696"/>
        <item x="503"/>
        <item x="420"/>
        <item x="502"/>
        <item x="229"/>
        <item x="737"/>
        <item x="461"/>
        <item x="20"/>
        <item x="801"/>
        <item x="697"/>
        <item x="325"/>
        <item x="25"/>
        <item x="154"/>
        <item x="565"/>
        <item x="376"/>
        <item x="324"/>
        <item x="611"/>
        <item x="825"/>
        <item x="351"/>
        <item x="133"/>
        <item x="77"/>
        <item x="449"/>
        <item x="144"/>
        <item x="364"/>
        <item x="116"/>
        <item x="560"/>
        <item x="652"/>
        <item x="79"/>
        <item x="583"/>
        <item x="249"/>
        <item x="400"/>
        <item x="78"/>
        <item x="673"/>
        <item x="804"/>
        <item x="746"/>
        <item x="446"/>
        <item x="698"/>
        <item x="415"/>
        <item x="263"/>
        <item x="838"/>
        <item x="455"/>
        <item x="538"/>
        <item x="189"/>
        <item x="523"/>
        <item x="792"/>
        <item x="64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x="831"/>
        <item x="139"/>
        <item x="13"/>
        <item x="752"/>
        <item x="135"/>
        <item x="378"/>
        <item x="38"/>
        <item x="227"/>
        <item x="614"/>
        <item x="85"/>
        <item x="730"/>
        <item x="443"/>
        <item x="41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m="1" x="1076"/>
        <item m="1" x="1046"/>
        <item m="1" x="1043"/>
        <item m="1" x="1041"/>
        <item m="1" x="1059"/>
        <item m="1" x="1075"/>
        <item m="1" x="1073"/>
        <item m="1" x="1064"/>
        <item m="1" x="1070"/>
        <item m="1" x="1024"/>
        <item m="1" x="1018"/>
        <item m="1" x="1052"/>
        <item m="1" x="1022"/>
        <item m="1" x="1040"/>
        <item m="1" x="1034"/>
        <item m="1" x="1072"/>
        <item m="1" x="1028"/>
        <item m="1" x="1037"/>
        <item m="1" x="1026"/>
        <item m="1" x="1067"/>
        <item m="1" x="1032"/>
        <item x="970"/>
        <item x="971"/>
        <item x="972"/>
        <item x="973"/>
        <item x="974"/>
        <item x="975"/>
        <item x="976"/>
        <item x="977"/>
        <item x="978"/>
        <item x="979"/>
        <item x="980"/>
        <item x="981"/>
        <item x="982"/>
        <item x="983"/>
        <item x="984"/>
        <item x="985"/>
        <item x="986"/>
        <item x="987"/>
        <item x="988"/>
        <item x="989"/>
        <item x="990"/>
        <item x="991"/>
        <item x="992"/>
        <item x="993"/>
        <item x="994"/>
        <item m="1" x="1065"/>
        <item m="1" x="1036"/>
        <item m="1" x="1039"/>
        <item m="1" x="1060"/>
        <item m="1" x="1047"/>
        <item m="1" x="1035"/>
        <item m="1" x="1050"/>
        <item m="1" x="1038"/>
        <item m="1" x="1033"/>
        <item m="1" x="1068"/>
        <item m="1" x="1062"/>
        <item x="995"/>
        <item x="996"/>
        <item x="997"/>
        <item x="998"/>
        <item x="999"/>
        <item x="1000"/>
        <item x="1001"/>
        <item x="1002"/>
        <item m="1" x="1025"/>
        <item m="1" x="1058"/>
        <item m="1" x="1048"/>
        <item m="1" x="1063"/>
        <item m="1" x="1074"/>
        <item m="1" x="1027"/>
        <item m="1" x="1045"/>
        <item m="1" x="1017"/>
        <item m="1" x="1069"/>
        <item m="1" x="1057"/>
        <item m="1" x="1049"/>
        <item x="1003"/>
        <item x="1004"/>
        <item x="1005"/>
        <item x="1006"/>
        <item x="1007"/>
        <item x="1008"/>
        <item x="1009"/>
        <item x="1010"/>
        <item x="1011"/>
        <item m="1" x="1020"/>
        <item m="1" x="1051"/>
        <item m="1" x="1023"/>
        <item m="1" x="1055"/>
        <item m="1" x="1021"/>
        <item m="1" x="1071"/>
        <item m="1" x="1030"/>
        <item m="1" x="1054"/>
        <item m="1" x="1042"/>
        <item m="1" x="1031"/>
        <item m="1" x="1044"/>
        <item x="1012"/>
        <item x="1013"/>
        <item x="1014"/>
        <item x="1015"/>
        <item x="0"/>
        <item m="1" x="1056"/>
        <item x="3"/>
        <item m="1" x="1016"/>
        <item t="default"/>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defaultSubtotal="0"/>
    <pivotField showAll="0" defaultSubtotal="0"/>
  </pivotFields>
  <rowFields count="1">
    <field x="2"/>
  </rowFields>
  <rowItems count="1016">
    <i>
      <x v="361"/>
    </i>
    <i>
      <x v="1075"/>
    </i>
    <i>
      <x v="630"/>
    </i>
    <i>
      <x v="481"/>
    </i>
    <i>
      <x v="419"/>
    </i>
    <i>
      <x v="595"/>
    </i>
    <i>
      <x v="526"/>
    </i>
    <i>
      <x v="444"/>
    </i>
    <i>
      <x v="513"/>
    </i>
    <i>
      <x v="611"/>
    </i>
    <i>
      <x v="766"/>
    </i>
    <i>
      <x v="208"/>
    </i>
    <i>
      <x v="102"/>
    </i>
    <i>
      <x v="821"/>
    </i>
    <i>
      <x v="380"/>
    </i>
    <i>
      <x v="678"/>
    </i>
    <i>
      <x v="583"/>
    </i>
    <i>
      <x v="621"/>
    </i>
    <i>
      <x v="140"/>
    </i>
    <i>
      <x v="32"/>
    </i>
    <i>
      <x v="531"/>
    </i>
    <i>
      <x v="686"/>
    </i>
    <i>
      <x v="124"/>
    </i>
    <i>
      <x v="34"/>
    </i>
    <i>
      <x v="522"/>
    </i>
    <i>
      <x v="418"/>
    </i>
    <i>
      <x v="409"/>
    </i>
    <i>
      <x v="739"/>
    </i>
    <i>
      <x v="212"/>
    </i>
    <i>
      <x v="379"/>
    </i>
    <i>
      <x v="574"/>
    </i>
    <i>
      <x v="1073"/>
    </i>
    <i>
      <x v="79"/>
    </i>
    <i>
      <x v="163"/>
    </i>
    <i>
      <x v="566"/>
    </i>
    <i>
      <x v="710"/>
    </i>
    <i>
      <x v="839"/>
    </i>
    <i>
      <x v="343"/>
    </i>
    <i>
      <x/>
    </i>
    <i>
      <x v="703"/>
    </i>
    <i>
      <x v="577"/>
    </i>
    <i>
      <x v="783"/>
    </i>
    <i>
      <x v="657"/>
    </i>
    <i>
      <x v="282"/>
    </i>
    <i>
      <x v="484"/>
    </i>
    <i>
      <x v="286"/>
    </i>
    <i>
      <x v="181"/>
    </i>
    <i>
      <x v="542"/>
    </i>
    <i>
      <x v="438"/>
    </i>
    <i>
      <x v="101"/>
    </i>
    <i>
      <x v="290"/>
    </i>
    <i>
      <x v="683"/>
    </i>
    <i>
      <x v="558"/>
    </i>
    <i>
      <x v="31"/>
    </i>
    <i>
      <x v="628"/>
    </i>
    <i>
      <x v="808"/>
    </i>
    <i>
      <x v="680"/>
    </i>
    <i>
      <x v="695"/>
    </i>
    <i>
      <x v="303"/>
    </i>
    <i>
      <x v="299"/>
    </i>
    <i>
      <x v="265"/>
    </i>
    <i>
      <x v="644"/>
    </i>
    <i>
      <x v="161"/>
    </i>
    <i>
      <x v="206"/>
    </i>
    <i>
      <x v="88"/>
    </i>
    <i>
      <x v="813"/>
    </i>
    <i>
      <x v="372"/>
    </i>
    <i>
      <x v="518"/>
    </i>
    <i>
      <x v="612"/>
    </i>
    <i>
      <x v="6"/>
    </i>
    <i>
      <x v="113"/>
    </i>
    <i>
      <x v="43"/>
    </i>
    <i>
      <x v="213"/>
    </i>
    <i>
      <x v="134"/>
    </i>
    <i>
      <x v="763"/>
    </i>
    <i>
      <x v="3"/>
    </i>
    <i>
      <x v="467"/>
    </i>
    <i>
      <x v="2"/>
    </i>
    <i>
      <x v="276"/>
    </i>
    <i>
      <x v="25"/>
    </i>
    <i>
      <x v="508"/>
    </i>
    <i>
      <x v="666"/>
    </i>
    <i>
      <x v="257"/>
    </i>
    <i>
      <x v="487"/>
    </i>
    <i>
      <x v="248"/>
    </i>
    <i>
      <x v="681"/>
    </i>
    <i>
      <x v="773"/>
    </i>
    <i>
      <x v="554"/>
    </i>
    <i>
      <x v="49"/>
    </i>
    <i>
      <x v="790"/>
    </i>
    <i>
      <x v="7"/>
    </i>
    <i>
      <x v="341"/>
    </i>
    <i>
      <x v="655"/>
    </i>
    <i>
      <x v="133"/>
    </i>
    <i>
      <x v="97"/>
    </i>
    <i>
      <x v="69"/>
    </i>
    <i>
      <x v="261"/>
    </i>
    <i>
      <x v="224"/>
    </i>
    <i>
      <x v="667"/>
    </i>
    <i>
      <x v="689"/>
    </i>
    <i>
      <x v="842"/>
    </i>
    <i>
      <x v="388"/>
    </i>
    <i>
      <x v="328"/>
    </i>
    <i>
      <x v="228"/>
    </i>
    <i>
      <x v="197"/>
    </i>
    <i>
      <x v="651"/>
    </i>
    <i>
      <x v="307"/>
    </i>
    <i>
      <x v="376"/>
    </i>
    <i>
      <x v="430"/>
    </i>
    <i>
      <x v="396"/>
    </i>
    <i>
      <x v="109"/>
    </i>
    <i>
      <x v="399"/>
    </i>
    <i>
      <x v="509"/>
    </i>
    <i>
      <x v="233"/>
    </i>
    <i>
      <x v="277"/>
    </i>
    <i>
      <x v="370"/>
    </i>
    <i>
      <x v="969"/>
    </i>
    <i>
      <x v="634"/>
    </i>
    <i>
      <x v="378"/>
    </i>
    <i>
      <x v="297"/>
    </i>
    <i>
      <x v="439"/>
    </i>
    <i>
      <x v="610"/>
    </i>
    <i>
      <x v="622"/>
    </i>
    <i>
      <x v="664"/>
    </i>
    <i>
      <x v="530"/>
    </i>
    <i>
      <x v="219"/>
    </i>
    <i>
      <x v="211"/>
    </i>
    <i>
      <x v="57"/>
    </i>
    <i>
      <x v="777"/>
    </i>
    <i>
      <x v="383"/>
    </i>
    <i>
      <x v="70"/>
    </i>
    <i>
      <x v="339"/>
    </i>
    <i>
      <x v="160"/>
    </i>
    <i>
      <x v="349"/>
    </i>
    <i>
      <x v="728"/>
    </i>
    <i>
      <x v="697"/>
    </i>
    <i>
      <x v="190"/>
    </i>
    <i>
      <x v="452"/>
    </i>
    <i>
      <x v="64"/>
    </i>
    <i>
      <x v="165"/>
    </i>
    <i>
      <x v="242"/>
    </i>
    <i>
      <x v="236"/>
    </i>
    <i>
      <x v="586"/>
    </i>
    <i>
      <x v="535"/>
    </i>
    <i>
      <x v="377"/>
    </i>
    <i>
      <x v="639"/>
    </i>
    <i>
      <x v="283"/>
    </i>
    <i>
      <x v="472"/>
    </i>
    <i>
      <x v="244"/>
    </i>
    <i>
      <x v="371"/>
    </i>
    <i>
      <x v="192"/>
    </i>
    <i>
      <x v="33"/>
    </i>
    <i>
      <x v="999"/>
    </i>
    <i>
      <x v="834"/>
    </i>
    <i>
      <x v="744"/>
    </i>
    <i>
      <x v="178"/>
    </i>
    <i>
      <x v="251"/>
    </i>
    <i>
      <x v="304"/>
    </i>
    <i>
      <x v="394"/>
    </i>
    <i>
      <x v="44"/>
    </i>
    <i>
      <x v="618"/>
    </i>
    <i>
      <x v="676"/>
    </i>
    <i>
      <x v="475"/>
    </i>
    <i>
      <x v="308"/>
    </i>
    <i>
      <x v="27"/>
    </i>
    <i>
      <x v="9"/>
    </i>
    <i>
      <x v="627"/>
    </i>
    <i>
      <x v="650"/>
    </i>
    <i>
      <x v="403"/>
    </i>
    <i>
      <x v="338"/>
    </i>
    <i>
      <x v="493"/>
    </i>
    <i>
      <x v="840"/>
    </i>
    <i>
      <x v="623"/>
    </i>
    <i>
      <x v="707"/>
    </i>
    <i>
      <x v="745"/>
    </i>
    <i>
      <x v="597"/>
    </i>
    <i>
      <x v="663"/>
    </i>
    <i>
      <x v="701"/>
    </i>
    <i>
      <x v="357"/>
    </i>
    <i>
      <x v="153"/>
    </i>
    <i>
      <x v="39"/>
    </i>
    <i>
      <x v="589"/>
    </i>
    <i>
      <x v="94"/>
    </i>
    <i>
      <x v="314"/>
    </i>
    <i>
      <x v="232"/>
    </i>
    <i>
      <x v="85"/>
    </i>
    <i>
      <x v="1001"/>
    </i>
    <i>
      <x v="835"/>
    </i>
    <i>
      <x v="602"/>
    </i>
    <i>
      <x v="601"/>
    </i>
    <i>
      <x v="774"/>
    </i>
    <i>
      <x v="732"/>
    </i>
    <i>
      <x v="714"/>
    </i>
    <i>
      <x v="82"/>
    </i>
    <i>
      <x v="154"/>
    </i>
    <i>
      <x v="492"/>
    </i>
    <i>
      <x v="319"/>
    </i>
    <i>
      <x v="780"/>
    </i>
    <i>
      <x v="385"/>
    </i>
    <i>
      <x v="351"/>
    </i>
    <i>
      <x v="563"/>
    </i>
    <i>
      <x v="553"/>
    </i>
    <i>
      <x v="400"/>
    </i>
    <i>
      <x v="73"/>
    </i>
    <i>
      <x v="346"/>
    </i>
    <i>
      <x v="838"/>
    </i>
    <i>
      <x v="470"/>
    </i>
    <i>
      <x v="267"/>
    </i>
    <i>
      <x v="831"/>
    </i>
    <i>
      <x v="619"/>
    </i>
    <i>
      <x v="491"/>
    </i>
    <i>
      <x v="479"/>
    </i>
    <i>
      <x v="17"/>
    </i>
    <i>
      <x v="250"/>
    </i>
    <i>
      <x v="720"/>
    </i>
    <i>
      <x v="545"/>
    </i>
    <i>
      <x v="609"/>
    </i>
    <i>
      <x v="46"/>
    </i>
    <i>
      <x v="316"/>
    </i>
    <i>
      <x v="252"/>
    </i>
    <i>
      <x v="77"/>
    </i>
    <i>
      <x v="677"/>
    </i>
    <i>
      <x v="615"/>
    </i>
    <i>
      <x v="514"/>
    </i>
    <i>
      <x v="641"/>
    </i>
    <i>
      <x v="761"/>
    </i>
    <i>
      <x v="521"/>
    </i>
    <i>
      <x v="605"/>
    </i>
    <i>
      <x v="66"/>
    </i>
    <i>
      <x v="348"/>
    </i>
    <i>
      <x v="204"/>
    </i>
    <i>
      <x v="544"/>
    </i>
    <i>
      <x v="845"/>
    </i>
    <i>
      <x v="220"/>
    </i>
    <i>
      <x v="275"/>
    </i>
    <i>
      <x v="659"/>
    </i>
    <i>
      <x v="317"/>
    </i>
    <i>
      <x v="311"/>
    </i>
    <i>
      <x v="37"/>
    </i>
    <i>
      <x v="143"/>
    </i>
    <i>
      <x v="962"/>
    </i>
    <i>
      <x v="654"/>
    </i>
    <i>
      <x v="625"/>
    </i>
    <i>
      <x v="523"/>
    </i>
    <i>
      <x v="499"/>
    </i>
    <i>
      <x v="450"/>
    </i>
    <i>
      <x v="340"/>
    </i>
    <i>
      <x v="797"/>
    </i>
    <i>
      <x v="784"/>
    </i>
    <i>
      <x v="820"/>
    </i>
    <i>
      <x v="405"/>
    </i>
    <i>
      <x v="278"/>
    </i>
    <i>
      <x v="390"/>
    </i>
    <i>
      <x v="207"/>
    </i>
    <i>
      <x v="740"/>
    </i>
    <i>
      <x v="142"/>
    </i>
    <i>
      <x v="494"/>
    </i>
    <i>
      <x v="149"/>
    </i>
    <i>
      <x v="828"/>
    </i>
    <i>
      <x v="633"/>
    </i>
    <i>
      <x v="529"/>
    </i>
    <i>
      <x v="541"/>
    </i>
    <i>
      <x v="468"/>
    </i>
    <i>
      <x v="549"/>
    </i>
    <i>
      <x v="822"/>
    </i>
    <i>
      <x v="658"/>
    </i>
    <i>
      <x v="503"/>
    </i>
    <i>
      <x v="237"/>
    </i>
    <i>
      <x v="384"/>
    </i>
    <i>
      <x v="65"/>
    </i>
    <i>
      <x v="329"/>
    </i>
    <i>
      <x v="164"/>
    </i>
    <i>
      <x v="700"/>
    </i>
    <i>
      <x v="591"/>
    </i>
    <i>
      <x v="100"/>
    </i>
    <i>
      <x v="35"/>
    </i>
    <i>
      <x v="404"/>
    </i>
    <i>
      <x v="1000"/>
    </i>
    <i>
      <x v="771"/>
    </i>
    <i>
      <x v="788"/>
    </i>
    <i>
      <x v="89"/>
    </i>
    <i>
      <x v="342"/>
    </i>
    <i>
      <x v="209"/>
    </i>
    <i>
      <x v="643"/>
    </i>
    <i>
      <x v="762"/>
    </i>
    <i>
      <x v="315"/>
    </i>
    <i>
      <x v="120"/>
    </i>
    <i>
      <x v="63"/>
    </i>
    <i>
      <x v="262"/>
    </i>
    <i>
      <x v="93"/>
    </i>
    <i>
      <x v="68"/>
    </i>
    <i>
      <x v="488"/>
    </i>
    <i>
      <x v="254"/>
    </i>
    <i>
      <x v="592"/>
    </i>
    <i>
      <x v="636"/>
    </i>
    <i>
      <x v="318"/>
    </i>
    <i>
      <x v="240"/>
    </i>
    <i>
      <x v="247"/>
    </i>
    <i>
      <x v="578"/>
    </i>
    <i>
      <x v="600"/>
    </i>
    <i>
      <x v="258"/>
    </i>
    <i>
      <x v="259"/>
    </i>
    <i>
      <x v="375"/>
    </i>
    <i>
      <x v="326"/>
    </i>
    <i>
      <x v="800"/>
    </i>
    <i>
      <x v="36"/>
    </i>
    <i>
      <x v="358"/>
    </i>
    <i>
      <x v="337"/>
    </i>
    <i>
      <x v="170"/>
    </i>
    <i>
      <x v="816"/>
    </i>
    <i>
      <x v="829"/>
    </i>
    <i>
      <x v="752"/>
    </i>
    <i>
      <x v="121"/>
    </i>
    <i>
      <x v="253"/>
    </i>
    <i>
      <x v="115"/>
    </i>
    <i>
      <x v="225"/>
    </i>
    <i>
      <x v="18"/>
    </i>
    <i>
      <x v="1049"/>
    </i>
    <i>
      <x v="715"/>
    </i>
    <i>
      <x v="679"/>
    </i>
    <i>
      <x v="38"/>
    </i>
    <i>
      <x v="199"/>
    </i>
    <i>
      <x v="75"/>
    </i>
    <i>
      <x v="11"/>
    </i>
    <i>
      <x v="757"/>
    </i>
    <i>
      <x v="539"/>
    </i>
    <i>
      <x v="844"/>
    </i>
    <i>
      <x v="765"/>
    </i>
    <i>
      <x v="129"/>
    </i>
    <i>
      <x v="466"/>
    </i>
    <i>
      <x v="614"/>
    </i>
    <i>
      <x v="819"/>
    </i>
    <i>
      <x v="368"/>
    </i>
    <i>
      <x v="264"/>
    </i>
    <i>
      <x v="287"/>
    </i>
    <i>
      <x v="223"/>
    </i>
    <i>
      <x v="16"/>
    </i>
    <i>
      <x v="584"/>
    </i>
    <i>
      <x v="110"/>
    </i>
    <i>
      <x v="288"/>
    </i>
    <i>
      <x v="497"/>
    </i>
    <i>
      <x v="47"/>
    </i>
    <i>
      <x v="967"/>
    </i>
    <i>
      <x v="885"/>
    </i>
    <i>
      <x v="693"/>
    </i>
    <i>
      <x v="274"/>
    </i>
    <i>
      <x v="968"/>
    </i>
    <i>
      <x v="42"/>
    </i>
    <i>
      <x v="393"/>
    </i>
    <i>
      <x v="72"/>
    </i>
    <i>
      <x v="568"/>
    </i>
    <i>
      <x v="171"/>
    </i>
    <i>
      <x v="227"/>
    </i>
    <i>
      <x v="152"/>
    </i>
    <i>
      <x v="687"/>
    </i>
    <i>
      <x v="699"/>
    </i>
    <i>
      <x v="552"/>
    </i>
    <i>
      <x v="116"/>
    </i>
    <i>
      <x v="708"/>
    </i>
    <i>
      <x v="949"/>
    </i>
    <i>
      <x v="624"/>
    </i>
    <i>
      <x v="775"/>
    </i>
    <i>
      <x v="495"/>
    </i>
    <i>
      <x v="106"/>
    </i>
    <i>
      <x v="353"/>
    </i>
    <i>
      <x v="963"/>
    </i>
    <i>
      <x v="504"/>
    </i>
    <i>
      <x v="960"/>
    </i>
    <i>
      <x v="998"/>
    </i>
    <i>
      <x v="994"/>
    </i>
    <i>
      <x v="476"/>
    </i>
    <i>
      <x v="148"/>
    </i>
    <i>
      <x v="1055"/>
    </i>
    <i>
      <x v="80"/>
    </i>
    <i>
      <x v="413"/>
    </i>
    <i>
      <x v="184"/>
    </i>
    <i>
      <x v="736"/>
    </i>
    <i>
      <x v="675"/>
    </i>
    <i>
      <x v="562"/>
    </i>
    <i>
      <x v="471"/>
    </i>
    <i>
      <x v="458"/>
    </i>
    <i>
      <x v="660"/>
    </i>
    <i>
      <x v="607"/>
    </i>
    <i>
      <x v="809"/>
    </i>
    <i>
      <x v="15"/>
    </i>
    <i>
      <x v="669"/>
    </i>
    <i>
      <x v="719"/>
    </i>
    <i>
      <x v="1054"/>
    </i>
    <i>
      <x v="997"/>
    </i>
    <i>
      <x v="867"/>
    </i>
    <i>
      <x v="769"/>
    </i>
    <i>
      <x v="932"/>
    </i>
    <i>
      <x v="751"/>
    </i>
    <i>
      <x v="14"/>
    </i>
    <i>
      <x v="235"/>
    </i>
    <i>
      <x v="490"/>
    </i>
    <i>
      <x v="86"/>
    </i>
    <i>
      <x v="270"/>
    </i>
    <i>
      <x v="310"/>
    </i>
    <i>
      <x v="263"/>
    </i>
    <i>
      <x v="833"/>
    </i>
    <i>
      <x v="966"/>
    </i>
    <i>
      <x v="1072"/>
    </i>
    <i>
      <x v="996"/>
    </i>
    <i>
      <x v="772"/>
    </i>
    <i>
      <x v="26"/>
    </i>
    <i>
      <x v="60"/>
    </i>
    <i>
      <x v="150"/>
    </i>
    <i>
      <x v="369"/>
    </i>
    <i>
      <x v="373"/>
    </i>
    <i>
      <x v="629"/>
    </i>
    <i>
      <x v="723"/>
    </i>
    <i>
      <x v="712"/>
    </i>
    <i>
      <x v="366"/>
    </i>
    <i>
      <x v="682"/>
    </i>
    <i>
      <x v="756"/>
    </i>
    <i>
      <x v="955"/>
    </i>
    <i>
      <x v="929"/>
    </i>
    <i>
      <x v="8"/>
    </i>
    <i>
      <x v="446"/>
    </i>
    <i>
      <x v="222"/>
    </i>
    <i>
      <x v="464"/>
    </i>
    <i>
      <x v="333"/>
    </i>
    <i>
      <x v="445"/>
    </i>
    <i>
      <x v="397"/>
    </i>
    <i>
      <x v="995"/>
    </i>
    <i>
      <x v="696"/>
    </i>
    <i>
      <x v="796"/>
    </i>
    <i>
      <x v="1034"/>
    </i>
    <i>
      <x v="565"/>
    </i>
    <i>
      <x v="540"/>
    </i>
    <i>
      <x v="672"/>
    </i>
    <i>
      <x v="815"/>
    </i>
    <i>
      <x v="457"/>
    </i>
    <i>
      <x v="230"/>
    </i>
    <i>
      <x v="498"/>
    </i>
    <i>
      <x v="159"/>
    </i>
    <i>
      <x v="111"/>
    </i>
    <i>
      <x v="180"/>
    </i>
    <i>
      <x v="440"/>
    </i>
    <i>
      <x v="203"/>
    </i>
    <i>
      <x v="496"/>
    </i>
    <i>
      <x v="30"/>
    </i>
    <i>
      <x v="463"/>
    </i>
    <i>
      <x v="395"/>
    </i>
    <i>
      <x v="779"/>
    </i>
    <i>
      <x v="933"/>
    </i>
    <i>
      <x v="812"/>
    </i>
    <i>
      <x v="702"/>
    </i>
    <i>
      <x v="608"/>
    </i>
    <i>
      <x v="437"/>
    </i>
    <i>
      <x v="869"/>
    </i>
    <i>
      <x v="465"/>
    </i>
    <i>
      <x v="125"/>
    </i>
    <i>
      <x v="691"/>
    </i>
    <i>
      <x v="735"/>
    </i>
    <i>
      <x v="851"/>
    </i>
    <i>
      <x v="587"/>
    </i>
    <i>
      <x v="662"/>
    </i>
    <i>
      <x v="559"/>
    </i>
    <i>
      <x v="754"/>
    </i>
    <i>
      <x v="954"/>
    </i>
    <i>
      <x v="449"/>
    </i>
    <i>
      <x v="455"/>
    </i>
    <i>
      <x v="119"/>
    </i>
    <i>
      <x v="482"/>
    </i>
    <i>
      <x v="114"/>
    </i>
    <i>
      <x v="90"/>
    </i>
    <i>
      <x v="420"/>
    </i>
    <i>
      <x v="626"/>
    </i>
    <i>
      <x v="653"/>
    </i>
    <i>
      <x v="1012"/>
    </i>
    <i>
      <x v="936"/>
    </i>
    <i>
      <x v="555"/>
    </i>
    <i>
      <x v="569"/>
    </i>
    <i>
      <x v="516"/>
    </i>
    <i>
      <x v="144"/>
    </i>
    <i>
      <x v="126"/>
    </i>
    <i>
      <x v="330"/>
    </i>
    <i>
      <x v="532"/>
    </i>
    <i>
      <x v="462"/>
    </i>
    <i>
      <x v="131"/>
    </i>
    <i>
      <x v="58"/>
    </i>
    <i>
      <x v="246"/>
    </i>
    <i>
      <x v="345"/>
    </i>
    <i>
      <x v="215"/>
    </i>
    <i>
      <x v="798"/>
    </i>
    <i>
      <x v="818"/>
    </i>
    <i>
      <x v="606"/>
    </i>
    <i>
      <x v="649"/>
    </i>
    <i>
      <x v="1070"/>
    </i>
    <i>
      <x v="737"/>
    </i>
    <i>
      <x v="613"/>
    </i>
    <i>
      <x v="570"/>
    </i>
    <i>
      <x v="671"/>
    </i>
    <i>
      <x v="726"/>
    </i>
    <i>
      <x v="674"/>
    </i>
    <i>
      <x v="579"/>
    </i>
    <i>
      <x v="647"/>
    </i>
    <i>
      <x v="902"/>
    </i>
    <i>
      <x v="826"/>
    </i>
    <i>
      <x v="292"/>
    </i>
    <i>
      <x v="411"/>
    </i>
    <i>
      <x v="81"/>
    </i>
    <i>
      <x v="218"/>
    </i>
    <i>
      <x v="421"/>
    </i>
    <i>
      <x v="146"/>
    </i>
    <i>
      <x v="743"/>
    </i>
    <i>
      <x v="305"/>
    </i>
    <i>
      <x v="443"/>
    </i>
    <i>
      <x v="155"/>
    </i>
    <i>
      <x v="141"/>
    </i>
    <i>
      <x v="814"/>
    </i>
    <i>
      <x v="965"/>
    </i>
    <i>
      <x v="886"/>
    </i>
    <i>
      <x v="879"/>
    </i>
    <i>
      <x v="794"/>
    </i>
    <i>
      <x v="906"/>
    </i>
    <i>
      <x v="1002"/>
    </i>
    <i>
      <x v="781"/>
    </i>
    <i>
      <x v="767"/>
    </i>
    <i>
      <x v="852"/>
    </i>
    <i>
      <x v="350"/>
    </i>
    <i>
      <x v="61"/>
    </i>
    <i>
      <x v="174"/>
    </i>
    <i>
      <x v="422"/>
    </i>
    <i>
      <x v="166"/>
    </i>
    <i>
      <x v="435"/>
    </i>
    <i>
      <x v="327"/>
    </i>
    <i>
      <x v="793"/>
    </i>
    <i>
      <x v="1051"/>
    </i>
    <i>
      <x v="635"/>
    </i>
    <i>
      <x v="721"/>
    </i>
    <i>
      <x v="782"/>
    </i>
    <i>
      <x v="951"/>
    </i>
    <i>
      <x v="543"/>
    </i>
    <i>
      <x v="461"/>
    </i>
    <i>
      <x v="356"/>
    </i>
    <i>
      <x v="55"/>
    </i>
    <i>
      <x v="285"/>
    </i>
    <i>
      <x v="71"/>
    </i>
    <i>
      <x v="489"/>
    </i>
    <i>
      <x v="198"/>
    </i>
    <i>
      <x v="483"/>
    </i>
    <i>
      <x v="805"/>
    </i>
    <i>
      <x v="652"/>
    </i>
    <i>
      <x v="596"/>
    </i>
    <i>
      <x v="451"/>
    </i>
    <i>
      <x v="151"/>
    </i>
    <i>
      <x v="300"/>
    </i>
    <i>
      <x v="469"/>
    </i>
    <i>
      <x v="355"/>
    </i>
    <i>
      <x v="510"/>
    </i>
    <i>
      <x v="83"/>
    </i>
    <i>
      <x v="324"/>
    </i>
    <i>
      <x v="50"/>
    </i>
    <i>
      <x v="128"/>
    </i>
    <i>
      <x v="367"/>
    </i>
    <i>
      <x v="724"/>
    </i>
    <i>
      <x v="645"/>
    </i>
    <i>
      <x v="873"/>
    </i>
    <i>
      <x v="187"/>
    </i>
    <i>
      <x v="730"/>
    </i>
    <i>
      <x v="943"/>
    </i>
    <i>
      <x v="157"/>
    </i>
    <i>
      <x v="249"/>
    </i>
    <i>
      <x v="410"/>
    </i>
    <i>
      <x v="1069"/>
    </i>
    <i>
      <x v="785"/>
    </i>
    <i>
      <x v="901"/>
    </i>
    <i>
      <x v="279"/>
    </i>
    <i>
      <x v="238"/>
    </i>
    <i>
      <x v="175"/>
    </i>
    <i>
      <x v="179"/>
    </i>
    <i>
      <x v="177"/>
    </i>
    <i>
      <x v="424"/>
    </i>
    <i>
      <x v="746"/>
    </i>
    <i>
      <x v="953"/>
    </i>
    <i>
      <x v="550"/>
    </i>
    <i>
      <x v="432"/>
    </i>
    <i>
      <x v="582"/>
    </i>
    <i>
      <x v="950"/>
    </i>
    <i>
      <x v="952"/>
    </i>
    <i>
      <x v="588"/>
    </i>
    <i>
      <x v="485"/>
    </i>
    <i>
      <x v="473"/>
    </i>
    <i>
      <x v="56"/>
    </i>
    <i>
      <x v="183"/>
    </i>
    <i>
      <x v="564"/>
    </i>
    <i>
      <x v="557"/>
    </i>
    <i>
      <x v="801"/>
    </i>
    <i>
      <x v="123"/>
    </i>
    <i>
      <x v="196"/>
    </i>
    <i>
      <x v="322"/>
    </i>
    <i>
      <x v="191"/>
    </i>
    <i>
      <x v="59"/>
    </i>
    <i>
      <x v="13"/>
    </i>
    <i>
      <x v="878"/>
    </i>
    <i>
      <x v="1037"/>
    </i>
    <i>
      <x v="638"/>
    </i>
    <i>
      <x v="415"/>
    </i>
    <i>
      <x v="364"/>
    </i>
    <i>
      <x v="964"/>
    </i>
    <i>
      <x v="803"/>
    </i>
    <i>
      <x v="776"/>
    </i>
    <i>
      <x v="930"/>
    </i>
    <i>
      <x v="866"/>
    </i>
    <i>
      <x v="91"/>
    </i>
    <i>
      <x v="642"/>
    </i>
    <i>
      <x v="770"/>
    </i>
    <i>
      <x v="734"/>
    </i>
    <i>
      <x v="830"/>
    </i>
    <i>
      <x v="537"/>
    </i>
    <i>
      <x v="935"/>
    </i>
    <i>
      <x v="528"/>
    </i>
    <i>
      <x v="919"/>
    </i>
    <i>
      <x v="620"/>
    </i>
    <i>
      <x v="884"/>
    </i>
    <i>
      <x v="87"/>
    </i>
    <i>
      <x v="99"/>
    </i>
    <i>
      <x v="112"/>
    </i>
    <i>
      <x v="268"/>
    </i>
    <i>
      <x v="406"/>
    </i>
    <i>
      <x v="427"/>
    </i>
    <i>
      <x v="335"/>
    </i>
    <i>
      <x v="76"/>
    </i>
    <i>
      <x v="108"/>
    </i>
    <i>
      <x v="168"/>
    </i>
    <i>
      <x v="325"/>
    </i>
    <i>
      <x v="127"/>
    </i>
    <i>
      <x v="5"/>
    </i>
    <i>
      <x v="959"/>
    </i>
    <i>
      <x v="889"/>
    </i>
    <i>
      <x v="158"/>
    </i>
    <i>
      <x v="961"/>
    </i>
    <i>
      <x v="900"/>
    </i>
    <i>
      <x v="381"/>
    </i>
    <i>
      <x v="511"/>
    </i>
    <i>
      <x v="210"/>
    </i>
    <i>
      <x v="1018"/>
    </i>
    <i>
      <x v="865"/>
    </i>
    <i>
      <x v="764"/>
    </i>
    <i>
      <x v="904"/>
    </i>
    <i>
      <x v="727"/>
    </i>
    <i>
      <x v="706"/>
    </i>
    <i>
      <x v="920"/>
    </i>
    <i>
      <x v="524"/>
    </i>
    <i>
      <x v="10"/>
    </i>
    <i>
      <x v="320"/>
    </i>
    <i>
      <x v="486"/>
    </i>
    <i>
      <x v="293"/>
    </i>
    <i>
      <x v="40"/>
    </i>
    <i>
      <x v="506"/>
    </i>
    <i>
      <x v="352"/>
    </i>
    <i>
      <x v="442"/>
    </i>
    <i>
      <x v="711"/>
    </i>
    <i>
      <x v="927"/>
    </i>
    <i>
      <x v="747"/>
    </i>
    <i>
      <x v="1033"/>
    </i>
    <i>
      <x v="897"/>
    </i>
    <i>
      <x v="538"/>
    </i>
    <i>
      <x v="241"/>
    </i>
    <i>
      <x v="321"/>
    </i>
    <i>
      <x v="847"/>
    </i>
    <i>
      <x v="189"/>
    </i>
    <i>
      <x v="1009"/>
    </i>
    <i>
      <x v="810"/>
    </i>
    <i>
      <x v="946"/>
    </i>
    <i>
      <x v="670"/>
    </i>
    <i>
      <x v="722"/>
    </i>
    <i>
      <x v="924"/>
    </i>
    <i>
      <x v="916"/>
    </i>
    <i>
      <x v="603"/>
    </i>
    <i>
      <x v="859"/>
    </i>
    <i>
      <x v="905"/>
    </i>
    <i>
      <x v="898"/>
    </i>
    <i>
      <x v="789"/>
    </i>
    <i>
      <x v="921"/>
    </i>
    <i>
      <x v="871"/>
    </i>
    <i>
      <x v="306"/>
    </i>
    <i>
      <x v="217"/>
    </i>
    <i>
      <x v="412"/>
    </i>
    <i>
      <x v="398"/>
    </i>
    <i>
      <x v="480"/>
    </i>
    <i>
      <x v="837"/>
    </i>
    <i>
      <x v="646"/>
    </i>
    <i>
      <x v="802"/>
    </i>
    <i>
      <x v="312"/>
    </i>
    <i>
      <x v="571"/>
    </i>
    <i>
      <x v="648"/>
    </i>
    <i>
      <x v="912"/>
    </i>
    <i>
      <x v="957"/>
    </i>
    <i>
      <x v="899"/>
    </i>
    <i>
      <x v="786"/>
    </i>
    <i>
      <x v="604"/>
    </i>
    <i>
      <x v="872"/>
    </i>
    <i>
      <x v="12"/>
    </i>
    <i>
      <x v="117"/>
    </i>
    <i>
      <x v="28"/>
    </i>
    <i>
      <x v="391"/>
    </i>
    <i>
      <x v="477"/>
    </i>
    <i>
      <x v="760"/>
    </i>
    <i>
      <x v="742"/>
    </i>
    <i>
      <x v="684"/>
    </i>
    <i>
      <x v="934"/>
    </i>
    <i>
      <x v="778"/>
    </i>
    <i>
      <x v="958"/>
    </i>
    <i>
      <x v="616"/>
    </i>
    <i>
      <x v="806"/>
    </i>
    <i>
      <x v="576"/>
    </i>
    <i>
      <x v="692"/>
    </i>
    <i>
      <x v="665"/>
    </i>
    <i>
      <x v="748"/>
    </i>
    <i>
      <x v="731"/>
    </i>
    <i>
      <x v="74"/>
    </i>
    <i>
      <x v="167"/>
    </i>
    <i>
      <x v="323"/>
    </i>
    <i>
      <x v="362"/>
    </i>
    <i>
      <x v="359"/>
    </i>
    <i>
      <x v="272"/>
    </i>
    <i>
      <x v="221"/>
    </i>
    <i>
      <x v="45"/>
    </i>
    <i>
      <x v="21"/>
    </i>
    <i>
      <x v="392"/>
    </i>
    <i>
      <x v="54"/>
    </i>
    <i>
      <x v="137"/>
    </i>
    <i>
      <x v="24"/>
    </i>
    <i>
      <x v="269"/>
    </i>
    <i>
      <x v="436"/>
    </i>
    <i>
      <x v="173"/>
    </i>
    <i>
      <x v="347"/>
    </i>
    <i>
      <x v="517"/>
    </i>
    <i>
      <x v="1011"/>
    </i>
    <i>
      <x v="705"/>
    </i>
    <i>
      <x v="729"/>
    </i>
    <i>
      <x v="741"/>
    </i>
    <i>
      <x v="363"/>
    </i>
    <i>
      <x v="354"/>
    </i>
    <i>
      <x v="456"/>
    </i>
    <i>
      <x v="255"/>
    </i>
    <i>
      <x v="389"/>
    </i>
    <i>
      <x v="132"/>
    </i>
    <i>
      <x v="864"/>
    </i>
    <i>
      <x v="534"/>
    </i>
    <i>
      <x v="575"/>
    </i>
    <i>
      <x v="827"/>
    </i>
    <i>
      <x v="536"/>
    </i>
    <i>
      <x v="617"/>
    </i>
    <i>
      <x v="546"/>
    </i>
    <i>
      <x v="709"/>
    </i>
    <i>
      <x v="169"/>
    </i>
    <i>
      <x v="205"/>
    </i>
    <i>
      <x v="281"/>
    </i>
    <i>
      <x v="850"/>
    </i>
    <i>
      <x v="895"/>
    </i>
    <i>
      <x v="825"/>
    </i>
    <i>
      <x v="200"/>
    </i>
    <i>
      <x v="862"/>
    </i>
    <i>
      <x v="1015"/>
    </i>
    <i>
      <x v="817"/>
    </i>
    <i>
      <x v="374"/>
    </i>
    <i>
      <x v="429"/>
    </i>
    <i>
      <x v="176"/>
    </i>
    <i>
      <x v="229"/>
    </i>
    <i>
      <x v="414"/>
    </i>
    <i>
      <x v="454"/>
    </i>
    <i>
      <x v="925"/>
    </i>
    <i>
      <x v="572"/>
    </i>
    <i>
      <x v="573"/>
    </i>
    <i>
      <x v="753"/>
    </i>
    <i>
      <x v="525"/>
    </i>
    <i>
      <x v="551"/>
    </i>
    <i>
      <x v="1010"/>
    </i>
    <i>
      <x v="1036"/>
    </i>
    <i>
      <x v="698"/>
    </i>
    <i>
      <x v="877"/>
    </i>
    <i>
      <x v="104"/>
    </i>
    <i>
      <x v="136"/>
    </i>
    <i>
      <x v="501"/>
    </i>
    <i>
      <x v="41"/>
    </i>
    <i>
      <x v="365"/>
    </i>
    <i>
      <x v="502"/>
    </i>
    <i>
      <x v="271"/>
    </i>
    <i>
      <x v="942"/>
    </i>
    <i>
      <x v="567"/>
    </i>
    <i>
      <x v="750"/>
    </i>
    <i>
      <x v="849"/>
    </i>
    <i>
      <x v="1032"/>
    </i>
    <i>
      <x v="548"/>
    </i>
    <i>
      <x v="841"/>
    </i>
    <i>
      <x v="928"/>
    </i>
    <i>
      <x v="661"/>
    </i>
    <i>
      <x v="856"/>
    </i>
    <i>
      <x v="1006"/>
    </i>
    <i>
      <x v="931"/>
    </i>
    <i>
      <x v="940"/>
    </i>
    <i>
      <x v="870"/>
    </i>
    <i>
      <x v="231"/>
    </i>
    <i>
      <x v="474"/>
    </i>
    <i>
      <x v="331"/>
    </i>
    <i>
      <x v="425"/>
    </i>
    <i>
      <x v="937"/>
    </i>
    <i>
      <x v="824"/>
    </i>
    <i>
      <x v="640"/>
    </i>
    <i>
      <x v="515"/>
    </i>
    <i>
      <x v="913"/>
    </i>
    <i>
      <x v="585"/>
    </i>
    <i>
      <x v="804"/>
    </i>
    <i>
      <x v="738"/>
    </i>
    <i>
      <x v="441"/>
    </i>
    <i>
      <x v="273"/>
    </i>
    <i>
      <x v="1008"/>
    </i>
    <i>
      <x v="858"/>
    </i>
    <i>
      <x v="298"/>
    </i>
    <i>
      <x v="512"/>
    </i>
    <i>
      <x v="19"/>
    </i>
    <i>
      <x v="896"/>
    </i>
    <i>
      <x v="718"/>
    </i>
    <i>
      <x v="853"/>
    </i>
    <i>
      <x v="581"/>
    </i>
    <i>
      <x v="923"/>
    </i>
    <i>
      <x v="875"/>
    </i>
    <i>
      <x v="1031"/>
    </i>
    <i>
      <x v="876"/>
    </i>
    <i>
      <x v="1035"/>
    </i>
    <i>
      <x v="1003"/>
    </i>
    <i>
      <x v="688"/>
    </i>
    <i>
      <x v="594"/>
    </i>
    <i>
      <x v="417"/>
    </i>
    <i>
      <x v="162"/>
    </i>
    <i>
      <x v="53"/>
    </i>
    <i>
      <x v="434"/>
    </i>
    <i>
      <x v="360"/>
    </i>
    <i>
      <x v="107"/>
    </i>
    <i>
      <x v="423"/>
    </i>
    <i>
      <x v="433"/>
    </i>
    <i>
      <x v="194"/>
    </i>
    <i>
      <x v="51"/>
    </i>
    <i>
      <x v="98"/>
    </i>
    <i>
      <x v="500"/>
    </i>
    <i>
      <x v="214"/>
    </i>
    <i>
      <x v="239"/>
    </i>
    <i>
      <x v="78"/>
    </i>
    <i>
      <x v="386"/>
    </i>
    <i>
      <x v="387"/>
    </i>
    <i>
      <x v="956"/>
    </i>
    <i>
      <x v="807"/>
    </i>
    <i>
      <x v="758"/>
    </i>
    <i>
      <x v="799"/>
    </i>
    <i>
      <x v="888"/>
    </i>
    <i>
      <x v="1050"/>
    </i>
    <i>
      <x v="823"/>
    </i>
    <i>
      <x v="561"/>
    </i>
    <i>
      <x v="787"/>
    </i>
    <i>
      <x v="382"/>
    </i>
    <i>
      <x v="1"/>
    </i>
    <i>
      <x v="216"/>
    </i>
    <i>
      <x v="547"/>
    </i>
    <i>
      <x v="846"/>
    </i>
    <i>
      <x v="593"/>
    </i>
    <i>
      <x v="1056"/>
    </i>
    <i>
      <x v="894"/>
    </i>
    <i>
      <x v="632"/>
    </i>
    <i>
      <x v="478"/>
    </i>
    <i>
      <x v="296"/>
    </i>
    <i>
      <x v="243"/>
    </i>
    <i>
      <x v="590"/>
    </i>
    <i>
      <x v="868"/>
    </i>
    <i>
      <x v="795"/>
    </i>
    <i>
      <x v="105"/>
    </i>
    <i>
      <x v="416"/>
    </i>
    <i>
      <x v="260"/>
    </i>
    <i>
      <x v="460"/>
    </i>
    <i>
      <x v="336"/>
    </i>
    <i>
      <x v="280"/>
    </i>
    <i>
      <x v="295"/>
    </i>
    <i>
      <x v="1016"/>
    </i>
    <i>
      <x v="690"/>
    </i>
    <i>
      <x v="863"/>
    </i>
    <i>
      <x v="598"/>
    </i>
    <i>
      <x v="922"/>
    </i>
    <i>
      <x v="848"/>
    </i>
    <i>
      <x v="945"/>
    </i>
    <i>
      <x v="857"/>
    </i>
    <i>
      <x v="861"/>
    </i>
    <i>
      <x v="1014"/>
    </i>
    <i>
      <x v="907"/>
    </i>
    <i>
      <x v="915"/>
    </i>
    <i>
      <x v="1007"/>
    </i>
    <i>
      <x v="195"/>
    </i>
    <i>
      <x v="202"/>
    </i>
    <i>
      <x v="92"/>
    </i>
    <i>
      <x v="135"/>
    </i>
    <i>
      <x v="103"/>
    </i>
    <i>
      <x v="344"/>
    </i>
    <i>
      <x v="911"/>
    </i>
    <i>
      <x v="1057"/>
    </i>
    <i>
      <x v="527"/>
    </i>
    <i>
      <x v="880"/>
    </i>
    <i>
      <x v="892"/>
    </i>
    <i>
      <x v="147"/>
    </i>
    <i>
      <x v="52"/>
    </i>
    <i>
      <x v="972"/>
    </i>
    <i>
      <x v="874"/>
    </i>
    <i>
      <x v="1030"/>
    </i>
    <i>
      <x v="944"/>
    </i>
    <i>
      <x v="505"/>
    </i>
    <i>
      <x v="193"/>
    </i>
    <i>
      <x v="29"/>
    </i>
    <i>
      <x v="843"/>
    </i>
    <i>
      <x v="926"/>
    </i>
    <i>
      <x v="226"/>
    </i>
    <i>
      <x v="431"/>
    </i>
    <i>
      <x v="971"/>
    </i>
    <i>
      <x v="941"/>
    </i>
    <i>
      <x v="1071"/>
    </i>
    <i>
      <x v="903"/>
    </i>
    <i>
      <x v="580"/>
    </i>
    <i>
      <x v="289"/>
    </i>
    <i>
      <x v="309"/>
    </i>
    <i>
      <x v="118"/>
    </i>
    <i>
      <x v="313"/>
    </i>
    <i>
      <x v="401"/>
    </i>
    <i>
      <x v="67"/>
    </i>
    <i>
      <x v="156"/>
    </i>
    <i>
      <x v="291"/>
    </i>
    <i>
      <x v="172"/>
    </i>
    <i>
      <x v="245"/>
    </i>
    <i>
      <x v="145"/>
    </i>
    <i>
      <x v="96"/>
    </i>
    <i>
      <x v="185"/>
    </i>
    <i>
      <x v="749"/>
    </i>
    <i>
      <x v="334"/>
    </i>
    <i>
      <x v="713"/>
    </i>
    <i>
      <x v="717"/>
    </i>
    <i>
      <x v="673"/>
    </i>
    <i>
      <x v="881"/>
    </i>
    <i>
      <x v="768"/>
    </i>
    <i>
      <x v="836"/>
    </i>
    <i>
      <x v="791"/>
    </i>
    <i>
      <x v="656"/>
    </i>
    <i>
      <x v="533"/>
    </i>
    <i>
      <x v="631"/>
    </i>
    <i>
      <x v="182"/>
    </i>
    <i>
      <x v="188"/>
    </i>
    <i>
      <x v="138"/>
    </i>
    <i>
      <x v="407"/>
    </i>
    <i>
      <x v="301"/>
    </i>
    <i>
      <x v="48"/>
    </i>
    <i>
      <x v="733"/>
    </i>
    <i>
      <x v="234"/>
    </i>
    <i>
      <x v="755"/>
    </i>
    <i>
      <x v="139"/>
    </i>
    <i>
      <x v="4"/>
    </i>
    <i>
      <x v="122"/>
    </i>
    <i>
      <x v="914"/>
    </i>
    <i>
      <x v="832"/>
    </i>
    <i>
      <x v="947"/>
    </i>
    <i>
      <x v="917"/>
    </i>
    <i>
      <x v="694"/>
    </i>
    <i>
      <x v="887"/>
    </i>
    <i>
      <x v="893"/>
    </i>
    <i>
      <x v="256"/>
    </i>
    <i>
      <x v="186"/>
    </i>
    <i>
      <x v="725"/>
    </i>
    <i>
      <x v="792"/>
    </i>
    <i>
      <x v="908"/>
    </i>
    <i>
      <x v="95"/>
    </i>
    <i>
      <x v="599"/>
    </i>
    <i>
      <x v="860"/>
    </i>
    <i>
      <x v="970"/>
    </i>
    <i>
      <x v="939"/>
    </i>
    <i>
      <x v="1013"/>
    </i>
    <i>
      <x v="668"/>
    </i>
    <i>
      <x v="426"/>
    </i>
    <i>
      <x v="302"/>
    </i>
    <i>
      <x v="23"/>
    </i>
    <i>
      <x v="130"/>
    </i>
    <i>
      <x v="1052"/>
    </i>
    <i>
      <x v="910"/>
    </i>
    <i>
      <x v="1053"/>
    </i>
    <i>
      <x v="519"/>
    </i>
    <i>
      <x v="890"/>
    </i>
    <i>
      <x v="891"/>
    </i>
    <i>
      <x v="453"/>
    </i>
    <i>
      <x v="408"/>
    </i>
    <i>
      <x v="62"/>
    </i>
    <i>
      <x v="22"/>
    </i>
    <i>
      <x v="685"/>
    </i>
    <i>
      <x v="918"/>
    </i>
    <i>
      <x v="1005"/>
    </i>
    <i>
      <x v="948"/>
    </i>
    <i>
      <x v="882"/>
    </i>
    <i>
      <x v="855"/>
    </i>
    <i>
      <x v="560"/>
    </i>
    <i>
      <x v="266"/>
    </i>
    <i>
      <x v="294"/>
    </i>
    <i>
      <x v="201"/>
    </i>
    <i>
      <x v="759"/>
    </i>
    <i>
      <x v="556"/>
    </i>
    <i>
      <x v="84"/>
    </i>
    <i>
      <x v="1004"/>
    </i>
    <i>
      <x v="854"/>
    </i>
    <i>
      <x v="448"/>
    </i>
    <i>
      <x v="459"/>
    </i>
    <i>
      <x v="704"/>
    </i>
    <i>
      <x v="402"/>
    </i>
    <i>
      <x v="883"/>
    </i>
    <i>
      <x v="1017"/>
    </i>
    <i>
      <x v="520"/>
    </i>
    <i>
      <x v="909"/>
    </i>
    <i>
      <x v="938"/>
    </i>
    <i>
      <x v="507"/>
    </i>
    <i>
      <x v="20"/>
    </i>
    <i>
      <x v="637"/>
    </i>
    <i>
      <x v="332"/>
    </i>
  </rowItems>
  <colFields count="1">
    <field x="-2"/>
  </colFields>
  <colItems count="6">
    <i>
      <x/>
    </i>
    <i i="1">
      <x v="1"/>
    </i>
    <i i="2">
      <x v="2"/>
    </i>
    <i i="3">
      <x v="3"/>
    </i>
    <i i="4">
      <x v="4"/>
    </i>
    <i i="5">
      <x v="5"/>
    </i>
  </colItems>
  <dataFields count="6">
    <dataField name=" Qty" fld="13" baseField="0" baseItem="0"/>
    <dataField name="Total Qantity" fld="14" baseField="0" baseItem="0"/>
    <dataField name="# Transaction" fld="2" subtotal="count" baseField="0" baseItem="0"/>
    <dataField name="Customer Ranks" fld="14" baseField="2" baseItem="0">
      <extLst>
        <ext xmlns:x14="http://schemas.microsoft.com/office/spreadsheetml/2009/9/main" uri="{E15A36E0-9728-4e99-A89B-3F7291B0FE68}">
          <x14:dataField pivotShowAs="rankDescending"/>
        </ext>
      </extLst>
    </dataField>
    <dataField name="1st Purchase" fld="1" subtotal="min" baseField="2" baseItem="134" numFmtId="167"/>
    <dataField name="Last Purchase" fld="1" subtotal="max" baseField="2" baseItem="134" numFmtId="167"/>
  </dataFields>
  <formats count="14">
    <format dxfId="33">
      <pivotArea outline="0" collapsedLevelsAreSubtotals="1" fieldPosition="0">
        <references count="1">
          <reference field="4294967294" count="1" selected="0">
            <x v="4"/>
          </reference>
        </references>
      </pivotArea>
    </format>
    <format dxfId="32">
      <pivotArea dataOnly="0" labelOnly="1" outline="0" fieldPosition="0">
        <references count="1">
          <reference field="4294967294" count="1">
            <x v="4"/>
          </reference>
        </references>
      </pivotArea>
    </format>
    <format dxfId="31">
      <pivotArea outline="0" collapsedLevelsAreSubtotals="1" fieldPosition="0">
        <references count="1">
          <reference field="4294967294" count="1" selected="0">
            <x v="5"/>
          </reference>
        </references>
      </pivotArea>
    </format>
    <format dxfId="30">
      <pivotArea dataOnly="0" labelOnly="1" outline="0" fieldPosition="0">
        <references count="1">
          <reference field="4294967294" count="1">
            <x v="5"/>
          </reference>
        </references>
      </pivotArea>
    </format>
    <format dxfId="29">
      <pivotArea outline="0" collapsedLevelsAreSubtotals="1" fieldPosition="0">
        <references count="1">
          <reference field="4294967294" count="1" selected="0">
            <x v="4"/>
          </reference>
        </references>
      </pivotArea>
    </format>
    <format dxfId="28">
      <pivotArea dataOnly="0" labelOnly="1" outline="0" fieldPosition="0">
        <references count="1">
          <reference field="4294967294" count="1">
            <x v="4"/>
          </reference>
        </references>
      </pivotArea>
    </format>
    <format dxfId="27">
      <pivotArea field="2" type="button" dataOnly="0" labelOnly="1" outline="0" axis="axisRow" fieldPosition="0"/>
    </format>
    <format dxfId="26">
      <pivotArea dataOnly="0" labelOnly="1" outline="0" fieldPosition="0">
        <references count="1">
          <reference field="4294967294" count="6">
            <x v="0"/>
            <x v="1"/>
            <x v="2"/>
            <x v="3"/>
            <x v="4"/>
            <x v="5"/>
          </reference>
        </references>
      </pivotArea>
    </format>
    <format dxfId="25">
      <pivotArea field="2" type="button" dataOnly="0" labelOnly="1" outline="0" axis="axisRow" fieldPosition="0"/>
    </format>
    <format dxfId="24">
      <pivotArea dataOnly="0" labelOnly="1" outline="0" fieldPosition="0">
        <references count="1">
          <reference field="4294967294" count="6">
            <x v="0"/>
            <x v="1"/>
            <x v="2"/>
            <x v="3"/>
            <x v="4"/>
            <x v="5"/>
          </reference>
        </references>
      </pivotArea>
    </format>
    <format dxfId="23">
      <pivotArea field="2" type="button" dataOnly="0" labelOnly="1" outline="0" axis="axisRow" fieldPosition="0"/>
    </format>
    <format dxfId="22">
      <pivotArea dataOnly="0" labelOnly="1" outline="0" fieldPosition="0">
        <references count="1">
          <reference field="4294967294" count="6">
            <x v="0"/>
            <x v="1"/>
            <x v="2"/>
            <x v="3"/>
            <x v="4"/>
            <x v="5"/>
          </reference>
        </references>
      </pivotArea>
    </format>
    <format dxfId="21">
      <pivotArea field="2" type="button" dataOnly="0" labelOnly="1" outline="0" axis="axisRow" fieldPosition="0"/>
    </format>
    <format dxfId="2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Manager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B3:D5" firstHeaderRow="0" firstDataRow="1" firstDataCol="1"/>
  <pivotFields count="19">
    <pivotField numFmtId="164" showAll="0"/>
    <pivotField numFmtId="165" showAll="0"/>
    <pivotField showAll="0"/>
    <pivotField showAll="0"/>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pivotField showAll="0"/>
    <pivotField showAll="0"/>
    <pivotField axis="axisRow" showAll="0" sortType="descending">
      <items count="4">
        <item x="0"/>
        <item x="1"/>
        <item m="1" x="2"/>
        <item t="default"/>
      </items>
      <autoSortScope>
        <pivotArea dataOnly="0" outline="0" fieldPosition="0">
          <references count="1">
            <reference field="4294967294" count="1" selected="0">
              <x v="0"/>
            </reference>
          </references>
        </pivotArea>
      </autoSortScope>
    </pivotField>
    <pivotField showAll="0"/>
    <pivotField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h="1" x="1"/>
      </items>
    </pivotField>
  </pivotFields>
  <rowFields count="1">
    <field x="8"/>
  </rowFields>
  <rowItems count="2">
    <i>
      <x v="1"/>
    </i>
    <i>
      <x/>
    </i>
  </rowItems>
  <colFields count="1">
    <field x="-2"/>
  </colFields>
  <colItems count="2">
    <i>
      <x/>
    </i>
    <i i="1">
      <x v="1"/>
    </i>
  </colItems>
  <dataFields count="2">
    <dataField name=" Total Sales" fld="14" showDataAs="percentOfCol" baseField="0" baseItem="0" numFmtId="10"/>
    <dataField name=" Total Sales2" fld="14" baseField="0" baseItem="0" numFmtId="3"/>
  </dataFields>
  <formats count="2">
    <format dxfId="3">
      <pivotArea collapsedLevelsAreSubtotals="1" fieldPosition="0">
        <references count="2">
          <reference field="4294967294" count="1" selected="0">
            <x v="1"/>
          </reference>
          <reference field="8" count="1">
            <x v="0"/>
          </reference>
        </references>
      </pivotArea>
    </format>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EF3:EL35" firstHeaderRow="0" firstDataRow="1" firstDataCol="1"/>
  <pivotFields count="19">
    <pivotField compact="0" numFmtId="164" outline="0" showAll="0"/>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4"/>
            </reference>
          </references>
        </pivotArea>
      </autoSortScope>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defaultSubtotal="0"/>
    <pivotField compact="0" outline="0" showAll="0" defaultSubtotal="0"/>
  </pivotFields>
  <rowFields count="1">
    <field x="9"/>
  </rowFields>
  <rowItems count="32">
    <i>
      <x v="22"/>
    </i>
    <i>
      <x v="8"/>
    </i>
    <i>
      <x v="18"/>
    </i>
    <i>
      <x v="5"/>
    </i>
    <i>
      <x v="6"/>
    </i>
    <i>
      <x v="33"/>
    </i>
    <i>
      <x v="1"/>
    </i>
    <i>
      <x v="4"/>
    </i>
    <i>
      <x v="10"/>
    </i>
    <i>
      <x v="31"/>
    </i>
    <i>
      <x v="30"/>
    </i>
    <i>
      <x v="34"/>
    </i>
    <i>
      <x v="16"/>
    </i>
    <i>
      <x v="14"/>
    </i>
    <i>
      <x v="12"/>
    </i>
    <i>
      <x v="17"/>
    </i>
    <i>
      <x v="20"/>
    </i>
    <i>
      <x v="21"/>
    </i>
    <i>
      <x v="28"/>
    </i>
    <i>
      <x v="11"/>
    </i>
    <i>
      <x v="3"/>
    </i>
    <i>
      <x v="7"/>
    </i>
    <i>
      <x v="15"/>
    </i>
    <i>
      <x v="13"/>
    </i>
    <i>
      <x v="32"/>
    </i>
    <i>
      <x v="24"/>
    </i>
    <i>
      <x v="19"/>
    </i>
    <i>
      <x v="2"/>
    </i>
    <i>
      <x v="23"/>
    </i>
    <i>
      <x v="29"/>
    </i>
    <i>
      <x/>
    </i>
    <i>
      <x v="9"/>
    </i>
  </rowItems>
  <colFields count="1">
    <field x="-2"/>
  </colFields>
  <colItems count="6">
    <i>
      <x/>
    </i>
    <i i="1">
      <x v="1"/>
    </i>
    <i i="2">
      <x v="2"/>
    </i>
    <i i="3">
      <x v="3"/>
    </i>
    <i i="4">
      <x v="4"/>
    </i>
    <i i="5">
      <x v="5"/>
    </i>
  </colItems>
  <dataFields count="6">
    <dataField name="Total Qty Sold" fld="13" baseField="0" baseItem="0"/>
    <dataField name="Total Revene" fld="14" baseField="0" baseItem="0"/>
    <dataField name="Total COGS" fld="15" baseField="0" baseItem="0"/>
    <dataField name="Total Profit" fld="16" baseField="0" baseItem="0"/>
    <dataField name="No. Transaction" fld="1" subtotal="count" baseField="0" baseItem="0"/>
    <dataField name="Sum of Total Sales" fld="14" baseField="9"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SuppervisorView"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DB3:DC8" firstHeaderRow="1" firstDataRow="1" firstDataCol="1"/>
  <pivotFields count="19">
    <pivotField numFmtId="164" showAll="0"/>
    <pivotField numFmtId="165" showAll="0"/>
    <pivotField showAll="0"/>
    <pivotField showAll="0">
      <items count="6">
        <item m="1" x="4"/>
        <item x="1"/>
        <item m="1" x="3"/>
        <item x="0"/>
        <item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axis="axisRow" showAll="0">
      <items count="6">
        <item sd="0" x="3"/>
        <item sd="0" x="0"/>
        <item sd="0" x="1"/>
        <item sd="0" x="2"/>
        <item h="1" m="1" x="4"/>
        <item t="default" sd="0"/>
      </items>
    </pivotField>
    <pivotField showAll="0">
      <items count="4">
        <item x="0"/>
        <item x="1"/>
        <item m="1" x="2"/>
        <item t="default"/>
      </items>
    </pivotField>
    <pivotField showAll="0"/>
    <pivotField showAll="0">
      <items count="4">
        <item x="0"/>
        <item x="1"/>
        <item m="1" x="2"/>
        <item t="default"/>
      </items>
    </pivotField>
    <pivotField showAll="0"/>
    <pivotField showAll="0"/>
    <pivotField showAll="0"/>
    <pivotField showAll="0"/>
    <pivotField showAll="0"/>
    <pivotField dataField="1" showAll="0"/>
    <pivotField showAll="0" defaultSubtotal="0"/>
    <pivotField showAll="0" defaultSubtotal="0">
      <items count="2">
        <item x="0"/>
        <item h="1" x="1"/>
      </items>
    </pivotField>
  </pivotFields>
  <rowFields count="1">
    <field x="7"/>
  </rowFields>
  <rowItems count="5">
    <i>
      <x/>
    </i>
    <i>
      <x v="1"/>
    </i>
    <i>
      <x v="2"/>
    </i>
    <i>
      <x v="3"/>
    </i>
    <i t="grand">
      <x/>
    </i>
  </rowItems>
  <colItems count="1">
    <i/>
  </colItems>
  <dataFields count="1">
    <dataField name=" Gross Profit" fld="1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Top"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DK3:DL9" firstHeaderRow="1" firstDataRow="1" firstDataCol="1"/>
  <pivotFields count="19">
    <pivotField numFmtId="164" showAll="0"/>
    <pivotField numFmtId="165" showAll="0"/>
    <pivotField showAll="0"/>
    <pivotField showAll="0">
      <items count="6">
        <item m="1" x="4"/>
        <item x="1"/>
        <item m="1" x="3"/>
        <item x="0"/>
        <item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axis="axisRow" showAll="0" measureFilter="1" sortType="a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0"/>
            </reference>
          </references>
        </pivotArea>
      </autoSortScope>
    </pivotField>
    <pivotField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h="1" x="1"/>
      </items>
    </pivotField>
  </pivotFields>
  <rowFields count="1">
    <field x="9"/>
  </rowFields>
  <rowItems count="6">
    <i>
      <x v="16"/>
    </i>
    <i>
      <x v="18"/>
    </i>
    <i>
      <x v="1"/>
    </i>
    <i>
      <x v="28"/>
    </i>
    <i>
      <x v="12"/>
    </i>
    <i t="grand">
      <x/>
    </i>
  </rowItems>
  <colItems count="1">
    <i/>
  </colItems>
  <dataFields count="1">
    <dataField name="Sum of Total Sales" fld="14" baseField="0" baseItem="0"/>
  </dataFields>
  <formats count="3">
    <format dxfId="6">
      <pivotArea collapsedLevelsAreSubtotals="1" fieldPosition="0">
        <references count="1">
          <reference field="9" count="5">
            <x v="1"/>
            <x v="12"/>
            <x v="16"/>
            <x v="22"/>
            <x v="28"/>
          </reference>
        </references>
      </pivotArea>
    </format>
    <format dxfId="5">
      <pivotArea collapsedLevelsAreSubtotals="1" fieldPosition="0">
        <references count="1">
          <reference field="9" count="5">
            <x v="1"/>
            <x v="12"/>
            <x v="16"/>
            <x v="22"/>
            <x v="28"/>
          </reference>
        </references>
      </pivotArea>
    </format>
    <format dxfId="4">
      <pivotArea collapsedLevelsAreSubtotals="1" fieldPosition="0">
        <references count="1">
          <reference field="9" count="5">
            <x v="1"/>
            <x v="12"/>
            <x v="16"/>
            <x v="22"/>
            <x v="28"/>
          </reference>
        </references>
      </pivotArea>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BC3:BH35" firstHeaderRow="0" firstDataRow="1" firstDataCol="1"/>
  <pivotFields count="19">
    <pivotField compact="0" numFmtId="164"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37">
        <item x="26"/>
        <item x="19"/>
        <item x="28"/>
        <item x="4"/>
        <item x="20"/>
        <item x="1"/>
        <item x="12"/>
        <item x="3"/>
        <item x="2"/>
        <item x="29"/>
        <item x="30"/>
        <item x="31"/>
        <item x="6"/>
        <item x="21"/>
        <item x="7"/>
        <item x="10"/>
        <item x="11"/>
        <item x="15"/>
        <item x="14"/>
        <item x="24"/>
        <item x="16"/>
        <item x="17"/>
        <item x="5"/>
        <item x="25"/>
        <item x="23"/>
        <item m="1" x="34"/>
        <item m="1" x="35"/>
        <item x="0"/>
        <item x="27"/>
        <item x="13"/>
        <item x="8"/>
        <item x="22"/>
        <item x="18"/>
        <item x="9"/>
        <item m="1" x="33"/>
        <item m="1" x="32"/>
        <item t="default"/>
      </items>
      <autoSortScope>
        <pivotArea dataOnly="0" outline="0" fieldPosition="0">
          <references count="1">
            <reference field="4294967294" count="1" selected="0">
              <x v="2"/>
            </reference>
          </references>
        </pivotArea>
      </autoSortScope>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defaultSubtotal="0"/>
    <pivotField compact="0" outline="0" showAll="0" defaultSubtotal="0"/>
  </pivotFields>
  <rowFields count="1">
    <field x="9"/>
  </rowFields>
  <rowItems count="32">
    <i>
      <x v="12"/>
    </i>
    <i>
      <x v="27"/>
    </i>
    <i>
      <x v="1"/>
    </i>
    <i>
      <x v="16"/>
    </i>
    <i>
      <x v="17"/>
    </i>
    <i>
      <x v="22"/>
    </i>
    <i>
      <x v="11"/>
    </i>
    <i>
      <x v="7"/>
    </i>
    <i>
      <x v="4"/>
    </i>
    <i>
      <x v="30"/>
    </i>
    <i>
      <x v="21"/>
    </i>
    <i>
      <x v="18"/>
    </i>
    <i>
      <x v="29"/>
    </i>
    <i>
      <x v="14"/>
    </i>
    <i>
      <x v="32"/>
    </i>
    <i>
      <x v="23"/>
    </i>
    <i>
      <x v="19"/>
    </i>
    <i>
      <x v="13"/>
    </i>
    <i>
      <x v="24"/>
    </i>
    <i>
      <x v="33"/>
    </i>
    <i>
      <x v="9"/>
    </i>
    <i>
      <x v="15"/>
    </i>
    <i>
      <x v="6"/>
    </i>
    <i>
      <x v="3"/>
    </i>
    <i>
      <x v="10"/>
    </i>
    <i>
      <x v="20"/>
    </i>
    <i>
      <x v="5"/>
    </i>
    <i>
      <x v="2"/>
    </i>
    <i>
      <x v="28"/>
    </i>
    <i>
      <x/>
    </i>
    <i>
      <x v="31"/>
    </i>
    <i>
      <x v="8"/>
    </i>
  </rowItems>
  <colFields count="1">
    <field x="-2"/>
  </colFields>
  <colItems count="5">
    <i>
      <x/>
    </i>
    <i i="1">
      <x v="1"/>
    </i>
    <i i="2">
      <x v="2"/>
    </i>
    <i i="3">
      <x v="3"/>
    </i>
    <i i="4">
      <x v="4"/>
    </i>
  </colItems>
  <dataFields count="5">
    <dataField name="Qty Sold" fld="13" baseField="9" baseItem="12" numFmtId="170"/>
    <dataField name=" Gross Profit" fld="16" baseField="0" baseItem="0" numFmtId="166"/>
    <dataField name=" COGS" fld="15" baseField="0" baseItem="0" numFmtId="166"/>
    <dataField name=" Total Sales" fld="14" baseField="0" baseItem="0" numFmtId="166"/>
    <dataField name="Sum of Total Sales" fld="14" baseField="9" baseItem="0">
      <extLst>
        <ext xmlns:x14="http://schemas.microsoft.com/office/spreadsheetml/2009/9/main" uri="{E15A36E0-9728-4e99-A89B-3F7291B0FE68}">
          <x14:dataField pivotShowAs="rankDescending"/>
        </ext>
      </extLst>
    </dataField>
  </dataFields>
  <formats count="6">
    <format dxfId="12">
      <pivotArea outline="0" collapsedLevelsAreSubtotals="1" fieldPosition="0">
        <references count="1">
          <reference field="4294967294" count="1" selected="0">
            <x v="0"/>
          </reference>
        </references>
      </pivotArea>
    </format>
    <format dxfId="11">
      <pivotArea dataOnly="0" labelOnly="1" outline="0" fieldPosition="0">
        <references count="1">
          <reference field="4294967294" count="1">
            <x v="0"/>
          </reference>
        </references>
      </pivotArea>
    </format>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 dxfId="8">
      <pivotArea outline="0" collapsedLevelsAreSubtotals="1" fieldPosition="0">
        <references count="1">
          <reference field="4294967294" count="3" selected="0">
            <x v="1"/>
            <x v="2"/>
            <x v="3"/>
          </reference>
        </references>
      </pivotArea>
    </format>
    <format dxfId="7">
      <pivotArea dataOnly="0" labelOnly="1" outline="0" fieldPosition="0">
        <references count="1">
          <reference field="4294967294" count="3">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10000000}" name="TransactionNoView"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CN3:CN518" firstHeaderRow="1" firstDataRow="1" firstDataCol="1"/>
  <pivotFields count="19">
    <pivotField axis="axisRow" compact="0" outline="0" showAll="0">
      <items count="16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m="1" x="1396"/>
        <item m="1" x="1576"/>
        <item m="1" x="1390"/>
        <item m="1" x="1570"/>
        <item m="1" x="1384"/>
        <item m="1" x="1564"/>
        <item m="1" x="1378"/>
        <item m="1" x="1558"/>
        <item m="1" x="1372"/>
        <item m="1" x="1552"/>
        <item m="1" x="1366"/>
        <item m="1" x="1546"/>
        <item m="1" x="1360"/>
        <item m="1" x="1540"/>
        <item m="1" x="1354"/>
        <item m="1" x="1534"/>
        <item m="1" x="1348"/>
        <item m="1" x="1528"/>
        <item m="1" x="1342"/>
        <item m="1" x="1522"/>
        <item m="1" x="1336"/>
        <item m="1" x="1516"/>
        <item m="1" x="1330"/>
        <item m="1" x="1510"/>
        <item m="1" x="1324"/>
        <item m="1" x="1504"/>
        <item m="1" x="1318"/>
        <item m="1" x="1498"/>
        <item m="1" x="1312"/>
        <item m="1" x="1492"/>
        <item m="1" x="1306"/>
        <item m="1" x="1486"/>
        <item m="1" x="1300"/>
        <item m="1" x="1480"/>
        <item m="1" x="1294"/>
        <item m="1" x="1474"/>
        <item m="1" x="1288"/>
        <item m="1" x="1468"/>
        <item m="1" x="1282"/>
        <item m="1" x="1462"/>
        <item m="1" x="1276"/>
        <item m="1" x="1456"/>
        <item m="1" x="1270"/>
        <item m="1" x="1450"/>
        <item m="1" x="1264"/>
        <item m="1" x="1444"/>
        <item m="1" x="1258"/>
        <item m="1" x="1438"/>
        <item m="1" x="1618"/>
        <item m="1" x="1432"/>
        <item m="1" x="1612"/>
        <item m="1" x="1426"/>
        <item m="1" x="1606"/>
        <item m="1" x="1420"/>
        <item m="1" x="1600"/>
        <item m="1" x="1414"/>
        <item m="1" x="1594"/>
        <item m="1" x="1408"/>
        <item m="1" x="1588"/>
        <item m="1" x="1402"/>
        <item m="1" x="1582"/>
        <item m="1" x="1397"/>
        <item m="1" x="1577"/>
        <item m="1" x="1391"/>
        <item m="1" x="1571"/>
        <item m="1" x="1385"/>
        <item m="1" x="1565"/>
        <item m="1" x="1379"/>
        <item m="1" x="1559"/>
        <item m="1" x="1373"/>
        <item m="1" x="1553"/>
        <item m="1" x="1367"/>
        <item m="1" x="1547"/>
        <item m="1" x="1361"/>
        <item m="1" x="1541"/>
        <item m="1" x="1355"/>
        <item m="1" x="1535"/>
        <item m="1" x="1349"/>
        <item m="1" x="1529"/>
        <item m="1" x="1343"/>
        <item m="1" x="1523"/>
        <item m="1" x="1337"/>
        <item m="1" x="1517"/>
        <item m="1" x="1331"/>
        <item m="1" x="1511"/>
        <item m="1" x="1325"/>
        <item m="1" x="1505"/>
        <item m="1" x="1319"/>
        <item m="1" x="1499"/>
        <item m="1" x="1313"/>
        <item m="1" x="1493"/>
        <item m="1" x="1307"/>
        <item m="1" x="1487"/>
        <item m="1" x="1301"/>
        <item m="1" x="1481"/>
        <item m="1" x="1295"/>
        <item m="1" x="1475"/>
        <item m="1" x="1289"/>
        <item m="1" x="1469"/>
        <item m="1" x="1283"/>
        <item m="1" x="1463"/>
        <item m="1" x="1277"/>
        <item m="1" x="1457"/>
        <item m="1" x="1271"/>
        <item m="1" x="1451"/>
        <item m="1" x="1265"/>
        <item m="1" x="1445"/>
        <item m="1" x="1259"/>
        <item m="1" x="1439"/>
        <item m="1" x="1619"/>
        <item m="1" x="1433"/>
        <item m="1" x="1613"/>
        <item m="1" x="1427"/>
        <item m="1" x="1607"/>
        <item m="1" x="1421"/>
        <item m="1" x="1601"/>
        <item m="1" x="1415"/>
        <item m="1" x="1595"/>
        <item m="1" x="1409"/>
        <item m="1" x="1589"/>
        <item m="1" x="1403"/>
        <item m="1" x="1583"/>
        <item m="1" x="1398"/>
        <item m="1" x="1578"/>
        <item m="1" x="1392"/>
        <item m="1" x="1572"/>
        <item m="1" x="1386"/>
        <item m="1" x="1566"/>
        <item m="1" x="1380"/>
        <item m="1" x="1560"/>
        <item m="1" x="1374"/>
        <item m="1" x="1554"/>
        <item m="1" x="1368"/>
        <item m="1" x="1548"/>
        <item m="1" x="1362"/>
        <item m="1" x="1542"/>
        <item m="1" x="1356"/>
        <item m="1" x="1536"/>
        <item m="1" x="1350"/>
        <item m="1" x="1530"/>
        <item m="1" x="1344"/>
        <item m="1" x="1524"/>
        <item m="1" x="1338"/>
        <item m="1" x="1518"/>
        <item m="1" x="1332"/>
        <item m="1" x="1512"/>
        <item m="1" x="1326"/>
        <item m="1" x="1506"/>
        <item m="1" x="1320"/>
        <item m="1" x="1500"/>
        <item m="1" x="1314"/>
        <item m="1" x="1494"/>
        <item m="1" x="1308"/>
        <item m="1" x="1488"/>
        <item m="1" x="1302"/>
        <item m="1" x="1482"/>
        <item m="1" x="1296"/>
        <item m="1" x="1476"/>
        <item m="1" x="1290"/>
        <item m="1" x="1470"/>
        <item m="1" x="1284"/>
        <item m="1" x="1464"/>
        <item m="1" x="1278"/>
        <item m="1" x="1458"/>
        <item m="1" x="1272"/>
        <item m="1" x="1452"/>
        <item m="1" x="1266"/>
        <item m="1" x="1446"/>
        <item m="1" x="1260"/>
        <item m="1" x="1440"/>
        <item m="1" x="1620"/>
        <item m="1" x="1434"/>
        <item m="1" x="1614"/>
        <item m="1" x="1428"/>
        <item m="1" x="1608"/>
        <item m="1" x="1422"/>
        <item m="1" x="1602"/>
        <item m="1" x="1416"/>
        <item m="1" x="1596"/>
        <item m="1" x="1410"/>
        <item m="1" x="1590"/>
        <item m="1" x="1404"/>
        <item m="1" x="1584"/>
        <item m="1" x="1399"/>
        <item m="1" x="1579"/>
        <item m="1" x="1393"/>
        <item m="1" x="1573"/>
        <item m="1" x="1387"/>
        <item m="1" x="1567"/>
        <item m="1" x="1381"/>
        <item m="1" x="1561"/>
        <item m="1" x="1375"/>
        <item m="1" x="1555"/>
        <item m="1" x="1369"/>
        <item m="1" x="1549"/>
        <item m="1" x="1363"/>
        <item m="1" x="1543"/>
        <item m="1" x="1357"/>
        <item m="1" x="1537"/>
        <item m="1" x="1351"/>
        <item m="1" x="1531"/>
        <item m="1" x="1345"/>
        <item m="1" x="1525"/>
        <item m="1" x="1339"/>
        <item m="1" x="1519"/>
        <item m="1" x="1333"/>
        <item m="1" x="1513"/>
        <item m="1" x="1327"/>
        <item m="1" x="1507"/>
        <item m="1" x="1321"/>
        <item m="1" x="1501"/>
        <item m="1" x="1315"/>
        <item m="1" x="1495"/>
        <item m="1" x="1309"/>
        <item m="1" x="1489"/>
        <item m="1" x="1303"/>
        <item m="1" x="1483"/>
        <item m="1" x="1297"/>
        <item m="1" x="1477"/>
        <item m="1" x="1291"/>
        <item m="1" x="1471"/>
        <item m="1" x="1285"/>
        <item m="1" x="1465"/>
        <item m="1" x="1279"/>
        <item m="1" x="1459"/>
        <item m="1" x="1273"/>
        <item m="1" x="1453"/>
        <item m="1" x="1267"/>
        <item m="1" x="1447"/>
        <item m="1" x="1261"/>
        <item m="1" x="1441"/>
        <item m="1" x="1621"/>
        <item m="1" x="1435"/>
        <item m="1" x="1615"/>
        <item m="1" x="1429"/>
        <item m="1" x="1609"/>
        <item m="1" x="1423"/>
        <item m="1" x="1603"/>
        <item m="1" x="1417"/>
        <item m="1" x="1597"/>
        <item m="1" x="1411"/>
        <item m="1" x="1591"/>
        <item m="1" x="1405"/>
        <item m="1" x="1585"/>
        <item m="1" x="1400"/>
        <item m="1" x="1580"/>
        <item m="1" x="1394"/>
        <item m="1" x="1574"/>
        <item m="1" x="1388"/>
        <item m="1" x="1568"/>
        <item m="1" x="1382"/>
        <item m="1" x="1562"/>
        <item m="1" x="1376"/>
        <item m="1" x="1556"/>
        <item m="1" x="1370"/>
        <item m="1" x="1550"/>
        <item m="1" x="1364"/>
        <item m="1" x="1544"/>
        <item m="1" x="1358"/>
        <item m="1" x="1538"/>
        <item m="1" x="1352"/>
        <item m="1" x="1532"/>
        <item m="1" x="1346"/>
        <item m="1" x="1526"/>
        <item m="1" x="1340"/>
        <item m="1" x="1520"/>
        <item m="1" x="1334"/>
        <item m="1" x="1514"/>
        <item m="1" x="1328"/>
        <item m="1" x="1508"/>
        <item m="1" x="1322"/>
        <item m="1" x="1502"/>
        <item m="1" x="1316"/>
        <item m="1" x="1496"/>
        <item m="1" x="1310"/>
        <item m="1" x="1490"/>
        <item m="1" x="1304"/>
        <item m="1" x="1484"/>
        <item m="1" x="1298"/>
        <item m="1" x="1478"/>
        <item m="1" x="1292"/>
        <item m="1" x="1472"/>
        <item m="1" x="1286"/>
        <item m="1" x="1466"/>
        <item m="1" x="1280"/>
        <item m="1" x="1460"/>
        <item m="1" x="1274"/>
        <item m="1" x="1454"/>
        <item m="1" x="1268"/>
        <item m="1" x="1448"/>
        <item m="1" x="1262"/>
        <item m="1" x="1442"/>
        <item m="1" x="1622"/>
        <item m="1" x="1436"/>
        <item m="1" x="1616"/>
        <item m="1" x="1430"/>
        <item m="1" x="1610"/>
        <item m="1" x="1424"/>
        <item m="1" x="1604"/>
        <item m="1" x="1418"/>
        <item m="1" x="1598"/>
        <item m="1" x="1412"/>
        <item m="1" x="1592"/>
        <item m="1" x="1406"/>
        <item m="1" x="1586"/>
        <item m="1" x="1401"/>
        <item m="1" x="1581"/>
        <item m="1" x="1395"/>
        <item m="1" x="1575"/>
        <item m="1" x="1389"/>
        <item m="1" x="1569"/>
        <item m="1" x="1383"/>
        <item m="1" x="1563"/>
        <item m="1" x="1377"/>
        <item m="1" x="1557"/>
        <item m="1" x="1371"/>
        <item m="1" x="1551"/>
        <item m="1" x="1365"/>
        <item m="1" x="1545"/>
        <item m="1" x="1359"/>
        <item m="1" x="1539"/>
        <item m="1" x="1353"/>
        <item m="1" x="1533"/>
        <item m="1" x="1347"/>
        <item m="1" x="1527"/>
        <item m="1" x="1341"/>
        <item m="1" x="1521"/>
        <item m="1" x="1335"/>
        <item m="1" x="1515"/>
        <item m="1" x="1329"/>
        <item m="1" x="1509"/>
        <item m="1" x="1323"/>
        <item m="1" x="1503"/>
        <item m="1" x="1317"/>
        <item m="1" x="1497"/>
        <item m="1" x="1311"/>
        <item m="1" x="1491"/>
        <item m="1" x="1305"/>
        <item m="1" x="1485"/>
        <item m="1" x="1299"/>
        <item m="1" x="1479"/>
        <item m="1" x="1293"/>
        <item m="1" x="1473"/>
        <item m="1" x="1287"/>
        <item m="1" x="1467"/>
        <item m="1" x="1281"/>
        <item m="1" x="1461"/>
        <item m="1" x="1275"/>
        <item m="1" x="1455"/>
        <item m="1" x="1269"/>
        <item m="1" x="1449"/>
        <item m="1" x="1263"/>
        <item m="1" x="1443"/>
        <item m="1" x="1623"/>
        <item m="1" x="1437"/>
        <item m="1" x="1617"/>
        <item m="1" x="1431"/>
        <item m="1" x="1611"/>
        <item m="1" x="1425"/>
        <item m="1" x="1605"/>
        <item m="1" x="1419"/>
        <item m="1" x="1599"/>
        <item m="1" x="1413"/>
        <item m="1" x="1593"/>
        <item m="1" x="1407"/>
        <item m="1" x="1587"/>
        <item t="default"/>
      </items>
    </pivotField>
    <pivotField compact="0" numFmtId="165" outline="0" showAll="0"/>
    <pivotField compact="0" outline="0" showAll="0"/>
    <pivotField compact="0" outline="0" showAll="0">
      <items count="6">
        <item m="1" x="4"/>
        <item x="1"/>
        <item m="1" x="3"/>
        <item x="0"/>
        <item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x="1"/>
        <item x="3"/>
        <item x="2"/>
        <item m="1" x="4"/>
        <item t="default"/>
      </items>
    </pivotField>
    <pivotField compact="0" outline="0" showAll="0"/>
    <pivotField compact="0" outline="0" showAll="0"/>
    <pivotField compact="0" outline="0" showAll="0">
      <items count="4">
        <item x="0"/>
        <item x="1"/>
        <item m="1" x="2"/>
        <item t="default"/>
      </items>
    </pivotField>
    <pivotField compact="0" outline="0" showAll="0"/>
    <pivotField compact="0" outline="0" showAll="0">
      <items count="4">
        <item x="0"/>
        <item x="1"/>
        <item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h="1" x="1"/>
      </items>
    </pivotField>
  </pivotFields>
  <rowFields count="1">
    <field x="0"/>
  </rowFields>
  <rowItems count="515">
    <i>
      <x/>
    </i>
    <i>
      <x v="1"/>
    </i>
    <i>
      <x v="2"/>
    </i>
    <i>
      <x v="3"/>
    </i>
    <i>
      <x v="4"/>
    </i>
    <i>
      <x v="5"/>
    </i>
    <i>
      <x v="6"/>
    </i>
    <i>
      <x v="7"/>
    </i>
    <i>
      <x v="8"/>
    </i>
    <i>
      <x v="9"/>
    </i>
    <i>
      <x v="10"/>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57"/>
    </i>
    <i>
      <x v="558"/>
    </i>
    <i>
      <x v="559"/>
    </i>
    <i>
      <x v="560"/>
    </i>
    <i>
      <x v="561"/>
    </i>
    <i>
      <x v="562"/>
    </i>
    <i>
      <x v="563"/>
    </i>
    <i>
      <x v="564"/>
    </i>
    <i>
      <x v="565"/>
    </i>
    <i>
      <x v="566"/>
    </i>
    <i>
      <x v="567"/>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5"/>
    </i>
    <i>
      <x v="886"/>
    </i>
    <i>
      <x v="887"/>
    </i>
    <i>
      <x v="888"/>
    </i>
    <i>
      <x v="889"/>
    </i>
    <i>
      <x v="890"/>
    </i>
    <i>
      <x v="891"/>
    </i>
    <i>
      <x v="892"/>
    </i>
    <i>
      <x v="893"/>
    </i>
    <i>
      <x v="894"/>
    </i>
    <i>
      <x v="895"/>
    </i>
    <i>
      <x v="896"/>
    </i>
    <i>
      <x v="897"/>
    </i>
    <i>
      <x v="898"/>
    </i>
    <i>
      <x v="899"/>
    </i>
    <i>
      <x v="900"/>
    </i>
    <i>
      <x v="901"/>
    </i>
    <i>
      <x v="904"/>
    </i>
    <i>
      <x v="905"/>
    </i>
    <i>
      <x v="906"/>
    </i>
    <i>
      <x v="907"/>
    </i>
    <i>
      <x v="908"/>
    </i>
    <i>
      <x v="909"/>
    </i>
    <i>
      <x v="910"/>
    </i>
    <i>
      <x v="911"/>
    </i>
    <i>
      <x v="912"/>
    </i>
    <i>
      <x v="913"/>
    </i>
    <i>
      <x v="914"/>
    </i>
    <i>
      <x v="915"/>
    </i>
    <i>
      <x v="916"/>
    </i>
    <i>
      <x v="917"/>
    </i>
    <i>
      <x v="918"/>
    </i>
    <i>
      <x v="919"/>
    </i>
    <i>
      <x v="920"/>
    </i>
    <i>
      <x v="923"/>
    </i>
    <i>
      <x v="924"/>
    </i>
    <i>
      <x v="925"/>
    </i>
    <i>
      <x v="926"/>
    </i>
    <i>
      <x v="927"/>
    </i>
    <i>
      <x v="928"/>
    </i>
    <i>
      <x v="929"/>
    </i>
    <i>
      <x v="930"/>
    </i>
    <i>
      <x v="931"/>
    </i>
    <i>
      <x v="932"/>
    </i>
    <i>
      <x v="933"/>
    </i>
    <i>
      <x v="934"/>
    </i>
    <i>
      <x v="935"/>
    </i>
    <i>
      <x v="936"/>
    </i>
    <i>
      <x v="937"/>
    </i>
    <i>
      <x v="938"/>
    </i>
    <i>
      <x v="939"/>
    </i>
    <i>
      <x v="942"/>
    </i>
    <i>
      <x v="943"/>
    </i>
    <i>
      <x v="944"/>
    </i>
    <i>
      <x v="945"/>
    </i>
    <i>
      <x v="946"/>
    </i>
    <i>
      <x v="947"/>
    </i>
    <i>
      <x v="948"/>
    </i>
    <i>
      <x v="949"/>
    </i>
    <i>
      <x v="950"/>
    </i>
    <i>
      <x v="951"/>
    </i>
    <i>
      <x v="952"/>
    </i>
    <i>
      <x v="953"/>
    </i>
    <i>
      <x v="954"/>
    </i>
    <i>
      <x v="955"/>
    </i>
    <i>
      <x v="958"/>
    </i>
    <i>
      <x v="959"/>
    </i>
    <i>
      <x v="960"/>
    </i>
    <i>
      <x v="961"/>
    </i>
    <i>
      <x v="962"/>
    </i>
    <i>
      <x v="963"/>
    </i>
    <i>
      <x v="964"/>
    </i>
    <i>
      <x v="965"/>
    </i>
    <i>
      <x v="966"/>
    </i>
    <i>
      <x v="967"/>
    </i>
    <i>
      <x v="968"/>
    </i>
    <i>
      <x v="969"/>
    </i>
    <i>
      <x v="970"/>
    </i>
    <i>
      <x v="971"/>
    </i>
    <i>
      <x v="972"/>
    </i>
    <i>
      <x v="973"/>
    </i>
    <i>
      <x v="974"/>
    </i>
    <i>
      <x v="975"/>
    </i>
    <i>
      <x v="976"/>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245"/>
    </i>
    <i>
      <x v="1246"/>
    </i>
    <i>
      <x v="1247"/>
    </i>
    <i>
      <x v="1248"/>
    </i>
    <i>
      <x v="1249"/>
    </i>
    <i>
      <x v="1250"/>
    </i>
    <i>
      <x v="1251"/>
    </i>
    <i>
      <x v="1252"/>
    </i>
    <i>
      <x v="1253"/>
    </i>
    <i>
      <x v="1254"/>
    </i>
    <i>
      <x v="1255"/>
    </i>
    <i>
      <x v="1256"/>
    </i>
    <i>
      <x v="125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Bottom"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DN3:DO9" firstHeaderRow="1" firstDataRow="1" firstDataCol="1"/>
  <pivotFields count="19">
    <pivotField numFmtId="164" showAll="0"/>
    <pivotField numFmtId="165" showAll="0"/>
    <pivotField showAll="0"/>
    <pivotField showAll="0">
      <items count="6">
        <item m="1" x="4"/>
        <item x="1"/>
        <item m="1" x="3"/>
        <item x="0"/>
        <item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x="1"/>
        <item x="3"/>
        <item x="2"/>
        <item m="1" x="4"/>
        <item t="default"/>
      </items>
    </pivotField>
    <pivotField showAll="0"/>
    <pivotField showAll="0"/>
    <pivotField showAll="0">
      <items count="4">
        <item x="0"/>
        <item x="1"/>
        <item m="1" x="2"/>
        <item t="default"/>
      </items>
    </pivotField>
    <pivotField axis="axisRow" showAll="0" measureFilter="1" sortType="a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0"/>
            </reference>
          </references>
        </pivotArea>
      </autoSortScope>
    </pivotField>
    <pivotField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h="1" x="1"/>
      </items>
    </pivotField>
  </pivotFields>
  <rowFields count="1">
    <field x="9"/>
  </rowFields>
  <rowItems count="6">
    <i>
      <x v="29"/>
    </i>
    <i>
      <x v="32"/>
    </i>
    <i>
      <x/>
    </i>
    <i>
      <x v="9"/>
    </i>
    <i>
      <x v="19"/>
    </i>
    <i t="grand">
      <x/>
    </i>
  </rowItems>
  <colItems count="1">
    <i/>
  </colItems>
  <dataFields count="1">
    <dataField name="Sum of Total Sales" fld="14" baseField="0" baseItem="0"/>
  </dataFields>
  <formats count="3">
    <format dxfId="15">
      <pivotArea collapsedLevelsAreSubtotals="1" fieldPosition="0">
        <references count="1">
          <reference field="9" count="5">
            <x v="0"/>
            <x v="2"/>
            <x v="8"/>
            <x v="29"/>
            <x v="32"/>
          </reference>
        </references>
      </pivotArea>
    </format>
    <format dxfId="14">
      <pivotArea collapsedLevelsAreSubtotals="1" fieldPosition="0">
        <references count="1">
          <reference field="9" count="5">
            <x v="0"/>
            <x v="2"/>
            <x v="8"/>
            <x v="29"/>
            <x v="32"/>
          </reference>
        </references>
      </pivotArea>
    </format>
    <format dxfId="13">
      <pivotArea collapsedLevelsAreSubtotals="1" fieldPosition="0">
        <references count="1">
          <reference field="9" count="5">
            <x v="0"/>
            <x v="2"/>
            <x v="8"/>
            <x v="29"/>
            <x v="32"/>
          </reference>
        </references>
      </pivotArea>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EQ3:EX1021" firstHeaderRow="0" firstDataRow="1" firstDataCol="3"/>
  <pivotFields count="19">
    <pivotField compact="0" numFmtId="164" outline="0" showAll="0" defaultSubtotal="0"/>
    <pivotField dataField="1" compact="0" numFmtId="165" outline="0" showAll="0" defaultSubtotal="0"/>
    <pivotField axis="axisRow" compact="0" outline="0" showAll="0" defaultSubtotal="0">
      <items count="1077">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x="3"/>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m="1" x="1056"/>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0"/>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m="1" x="1016"/>
      </items>
    </pivotField>
    <pivotField axis="axisRow" compact="0" outline="0" showAll="0" defaultSubtotal="0">
      <items count="5">
        <item m="1" x="4"/>
        <item x="1"/>
        <item m="1" x="3"/>
        <item x="0"/>
        <item m="1" x="2"/>
      </items>
    </pivotField>
    <pivotField axis="axisRow" compact="0" outline="0" showAll="0" defaultSubtota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s>
  <rowFields count="3">
    <field x="2"/>
    <field x="4"/>
    <field x="3"/>
  </rowFields>
  <rowItems count="1018">
    <i>
      <x v="1"/>
      <x v="35"/>
      <x v="3"/>
    </i>
    <i>
      <x v="2"/>
      <x/>
      <x v="3"/>
    </i>
    <i>
      <x v="3"/>
      <x v="13"/>
      <x v="3"/>
    </i>
    <i>
      <x v="4"/>
      <x v="19"/>
      <x v="3"/>
    </i>
    <i>
      <x v="5"/>
      <x v="5"/>
      <x v="3"/>
    </i>
    <i>
      <x v="6"/>
      <x v="10"/>
      <x v="3"/>
    </i>
    <i>
      <x v="7"/>
      <x v="4"/>
      <x v="1"/>
    </i>
    <i>
      <x v="8"/>
      <x v="2"/>
      <x v="1"/>
    </i>
    <i>
      <x v="9"/>
      <x v="33"/>
      <x v="1"/>
    </i>
    <i>
      <x v="10"/>
      <x v="3"/>
      <x v="1"/>
    </i>
    <i>
      <x v="11"/>
      <x v="15"/>
      <x v="1"/>
    </i>
    <i>
      <x v="12"/>
      <x v="39"/>
      <x v="1"/>
    </i>
    <i>
      <x v="13"/>
      <x/>
      <x v="1"/>
    </i>
    <i>
      <x v="14"/>
      <x v="1"/>
      <x v="1"/>
    </i>
    <i>
      <x v="15"/>
      <x v="34"/>
      <x v="1"/>
    </i>
    <i>
      <x v="16"/>
      <x v="30"/>
      <x v="3"/>
    </i>
    <i>
      <x v="17"/>
      <x v="33"/>
      <x v="3"/>
    </i>
    <i>
      <x v="18"/>
      <x v="14"/>
      <x v="3"/>
    </i>
    <i>
      <x v="19"/>
      <x v="7"/>
      <x v="3"/>
    </i>
    <i>
      <x v="20"/>
      <x v="29"/>
      <x v="1"/>
    </i>
    <i>
      <x v="21"/>
      <x v="4"/>
      <x v="1"/>
    </i>
    <i>
      <x v="23"/>
      <x v="26"/>
      <x v="1"/>
    </i>
    <i>
      <x v="24"/>
      <x v="10"/>
      <x v="3"/>
    </i>
    <i>
      <x v="25"/>
      <x v="7"/>
      <x v="1"/>
    </i>
    <i>
      <x v="26"/>
      <x v="12"/>
      <x v="3"/>
    </i>
    <i>
      <x v="27"/>
      <x v="33"/>
      <x v="1"/>
    </i>
    <i>
      <x v="28"/>
      <x v="25"/>
      <x v="1"/>
    </i>
    <i>
      <x v="29"/>
      <x v="24"/>
      <x v="1"/>
    </i>
    <i>
      <x v="30"/>
      <x v="32"/>
      <x v="3"/>
    </i>
    <i>
      <x v="31"/>
      <x v="19"/>
      <x v="3"/>
    </i>
    <i>
      <x v="32"/>
      <x v="14"/>
      <x v="3"/>
    </i>
    <i>
      <x v="34"/>
      <x v="13"/>
      <x v="3"/>
    </i>
    <i>
      <x v="35"/>
      <x v="19"/>
      <x v="1"/>
    </i>
    <i>
      <x v="36"/>
      <x v="27"/>
      <x v="1"/>
    </i>
    <i>
      <x v="37"/>
      <x v="20"/>
      <x v="1"/>
    </i>
    <i>
      <x v="38"/>
      <x v="28"/>
      <x v="1"/>
    </i>
    <i>
      <x v="39"/>
      <x v="5"/>
      <x v="1"/>
    </i>
    <i>
      <x v="40"/>
      <x v="23"/>
      <x v="1"/>
    </i>
    <i>
      <x v="41"/>
      <x v="14"/>
      <x v="1"/>
    </i>
    <i>
      <x v="42"/>
      <x v="30"/>
      <x v="1"/>
    </i>
    <i>
      <x v="43"/>
      <x v="5"/>
      <x v="1"/>
    </i>
    <i>
      <x v="44"/>
      <x v="7"/>
      <x v="1"/>
    </i>
    <i>
      <x v="45"/>
      <x v="18"/>
      <x v="3"/>
    </i>
    <i>
      <x v="46"/>
      <x v="2"/>
      <x v="3"/>
    </i>
    <i>
      <x v="47"/>
      <x v="12"/>
      <x v="1"/>
    </i>
    <i>
      <x v="48"/>
      <x v="10"/>
      <x v="3"/>
    </i>
    <i>
      <x v="49"/>
      <x v="27"/>
      <x v="1"/>
    </i>
    <i>
      <x v="50"/>
      <x v="21"/>
      <x v="1"/>
    </i>
    <i>
      <x v="51"/>
      <x v="13"/>
      <x v="1"/>
    </i>
    <i>
      <x v="52"/>
      <x v="5"/>
      <x v="1"/>
    </i>
    <i>
      <x v="53"/>
      <x v="20"/>
      <x v="3"/>
    </i>
    <i>
      <x v="54"/>
      <x v="39"/>
      <x v="3"/>
    </i>
    <i>
      <x v="55"/>
      <x v="20"/>
      <x v="3"/>
    </i>
    <i>
      <x v="56"/>
      <x v="24"/>
      <x v="3"/>
    </i>
    <i>
      <x v="57"/>
      <x v="34"/>
      <x v="3"/>
    </i>
    <i>
      <x v="58"/>
      <x v="23"/>
      <x v="1"/>
    </i>
    <i>
      <x v="59"/>
      <x v="21"/>
      <x v="3"/>
    </i>
    <i>
      <x v="60"/>
      <x v="4"/>
      <x v="1"/>
    </i>
    <i>
      <x v="61"/>
      <x v="36"/>
      <x v="3"/>
    </i>
    <i>
      <x v="62"/>
      <x v="32"/>
      <x v="1"/>
    </i>
    <i>
      <x v="63"/>
      <x v="13"/>
      <x v="3"/>
    </i>
    <i>
      <x v="64"/>
      <x v="22"/>
      <x v="3"/>
    </i>
    <i>
      <x v="65"/>
      <x v="38"/>
      <x v="1"/>
    </i>
    <i>
      <x v="66"/>
      <x v="18"/>
      <x v="3"/>
    </i>
    <i>
      <x v="67"/>
      <x v="12"/>
      <x v="3"/>
    </i>
    <i>
      <x v="68"/>
      <x v="11"/>
      <x v="3"/>
    </i>
    <i>
      <x v="69"/>
      <x v="22"/>
      <x v="3"/>
    </i>
    <i>
      <x v="70"/>
      <x v="17"/>
      <x v="3"/>
    </i>
    <i>
      <x v="71"/>
      <x v="11"/>
      <x v="3"/>
    </i>
    <i>
      <x v="72"/>
      <x v="24"/>
      <x v="3"/>
    </i>
    <i>
      <x v="73"/>
      <x v="14"/>
      <x v="3"/>
    </i>
    <i>
      <x v="74"/>
      <x v="18"/>
      <x v="3"/>
    </i>
    <i>
      <x v="75"/>
      <x v="39"/>
      <x v="3"/>
    </i>
    <i>
      <x v="76"/>
      <x v="7"/>
      <x v="1"/>
    </i>
    <i>
      <x v="77"/>
      <x v="35"/>
      <x v="1"/>
    </i>
    <i>
      <x v="78"/>
      <x v="3"/>
      <x v="1"/>
    </i>
    <i>
      <x v="79"/>
      <x v="22"/>
      <x v="1"/>
    </i>
    <i>
      <x v="80"/>
      <x v="36"/>
      <x v="1"/>
    </i>
    <i>
      <x v="81"/>
      <x v="2"/>
      <x v="1"/>
    </i>
    <i>
      <x v="82"/>
      <x v="3"/>
      <x v="1"/>
    </i>
    <i>
      <x v="83"/>
      <x v="8"/>
      <x v="1"/>
    </i>
    <i>
      <x v="84"/>
      <x v="13"/>
      <x v="1"/>
    </i>
    <i>
      <x v="85"/>
      <x v="21"/>
      <x v="3"/>
    </i>
    <i>
      <x v="86"/>
      <x v="35"/>
      <x v="3"/>
    </i>
    <i>
      <x v="87"/>
      <x v="3"/>
      <x v="3"/>
    </i>
    <i>
      <x v="88"/>
      <x v="15"/>
      <x v="1"/>
    </i>
    <i>
      <x v="89"/>
      <x v="32"/>
      <x v="1"/>
    </i>
    <i>
      <x v="90"/>
      <x v="33"/>
      <x v="3"/>
    </i>
    <i>
      <x v="91"/>
      <x v="14"/>
      <x v="1"/>
    </i>
    <i>
      <x v="92"/>
      <x v="15"/>
      <x v="1"/>
    </i>
    <i>
      <x v="93"/>
      <x v="16"/>
      <x v="3"/>
    </i>
    <i>
      <x v="94"/>
      <x v="2"/>
      <x v="1"/>
    </i>
    <i>
      <x v="95"/>
      <x v="33"/>
      <x v="1"/>
    </i>
    <i>
      <x v="96"/>
      <x v="20"/>
      <x v="1"/>
    </i>
    <i>
      <x v="97"/>
      <x v="5"/>
      <x v="3"/>
    </i>
    <i>
      <x v="98"/>
      <x v="8"/>
      <x v="3"/>
    </i>
    <i>
      <x v="99"/>
      <x v="38"/>
      <x v="3"/>
    </i>
    <i>
      <x v="100"/>
      <x v="15"/>
      <x v="3"/>
    </i>
    <i>
      <x v="101"/>
      <x v="31"/>
      <x v="3"/>
    </i>
    <i>
      <x v="102"/>
      <x v="10"/>
      <x v="3"/>
    </i>
    <i>
      <x v="103"/>
      <x v="7"/>
      <x v="1"/>
    </i>
    <i>
      <x v="104"/>
      <x v="9"/>
      <x v="3"/>
    </i>
    <i>
      <x v="105"/>
      <x v="18"/>
      <x v="3"/>
    </i>
    <i>
      <x v="106"/>
      <x v="5"/>
      <x v="1"/>
    </i>
    <i>
      <x v="107"/>
      <x v="10"/>
      <x v="1"/>
    </i>
    <i>
      <x v="108"/>
      <x v="28"/>
      <x v="3"/>
    </i>
    <i>
      <x v="109"/>
      <x v="28"/>
      <x v="3"/>
    </i>
    <i>
      <x v="110"/>
      <x v="23"/>
      <x v="3"/>
    </i>
    <i>
      <x v="111"/>
      <x v="10"/>
      <x v="3"/>
    </i>
    <i>
      <x v="112"/>
      <x v="7"/>
      <x v="3"/>
    </i>
    <i>
      <x v="113"/>
      <x v="3"/>
      <x v="1"/>
    </i>
    <i>
      <x v="117"/>
      <x v="26"/>
      <x v="1"/>
    </i>
    <i>
      <x v="118"/>
      <x v="13"/>
      <x v="3"/>
    </i>
    <i>
      <x v="119"/>
      <x v="21"/>
      <x v="3"/>
    </i>
    <i>
      <x v="120"/>
      <x v="2"/>
      <x v="3"/>
    </i>
    <i>
      <x v="121"/>
      <x v="15"/>
      <x v="1"/>
    </i>
    <i>
      <x v="122"/>
      <x v="38"/>
      <x v="3"/>
    </i>
    <i>
      <x v="123"/>
      <x v="26"/>
      <x v="1"/>
    </i>
    <i>
      <x v="124"/>
      <x v="34"/>
      <x v="1"/>
    </i>
    <i>
      <x v="125"/>
      <x v="16"/>
      <x v="3"/>
    </i>
    <i>
      <x v="126"/>
      <x v="23"/>
      <x v="3"/>
    </i>
    <i>
      <x v="127"/>
      <x v="33"/>
      <x v="3"/>
    </i>
    <i>
      <x v="129"/>
      <x v="18"/>
      <x v="3"/>
    </i>
    <i>
      <x v="130"/>
      <x v="16"/>
      <x v="3"/>
    </i>
    <i>
      <x v="131"/>
      <x v="20"/>
      <x v="3"/>
    </i>
    <i>
      <x v="132"/>
      <x v="25"/>
      <x v="3"/>
    </i>
    <i>
      <x v="133"/>
      <x v="26"/>
      <x v="3"/>
    </i>
    <i>
      <x v="134"/>
      <x v="8"/>
      <x v="3"/>
    </i>
    <i>
      <x v="135"/>
      <x v="19"/>
      <x v="3"/>
    </i>
    <i>
      <x v="136"/>
      <x v="8"/>
      <x v="1"/>
    </i>
    <i>
      <x v="137"/>
      <x v="20"/>
      <x v="1"/>
    </i>
    <i>
      <x v="138"/>
      <x v="36"/>
      <x v="3"/>
    </i>
    <i>
      <x v="139"/>
      <x v="23"/>
      <x v="1"/>
    </i>
    <i>
      <x v="140"/>
      <x v="2"/>
      <x v="3"/>
    </i>
    <i>
      <x v="141"/>
      <x v="9"/>
      <x v="3"/>
    </i>
    <i>
      <x v="142"/>
      <x v="3"/>
      <x v="3"/>
    </i>
    <i>
      <x v="143"/>
      <x v="23"/>
      <x v="3"/>
    </i>
    <i>
      <x v="144"/>
      <x v="21"/>
      <x v="3"/>
    </i>
    <i>
      <x v="145"/>
      <x v="22"/>
      <x v="3"/>
    </i>
    <i>
      <x v="146"/>
      <x v="12"/>
      <x v="3"/>
    </i>
    <i>
      <x v="147"/>
      <x v="6"/>
      <x v="3"/>
    </i>
    <i>
      <x v="148"/>
      <x v="23"/>
      <x v="3"/>
    </i>
    <i>
      <x v="149"/>
      <x v="4"/>
      <x v="3"/>
    </i>
    <i>
      <x v="150"/>
      <x v="2"/>
      <x v="3"/>
    </i>
    <i>
      <x v="151"/>
      <x v="5"/>
      <x v="3"/>
    </i>
    <i>
      <x v="152"/>
      <x v="23"/>
      <x v="1"/>
    </i>
    <i>
      <x v="153"/>
      <x v="23"/>
      <x v="3"/>
    </i>
    <i>
      <x v="154"/>
      <x v="34"/>
      <x v="1"/>
    </i>
    <i>
      <x v="155"/>
      <x v="19"/>
      <x v="3"/>
    </i>
    <i>
      <x v="156"/>
      <x v="33"/>
      <x v="3"/>
    </i>
    <i>
      <x v="158"/>
      <x v="10"/>
      <x v="1"/>
    </i>
    <i>
      <x v="159"/>
      <x v="35"/>
      <x v="3"/>
    </i>
    <i>
      <x v="160"/>
      <x v="8"/>
      <x v="3"/>
    </i>
    <i>
      <x v="161"/>
      <x v="18"/>
      <x v="1"/>
    </i>
    <i>
      <x v="162"/>
      <x v="18"/>
      <x v="1"/>
    </i>
    <i>
      <x v="163"/>
      <x v="16"/>
      <x v="1"/>
    </i>
    <i>
      <x v="164"/>
      <x v="26"/>
      <x v="1"/>
    </i>
    <i>
      <x v="165"/>
      <x v="14"/>
      <x v="1"/>
    </i>
    <i>
      <x v="166"/>
      <x v="5"/>
      <x v="1"/>
    </i>
    <i>
      <x v="167"/>
      <x v="3"/>
      <x v="1"/>
    </i>
    <i>
      <x v="168"/>
      <x v="14"/>
      <x v="1"/>
    </i>
    <i>
      <x v="169"/>
      <x v="18"/>
      <x v="1"/>
    </i>
    <i>
      <x v="170"/>
      <x v="35"/>
      <x v="3"/>
    </i>
    <i>
      <x v="171"/>
      <x v="34"/>
      <x v="3"/>
    </i>
    <i>
      <x v="172"/>
      <x v="22"/>
      <x v="3"/>
    </i>
    <i>
      <x v="173"/>
      <x v="4"/>
      <x v="3"/>
    </i>
    <i>
      <x v="174"/>
      <x v="1"/>
      <x v="1"/>
    </i>
    <i>
      <x v="176"/>
      <x v="21"/>
      <x v="1"/>
    </i>
    <i>
      <x v="177"/>
      <x v="5"/>
      <x v="3"/>
    </i>
    <i>
      <x v="178"/>
      <x v="13"/>
      <x v="3"/>
    </i>
    <i>
      <x v="179"/>
      <x v="17"/>
      <x v="3"/>
    </i>
    <i>
      <x v="180"/>
      <x v="36"/>
      <x v="1"/>
    </i>
    <i>
      <x v="181"/>
      <x v="8"/>
      <x v="1"/>
    </i>
    <i>
      <x v="182"/>
      <x v="17"/>
      <x v="1"/>
    </i>
    <i>
      <x v="183"/>
      <x v="16"/>
      <x v="3"/>
    </i>
    <i>
      <x v="184"/>
      <x v="13"/>
      <x v="1"/>
    </i>
    <i>
      <x v="185"/>
      <x v="21"/>
      <x v="3"/>
    </i>
    <i>
      <x v="186"/>
      <x v="10"/>
      <x v="3"/>
    </i>
    <i>
      <x v="187"/>
      <x v="24"/>
      <x v="3"/>
    </i>
    <i>
      <x v="188"/>
      <x v="17"/>
      <x v="3"/>
    </i>
    <i>
      <x v="189"/>
      <x v="31"/>
      <x v="1"/>
    </i>
    <i>
      <x v="190"/>
      <x v="26"/>
      <x v="1"/>
    </i>
    <i>
      <x v="191"/>
      <x v="12"/>
      <x v="3"/>
    </i>
    <i>
      <x v="192"/>
      <x v="18"/>
      <x v="3"/>
    </i>
    <i>
      <x v="193"/>
      <x v="3"/>
      <x v="1"/>
    </i>
    <i>
      <x v="194"/>
      <x v="15"/>
      <x v="1"/>
    </i>
    <i>
      <x v="195"/>
      <x v="11"/>
      <x v="1"/>
    </i>
    <i>
      <x v="196"/>
      <x v="13"/>
      <x v="1"/>
    </i>
    <i>
      <x v="197"/>
      <x v="35"/>
      <x v="1"/>
    </i>
    <i>
      <x v="198"/>
      <x v="22"/>
      <x v="3"/>
    </i>
    <i>
      <x v="199"/>
      <x v="12"/>
      <x v="3"/>
    </i>
    <i>
      <x v="200"/>
      <x v="23"/>
      <x v="1"/>
    </i>
    <i>
      <x v="201"/>
      <x v="6"/>
      <x v="1"/>
    </i>
    <i>
      <x v="202"/>
      <x v="12"/>
      <x v="1"/>
    </i>
    <i>
      <x v="203"/>
      <x v="37"/>
      <x v="3"/>
    </i>
    <i>
      <x v="204"/>
      <x v="20"/>
      <x v="1"/>
    </i>
    <i>
      <x v="205"/>
      <x v="19"/>
      <x v="3"/>
    </i>
    <i>
      <x v="206"/>
      <x v="13"/>
      <x v="3"/>
    </i>
    <i>
      <x v="207"/>
      <x v="1"/>
      <x v="1"/>
    </i>
    <i>
      <x v="208"/>
      <x v="14"/>
      <x v="3"/>
    </i>
    <i>
      <x v="209"/>
      <x v="32"/>
      <x v="3"/>
    </i>
    <i>
      <x v="211"/>
      <x v="9"/>
      <x v="3"/>
    </i>
    <i>
      <x v="212"/>
      <x v="33"/>
      <x v="3"/>
    </i>
    <i>
      <x v="213"/>
      <x v="16"/>
      <x v="1"/>
    </i>
    <i>
      <x v="214"/>
      <x v="10"/>
      <x v="3"/>
    </i>
    <i>
      <x v="215"/>
      <x v="10"/>
      <x v="3"/>
    </i>
    <i>
      <x v="216"/>
      <x v="31"/>
      <x v="3"/>
    </i>
    <i>
      <x v="217"/>
      <x v="26"/>
      <x v="3"/>
    </i>
    <i>
      <x v="218"/>
      <x v="20"/>
      <x v="1"/>
    </i>
    <i>
      <x v="219"/>
      <x v="1"/>
      <x v="3"/>
    </i>
    <i>
      <x v="220"/>
      <x v="23"/>
      <x v="3"/>
    </i>
    <i>
      <x v="221"/>
      <x v="12"/>
      <x v="3"/>
    </i>
    <i>
      <x v="222"/>
      <x v="1"/>
      <x v="1"/>
    </i>
    <i>
      <x v="223"/>
      <x v="2"/>
      <x v="3"/>
    </i>
    <i>
      <x v="224"/>
      <x v="22"/>
      <x v="1"/>
    </i>
    <i>
      <x v="225"/>
      <x v="18"/>
      <x v="3"/>
    </i>
    <i>
      <x v="226"/>
      <x v="36"/>
      <x v="3"/>
    </i>
    <i>
      <x v="227"/>
      <x v="14"/>
      <x v="1"/>
    </i>
    <i>
      <x v="228"/>
      <x v="19"/>
      <x v="1"/>
    </i>
    <i>
      <x v="229"/>
      <x v="3"/>
      <x v="1"/>
    </i>
    <i>
      <x v="230"/>
      <x v="16"/>
      <x v="1"/>
    </i>
    <i>
      <x v="231"/>
      <x v="20"/>
      <x v="1"/>
    </i>
    <i>
      <x v="232"/>
      <x v="25"/>
      <x v="1"/>
    </i>
    <i>
      <x v="233"/>
      <x v="27"/>
      <x v="1"/>
    </i>
    <i>
      <x v="234"/>
      <x v="24"/>
      <x v="1"/>
    </i>
    <i>
      <x v="235"/>
      <x v="17"/>
      <x v="3"/>
    </i>
    <i>
      <x v="236"/>
      <x v="10"/>
      <x v="3"/>
    </i>
    <i>
      <x v="237"/>
      <x v="16"/>
      <x v="3"/>
    </i>
    <i>
      <x v="238"/>
      <x v="12"/>
      <x v="1"/>
    </i>
    <i>
      <x v="239"/>
      <x v="17"/>
      <x v="3"/>
    </i>
    <i>
      <x v="240"/>
      <x v="14"/>
      <x v="3"/>
    </i>
    <i>
      <x v="241"/>
      <x v="20"/>
      <x v="1"/>
    </i>
    <i>
      <x v="243"/>
      <x v="38"/>
      <x v="3"/>
    </i>
    <i>
      <x v="244"/>
      <x v="10"/>
      <x v="3"/>
    </i>
    <i>
      <x v="245"/>
      <x v="1"/>
      <x v="3"/>
    </i>
    <i>
      <x v="246"/>
      <x/>
      <x v="1"/>
    </i>
    <i>
      <x v="247"/>
      <x v="1"/>
      <x v="3"/>
    </i>
    <i>
      <x v="248"/>
      <x v="7"/>
      <x v="1"/>
    </i>
    <i>
      <x v="249"/>
      <x v="2"/>
      <x v="1"/>
    </i>
    <i>
      <x v="250"/>
      <x v="5"/>
      <x v="1"/>
    </i>
    <i>
      <x v="251"/>
      <x v="36"/>
      <x v="3"/>
    </i>
    <i>
      <x v="252"/>
      <x v="10"/>
      <x v="1"/>
    </i>
    <i r="2">
      <x v="3"/>
    </i>
    <i>
      <x v="253"/>
      <x v="19"/>
      <x v="1"/>
    </i>
    <i>
      <x v="254"/>
      <x v="2"/>
      <x v="1"/>
    </i>
    <i>
      <x v="255"/>
      <x v="27"/>
      <x v="1"/>
    </i>
    <i>
      <x v="256"/>
      <x v="25"/>
      <x v="1"/>
    </i>
    <i>
      <x v="257"/>
      <x v="27"/>
      <x v="1"/>
    </i>
    <i>
      <x v="258"/>
      <x v="34"/>
      <x v="1"/>
    </i>
    <i>
      <x v="259"/>
      <x v="22"/>
      <x v="1"/>
    </i>
    <i>
      <x v="260"/>
      <x v="32"/>
      <x v="1"/>
    </i>
    <i>
      <x v="261"/>
      <x v="33"/>
      <x v="1"/>
    </i>
    <i>
      <x v="262"/>
      <x v="6"/>
      <x v="3"/>
    </i>
    <i>
      <x v="263"/>
      <x v="18"/>
      <x v="3"/>
    </i>
    <i>
      <x v="264"/>
      <x v="3"/>
      <x v="3"/>
    </i>
    <i>
      <x v="265"/>
      <x v="23"/>
      <x v="3"/>
    </i>
    <i>
      <x v="266"/>
      <x v="23"/>
      <x v="3"/>
    </i>
    <i>
      <x v="268"/>
      <x v="34"/>
      <x v="3"/>
    </i>
    <i>
      <x v="269"/>
      <x v="21"/>
      <x v="1"/>
    </i>
    <i>
      <x v="270"/>
      <x v="37"/>
      <x v="1"/>
    </i>
    <i>
      <x v="271"/>
      <x v="39"/>
      <x v="1"/>
    </i>
    <i>
      <x v="272"/>
      <x v="14"/>
      <x v="3"/>
    </i>
    <i>
      <x v="273"/>
      <x v="12"/>
      <x v="3"/>
    </i>
    <i>
      <x v="274"/>
      <x v="13"/>
      <x v="1"/>
    </i>
    <i>
      <x v="275"/>
      <x v="23"/>
      <x v="1"/>
    </i>
    <i>
      <x v="276"/>
      <x v="17"/>
      <x v="3"/>
    </i>
    <i>
      <x v="277"/>
      <x v="31"/>
      <x v="3"/>
    </i>
    <i>
      <x v="278"/>
      <x v="4"/>
      <x v="3"/>
    </i>
    <i>
      <x v="279"/>
      <x v="17"/>
      <x v="3"/>
    </i>
    <i>
      <x v="280"/>
      <x/>
      <x v="1"/>
    </i>
    <i>
      <x v="281"/>
      <x v="13"/>
      <x v="3"/>
    </i>
    <i>
      <x v="282"/>
      <x v="10"/>
      <x v="1"/>
    </i>
    <i>
      <x v="283"/>
      <x v="21"/>
      <x v="1"/>
    </i>
    <i>
      <x v="284"/>
      <x v="1"/>
      <x v="1"/>
    </i>
    <i>
      <x v="285"/>
      <x v="33"/>
      <x v="1"/>
    </i>
    <i>
      <x v="286"/>
      <x v="33"/>
      <x v="1"/>
    </i>
    <i>
      <x v="287"/>
      <x v="32"/>
      <x v="1"/>
    </i>
    <i>
      <x v="288"/>
      <x v="34"/>
      <x v="1"/>
    </i>
    <i>
      <x v="289"/>
      <x v="18"/>
      <x v="1"/>
    </i>
    <i>
      <x v="290"/>
      <x v="23"/>
      <x v="3"/>
    </i>
    <i>
      <x v="291"/>
      <x v="9"/>
      <x v="1"/>
    </i>
    <i>
      <x v="292"/>
      <x v="28"/>
      <x v="1"/>
    </i>
    <i>
      <x v="293"/>
      <x v="23"/>
      <x v="3"/>
    </i>
    <i>
      <x v="294"/>
      <x v="12"/>
      <x v="3"/>
    </i>
    <i>
      <x v="295"/>
      <x v="3"/>
      <x v="3"/>
    </i>
    <i>
      <x v="296"/>
      <x v="13"/>
      <x v="1"/>
    </i>
    <i>
      <x v="297"/>
      <x v="4"/>
      <x v="3"/>
    </i>
    <i>
      <x v="298"/>
      <x v="26"/>
      <x v="3"/>
    </i>
    <i>
      <x v="299"/>
      <x v="1"/>
      <x v="3"/>
    </i>
    <i>
      <x v="300"/>
      <x v="26"/>
      <x v="3"/>
    </i>
    <i>
      <x v="301"/>
      <x v="13"/>
      <x v="3"/>
    </i>
    <i>
      <x v="302"/>
      <x v="32"/>
      <x v="1"/>
    </i>
    <i>
      <x v="303"/>
      <x v="23"/>
      <x v="3"/>
    </i>
    <i>
      <x v="304"/>
      <x v="5"/>
      <x v="1"/>
    </i>
    <i>
      <x v="305"/>
      <x v="10"/>
      <x v="3"/>
    </i>
    <i>
      <x v="306"/>
      <x v="24"/>
      <x v="1"/>
    </i>
    <i>
      <x v="307"/>
      <x v="11"/>
      <x v="3"/>
    </i>
    <i>
      <x v="308"/>
      <x v="4"/>
      <x v="3"/>
    </i>
    <i>
      <x v="309"/>
      <x v="14"/>
      <x v="1"/>
    </i>
    <i>
      <x v="310"/>
      <x v="13"/>
      <x v="3"/>
    </i>
    <i>
      <x v="311"/>
      <x v="21"/>
      <x v="3"/>
    </i>
    <i>
      <x v="312"/>
      <x v="6"/>
      <x v="1"/>
    </i>
    <i>
      <x v="313"/>
      <x v="32"/>
      <x v="1"/>
    </i>
    <i>
      <x v="314"/>
      <x v="39"/>
      <x v="1"/>
    </i>
    <i>
      <x v="315"/>
      <x v="36"/>
      <x v="3"/>
    </i>
    <i>
      <x v="316"/>
      <x v="22"/>
      <x v="3"/>
    </i>
    <i>
      <x v="317"/>
      <x v="26"/>
      <x v="1"/>
    </i>
    <i>
      <x v="318"/>
      <x v="21"/>
      <x v="1"/>
    </i>
    <i>
      <x v="319"/>
      <x v="38"/>
      <x v="1"/>
    </i>
    <i>
      <x v="320"/>
      <x v="19"/>
      <x v="1"/>
    </i>
    <i>
      <x v="321"/>
      <x v="23"/>
      <x v="1"/>
    </i>
    <i>
      <x v="322"/>
      <x v="19"/>
      <x v="1"/>
    </i>
    <i>
      <x v="323"/>
      <x v="10"/>
      <x v="3"/>
    </i>
    <i>
      <x v="324"/>
      <x v="21"/>
      <x v="3"/>
    </i>
    <i>
      <x v="325"/>
      <x v="3"/>
      <x v="3"/>
    </i>
    <i>
      <x v="326"/>
      <x v="30"/>
      <x v="1"/>
    </i>
    <i>
      <x v="328"/>
      <x v="21"/>
      <x v="3"/>
    </i>
    <i>
      <x v="329"/>
      <x v="26"/>
      <x v="3"/>
    </i>
    <i>
      <x v="330"/>
      <x v="39"/>
      <x v="3"/>
    </i>
    <i>
      <x v="331"/>
      <x v="38"/>
      <x v="1"/>
    </i>
    <i>
      <x v="332"/>
      <x v="34"/>
      <x v="1"/>
    </i>
    <i>
      <x v="333"/>
      <x v="20"/>
      <x v="3"/>
    </i>
    <i>
      <x v="334"/>
      <x v="38"/>
      <x v="3"/>
    </i>
    <i>
      <x v="335"/>
      <x v="19"/>
      <x v="1"/>
    </i>
    <i>
      <x v="336"/>
      <x v="27"/>
      <x v="1"/>
    </i>
    <i>
      <x v="338"/>
      <x v="21"/>
      <x v="3"/>
    </i>
    <i>
      <x v="339"/>
      <x v="38"/>
      <x v="3"/>
    </i>
    <i>
      <x v="340"/>
      <x v="23"/>
      <x v="1"/>
    </i>
    <i>
      <x v="341"/>
      <x v="35"/>
      <x v="3"/>
    </i>
    <i>
      <x v="342"/>
      <x v="11"/>
      <x v="1"/>
    </i>
    <i>
      <x v="344"/>
      <x v="7"/>
      <x v="1"/>
    </i>
    <i>
      <x v="345"/>
      <x v="3"/>
      <x v="3"/>
    </i>
    <i>
      <x v="346"/>
      <x v="25"/>
      <x v="3"/>
    </i>
    <i>
      <x v="347"/>
      <x v="7"/>
      <x v="3"/>
    </i>
    <i>
      <x v="348"/>
      <x v="21"/>
      <x v="1"/>
    </i>
    <i>
      <x v="349"/>
      <x v="4"/>
      <x v="3"/>
    </i>
    <i>
      <x v="350"/>
      <x v="38"/>
      <x v="3"/>
    </i>
    <i>
      <x v="351"/>
      <x v="11"/>
      <x v="1"/>
    </i>
    <i>
      <x v="352"/>
      <x v="25"/>
      <x v="1"/>
    </i>
    <i>
      <x v="353"/>
      <x v="20"/>
      <x v="1"/>
    </i>
    <i>
      <x v="354"/>
      <x v="6"/>
      <x v="1"/>
    </i>
    <i>
      <x v="355"/>
      <x v="32"/>
      <x v="1"/>
    </i>
    <i>
      <x v="356"/>
      <x v="6"/>
      <x v="1"/>
    </i>
    <i>
      <x v="358"/>
      <x v="26"/>
      <x v="1"/>
    </i>
    <i>
      <x v="359"/>
      <x v="17"/>
      <x v="1"/>
    </i>
    <i>
      <x v="360"/>
      <x v="12"/>
      <x v="1"/>
    </i>
    <i>
      <x v="361"/>
      <x v="12"/>
      <x v="1"/>
    </i>
    <i>
      <x v="362"/>
      <x v="20"/>
      <x v="3"/>
    </i>
    <i>
      <x v="363"/>
      <x v="25"/>
      <x v="1"/>
    </i>
    <i>
      <x v="364"/>
      <x v="10"/>
      <x v="3"/>
    </i>
    <i>
      <x v="365"/>
      <x v="27"/>
      <x v="3"/>
    </i>
    <i>
      <x v="366"/>
      <x v="7"/>
      <x v="1"/>
    </i>
    <i>
      <x v="367"/>
      <x v="12"/>
      <x v="3"/>
    </i>
    <i>
      <x v="368"/>
      <x v="3"/>
      <x v="3"/>
    </i>
    <i>
      <x v="370"/>
      <x v="5"/>
      <x v="3"/>
    </i>
    <i>
      <x v="371"/>
      <x v="26"/>
      <x v="3"/>
    </i>
    <i>
      <x v="372"/>
      <x/>
      <x v="3"/>
    </i>
    <i>
      <x v="373"/>
      <x v="19"/>
      <x v="3"/>
    </i>
    <i>
      <x v="374"/>
      <x v="11"/>
      <x v="3"/>
    </i>
    <i>
      <x v="375"/>
      <x v="17"/>
      <x v="3"/>
    </i>
    <i>
      <x v="376"/>
      <x v="4"/>
      <x v="1"/>
    </i>
    <i>
      <x v="377"/>
      <x v="33"/>
      <x v="3"/>
    </i>
    <i>
      <x v="378"/>
      <x v="6"/>
      <x v="3"/>
    </i>
    <i>
      <x v="379"/>
      <x v="8"/>
      <x v="3"/>
    </i>
    <i>
      <x v="380"/>
      <x v="23"/>
      <x v="3"/>
    </i>
    <i>
      <x v="381"/>
      <x v="29"/>
      <x v="1"/>
    </i>
    <i>
      <x v="382"/>
      <x v="2"/>
      <x v="1"/>
    </i>
    <i>
      <x v="383"/>
      <x v="27"/>
      <x v="3"/>
    </i>
    <i>
      <x v="384"/>
      <x v="12"/>
      <x v="1"/>
    </i>
    <i>
      <x v="385"/>
      <x v="3"/>
      <x v="3"/>
    </i>
    <i>
      <x v="386"/>
      <x v="24"/>
      <x v="3"/>
    </i>
    <i>
      <x v="387"/>
      <x v="17"/>
      <x v="3"/>
    </i>
    <i>
      <x v="388"/>
      <x v="19"/>
      <x v="3"/>
    </i>
    <i>
      <x v="389"/>
      <x v="32"/>
      <x v="1"/>
    </i>
    <i>
      <x v="390"/>
      <x v="36"/>
      <x v="1"/>
    </i>
    <i>
      <x v="391"/>
      <x v="5"/>
      <x v="3"/>
    </i>
    <i>
      <x v="392"/>
      <x v="39"/>
      <x v="1"/>
    </i>
    <i>
      <x v="393"/>
      <x v="30"/>
      <x v="3"/>
    </i>
    <i>
      <x v="394"/>
      <x/>
      <x v="1"/>
    </i>
    <i>
      <x v="396"/>
      <x v="3"/>
      <x v="3"/>
    </i>
    <i>
      <x v="397"/>
      <x v="4"/>
      <x v="3"/>
    </i>
    <i>
      <x v="398"/>
      <x v="35"/>
      <x v="1"/>
    </i>
    <i>
      <x v="399"/>
      <x v="12"/>
      <x v="1"/>
    </i>
    <i>
      <x v="400"/>
      <x v="2"/>
      <x v="1"/>
    </i>
    <i>
      <x v="401"/>
      <x v="36"/>
      <x v="3"/>
    </i>
    <i>
      <x v="402"/>
      <x v="12"/>
      <x v="3"/>
    </i>
    <i>
      <x v="403"/>
      <x v="23"/>
      <x v="3"/>
    </i>
    <i>
      <x v="404"/>
      <x v="6"/>
      <x v="1"/>
    </i>
    <i>
      <x v="405"/>
      <x v="18"/>
      <x v="3"/>
    </i>
    <i>
      <x v="406"/>
      <x v="1"/>
      <x v="1"/>
    </i>
    <i>
      <x v="407"/>
      <x v="13"/>
      <x v="1"/>
    </i>
    <i>
      <x v="408"/>
      <x v="29"/>
      <x v="1"/>
    </i>
    <i>
      <x v="409"/>
      <x v="7"/>
      <x v="3"/>
    </i>
    <i>
      <x v="410"/>
      <x v="29"/>
      <x v="1"/>
    </i>
    <i>
      <x v="411"/>
      <x v="35"/>
      <x v="3"/>
    </i>
    <i>
      <x v="412"/>
      <x v="7"/>
      <x v="3"/>
    </i>
    <i>
      <x v="413"/>
      <x v="5"/>
      <x v="3"/>
    </i>
    <i>
      <x v="414"/>
      <x v="14"/>
      <x v="1"/>
    </i>
    <i>
      <x v="415"/>
      <x v="11"/>
      <x v="1"/>
    </i>
    <i>
      <x v="416"/>
      <x v="13"/>
      <x v="3"/>
    </i>
    <i>
      <x v="417"/>
      <x v="5"/>
      <x v="3"/>
    </i>
    <i>
      <x v="418"/>
      <x v="3"/>
      <x v="3"/>
    </i>
    <i>
      <x v="419"/>
      <x v="39"/>
      <x v="1"/>
    </i>
    <i>
      <x v="420"/>
      <x v="3"/>
      <x v="1"/>
    </i>
    <i>
      <x v="421"/>
      <x v="10"/>
      <x v="1"/>
    </i>
    <i>
      <x v="422"/>
      <x v="31"/>
      <x v="3"/>
    </i>
    <i>
      <x v="423"/>
      <x v="17"/>
      <x v="3"/>
    </i>
    <i>
      <x v="424"/>
      <x v="23"/>
      <x v="1"/>
    </i>
    <i>
      <x v="425"/>
      <x v="16"/>
      <x v="1"/>
    </i>
    <i>
      <x v="426"/>
      <x v="10"/>
      <x v="3"/>
    </i>
    <i>
      <x v="427"/>
      <x v="16"/>
      <x v="3"/>
    </i>
    <i>
      <x v="428"/>
      <x v="32"/>
      <x v="1"/>
    </i>
    <i>
      <x v="429"/>
      <x v="12"/>
      <x v="3"/>
    </i>
    <i>
      <x v="430"/>
      <x v="3"/>
      <x v="3"/>
    </i>
    <i>
      <x v="432"/>
      <x v="12"/>
      <x v="3"/>
    </i>
    <i>
      <x v="433"/>
      <x v="32"/>
      <x v="3"/>
    </i>
    <i>
      <x v="434"/>
      <x v="26"/>
      <x v="3"/>
    </i>
    <i>
      <x v="435"/>
      <x v="15"/>
      <x v="1"/>
    </i>
    <i>
      <x v="436"/>
      <x v="39"/>
      <x v="1"/>
    </i>
    <i>
      <x v="437"/>
      <x v="19"/>
      <x v="1"/>
    </i>
    <i>
      <x v="438"/>
      <x/>
      <x v="1"/>
    </i>
    <i>
      <x v="439"/>
      <x v="18"/>
      <x v="3"/>
    </i>
    <i>
      <x v="440"/>
      <x v="23"/>
      <x v="1"/>
    </i>
    <i>
      <x v="441"/>
      <x v="28"/>
      <x v="1"/>
    </i>
    <i>
      <x v="442"/>
      <x v="18"/>
      <x v="3"/>
    </i>
    <i>
      <x v="443"/>
      <x v="25"/>
      <x v="1"/>
    </i>
    <i>
      <x v="444"/>
      <x v="22"/>
      <x v="3"/>
    </i>
    <i>
      <x v="445"/>
      <x v="38"/>
      <x v="3"/>
    </i>
    <i>
      <x v="446"/>
      <x v="17"/>
      <x v="3"/>
    </i>
    <i>
      <x v="447"/>
      <x v="35"/>
      <x v="3"/>
    </i>
    <i>
      <x v="448"/>
      <x v="23"/>
      <x v="3"/>
    </i>
    <i>
      <x v="449"/>
      <x v="31"/>
      <x v="3"/>
    </i>
    <i>
      <x v="450"/>
      <x v="9"/>
      <x v="3"/>
    </i>
    <i>
      <x v="451"/>
      <x v="30"/>
      <x v="1"/>
    </i>
    <i>
      <x v="452"/>
      <x v="8"/>
      <x v="3"/>
    </i>
    <i>
      <x v="453"/>
      <x v="20"/>
      <x v="1"/>
    </i>
    <i>
      <x v="454"/>
      <x v="4"/>
      <x v="1"/>
    </i>
    <i>
      <x v="455"/>
      <x v="6"/>
      <x v="1"/>
    </i>
    <i>
      <x v="456"/>
      <x v="29"/>
      <x v="1"/>
    </i>
    <i>
      <x v="457"/>
      <x v="4"/>
      <x v="1"/>
    </i>
    <i>
      <x v="458"/>
      <x v="5"/>
      <x v="1"/>
    </i>
    <i>
      <x v="459"/>
      <x v="11"/>
      <x v="3"/>
    </i>
    <i>
      <x v="460"/>
      <x v="15"/>
      <x v="3"/>
    </i>
    <i>
      <x v="461"/>
      <x v="37"/>
      <x v="1"/>
    </i>
    <i>
      <x v="462"/>
      <x v="36"/>
      <x v="3"/>
    </i>
    <i>
      <x v="463"/>
      <x v="23"/>
      <x v="3"/>
    </i>
    <i>
      <x v="464"/>
      <x v="6"/>
      <x v="3"/>
    </i>
    <i>
      <x v="465"/>
      <x v="28"/>
      <x v="1"/>
    </i>
    <i>
      <x v="466"/>
      <x/>
      <x v="1"/>
    </i>
    <i>
      <x v="467"/>
      <x v="20"/>
      <x v="1"/>
    </i>
    <i>
      <x v="468"/>
      <x v="23"/>
      <x v="3"/>
    </i>
    <i>
      <x v="469"/>
      <x v="19"/>
      <x v="3"/>
    </i>
    <i>
      <x v="470"/>
      <x v="23"/>
      <x v="3"/>
    </i>
    <i>
      <x v="472"/>
      <x v="38"/>
      <x v="1"/>
    </i>
    <i>
      <x v="473"/>
      <x v="20"/>
      <x v="1"/>
    </i>
    <i>
      <x v="474"/>
      <x v="8"/>
      <x v="1"/>
    </i>
    <i>
      <x v="475"/>
      <x v="15"/>
      <x v="1"/>
    </i>
    <i>
      <x v="476"/>
      <x v="23"/>
      <x v="3"/>
    </i>
    <i>
      <x v="477"/>
      <x v="14"/>
      <x v="3"/>
    </i>
    <i>
      <x v="479"/>
      <x v="1"/>
      <x v="3"/>
    </i>
    <i>
      <x v="480"/>
      <x v="21"/>
      <x v="1"/>
    </i>
    <i>
      <x v="481"/>
      <x v="5"/>
      <x v="3"/>
    </i>
    <i>
      <x v="482"/>
      <x v="11"/>
      <x v="3"/>
    </i>
    <i>
      <x v="483"/>
      <x v="7"/>
      <x v="3"/>
    </i>
    <i>
      <x v="484"/>
      <x v="17"/>
      <x v="3"/>
    </i>
    <i>
      <x v="485"/>
      <x v="35"/>
      <x v="1"/>
    </i>
    <i>
      <x v="486"/>
      <x v="23"/>
      <x v="1"/>
    </i>
    <i>
      <x v="487"/>
      <x v="32"/>
      <x v="1"/>
    </i>
    <i>
      <x v="488"/>
      <x v="39"/>
      <x v="1"/>
    </i>
    <i>
      <x v="489"/>
      <x/>
      <x v="3"/>
    </i>
    <i>
      <x v="490"/>
      <x v="21"/>
      <x v="3"/>
    </i>
    <i>
      <x v="491"/>
      <x v="4"/>
      <x v="3"/>
    </i>
    <i>
      <x v="492"/>
      <x v="34"/>
      <x v="1"/>
    </i>
    <i r="1">
      <x v="35"/>
      <x v="1"/>
    </i>
    <i>
      <x v="493"/>
      <x v="23"/>
      <x v="3"/>
    </i>
    <i>
      <x v="495"/>
      <x v="26"/>
      <x v="3"/>
    </i>
    <i>
      <x v="496"/>
      <x v="11"/>
      <x v="1"/>
    </i>
    <i>
      <x v="497"/>
      <x v="23"/>
      <x v="1"/>
    </i>
    <i>
      <x v="498"/>
      <x v="14"/>
      <x v="3"/>
    </i>
    <i>
      <x v="499"/>
      <x v="18"/>
      <x v="3"/>
    </i>
    <i>
      <x v="500"/>
      <x v="18"/>
      <x v="3"/>
    </i>
    <i>
      <x v="501"/>
      <x v="27"/>
      <x v="3"/>
    </i>
    <i>
      <x v="502"/>
      <x/>
      <x v="1"/>
    </i>
    <i>
      <x v="503"/>
      <x v="14"/>
      <x v="1"/>
    </i>
    <i>
      <x v="504"/>
      <x v="7"/>
      <x v="1"/>
    </i>
    <i>
      <x v="505"/>
      <x v="38"/>
      <x v="3"/>
    </i>
    <i>
      <x v="506"/>
      <x v="6"/>
      <x v="3"/>
    </i>
    <i>
      <x v="508"/>
      <x v="6"/>
      <x v="3"/>
    </i>
    <i>
      <x v="510"/>
      <x v="37"/>
      <x v="1"/>
    </i>
    <i>
      <x v="511"/>
      <x v="23"/>
      <x v="3"/>
    </i>
    <i>
      <x v="512"/>
      <x v="32"/>
      <x v="3"/>
    </i>
    <i>
      <x v="513"/>
      <x v="5"/>
      <x v="3"/>
    </i>
    <i>
      <x v="514"/>
      <x v="29"/>
      <x v="3"/>
    </i>
    <i>
      <x v="516"/>
      <x v="9"/>
      <x v="3"/>
    </i>
    <i>
      <x v="517"/>
      <x v="23"/>
      <x v="3"/>
    </i>
    <i>
      <x v="518"/>
      <x v="25"/>
      <x v="3"/>
    </i>
    <i>
      <x v="519"/>
      <x v="34"/>
      <x v="1"/>
    </i>
    <i>
      <x v="520"/>
      <x v="13"/>
      <x v="1"/>
    </i>
    <i>
      <x v="521"/>
      <x v="3"/>
      <x v="1"/>
    </i>
    <i>
      <x v="522"/>
      <x v="11"/>
      <x v="1"/>
    </i>
    <i>
      <x v="524"/>
      <x v="23"/>
      <x v="1"/>
    </i>
    <i>
      <x v="525"/>
      <x v="16"/>
      <x v="3"/>
    </i>
    <i>
      <x v="527"/>
      <x v="39"/>
      <x v="3"/>
    </i>
    <i>
      <x v="528"/>
      <x v="34"/>
      <x v="3"/>
    </i>
    <i>
      <x v="529"/>
      <x v="19"/>
      <x v="3"/>
    </i>
    <i>
      <x v="530"/>
      <x v="25"/>
      <x v="1"/>
    </i>
    <i>
      <x v="531"/>
      <x v="2"/>
      <x v="1"/>
    </i>
    <i>
      <x v="532"/>
      <x v="38"/>
      <x v="1"/>
    </i>
    <i>
      <x v="533"/>
      <x v="21"/>
      <x v="3"/>
    </i>
    <i>
      <x v="534"/>
      <x v="12"/>
      <x v="3"/>
    </i>
    <i>
      <x v="535"/>
      <x v="19"/>
      <x v="3"/>
    </i>
    <i>
      <x v="536"/>
      <x v="30"/>
      <x v="1"/>
    </i>
    <i>
      <x v="537"/>
      <x v="10"/>
      <x v="3"/>
    </i>
    <i>
      <x v="538"/>
      <x v="34"/>
      <x v="1"/>
    </i>
    <i>
      <x v="539"/>
      <x v="32"/>
      <x v="3"/>
    </i>
    <i>
      <x v="541"/>
      <x v="12"/>
      <x v="3"/>
    </i>
    <i>
      <x v="542"/>
      <x v="10"/>
      <x v="1"/>
    </i>
    <i>
      <x v="543"/>
      <x v="5"/>
      <x v="3"/>
    </i>
    <i>
      <x v="544"/>
      <x v="27"/>
      <x v="3"/>
    </i>
    <i>
      <x v="545"/>
      <x/>
      <x v="1"/>
    </i>
    <i>
      <x v="546"/>
      <x v="1"/>
      <x v="1"/>
    </i>
    <i>
      <x v="547"/>
      <x v="6"/>
      <x v="3"/>
    </i>
    <i>
      <x v="548"/>
      <x v="36"/>
      <x v="1"/>
    </i>
    <i>
      <x v="549"/>
      <x v="6"/>
      <x v="1"/>
    </i>
    <i>
      <x v="551"/>
      <x v="12"/>
      <x v="1"/>
    </i>
    <i>
      <x v="552"/>
      <x v="3"/>
      <x v="1"/>
    </i>
    <i>
      <x v="554"/>
      <x v="35"/>
      <x v="1"/>
    </i>
    <i>
      <x v="555"/>
      <x v="5"/>
      <x v="3"/>
    </i>
    <i>
      <x v="556"/>
      <x v="27"/>
      <x v="1"/>
    </i>
    <i>
      <x v="557"/>
      <x v="29"/>
      <x v="1"/>
    </i>
    <i>
      <x v="558"/>
      <x v="1"/>
      <x v="1"/>
    </i>
    <i>
      <x v="559"/>
      <x v="23"/>
      <x v="1"/>
    </i>
    <i>
      <x v="560"/>
      <x v="33"/>
      <x v="3"/>
    </i>
    <i>
      <x v="561"/>
      <x v="23"/>
      <x v="3"/>
    </i>
    <i>
      <x v="562"/>
      <x v="23"/>
      <x v="1"/>
    </i>
    <i>
      <x v="563"/>
      <x v="33"/>
      <x v="3"/>
    </i>
    <i>
      <x v="564"/>
      <x v="23"/>
      <x v="3"/>
    </i>
    <i>
      <x v="565"/>
      <x v="18"/>
      <x v="3"/>
    </i>
    <i>
      <x v="566"/>
      <x v="7"/>
      <x v="3"/>
    </i>
    <i>
      <x v="567"/>
      <x v="20"/>
      <x v="1"/>
    </i>
    <i>
      <x v="568"/>
      <x v="23"/>
      <x v="3"/>
    </i>
    <i>
      <x v="570"/>
      <x v="37"/>
      <x v="3"/>
    </i>
    <i>
      <x v="571"/>
      <x v="20"/>
      <x v="3"/>
    </i>
    <i>
      <x v="572"/>
      <x v="19"/>
      <x v="1"/>
    </i>
    <i>
      <x v="573"/>
      <x v="18"/>
      <x v="1"/>
    </i>
    <i>
      <x v="574"/>
      <x v="19"/>
      <x v="1"/>
    </i>
    <i>
      <x v="575"/>
      <x v="25"/>
      <x v="3"/>
    </i>
    <i>
      <x v="576"/>
      <x v="37"/>
      <x v="3"/>
    </i>
    <i>
      <x v="577"/>
      <x v="17"/>
      <x v="1"/>
    </i>
    <i>
      <x v="578"/>
      <x v="16"/>
      <x v="1"/>
    </i>
    <i>
      <x v="579"/>
      <x v="38"/>
      <x v="1"/>
    </i>
    <i>
      <x v="580"/>
      <x v="22"/>
      <x v="3"/>
    </i>
    <i>
      <x v="581"/>
      <x v="25"/>
      <x v="1"/>
    </i>
    <i>
      <x v="582"/>
      <x v="12"/>
      <x v="1"/>
    </i>
    <i>
      <x v="583"/>
      <x v="26"/>
      <x v="1"/>
    </i>
    <i>
      <x v="584"/>
      <x v="18"/>
      <x v="3"/>
    </i>
    <i>
      <x v="585"/>
      <x v="25"/>
      <x v="3"/>
    </i>
    <i>
      <x v="586"/>
      <x v="16"/>
      <x v="1"/>
    </i>
    <i>
      <x v="587"/>
      <x v="8"/>
      <x v="3"/>
    </i>
    <i>
      <x v="588"/>
      <x v="19"/>
      <x v="3"/>
    </i>
    <i>
      <x v="589"/>
      <x v="17"/>
      <x v="1"/>
    </i>
    <i>
      <x v="590"/>
      <x v="8"/>
      <x v="1"/>
    </i>
    <i>
      <x v="591"/>
      <x v="37"/>
      <x v="1"/>
    </i>
    <i>
      <x v="592"/>
      <x v="35"/>
      <x v="1"/>
    </i>
    <i>
      <x v="593"/>
      <x v="13"/>
      <x v="1"/>
    </i>
    <i>
      <x v="594"/>
      <x v="1"/>
      <x v="1"/>
    </i>
    <i>
      <x v="595"/>
      <x v="5"/>
      <x v="3"/>
    </i>
    <i>
      <x v="596"/>
      <x v="38"/>
      <x v="3"/>
    </i>
    <i>
      <x v="597"/>
      <x v="3"/>
      <x v="3"/>
    </i>
    <i>
      <x v="598"/>
      <x v="27"/>
      <x v="1"/>
    </i>
    <i>
      <x v="599"/>
      <x v="31"/>
      <x v="3"/>
    </i>
    <i>
      <x v="600"/>
      <x v="7"/>
      <x v="1"/>
    </i>
    <i>
      <x v="601"/>
      <x v="22"/>
      <x v="1"/>
    </i>
    <i>
      <x v="602"/>
      <x v="18"/>
      <x v="1"/>
    </i>
    <i>
      <x v="603"/>
      <x v="16"/>
      <x v="3"/>
    </i>
    <i>
      <x v="604"/>
      <x v="22"/>
      <x v="3"/>
    </i>
    <i>
      <x v="605"/>
      <x v="17"/>
      <x v="3"/>
    </i>
    <i>
      <x v="606"/>
      <x v="30"/>
      <x v="3"/>
    </i>
    <i>
      <x v="608"/>
      <x v="22"/>
      <x v="1"/>
    </i>
    <i>
      <x v="609"/>
      <x/>
      <x v="1"/>
    </i>
    <i>
      <x v="610"/>
      <x v="23"/>
      <x v="3"/>
    </i>
    <i>
      <x v="611"/>
      <x v="25"/>
      <x v="1"/>
    </i>
    <i>
      <x v="612"/>
      <x v="24"/>
      <x v="1"/>
    </i>
    <i>
      <x v="613"/>
      <x v="18"/>
      <x v="1"/>
    </i>
    <i>
      <x v="614"/>
      <x v="21"/>
      <x v="3"/>
    </i>
    <i>
      <x v="615"/>
      <x v="1"/>
      <x v="3"/>
    </i>
    <i>
      <x v="616"/>
      <x v="15"/>
      <x v="1"/>
    </i>
    <i>
      <x v="617"/>
      <x v="25"/>
      <x v="3"/>
    </i>
    <i>
      <x v="618"/>
      <x v="21"/>
      <x v="1"/>
    </i>
    <i>
      <x v="619"/>
      <x v="25"/>
      <x v="1"/>
    </i>
    <i>
      <x v="620"/>
      <x v="15"/>
      <x v="3"/>
    </i>
    <i>
      <x v="621"/>
      <x v="16"/>
      <x v="1"/>
    </i>
    <i>
      <x v="622"/>
      <x v="22"/>
      <x v="1"/>
    </i>
    <i>
      <x v="623"/>
      <x v="1"/>
      <x v="1"/>
    </i>
    <i>
      <x v="624"/>
      <x v="16"/>
      <x v="3"/>
    </i>
    <i>
      <x v="625"/>
      <x v="23"/>
      <x v="3"/>
    </i>
    <i>
      <x v="626"/>
      <x v="6"/>
      <x v="3"/>
    </i>
    <i>
      <x v="627"/>
      <x v="20"/>
      <x v="3"/>
    </i>
    <i>
      <x v="628"/>
      <x v="21"/>
      <x v="3"/>
    </i>
    <i>
      <x v="629"/>
      <x v="31"/>
      <x v="3"/>
    </i>
    <i>
      <x v="630"/>
      <x v="11"/>
      <x v="3"/>
    </i>
    <i>
      <x v="631"/>
      <x v="12"/>
      <x v="1"/>
    </i>
    <i>
      <x v="632"/>
      <x v="35"/>
      <x v="3"/>
    </i>
    <i>
      <x v="633"/>
      <x v="17"/>
      <x v="3"/>
    </i>
    <i>
      <x v="634"/>
      <x v="6"/>
      <x v="3"/>
    </i>
    <i>
      <x v="635"/>
      <x/>
      <x v="3"/>
    </i>
    <i>
      <x v="636"/>
      <x v="3"/>
      <x v="1"/>
    </i>
    <i>
      <x v="638"/>
      <x v="30"/>
      <x v="3"/>
    </i>
    <i>
      <x v="639"/>
      <x v="10"/>
      <x v="1"/>
    </i>
    <i>
      <x v="640"/>
      <x v="38"/>
      <x v="1"/>
    </i>
    <i>
      <x v="641"/>
      <x v="39"/>
      <x v="3"/>
    </i>
    <i>
      <x v="642"/>
      <x v="18"/>
      <x v="1"/>
    </i>
    <i>
      <x v="643"/>
      <x v="4"/>
      <x v="1"/>
    </i>
    <i>
      <x v="644"/>
      <x v="8"/>
      <x v="1"/>
    </i>
    <i>
      <x v="645"/>
      <x v="28"/>
      <x v="1"/>
    </i>
    <i>
      <x v="646"/>
      <x v="25"/>
      <x v="1"/>
    </i>
    <i>
      <x v="647"/>
      <x v="36"/>
      <x v="1"/>
    </i>
    <i>
      <x v="648"/>
      <x v="7"/>
      <x v="1"/>
    </i>
    <i>
      <x v="649"/>
      <x v="2"/>
      <x v="3"/>
    </i>
    <i>
      <x v="650"/>
      <x v="18"/>
      <x v="3"/>
    </i>
    <i>
      <x v="651"/>
      <x v="27"/>
      <x v="3"/>
    </i>
    <i>
      <x v="652"/>
      <x v="23"/>
      <x v="1"/>
    </i>
    <i>
      <x v="653"/>
      <x v="8"/>
      <x v="1"/>
    </i>
    <i>
      <x v="654"/>
      <x v="11"/>
      <x v="1"/>
    </i>
    <i>
      <x v="655"/>
      <x v="30"/>
      <x v="3"/>
    </i>
    <i>
      <x v="656"/>
      <x v="5"/>
      <x v="1"/>
    </i>
    <i>
      <x v="657"/>
      <x v="10"/>
      <x v="3"/>
    </i>
    <i>
      <x v="658"/>
      <x v="39"/>
      <x v="3"/>
    </i>
    <i>
      <x v="659"/>
      <x v="19"/>
      <x v="1"/>
    </i>
    <i>
      <x v="660"/>
      <x v="8"/>
      <x v="1"/>
    </i>
    <i>
      <x v="661"/>
      <x v="21"/>
      <x v="1"/>
    </i>
    <i>
      <x v="662"/>
      <x v="23"/>
      <x v="1"/>
    </i>
    <i>
      <x v="663"/>
      <x v="27"/>
      <x v="1"/>
    </i>
    <i>
      <x v="664"/>
      <x v="33"/>
      <x v="3"/>
    </i>
    <i>
      <x v="665"/>
      <x v="21"/>
      <x v="1"/>
    </i>
    <i>
      <x v="666"/>
      <x v="3"/>
      <x v="1"/>
    </i>
    <i>
      <x v="668"/>
      <x v="23"/>
      <x v="1"/>
    </i>
    <i>
      <x v="669"/>
      <x v="8"/>
      <x v="1"/>
    </i>
    <i>
      <x v="670"/>
      <x v="10"/>
      <x v="3"/>
    </i>
    <i>
      <x v="671"/>
      <x v="7"/>
      <x v="1"/>
    </i>
    <i>
      <x v="672"/>
      <x v="18"/>
      <x v="1"/>
    </i>
    <i>
      <x v="673"/>
      <x v="37"/>
      <x v="1"/>
    </i>
    <i>
      <x v="674"/>
      <x v="18"/>
      <x v="1"/>
    </i>
    <i>
      <x v="675"/>
      <x v="20"/>
      <x v="1"/>
    </i>
    <i>
      <x v="676"/>
      <x v="23"/>
      <x v="3"/>
    </i>
    <i>
      <x v="677"/>
      <x v="23"/>
      <x v="1"/>
    </i>
    <i>
      <x v="678"/>
      <x v="1"/>
      <x v="1"/>
    </i>
    <i>
      <x v="679"/>
      <x v="30"/>
      <x v="1"/>
    </i>
    <i>
      <x v="680"/>
      <x v="7"/>
      <x v="3"/>
    </i>
    <i>
      <x v="681"/>
      <x v="5"/>
      <x v="1"/>
    </i>
    <i>
      <x v="682"/>
      <x v="35"/>
      <x v="3"/>
    </i>
    <i>
      <x v="683"/>
      <x v="14"/>
      <x v="3"/>
    </i>
    <i>
      <x v="684"/>
      <x v="5"/>
      <x v="1"/>
    </i>
    <i>
      <x v="685"/>
      <x v="36"/>
      <x v="1"/>
    </i>
    <i>
      <x v="686"/>
      <x v="36"/>
      <x v="3"/>
    </i>
    <i>
      <x v="687"/>
      <x v="16"/>
      <x v="3"/>
    </i>
    <i>
      <x v="688"/>
      <x v="29"/>
      <x v="3"/>
    </i>
    <i>
      <x v="689"/>
      <x v="38"/>
      <x v="3"/>
    </i>
    <i>
      <x v="690"/>
      <x v="10"/>
      <x v="3"/>
    </i>
    <i>
      <x v="691"/>
      <x v="20"/>
      <x v="1"/>
    </i>
    <i>
      <x v="692"/>
      <x v="11"/>
      <x v="1"/>
    </i>
    <i>
      <x v="693"/>
      <x v="38"/>
      <x v="1"/>
    </i>
    <i>
      <x v="694"/>
      <x v="8"/>
      <x v="3"/>
    </i>
    <i>
      <x v="695"/>
      <x v="27"/>
      <x v="3"/>
    </i>
    <i>
      <x v="696"/>
      <x v="14"/>
      <x v="1"/>
    </i>
    <i>
      <x v="697"/>
      <x v="18"/>
      <x v="1"/>
    </i>
    <i>
      <x v="698"/>
      <x v="11"/>
      <x v="1"/>
    </i>
    <i>
      <x v="699"/>
      <x v="34"/>
      <x v="1"/>
    </i>
    <i>
      <x v="700"/>
      <x v="23"/>
      <x v="3"/>
    </i>
    <i>
      <x v="701"/>
      <x v="17"/>
      <x v="3"/>
    </i>
    <i>
      <x v="702"/>
      <x v="23"/>
      <x v="1"/>
    </i>
    <i>
      <x v="703"/>
      <x v="24"/>
      <x v="1"/>
    </i>
    <i>
      <x v="704"/>
      <x v="23"/>
      <x v="3"/>
    </i>
    <i>
      <x v="705"/>
      <x v="26"/>
      <x v="3"/>
    </i>
    <i>
      <x v="706"/>
      <x v="4"/>
      <x v="1"/>
    </i>
    <i>
      <x v="707"/>
      <x v="10"/>
      <x v="1"/>
    </i>
    <i>
      <x v="708"/>
      <x v="26"/>
      <x v="1"/>
    </i>
    <i>
      <x v="709"/>
      <x v="29"/>
      <x v="3"/>
    </i>
    <i>
      <x v="710"/>
      <x v="11"/>
      <x v="3"/>
    </i>
    <i>
      <x v="711"/>
      <x v="2"/>
      <x v="1"/>
    </i>
    <i>
      <x v="712"/>
      <x v="20"/>
      <x v="1"/>
    </i>
    <i>
      <x v="713"/>
      <x v="3"/>
      <x v="1"/>
    </i>
    <i>
      <x v="714"/>
      <x v="15"/>
      <x v="3"/>
    </i>
    <i>
      <x v="716"/>
      <x v="21"/>
      <x v="3"/>
    </i>
    <i>
      <x v="717"/>
      <x v="15"/>
      <x v="1"/>
    </i>
    <i>
      <x v="718"/>
      <x v="18"/>
      <x v="1"/>
    </i>
    <i>
      <x v="719"/>
      <x v="8"/>
      <x v="3"/>
    </i>
    <i>
      <x v="720"/>
      <x v="5"/>
      <x v="1"/>
    </i>
    <i>
      <x v="721"/>
      <x v="23"/>
      <x v="3"/>
    </i>
    <i>
      <x v="722"/>
      <x v="6"/>
      <x v="1"/>
    </i>
    <i>
      <x v="723"/>
      <x v="23"/>
      <x v="1"/>
    </i>
    <i>
      <x v="724"/>
      <x v="18"/>
      <x v="1"/>
    </i>
    <i>
      <x v="725"/>
      <x v="14"/>
      <x v="1"/>
    </i>
    <i>
      <x v="726"/>
      <x v="4"/>
      <x v="1"/>
    </i>
    <i>
      <x v="727"/>
      <x v="2"/>
      <x v="3"/>
    </i>
    <i>
      <x v="728"/>
      <x v="3"/>
      <x v="3"/>
    </i>
    <i>
      <x v="729"/>
      <x v="28"/>
      <x v="3"/>
    </i>
    <i>
      <x v="730"/>
      <x v="17"/>
      <x v="1"/>
    </i>
    <i>
      <x v="731"/>
      <x v="1"/>
      <x v="3"/>
    </i>
    <i>
      <x v="733"/>
      <x v="19"/>
      <x v="3"/>
    </i>
    <i>
      <x v="734"/>
      <x v="12"/>
      <x v="1"/>
    </i>
    <i>
      <x v="735"/>
      <x v="3"/>
      <x v="1"/>
    </i>
    <i>
      <x v="736"/>
      <x v="10"/>
      <x v="1"/>
    </i>
    <i>
      <x v="738"/>
      <x v="27"/>
      <x v="3"/>
    </i>
    <i>
      <x v="739"/>
      <x v="23"/>
      <x v="1"/>
    </i>
    <i>
      <x v="740"/>
      <x v="5"/>
      <x v="1"/>
    </i>
    <i>
      <x v="742"/>
      <x v="20"/>
      <x v="1"/>
    </i>
    <i>
      <x v="743"/>
      <x v="23"/>
      <x v="1"/>
    </i>
    <i>
      <x v="744"/>
      <x v="39"/>
      <x v="3"/>
    </i>
    <i>
      <x v="745"/>
      <x v="4"/>
      <x v="3"/>
    </i>
    <i>
      <x v="746"/>
      <x v="23"/>
      <x v="1"/>
    </i>
    <i>
      <x v="747"/>
      <x v="14"/>
      <x v="1"/>
    </i>
    <i>
      <x v="748"/>
      <x v="1"/>
      <x v="1"/>
    </i>
    <i>
      <x v="749"/>
      <x v="34"/>
      <x v="3"/>
    </i>
    <i>
      <x v="750"/>
      <x v="39"/>
      <x v="1"/>
    </i>
    <i>
      <x v="751"/>
      <x v="39"/>
      <x v="3"/>
    </i>
    <i>
      <x v="752"/>
      <x v="37"/>
      <x v="3"/>
    </i>
    <i>
      <x v="753"/>
      <x v="8"/>
      <x v="1"/>
    </i>
    <i>
      <x v="754"/>
      <x v="17"/>
      <x v="1"/>
    </i>
    <i>
      <x v="755"/>
      <x v="39"/>
      <x v="1"/>
    </i>
    <i>
      <x v="756"/>
      <x v="39"/>
      <x v="1"/>
    </i>
    <i>
      <x v="757"/>
      <x v="2"/>
      <x v="1"/>
    </i>
    <i>
      <x v="758"/>
      <x v="16"/>
      <x v="1"/>
    </i>
    <i>
      <x v="759"/>
      <x v="19"/>
      <x v="1"/>
    </i>
    <i>
      <x v="760"/>
      <x v="35"/>
      <x v="3"/>
    </i>
    <i>
      <x v="761"/>
      <x v="9"/>
      <x v="1"/>
    </i>
    <i>
      <x v="762"/>
      <x v="32"/>
      <x v="3"/>
    </i>
    <i>
      <x v="763"/>
      <x v="4"/>
      <x v="3"/>
    </i>
    <i>
      <x v="764"/>
      <x v="26"/>
      <x v="3"/>
    </i>
    <i>
      <x v="765"/>
      <x v="12"/>
      <x v="1"/>
    </i>
    <i>
      <x v="766"/>
      <x v="23"/>
      <x v="3"/>
    </i>
    <i>
      <x v="767"/>
      <x v="20"/>
      <x v="3"/>
    </i>
    <i>
      <x v="768"/>
      <x v="18"/>
      <x v="3"/>
    </i>
    <i>
      <x v="769"/>
      <x v="19"/>
      <x v="3"/>
    </i>
    <i>
      <x v="770"/>
      <x v="5"/>
      <x v="3"/>
    </i>
    <i>
      <x v="771"/>
      <x v="15"/>
      <x v="1"/>
    </i>
    <i>
      <x v="772"/>
      <x v="19"/>
      <x v="3"/>
    </i>
    <i>
      <x v="773"/>
      <x v="20"/>
      <x v="1"/>
    </i>
    <i>
      <x v="774"/>
      <x v="21"/>
      <x v="1"/>
    </i>
    <i>
      <x v="776"/>
      <x v="23"/>
      <x v="1"/>
    </i>
    <i>
      <x v="777"/>
      <x v="9"/>
      <x v="1"/>
    </i>
    <i>
      <x v="778"/>
      <x v="18"/>
      <x v="1"/>
    </i>
    <i>
      <x v="779"/>
      <x v="27"/>
      <x v="3"/>
    </i>
    <i>
      <x v="780"/>
      <x v="28"/>
      <x v="3"/>
    </i>
    <i>
      <x v="781"/>
      <x v="16"/>
      <x v="3"/>
    </i>
    <i>
      <x v="782"/>
      <x v="9"/>
      <x v="3"/>
    </i>
    <i>
      <x v="783"/>
      <x v="3"/>
      <x v="3"/>
    </i>
    <i>
      <x v="784"/>
      <x v="21"/>
      <x v="1"/>
    </i>
    <i>
      <x v="786"/>
      <x v="17"/>
      <x v="3"/>
    </i>
    <i>
      <x v="787"/>
      <x v="22"/>
      <x v="1"/>
    </i>
    <i>
      <x v="788"/>
      <x v="20"/>
      <x v="3"/>
    </i>
    <i>
      <x v="789"/>
      <x v="17"/>
      <x v="1"/>
    </i>
    <i>
      <x v="790"/>
      <x/>
      <x v="3"/>
    </i>
    <i>
      <x v="791"/>
      <x v="18"/>
      <x v="3"/>
    </i>
    <i>
      <x v="792"/>
      <x v="26"/>
      <x v="1"/>
    </i>
    <i>
      <x v="793"/>
      <x v="12"/>
      <x v="1"/>
    </i>
    <i>
      <x v="794"/>
      <x v="17"/>
      <x v="3"/>
    </i>
    <i>
      <x v="795"/>
      <x v="17"/>
      <x v="3"/>
    </i>
    <i>
      <x v="796"/>
      <x v="34"/>
      <x v="3"/>
    </i>
    <i>
      <x v="797"/>
      <x v="23"/>
      <x v="1"/>
    </i>
    <i>
      <x v="798"/>
      <x v="12"/>
      <x v="1"/>
    </i>
    <i>
      <x v="799"/>
      <x v="23"/>
      <x v="3"/>
    </i>
    <i>
      <x v="800"/>
      <x v="36"/>
      <x v="3"/>
    </i>
    <i>
      <x v="801"/>
      <x v="22"/>
      <x v="3"/>
    </i>
    <i>
      <x v="802"/>
      <x v="16"/>
      <x v="1"/>
    </i>
    <i>
      <x v="803"/>
      <x v="36"/>
      <x v="3"/>
    </i>
    <i>
      <x v="804"/>
      <x v="9"/>
      <x v="3"/>
    </i>
    <i>
      <x v="805"/>
      <x v="6"/>
      <x v="3"/>
    </i>
    <i>
      <x v="806"/>
      <x v="28"/>
      <x v="1"/>
    </i>
    <i>
      <x v="807"/>
      <x v="38"/>
      <x v="1"/>
    </i>
    <i>
      <x v="808"/>
      <x v="17"/>
      <x v="3"/>
    </i>
    <i>
      <x v="809"/>
      <x v="12"/>
      <x v="1"/>
    </i>
    <i>
      <x v="810"/>
      <x v="10"/>
      <x v="3"/>
    </i>
    <i>
      <x v="811"/>
      <x v="25"/>
      <x v="3"/>
    </i>
    <i>
      <x v="812"/>
      <x v="17"/>
      <x v="3"/>
    </i>
    <i>
      <x v="813"/>
      <x v="37"/>
      <x v="3"/>
    </i>
    <i>
      <x v="814"/>
      <x v="32"/>
      <x v="3"/>
    </i>
    <i>
      <x v="815"/>
      <x v="24"/>
      <x v="3"/>
    </i>
    <i>
      <x v="818"/>
      <x v="17"/>
      <x v="3"/>
    </i>
    <i>
      <x v="819"/>
      <x/>
      <x v="1"/>
    </i>
    <i>
      <x v="820"/>
      <x v="6"/>
      <x v="1"/>
    </i>
    <i>
      <x v="821"/>
      <x v="13"/>
      <x v="3"/>
    </i>
    <i>
      <x v="822"/>
      <x v="16"/>
      <x v="1"/>
    </i>
    <i>
      <x v="823"/>
      <x v="3"/>
      <x v="1"/>
    </i>
    <i>
      <x v="824"/>
      <x v="6"/>
      <x v="1"/>
    </i>
    <i>
      <x v="825"/>
      <x v="17"/>
      <x v="3"/>
    </i>
    <i>
      <x v="826"/>
      <x v="33"/>
      <x v="3"/>
    </i>
    <i>
      <x v="827"/>
      <x v="17"/>
      <x v="1"/>
    </i>
    <i>
      <x v="828"/>
      <x v="3"/>
      <x v="3"/>
    </i>
    <i>
      <x v="829"/>
      <x v="22"/>
      <x v="3"/>
    </i>
    <i>
      <x v="830"/>
      <x v="18"/>
      <x v="3"/>
    </i>
    <i>
      <x v="831"/>
      <x/>
      <x v="1"/>
    </i>
    <i>
      <x v="832"/>
      <x v="32"/>
      <x v="1"/>
    </i>
    <i>
      <x v="833"/>
      <x v="24"/>
      <x v="1"/>
    </i>
    <i>
      <x v="834"/>
      <x v="18"/>
      <x v="1"/>
    </i>
    <i>
      <x v="835"/>
      <x/>
      <x v="1"/>
    </i>
    <i>
      <x v="836"/>
      <x v="26"/>
      <x v="1"/>
    </i>
    <i>
      <x v="837"/>
      <x v="33"/>
      <x v="3"/>
    </i>
    <i>
      <x v="838"/>
      <x v="10"/>
      <x v="1"/>
    </i>
    <i>
      <x v="839"/>
      <x v="23"/>
      <x v="1"/>
    </i>
    <i>
      <x v="840"/>
      <x v="13"/>
      <x v="3"/>
    </i>
    <i>
      <x v="841"/>
      <x v="33"/>
      <x v="1"/>
    </i>
    <i>
      <x v="842"/>
      <x v="33"/>
      <x v="1"/>
    </i>
    <i>
      <x v="843"/>
      <x v="15"/>
      <x v="3"/>
    </i>
    <i>
      <x v="844"/>
      <x v="39"/>
      <x v="3"/>
    </i>
    <i>
      <x v="845"/>
      <x v="23"/>
      <x v="1"/>
    </i>
    <i>
      <x v="846"/>
      <x v="27"/>
      <x v="1"/>
    </i>
    <i>
      <x v="847"/>
      <x v="19"/>
      <x v="1"/>
    </i>
    <i>
      <x v="848"/>
      <x v="25"/>
      <x v="3"/>
    </i>
    <i>
      <x v="849"/>
      <x v="21"/>
      <x v="3"/>
    </i>
    <i>
      <x v="850"/>
      <x v="10"/>
      <x v="3"/>
    </i>
    <i>
      <x v="852"/>
      <x/>
      <x v="1"/>
    </i>
    <i>
      <x v="853"/>
      <x v="19"/>
      <x v="1"/>
    </i>
    <i>
      <x v="854"/>
      <x v="17"/>
      <x v="3"/>
    </i>
    <i>
      <x v="855"/>
      <x v="13"/>
      <x v="3"/>
    </i>
    <i>
      <x v="856"/>
      <x v="12"/>
      <x v="1"/>
    </i>
    <i>
      <x v="857"/>
      <x v="30"/>
      <x v="3"/>
    </i>
    <i>
      <x v="858"/>
      <x v="13"/>
      <x v="3"/>
    </i>
    <i>
      <x v="859"/>
      <x v="7"/>
      <x v="3"/>
    </i>
    <i>
      <x v="860"/>
      <x v="14"/>
      <x v="3"/>
    </i>
    <i>
      <x v="861"/>
      <x v="33"/>
      <x v="3"/>
    </i>
    <i>
      <x v="862"/>
      <x v="12"/>
      <x v="3"/>
    </i>
    <i>
      <x v="864"/>
      <x v="21"/>
      <x v="3"/>
    </i>
    <i>
      <x v="865"/>
      <x v="4"/>
      <x v="3"/>
    </i>
    <i>
      <x v="866"/>
      <x v="5"/>
      <x v="3"/>
    </i>
    <i>
      <x v="867"/>
      <x v="34"/>
      <x v="3"/>
    </i>
    <i>
      <x v="868"/>
      <x v="25"/>
      <x v="1"/>
    </i>
    <i>
      <x v="870"/>
      <x v="17"/>
      <x v="1"/>
    </i>
    <i>
      <x v="871"/>
      <x v="5"/>
      <x v="1"/>
    </i>
    <i>
      <x v="872"/>
      <x v="19"/>
      <x v="3"/>
    </i>
    <i>
      <x v="873"/>
      <x v="21"/>
      <x v="3"/>
    </i>
    <i>
      <x v="874"/>
      <x v="23"/>
      <x v="1"/>
    </i>
    <i>
      <x v="875"/>
      <x v="39"/>
      <x v="3"/>
    </i>
    <i>
      <x v="878"/>
      <x v="22"/>
      <x v="1"/>
    </i>
    <i>
      <x v="879"/>
      <x v="8"/>
      <x v="3"/>
    </i>
    <i>
      <x v="880"/>
      <x v="29"/>
      <x v="3"/>
    </i>
    <i>
      <x v="881"/>
      <x v="22"/>
      <x v="1"/>
    </i>
    <i>
      <x v="882"/>
      <x v="12"/>
      <x v="1"/>
    </i>
    <i>
      <x v="883"/>
      <x v="14"/>
      <x v="1"/>
    </i>
    <i>
      <x v="884"/>
      <x v="22"/>
      <x v="1"/>
    </i>
    <i>
      <x v="885"/>
      <x v="20"/>
      <x v="1"/>
    </i>
    <i>
      <x v="886"/>
      <x v="6"/>
      <x v="1"/>
    </i>
    <i>
      <x v="888"/>
      <x v="12"/>
      <x v="1"/>
    </i>
    <i>
      <x v="890"/>
      <x v="11"/>
      <x v="1"/>
    </i>
    <i>
      <x v="891"/>
      <x v="1"/>
      <x v="3"/>
    </i>
    <i>
      <x v="892"/>
      <x v="10"/>
      <x v="3"/>
    </i>
    <i>
      <x v="893"/>
      <x v="32"/>
      <x v="1"/>
    </i>
    <i>
      <x v="894"/>
      <x v="5"/>
      <x v="1"/>
    </i>
    <i>
      <x v="895"/>
      <x v="20"/>
      <x v="3"/>
    </i>
    <i>
      <x v="896"/>
      <x v="15"/>
      <x v="1"/>
    </i>
    <i>
      <x v="897"/>
      <x v="38"/>
      <x v="3"/>
    </i>
    <i>
      <x v="898"/>
      <x v="23"/>
      <x v="3"/>
    </i>
    <i>
      <x v="899"/>
      <x v="12"/>
      <x v="3"/>
    </i>
    <i>
      <x v="900"/>
      <x v="34"/>
      <x v="3"/>
    </i>
    <i>
      <x v="901"/>
      <x v="23"/>
      <x v="3"/>
    </i>
    <i>
      <x v="902"/>
      <x v="16"/>
      <x v="1"/>
    </i>
    <i>
      <x v="903"/>
      <x v="21"/>
      <x v="3"/>
    </i>
    <i>
      <x v="904"/>
      <x v="26"/>
      <x v="3"/>
    </i>
    <i>
      <x v="905"/>
      <x v="23"/>
      <x v="3"/>
    </i>
    <i>
      <x v="906"/>
      <x v="34"/>
      <x v="1"/>
    </i>
    <i>
      <x v="907"/>
      <x v="10"/>
      <x v="3"/>
    </i>
    <i>
      <x v="908"/>
      <x v="39"/>
      <x v="1"/>
    </i>
    <i>
      <x v="909"/>
      <x v="37"/>
      <x v="3"/>
    </i>
    <i>
      <x v="910"/>
      <x v="3"/>
      <x v="1"/>
    </i>
    <i>
      <x v="913"/>
      <x v="2"/>
      <x v="1"/>
    </i>
    <i>
      <x v="914"/>
      <x v="36"/>
      <x v="3"/>
    </i>
    <i>
      <x v="915"/>
      <x v="22"/>
      <x v="1"/>
    </i>
    <i>
      <x v="916"/>
      <x v="15"/>
      <x v="1"/>
    </i>
    <i>
      <x v="917"/>
      <x v="27"/>
      <x v="1"/>
    </i>
    <i>
      <x v="918"/>
      <x v="2"/>
      <x v="1"/>
    </i>
    <i>
      <x v="919"/>
      <x v="23"/>
      <x v="1"/>
    </i>
    <i>
      <x v="920"/>
      <x v="20"/>
      <x v="1"/>
    </i>
    <i>
      <x v="922"/>
      <x v="13"/>
      <x v="1"/>
    </i>
    <i>
      <x v="923"/>
      <x v="3"/>
      <x v="1"/>
    </i>
    <i>
      <x v="924"/>
      <x v="7"/>
      <x v="1"/>
    </i>
    <i>
      <x v="925"/>
      <x v="23"/>
      <x v="1"/>
    </i>
    <i>
      <x v="926"/>
      <x v="12"/>
      <x v="1"/>
    </i>
    <i>
      <x v="927"/>
      <x v="5"/>
      <x v="1"/>
    </i>
    <i>
      <x v="928"/>
      <x v="33"/>
      <x v="3"/>
    </i>
    <i>
      <x v="929"/>
      <x v="36"/>
      <x v="1"/>
    </i>
    <i>
      <x v="930"/>
      <x v="11"/>
      <x v="1"/>
    </i>
    <i>
      <x v="931"/>
      <x v="23"/>
      <x v="1"/>
    </i>
    <i>
      <x v="932"/>
      <x v="6"/>
      <x v="1"/>
    </i>
    <i>
      <x v="933"/>
      <x v="27"/>
      <x v="1"/>
    </i>
    <i>
      <x v="934"/>
      <x v="17"/>
      <x v="3"/>
    </i>
    <i>
      <x v="935"/>
      <x v="12"/>
      <x v="1"/>
    </i>
    <i>
      <x v="936"/>
      <x v="38"/>
      <x v="1"/>
    </i>
    <i>
      <x v="937"/>
      <x v="9"/>
      <x v="3"/>
    </i>
    <i>
      <x v="938"/>
      <x v="16"/>
      <x v="1"/>
    </i>
    <i>
      <x v="939"/>
      <x v="35"/>
      <x v="3"/>
    </i>
    <i>
      <x v="940"/>
      <x v="14"/>
      <x v="3"/>
    </i>
    <i>
      <x v="941"/>
      <x v="23"/>
      <x v="1"/>
    </i>
    <i>
      <x v="942"/>
      <x v="3"/>
      <x v="3"/>
    </i>
    <i>
      <x v="943"/>
      <x v="19"/>
      <x v="1"/>
    </i>
    <i>
      <x v="944"/>
      <x v="39"/>
      <x v="1"/>
    </i>
    <i>
      <x v="945"/>
      <x v="34"/>
      <x v="3"/>
    </i>
    <i>
      <x v="946"/>
      <x v="17"/>
      <x v="1"/>
    </i>
    <i>
      <x v="947"/>
      <x v="38"/>
      <x v="3"/>
    </i>
    <i>
      <x v="948"/>
      <x v="17"/>
      <x v="1"/>
    </i>
    <i>
      <x v="949"/>
      <x/>
      <x v="3"/>
    </i>
    <i>
      <x v="950"/>
      <x v="21"/>
      <x v="3"/>
    </i>
    <i>
      <x v="951"/>
      <x v="6"/>
      <x v="3"/>
    </i>
    <i>
      <x v="952"/>
      <x v="1"/>
      <x v="3"/>
    </i>
    <i>
      <x v="953"/>
      <x v="16"/>
      <x v="1"/>
    </i>
    <i>
      <x v="954"/>
      <x v="3"/>
      <x v="1"/>
    </i>
    <i>
      <x v="955"/>
      <x v="13"/>
      <x v="3"/>
    </i>
    <i>
      <x v="956"/>
      <x v="23"/>
      <x v="3"/>
    </i>
    <i>
      <x v="957"/>
      <x v="7"/>
      <x v="3"/>
    </i>
    <i>
      <x v="958"/>
      <x v="36"/>
      <x v="1"/>
    </i>
    <i>
      <x v="960"/>
      <x v="11"/>
      <x v="1"/>
    </i>
    <i>
      <x v="961"/>
      <x v="15"/>
      <x v="1"/>
    </i>
    <i>
      <x v="962"/>
      <x v="36"/>
      <x v="1"/>
    </i>
    <i>
      <x v="963"/>
      <x v="35"/>
      <x v="3"/>
    </i>
    <i>
      <x v="964"/>
      <x v="32"/>
      <x v="3"/>
    </i>
    <i>
      <x v="965"/>
      <x v="14"/>
      <x v="3"/>
    </i>
    <i>
      <x v="966"/>
      <x v="10"/>
      <x v="1"/>
    </i>
    <i>
      <x v="967"/>
      <x v="7"/>
      <x v="1"/>
    </i>
    <i>
      <x v="968"/>
      <x v="10"/>
      <x v="1"/>
    </i>
    <i>
      <x v="969"/>
      <x v="9"/>
      <x v="1"/>
    </i>
    <i>
      <x v="971"/>
      <x v="27"/>
      <x v="1"/>
    </i>
    <i>
      <x v="972"/>
      <x v="3"/>
      <x v="1"/>
    </i>
    <i>
      <x v="973"/>
      <x v="5"/>
      <x v="3"/>
    </i>
    <i>
      <x v="974"/>
      <x v="32"/>
      <x v="1"/>
    </i>
    <i>
      <x v="975"/>
      <x v="17"/>
      <x v="3"/>
    </i>
    <i>
      <x v="976"/>
      <x v="8"/>
      <x v="1"/>
    </i>
    <i>
      <x v="978"/>
      <x v="35"/>
      <x v="1"/>
    </i>
    <i>
      <x v="979"/>
      <x v="23"/>
      <x v="3"/>
    </i>
    <i>
      <x v="980"/>
      <x v="15"/>
      <x v="3"/>
    </i>
    <i>
      <x v="981"/>
      <x v="9"/>
      <x v="1"/>
    </i>
    <i>
      <x v="982"/>
      <x v="5"/>
      <x v="1"/>
    </i>
    <i>
      <x v="983"/>
      <x v="37"/>
      <x v="3"/>
    </i>
    <i>
      <x v="984"/>
      <x v="12"/>
      <x v="3"/>
    </i>
    <i>
      <x v="985"/>
      <x v="2"/>
      <x v="3"/>
    </i>
    <i>
      <x v="986"/>
      <x v="12"/>
      <x v="3"/>
    </i>
    <i>
      <x v="987"/>
      <x v="34"/>
      <x v="1"/>
    </i>
    <i>
      <x v="988"/>
      <x v="12"/>
      <x v="3"/>
    </i>
    <i>
      <x v="989"/>
      <x v="7"/>
      <x v="3"/>
    </i>
    <i>
      <x v="990"/>
      <x v="21"/>
      <x v="3"/>
    </i>
    <i>
      <x v="992"/>
      <x v="27"/>
      <x v="1"/>
    </i>
    <i>
      <x v="993"/>
      <x v="25"/>
      <x v="1"/>
    </i>
    <i>
      <x v="994"/>
      <x v="19"/>
      <x v="1"/>
    </i>
    <i>
      <x v="996"/>
      <x v="1"/>
      <x v="1"/>
    </i>
    <i>
      <x v="997"/>
      <x v="12"/>
      <x v="3"/>
    </i>
    <i>
      <x v="998"/>
      <x v="26"/>
      <x v="3"/>
    </i>
    <i>
      <x v="999"/>
      <x v="23"/>
      <x v="3"/>
    </i>
    <i>
      <x v="1000"/>
      <x v="2"/>
      <x v="1"/>
    </i>
    <i>
      <x v="1001"/>
      <x v="12"/>
      <x v="3"/>
    </i>
    <i>
      <x v="1002"/>
      <x v="4"/>
      <x v="3"/>
    </i>
    <i>
      <x v="1003"/>
      <x v="32"/>
      <x v="1"/>
    </i>
    <i>
      <x v="1004"/>
      <x v="26"/>
      <x v="1"/>
    </i>
    <i>
      <x v="1005"/>
      <x v="11"/>
      <x v="1"/>
    </i>
    <i>
      <x v="1006"/>
      <x v="3"/>
      <x v="1"/>
    </i>
    <i>
      <x v="1007"/>
      <x v="21"/>
      <x v="1"/>
    </i>
    <i>
      <x v="1008"/>
      <x v="8"/>
      <x v="1"/>
    </i>
    <i>
      <x v="1009"/>
      <x v="19"/>
      <x v="3"/>
    </i>
    <i>
      <x v="1010"/>
      <x v="11"/>
      <x v="1"/>
    </i>
    <i>
      <x v="1011"/>
      <x v="4"/>
      <x v="1"/>
    </i>
    <i>
      <x v="1012"/>
      <x v="27"/>
      <x v="3"/>
    </i>
    <i>
      <x v="1013"/>
      <x v="8"/>
      <x v="3"/>
    </i>
    <i>
      <x v="1014"/>
      <x v="23"/>
      <x v="3"/>
    </i>
    <i>
      <x v="1015"/>
      <x v="12"/>
      <x v="3"/>
    </i>
    <i>
      <x v="1016"/>
      <x v="38"/>
      <x v="3"/>
    </i>
    <i>
      <x v="1017"/>
      <x v="12"/>
      <x v="3"/>
    </i>
    <i>
      <x v="1018"/>
      <x v="3"/>
      <x v="3"/>
    </i>
    <i>
      <x v="1019"/>
      <x v="23"/>
      <x v="1"/>
    </i>
    <i>
      <x v="1020"/>
      <x v="19"/>
      <x v="3"/>
    </i>
    <i>
      <x v="1021"/>
      <x v="4"/>
      <x v="1"/>
    </i>
    <i>
      <x v="1022"/>
      <x v="18"/>
      <x v="1"/>
    </i>
    <i>
      <x v="1023"/>
      <x v="29"/>
      <x v="1"/>
    </i>
    <i>
      <x v="1024"/>
      <x v="34"/>
      <x v="1"/>
    </i>
    <i>
      <x v="1025"/>
      <x/>
      <x v="3"/>
    </i>
    <i>
      <x v="1026"/>
      <x v="8"/>
      <x v="3"/>
    </i>
    <i>
      <x v="1027"/>
      <x v="39"/>
      <x v="3"/>
    </i>
    <i>
      <x v="1028"/>
      <x v="20"/>
      <x v="1"/>
    </i>
    <i>
      <x v="1029"/>
      <x v="38"/>
      <x v="3"/>
    </i>
    <i>
      <x v="1030"/>
      <x v="19"/>
      <x v="1"/>
    </i>
    <i>
      <x v="1031"/>
      <x v="20"/>
      <x v="1"/>
    </i>
    <i>
      <x v="1032"/>
      <x v="21"/>
      <x v="3"/>
    </i>
    <i>
      <x v="1033"/>
      <x v="19"/>
      <x v="1"/>
    </i>
    <i>
      <x v="1034"/>
      <x v="7"/>
      <x v="1"/>
    </i>
    <i>
      <x v="1035"/>
      <x v="20"/>
      <x v="1"/>
    </i>
    <i>
      <x v="1037"/>
      <x v="25"/>
      <x v="1"/>
    </i>
    <i>
      <x v="1038"/>
      <x v="16"/>
      <x v="1"/>
    </i>
    <i>
      <x v="1039"/>
      <x v="15"/>
      <x v="1"/>
    </i>
    <i>
      <x v="1040"/>
      <x v="31"/>
      <x v="1"/>
    </i>
    <i>
      <x v="1041"/>
      <x v="18"/>
      <x v="3"/>
    </i>
    <i>
      <x v="1042"/>
      <x v="8"/>
      <x v="1"/>
    </i>
    <i>
      <x v="1043"/>
      <x v="36"/>
      <x v="1"/>
    </i>
    <i>
      <x v="1044"/>
      <x v="21"/>
      <x v="3"/>
    </i>
    <i>
      <x v="1045"/>
      <x v="34"/>
      <x v="1"/>
    </i>
    <i>
      <x v="1046"/>
      <x v="23"/>
      <x v="1"/>
    </i>
    <i>
      <x v="1047"/>
      <x v="3"/>
      <x v="1"/>
    </i>
    <i>
      <x v="1048"/>
      <x v="3"/>
      <x v="3"/>
    </i>
    <i>
      <x v="1049"/>
      <x v="1"/>
      <x v="3"/>
    </i>
    <i>
      <x v="1050"/>
      <x v="22"/>
      <x v="1"/>
    </i>
    <i>
      <x v="1051"/>
      <x v="10"/>
      <x v="3"/>
    </i>
    <i>
      <x v="1052"/>
      <x v="17"/>
      <x v="3"/>
    </i>
    <i>
      <x v="1053"/>
      <x v="17"/>
      <x v="3"/>
    </i>
    <i>
      <x v="1054"/>
      <x v="6"/>
      <x v="3"/>
    </i>
    <i>
      <x v="1055"/>
      <x v="11"/>
      <x v="3"/>
    </i>
    <i>
      <x v="1056"/>
      <x/>
      <x v="3"/>
    </i>
    <i>
      <x v="1057"/>
      <x v="4"/>
      <x v="3"/>
    </i>
    <i>
      <x v="1059"/>
      <x v="35"/>
      <x v="1"/>
    </i>
    <i>
      <x v="1060"/>
      <x v="34"/>
      <x v="3"/>
    </i>
    <i>
      <x v="1061"/>
      <x v="25"/>
      <x v="3"/>
    </i>
    <i>
      <x v="1062"/>
      <x v="20"/>
      <x v="1"/>
    </i>
    <i>
      <x v="1063"/>
      <x v="31"/>
      <x v="1"/>
    </i>
    <i>
      <x v="1064"/>
      <x v="14"/>
      <x v="3"/>
    </i>
    <i>
      <x v="1066"/>
      <x v="21"/>
      <x v="3"/>
    </i>
    <i>
      <x v="1067"/>
      <x v="10"/>
      <x v="1"/>
    </i>
    <i>
      <x v="1068"/>
      <x v="16"/>
      <x v="3"/>
    </i>
    <i>
      <x v="1069"/>
      <x v="10"/>
      <x v="3"/>
    </i>
    <i>
      <x v="1070"/>
      <x v="25"/>
      <x v="3"/>
    </i>
    <i>
      <x v="1071"/>
      <x v="12"/>
      <x v="3"/>
    </i>
    <i>
      <x v="1072"/>
      <x v="11"/>
      <x v="1"/>
    </i>
    <i>
      <x v="1073"/>
      <x v="12"/>
      <x v="3"/>
    </i>
    <i>
      <x v="1074"/>
      <x v="35"/>
      <x v="1"/>
    </i>
    <i>
      <x v="1075"/>
      <x/>
      <x v="1"/>
    </i>
  </rowItems>
  <colFields count="1">
    <field x="-2"/>
  </colFields>
  <colItems count="5">
    <i>
      <x/>
    </i>
    <i i="1">
      <x v="1"/>
    </i>
    <i i="2">
      <x v="2"/>
    </i>
    <i i="3">
      <x v="3"/>
    </i>
    <i i="4">
      <x v="4"/>
    </i>
  </colItems>
  <dataFields count="5">
    <dataField name="Sum of Qty" fld="13" baseField="0" baseItem="0"/>
    <dataField name="Sum of Total Sales" fld="14" baseField="0" baseItem="0"/>
    <dataField name="Sum of Gross Profit" fld="16" baseField="0" baseItem="0"/>
    <dataField name="Min of Date2" fld="1" subtotal="min" baseField="0" baseItem="0" numFmtId="167"/>
    <dataField name="Max of Date2" fld="1" subtotal="max" baseField="0" baseItem="0" numFmtId="167"/>
  </dataFields>
  <formats count="2">
    <format dxfId="17">
      <pivotArea outline="0" collapsedLevelsAreSubtotals="1" fieldPosition="0">
        <references count="1">
          <reference field="4294967294" count="2" selected="0">
            <x v="3"/>
            <x v="4"/>
          </reference>
        </references>
      </pivotArea>
    </format>
    <format dxfId="16">
      <pivotArea dataOnly="0" labelOnly="1" outline="0" fieldPosition="0">
        <references count="1">
          <reference field="4294967294" count="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1000000}" sourceName="Sales Rep">
  <pivotTables>
    <pivotTable tabId="7" name="CustomerView"/>
    <pivotTable tabId="7" name="CityNoView"/>
    <pivotTable tabId="7" name="GenderView"/>
    <pivotTable tabId="7" name="MetricsViewe"/>
    <pivotTable tabId="7" name="ProductNOView"/>
    <pivotTable tabId="7" name="StoreView"/>
    <pivotTable tabId="7" name="SuppervisorView"/>
    <pivotTable tabId="7" name="TransactionNoView"/>
    <pivotTable tabId="7" name="Categories"/>
    <pivotTable tabId="7" name="Bottom"/>
    <pivotTable tabId="7" name="Top"/>
  </pivotTables>
  <data>
    <tabular pivotCacheId="1">
      <items count="5">
        <i x="0" s="1"/>
        <i x="1" s="1"/>
        <i x="3"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00000000-0013-0000-FFFF-FFFF02000000}" sourceName="Manager">
  <pivotTables>
    <pivotTable tabId="7" name="CustomerView"/>
    <pivotTable tabId="7" name="CityNoView"/>
    <pivotTable tabId="7" name="GenderView"/>
    <pivotTable tabId="7" name="MetricsViewe"/>
    <pivotTable tabId="7" name="ProductNOView"/>
    <pivotTable tabId="7" name="SalesRepView"/>
    <pivotTable tabId="7" name="StoreView"/>
    <pivotTable tabId="7" name="SuppervisorView"/>
    <pivotTable tabId="7" name="TransactionNoView"/>
    <pivotTable tabId="7" name="Categories"/>
    <pivotTable tabId="7" name="Bottom"/>
    <pivotTable tabId="7" name="Top"/>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7" name="CustomerView"/>
    <pivotTable tabId="7" name="CityNoView"/>
    <pivotTable tabId="7" name="GenderView"/>
    <pivotTable tabId="7" name="ManagerView"/>
    <pivotTable tabId="7" name="MetricsViewe"/>
    <pivotTable tabId="7" name="ProductNOView"/>
    <pivotTable tabId="7" name="SalesRepView"/>
    <pivotTable tabId="7" name="StoreView"/>
    <pivotTable tabId="7" name="SuppervisorView"/>
    <pivotTable tabId="7" name="TransactionNoView"/>
    <pivotTable tabId="7" name="Bottom"/>
    <pivotTable tabId="7" name="Top"/>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7" name="CustomerView"/>
    <pivotTable tabId="7" name="MetricsViewe"/>
    <pivotTable tabId="7" name="ProductNOView"/>
    <pivotTable tabId="7" name="SalesRepView"/>
    <pivotTable tabId="7" name="StoreView"/>
    <pivotTable tabId="7" name="SuppervisorView"/>
    <pivotTable tabId="7" name="TransactionNoView"/>
    <pivotTable tabId="7" name="CityNoView"/>
    <pivotTable tabId="7" name="Categories"/>
    <pivotTable tabId="7" name="Bottom"/>
    <pivotTable tabId="7" name="Top"/>
  </pivotTables>
  <data>
    <tabular pivotCacheId="1">
      <items count="5">
        <i x="1" s="1"/>
        <i x="0" s="1"/>
        <i x="4" s="1" nd="1"/>
        <i x="3" s="1" nd="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5000000}" sourceName="City">
  <pivotTables>
    <pivotTable tabId="7" name="ManagerView"/>
    <pivotTable tabId="7" name="Categories"/>
    <pivotTable tabId="7" name="CityNoView"/>
    <pivotTable tabId="7" name="CustomerView"/>
    <pivotTable tabId="7" name="GenderView"/>
    <pivotTable tabId="7" name="MetricsViewe"/>
    <pivotTable tabId="7" name="ProductNOView"/>
    <pivotTable tabId="7" name="SalesRepView"/>
    <pivotTable tabId="7" name="StoreView"/>
    <pivotTable tabId="7" name="SuppervisorView"/>
    <pivotTable tabId="7" name="TransactionNoView"/>
    <pivotTable tabId="7" name="Bottom"/>
    <pivotTable tabId="7" name="Top"/>
  </pivotTables>
  <data>
    <tabular pivotCacheId="1">
      <items count="41">
        <i x="32" s="1"/>
        <i x="1" s="1"/>
        <i x="31" s="1"/>
        <i x="3" s="1"/>
        <i x="2" s="1"/>
        <i x="29" s="1"/>
        <i x="38" s="1"/>
        <i x="5" s="1"/>
        <i x="39" s="1"/>
        <i x="4" s="1"/>
        <i x="6" s="1"/>
        <i x="7" s="1"/>
        <i x="28" s="1"/>
        <i x="8" s="1"/>
        <i x="9" s="1"/>
        <i x="30" s="1"/>
        <i x="33" s="1"/>
        <i x="34" s="1"/>
        <i x="0" s="1"/>
        <i x="35" s="1"/>
        <i x="36" s="1"/>
        <i x="37" s="1"/>
        <i x="10" s="1"/>
        <i x="11" s="1"/>
        <i x="12" s="1"/>
        <i x="13" s="1"/>
        <i x="14" s="1"/>
        <i x="15" s="1"/>
        <i x="16" s="1"/>
        <i x="19" s="1"/>
        <i x="18" s="1"/>
        <i x="17" s="1"/>
        <i x="20" s="1"/>
        <i x="22" s="1"/>
        <i x="21" s="1"/>
        <i x="23" s="1"/>
        <i x="24" s="1"/>
        <i x="25" s="1"/>
        <i x="26" s="1"/>
        <i x="27" s="1"/>
        <i x="4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6000000}" sourceName="Month">
  <pivotTables>
    <pivotTable tabId="7" name="SalesRepView"/>
    <pivotTable tabId="7" name="Bottom"/>
    <pivotTable tabId="7" name="Categories"/>
    <pivotTable tabId="7" name="CityNoView"/>
    <pivotTable tabId="7" name="CustomerView"/>
    <pivotTable tabId="7" name="GenderView"/>
    <pivotTable tabId="7" name="ManagerView"/>
    <pivotTable tabId="7" name="MetricsViewe"/>
    <pivotTable tabId="7" name="ProductNOView"/>
    <pivotTable tabId="7" name="StoreView"/>
    <pivotTable tabId="7" name="SuppervisorView"/>
    <pivotTable tabId="7" name="Top"/>
    <pivotTable tabId="7" name="TransactionNoView"/>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00000000-0014-0000-FFFF-FFFF01000000}" cache="Slicer_Sales_Rep" caption="Sales Rep" rowHeight="241300"/>
  <slicer name="Manager" xr10:uid="{00000000-0014-0000-FFFF-FFFF02000000}" cache="Slicer_Manager" caption="Manager" rowHeight="241300"/>
  <slicer name="Category" xr10:uid="{00000000-0014-0000-FFFF-FFFF03000000}" cache="Slicer_Category" caption="Category" rowHeight="241300"/>
  <slicer name="Gender" xr10:uid="{00000000-0014-0000-FFFF-FFFF04000000}" cache="Slicer_Gender" caption="Gender" rowHeight="241300"/>
  <slicer name="City" xr10:uid="{00000000-0014-0000-FFFF-FFFF05000000}" cache="Slicer_City" caption="City" startItem="32" rowHeight="241300"/>
  <slicer name="Month" xr10:uid="{00000000-0014-0000-FFFF-FFFF06000000}"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S1259" totalsRowShown="0">
  <autoFilter ref="A1:S1259" xr:uid="{00000000-0009-0000-0100-000002000000}"/>
  <tableColumns count="19">
    <tableColumn id="1" xr3:uid="{00000000-0010-0000-0000-000001000000}" name="ID"/>
    <tableColumn id="2" xr3:uid="{00000000-0010-0000-0000-000002000000}" name="Date"/>
    <tableColumn id="3" xr3:uid="{00000000-0010-0000-0000-000003000000}" name="Customer"/>
    <tableColumn id="4" xr3:uid="{00000000-0010-0000-0000-000004000000}" name="Gender"/>
    <tableColumn id="5" xr3:uid="{00000000-0010-0000-0000-000005000000}" name="City"/>
    <tableColumn id="6" xr3:uid="{00000000-0010-0000-0000-000006000000}" name="Sales Rep"/>
    <tableColumn id="7" xr3:uid="{00000000-0010-0000-0000-000007000000}" name="Store"/>
    <tableColumn id="8" xr3:uid="{00000000-0010-0000-0000-000008000000}" name="Supervisor"/>
    <tableColumn id="9" xr3:uid="{00000000-0010-0000-0000-000009000000}" name="Manager"/>
    <tableColumn id="10" xr3:uid="{00000000-0010-0000-0000-00000A000000}" name="Product"/>
    <tableColumn id="11" xr3:uid="{00000000-0010-0000-0000-00000B000000}" name="Category"/>
    <tableColumn id="12" xr3:uid="{00000000-0010-0000-0000-00000C000000}" name="Price"/>
    <tableColumn id="13" xr3:uid="{00000000-0010-0000-0000-00000D000000}" name="Cost"/>
    <tableColumn id="14" xr3:uid="{00000000-0010-0000-0000-00000E000000}" name="Qty"/>
    <tableColumn id="15" xr3:uid="{00000000-0010-0000-0000-00000F000000}" name="Total Sales"/>
    <tableColumn id="16" xr3:uid="{00000000-0010-0000-0000-000010000000}" name="COGS"/>
    <tableColumn id="17" xr3:uid="{00000000-0010-0000-0000-000011000000}" name="Gross Profit"/>
    <tableColumn id="18" xr3:uid="{00000000-0010-0000-0000-000012000000}" name="Column2">
      <calculatedColumnFormula>MONTH(StoreData!$B2)</calculatedColumnFormula>
    </tableColumn>
    <tableColumn id="19" xr3:uid="{00000000-0010-0000-0000-000013000000}" name="Month">
      <calculatedColumnFormula>IF(StoreData!$R2=9,"August","Sept")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ctrlProp" Target="../ctrlProps/ctrlProp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07/relationships/slicer" Target="../slicers/slicer1.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www.youtube.com/datawithdecision" TargetMode="External"/><Relationship Id="rId5" Type="http://schemas.openxmlformats.org/officeDocument/2006/relationships/ctrlProp" Target="../ctrlProps/ctrlProp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59"/>
  <sheetViews>
    <sheetView zoomScaleNormal="100" workbookViewId="0">
      <selection activeCell="C12" sqref="C12"/>
    </sheetView>
  </sheetViews>
  <sheetFormatPr defaultRowHeight="14.4" x14ac:dyDescent="0.3"/>
  <cols>
    <col min="1" max="1" width="13.88671875" customWidth="1"/>
    <col min="2" max="2" width="18.5546875" bestFit="1" customWidth="1"/>
    <col min="3" max="3" width="11.6640625" customWidth="1"/>
    <col min="4" max="4" width="9.88671875" customWidth="1"/>
    <col min="5" max="5" width="13.6640625" customWidth="1"/>
    <col min="6" max="6" width="11.5546875" customWidth="1"/>
    <col min="8" max="8" width="17.6640625" customWidth="1"/>
    <col min="9" max="9" width="13.5546875" customWidth="1"/>
    <col min="10" max="10" width="10" customWidth="1"/>
    <col min="11" max="11" width="11" customWidth="1"/>
    <col min="15" max="15" width="12.5546875" customWidth="1"/>
    <col min="17" max="17" width="13.5546875" customWidth="1"/>
    <col min="18" max="18" width="11" customWidth="1"/>
  </cols>
  <sheetData>
    <row r="1" spans="1:19" x14ac:dyDescent="0.3">
      <c r="A1" t="s">
        <v>21</v>
      </c>
      <c r="B1" t="s">
        <v>22</v>
      </c>
      <c r="C1" t="s">
        <v>23</v>
      </c>
      <c r="D1" t="s">
        <v>24</v>
      </c>
      <c r="E1" t="s">
        <v>25</v>
      </c>
      <c r="F1" t="s">
        <v>26</v>
      </c>
      <c r="G1" t="s">
        <v>27</v>
      </c>
      <c r="H1" t="s">
        <v>28</v>
      </c>
      <c r="I1" t="s">
        <v>29</v>
      </c>
      <c r="J1" t="s">
        <v>30</v>
      </c>
      <c r="K1" t="s">
        <v>31</v>
      </c>
      <c r="L1" t="s">
        <v>32</v>
      </c>
      <c r="M1" t="s">
        <v>33</v>
      </c>
      <c r="N1" t="s">
        <v>942</v>
      </c>
      <c r="O1" t="s">
        <v>34</v>
      </c>
      <c r="P1" t="s">
        <v>35</v>
      </c>
      <c r="Q1" t="s">
        <v>36</v>
      </c>
      <c r="R1" t="s">
        <v>1181</v>
      </c>
      <c r="S1" t="s">
        <v>0</v>
      </c>
    </row>
    <row r="2" spans="1:19" x14ac:dyDescent="0.3">
      <c r="A2">
        <v>88065565355</v>
      </c>
      <c r="B2">
        <v>44081</v>
      </c>
      <c r="C2" t="s">
        <v>1144</v>
      </c>
      <c r="D2" t="s">
        <v>1145</v>
      </c>
      <c r="E2" t="s">
        <v>15</v>
      </c>
      <c r="F2" t="s">
        <v>38</v>
      </c>
      <c r="G2" t="s">
        <v>944</v>
      </c>
      <c r="H2" t="s">
        <v>39</v>
      </c>
      <c r="I2" t="s">
        <v>40</v>
      </c>
      <c r="J2" t="s">
        <v>908</v>
      </c>
      <c r="K2" t="s">
        <v>926</v>
      </c>
      <c r="L2">
        <v>52</v>
      </c>
      <c r="M2">
        <v>49</v>
      </c>
      <c r="N2">
        <v>60</v>
      </c>
      <c r="O2">
        <f>StoreData!$N2*StoreData!$L2</f>
        <v>3120</v>
      </c>
      <c r="P2">
        <f>StoreData!$N2*StoreData!$M2</f>
        <v>2940</v>
      </c>
      <c r="Q2">
        <f>StoreData!$O2-StoreData!$P2</f>
        <v>180</v>
      </c>
      <c r="R2">
        <f>MONTH(StoreData!$B2)</f>
        <v>9</v>
      </c>
      <c r="S2" t="str">
        <f>IF(StoreData!$R2=9,"August","Sept")</f>
        <v>August</v>
      </c>
    </row>
    <row r="3" spans="1:19" x14ac:dyDescent="0.3">
      <c r="A3">
        <v>88065565356</v>
      </c>
      <c r="B3">
        <v>44095</v>
      </c>
      <c r="C3" t="s">
        <v>41</v>
      </c>
      <c r="D3" t="s">
        <v>1146</v>
      </c>
      <c r="E3" t="s">
        <v>2</v>
      </c>
      <c r="F3" t="s">
        <v>42</v>
      </c>
      <c r="G3" t="s">
        <v>943</v>
      </c>
      <c r="H3" t="s">
        <v>43</v>
      </c>
      <c r="I3" t="s">
        <v>40</v>
      </c>
      <c r="J3" t="s">
        <v>927</v>
      </c>
      <c r="K3" t="s">
        <v>941</v>
      </c>
      <c r="L3">
        <v>9</v>
      </c>
      <c r="M3">
        <v>6</v>
      </c>
      <c r="N3">
        <v>89</v>
      </c>
      <c r="O3">
        <f>StoreData!$N3*StoreData!$L3</f>
        <v>801</v>
      </c>
      <c r="P3">
        <f>StoreData!$N3*StoreData!$M3</f>
        <v>534</v>
      </c>
      <c r="Q3">
        <f>StoreData!$O3-StoreData!$P3</f>
        <v>267</v>
      </c>
      <c r="R3">
        <f>MONTH(StoreData!$B3)</f>
        <v>9</v>
      </c>
      <c r="S3" t="str">
        <f>IF(StoreData!$R3=9,"August","Sept")</f>
        <v>August</v>
      </c>
    </row>
    <row r="4" spans="1:19" x14ac:dyDescent="0.3">
      <c r="A4">
        <v>88065565357</v>
      </c>
      <c r="B4">
        <v>44096</v>
      </c>
      <c r="C4" t="s">
        <v>44</v>
      </c>
      <c r="D4" t="s">
        <v>1145</v>
      </c>
      <c r="E4" t="s">
        <v>3</v>
      </c>
      <c r="F4" t="s">
        <v>45</v>
      </c>
      <c r="G4" t="s">
        <v>943</v>
      </c>
      <c r="H4" t="s">
        <v>46</v>
      </c>
      <c r="I4" t="s">
        <v>40</v>
      </c>
      <c r="J4" t="s">
        <v>928</v>
      </c>
      <c r="K4" t="s">
        <v>941</v>
      </c>
      <c r="L4">
        <v>5</v>
      </c>
      <c r="M4">
        <v>2</v>
      </c>
      <c r="N4">
        <v>77</v>
      </c>
      <c r="O4">
        <f>StoreData!$N4*StoreData!$L4</f>
        <v>385</v>
      </c>
      <c r="P4">
        <f>StoreData!$N4*StoreData!$M4</f>
        <v>154</v>
      </c>
      <c r="Q4">
        <f>StoreData!$O4-StoreData!$P4</f>
        <v>231</v>
      </c>
      <c r="R4">
        <f>MONTH(StoreData!$B4)</f>
        <v>9</v>
      </c>
      <c r="S4" t="str">
        <f>IF(StoreData!$R4=9,"August","Sept")</f>
        <v>August</v>
      </c>
    </row>
    <row r="5" spans="1:19" x14ac:dyDescent="0.3">
      <c r="A5">
        <v>88065565358</v>
      </c>
      <c r="B5">
        <v>44103</v>
      </c>
      <c r="C5" t="s">
        <v>1165</v>
      </c>
      <c r="D5" t="s">
        <v>1145</v>
      </c>
      <c r="E5" t="s">
        <v>4</v>
      </c>
      <c r="F5" t="s">
        <v>48</v>
      </c>
      <c r="G5" t="s">
        <v>944</v>
      </c>
      <c r="H5" t="s">
        <v>49</v>
      </c>
      <c r="I5" t="s">
        <v>40</v>
      </c>
      <c r="J5" t="s">
        <v>908</v>
      </c>
      <c r="K5" t="s">
        <v>926</v>
      </c>
      <c r="L5">
        <v>14</v>
      </c>
      <c r="M5">
        <v>11</v>
      </c>
      <c r="N5">
        <v>68</v>
      </c>
      <c r="O5">
        <f>StoreData!$N5*StoreData!$L5</f>
        <v>952</v>
      </c>
      <c r="P5">
        <f>StoreData!$N5*StoreData!$M5</f>
        <v>748</v>
      </c>
      <c r="Q5">
        <f>StoreData!$O5-StoreData!$P5</f>
        <v>204</v>
      </c>
      <c r="R5">
        <f>MONTH(StoreData!$B5)</f>
        <v>9</v>
      </c>
      <c r="S5" t="str">
        <f>IF(StoreData!$R5=9,"August","Sept")</f>
        <v>August</v>
      </c>
    </row>
    <row r="6" spans="1:19" x14ac:dyDescent="0.3">
      <c r="A6">
        <v>88065565359</v>
      </c>
      <c r="B6">
        <v>44098</v>
      </c>
      <c r="C6" t="s">
        <v>1165</v>
      </c>
      <c r="D6" t="s">
        <v>1145</v>
      </c>
      <c r="E6" t="s">
        <v>4</v>
      </c>
      <c r="F6" t="s">
        <v>38</v>
      </c>
      <c r="G6" t="s">
        <v>944</v>
      </c>
      <c r="H6" t="s">
        <v>39</v>
      </c>
      <c r="I6" t="s">
        <v>40</v>
      </c>
      <c r="J6" t="s">
        <v>927</v>
      </c>
      <c r="K6" t="s">
        <v>926</v>
      </c>
      <c r="L6">
        <v>6</v>
      </c>
      <c r="M6">
        <v>3</v>
      </c>
      <c r="N6">
        <v>15</v>
      </c>
      <c r="O6">
        <f>StoreData!$N6*StoreData!$L6</f>
        <v>90</v>
      </c>
      <c r="P6">
        <f>StoreData!$N6*StoreData!$M6</f>
        <v>45</v>
      </c>
      <c r="Q6">
        <f>StoreData!$O6-StoreData!$P6</f>
        <v>45</v>
      </c>
      <c r="R6">
        <f>MONTH(StoreData!$B6)</f>
        <v>9</v>
      </c>
      <c r="S6" t="str">
        <f>IF(StoreData!$R6=9,"August","Sept")</f>
        <v>August</v>
      </c>
    </row>
    <row r="7" spans="1:19" x14ac:dyDescent="0.3">
      <c r="A7">
        <v>88065565360</v>
      </c>
      <c r="B7">
        <v>44099</v>
      </c>
      <c r="C7" t="s">
        <v>1165</v>
      </c>
      <c r="D7" t="s">
        <v>1145</v>
      </c>
      <c r="E7" t="s">
        <v>4</v>
      </c>
      <c r="F7" t="s">
        <v>42</v>
      </c>
      <c r="G7" t="s">
        <v>944</v>
      </c>
      <c r="H7" t="s">
        <v>43</v>
      </c>
      <c r="I7" t="s">
        <v>40</v>
      </c>
      <c r="J7" t="s">
        <v>928</v>
      </c>
      <c r="K7" t="s">
        <v>941</v>
      </c>
      <c r="L7">
        <v>10</v>
      </c>
      <c r="M7">
        <v>7</v>
      </c>
      <c r="N7">
        <v>47</v>
      </c>
      <c r="O7">
        <f>StoreData!$N7*StoreData!$L7</f>
        <v>470</v>
      </c>
      <c r="P7">
        <f>StoreData!$N7*StoreData!$M7</f>
        <v>329</v>
      </c>
      <c r="Q7">
        <f>StoreData!$O7-StoreData!$P7</f>
        <v>141</v>
      </c>
      <c r="R7">
        <f>MONTH(StoreData!$B7)</f>
        <v>9</v>
      </c>
      <c r="S7" t="str">
        <f>IF(StoreData!$R7=9,"August","Sept")</f>
        <v>August</v>
      </c>
    </row>
    <row r="8" spans="1:19" x14ac:dyDescent="0.3">
      <c r="A8">
        <v>88065565361</v>
      </c>
      <c r="B8">
        <v>44103</v>
      </c>
      <c r="C8" t="s">
        <v>52</v>
      </c>
      <c r="D8" t="s">
        <v>1145</v>
      </c>
      <c r="E8" t="s">
        <v>7</v>
      </c>
      <c r="F8" t="s">
        <v>45</v>
      </c>
      <c r="G8" t="s">
        <v>943</v>
      </c>
      <c r="H8" t="s">
        <v>46</v>
      </c>
      <c r="I8" t="s">
        <v>40</v>
      </c>
      <c r="J8" t="s">
        <v>908</v>
      </c>
      <c r="K8" t="s">
        <v>926</v>
      </c>
      <c r="L8">
        <v>13</v>
      </c>
      <c r="M8">
        <v>10</v>
      </c>
      <c r="N8">
        <v>6</v>
      </c>
      <c r="O8">
        <f>StoreData!$N8*StoreData!$L8</f>
        <v>78</v>
      </c>
      <c r="P8">
        <f>StoreData!$N8*StoreData!$M8</f>
        <v>60</v>
      </c>
      <c r="Q8">
        <f>StoreData!$O8-StoreData!$P8</f>
        <v>18</v>
      </c>
      <c r="R8">
        <f>MONTH(StoreData!$B8)</f>
        <v>9</v>
      </c>
      <c r="S8" t="str">
        <f>IF(StoreData!$R8=9,"August","Sept")</f>
        <v>August</v>
      </c>
    </row>
    <row r="9" spans="1:19" x14ac:dyDescent="0.3">
      <c r="A9">
        <v>88065565362</v>
      </c>
      <c r="B9">
        <v>44102</v>
      </c>
      <c r="C9" t="s">
        <v>53</v>
      </c>
      <c r="D9" t="s">
        <v>1145</v>
      </c>
      <c r="E9" t="s">
        <v>8</v>
      </c>
      <c r="F9" t="s">
        <v>48</v>
      </c>
      <c r="G9" t="s">
        <v>944</v>
      </c>
      <c r="H9" t="s">
        <v>49</v>
      </c>
      <c r="I9" t="s">
        <v>40</v>
      </c>
      <c r="J9" t="s">
        <v>927</v>
      </c>
      <c r="K9" t="s">
        <v>941</v>
      </c>
      <c r="L9">
        <v>20</v>
      </c>
      <c r="M9">
        <v>17</v>
      </c>
      <c r="N9">
        <v>10</v>
      </c>
      <c r="O9">
        <f>StoreData!$N9*StoreData!$L9</f>
        <v>200</v>
      </c>
      <c r="P9">
        <f>StoreData!$N9*StoreData!$M9</f>
        <v>170</v>
      </c>
      <c r="Q9">
        <f>StoreData!$O9-StoreData!$P9</f>
        <v>30</v>
      </c>
      <c r="R9">
        <f>MONTH(StoreData!$B9)</f>
        <v>9</v>
      </c>
      <c r="S9" t="str">
        <f>IF(StoreData!$R9=9,"August","Sept")</f>
        <v>August</v>
      </c>
    </row>
    <row r="10" spans="1:19" x14ac:dyDescent="0.3">
      <c r="A10">
        <v>88065565363</v>
      </c>
      <c r="B10">
        <v>44102</v>
      </c>
      <c r="C10" t="s">
        <v>54</v>
      </c>
      <c r="D10" t="s">
        <v>1145</v>
      </c>
      <c r="E10" t="s">
        <v>9</v>
      </c>
      <c r="F10" t="s">
        <v>38</v>
      </c>
      <c r="G10" t="s">
        <v>944</v>
      </c>
      <c r="H10" t="s">
        <v>39</v>
      </c>
      <c r="I10" t="s">
        <v>40</v>
      </c>
      <c r="J10" t="s">
        <v>928</v>
      </c>
      <c r="K10" t="s">
        <v>926</v>
      </c>
      <c r="L10">
        <v>15</v>
      </c>
      <c r="M10">
        <v>12</v>
      </c>
      <c r="N10">
        <v>11</v>
      </c>
      <c r="O10">
        <f>StoreData!$N10*StoreData!$L10</f>
        <v>165</v>
      </c>
      <c r="P10">
        <f>StoreData!$N10*StoreData!$M10</f>
        <v>132</v>
      </c>
      <c r="Q10">
        <f>StoreData!$O10-StoreData!$P10</f>
        <v>33</v>
      </c>
      <c r="R10">
        <f>MONTH(StoreData!$B10)</f>
        <v>9</v>
      </c>
      <c r="S10" t="str">
        <f>IF(StoreData!$R10=9,"August","Sept")</f>
        <v>August</v>
      </c>
    </row>
    <row r="11" spans="1:19" x14ac:dyDescent="0.3">
      <c r="A11">
        <v>88065565364</v>
      </c>
      <c r="B11">
        <v>44103</v>
      </c>
      <c r="C11" t="s">
        <v>55</v>
      </c>
      <c r="D11" t="s">
        <v>1146</v>
      </c>
      <c r="E11" t="s">
        <v>10</v>
      </c>
      <c r="F11" t="s">
        <v>42</v>
      </c>
      <c r="G11" t="s">
        <v>943</v>
      </c>
      <c r="H11" t="s">
        <v>43</v>
      </c>
      <c r="I11" t="s">
        <v>40</v>
      </c>
      <c r="J11" t="s">
        <v>913</v>
      </c>
      <c r="K11" t="s">
        <v>926</v>
      </c>
      <c r="L11">
        <v>20</v>
      </c>
      <c r="M11">
        <v>17</v>
      </c>
      <c r="N11">
        <v>60</v>
      </c>
      <c r="O11">
        <f>StoreData!$N11*StoreData!$L11</f>
        <v>1200</v>
      </c>
      <c r="P11">
        <f>StoreData!$N11*StoreData!$M11</f>
        <v>1020</v>
      </c>
      <c r="Q11">
        <f>StoreData!$O11-StoreData!$P11</f>
        <v>180</v>
      </c>
      <c r="R11">
        <f>MONTH(StoreData!$B11)</f>
        <v>9</v>
      </c>
      <c r="S11" t="str">
        <f>IF(StoreData!$R11=9,"August","Sept")</f>
        <v>August</v>
      </c>
    </row>
    <row r="12" spans="1:19" x14ac:dyDescent="0.3">
      <c r="A12">
        <v>88065565365</v>
      </c>
      <c r="B12">
        <v>44104</v>
      </c>
      <c r="C12" t="s">
        <v>56</v>
      </c>
      <c r="D12" t="s">
        <v>1146</v>
      </c>
      <c r="E12" t="s">
        <v>11</v>
      </c>
      <c r="F12" t="s">
        <v>45</v>
      </c>
      <c r="G12" t="s">
        <v>943</v>
      </c>
      <c r="H12" t="s">
        <v>46</v>
      </c>
      <c r="I12" t="s">
        <v>40</v>
      </c>
      <c r="J12" t="s">
        <v>914</v>
      </c>
      <c r="K12" t="s">
        <v>926</v>
      </c>
      <c r="L12">
        <v>12</v>
      </c>
      <c r="M12">
        <v>9</v>
      </c>
      <c r="N12">
        <v>89</v>
      </c>
      <c r="O12">
        <f>StoreData!$N12*StoreData!$L12</f>
        <v>1068</v>
      </c>
      <c r="P12">
        <f>StoreData!$N12*StoreData!$M12</f>
        <v>801</v>
      </c>
      <c r="Q12">
        <f>StoreData!$O12-StoreData!$P12</f>
        <v>267</v>
      </c>
      <c r="R12">
        <f>MONTH(StoreData!$B12)</f>
        <v>9</v>
      </c>
      <c r="S12" t="str">
        <f>IF(StoreData!$R12=9,"August","Sept")</f>
        <v>August</v>
      </c>
    </row>
    <row r="13" spans="1:19" x14ac:dyDescent="0.3">
      <c r="A13">
        <v>88065565366</v>
      </c>
      <c r="B13">
        <v>44044</v>
      </c>
      <c r="C13" t="s">
        <v>57</v>
      </c>
      <c r="D13" t="s">
        <v>1146</v>
      </c>
      <c r="E13" t="s">
        <v>12</v>
      </c>
      <c r="F13" t="s">
        <v>48</v>
      </c>
      <c r="G13" t="s">
        <v>944</v>
      </c>
      <c r="H13" t="s">
        <v>49</v>
      </c>
      <c r="I13" t="s">
        <v>40</v>
      </c>
      <c r="J13" t="s">
        <v>915</v>
      </c>
      <c r="K13" t="s">
        <v>926</v>
      </c>
      <c r="L13">
        <v>16</v>
      </c>
      <c r="M13">
        <v>13</v>
      </c>
      <c r="N13">
        <v>77</v>
      </c>
      <c r="O13">
        <f>StoreData!$N13*StoreData!$L13</f>
        <v>1232</v>
      </c>
      <c r="P13">
        <f>StoreData!$N13*StoreData!$M13</f>
        <v>1001</v>
      </c>
      <c r="Q13">
        <f>StoreData!$O13-StoreData!$P13</f>
        <v>231</v>
      </c>
      <c r="R13">
        <f>MONTH(StoreData!$B13)</f>
        <v>8</v>
      </c>
      <c r="S13" t="str">
        <f>IF(StoreData!$R13=9,"August","Sept")</f>
        <v>Sept</v>
      </c>
    </row>
    <row r="14" spans="1:19" x14ac:dyDescent="0.3">
      <c r="A14">
        <v>88065565367</v>
      </c>
      <c r="B14">
        <v>44045</v>
      </c>
      <c r="C14" t="s">
        <v>1165</v>
      </c>
      <c r="D14" t="s">
        <v>1145</v>
      </c>
      <c r="E14" t="s">
        <v>4</v>
      </c>
      <c r="F14" t="s">
        <v>38</v>
      </c>
      <c r="G14" t="s">
        <v>944</v>
      </c>
      <c r="H14" t="s">
        <v>39</v>
      </c>
      <c r="I14" t="s">
        <v>40</v>
      </c>
      <c r="J14" t="s">
        <v>932</v>
      </c>
      <c r="K14" t="s">
        <v>941</v>
      </c>
      <c r="L14">
        <v>70</v>
      </c>
      <c r="M14">
        <v>67</v>
      </c>
      <c r="N14">
        <v>68</v>
      </c>
      <c r="O14">
        <f>StoreData!$N14*StoreData!$L14</f>
        <v>4760</v>
      </c>
      <c r="P14">
        <f>StoreData!$N14*StoreData!$M14</f>
        <v>4556</v>
      </c>
      <c r="Q14">
        <f>StoreData!$O14-StoreData!$P14</f>
        <v>204</v>
      </c>
      <c r="R14">
        <f>MONTH(StoreData!$B14)</f>
        <v>8</v>
      </c>
      <c r="S14" t="str">
        <f>IF(StoreData!$R14=9,"August","Sept")</f>
        <v>Sept</v>
      </c>
    </row>
    <row r="15" spans="1:19" x14ac:dyDescent="0.3">
      <c r="A15">
        <v>88065565368</v>
      </c>
      <c r="B15">
        <v>44046</v>
      </c>
      <c r="C15" t="s">
        <v>1165</v>
      </c>
      <c r="D15" t="s">
        <v>1145</v>
      </c>
      <c r="E15" t="s">
        <v>4</v>
      </c>
      <c r="F15" t="s">
        <v>42</v>
      </c>
      <c r="G15" t="s">
        <v>944</v>
      </c>
      <c r="H15" t="s">
        <v>43</v>
      </c>
      <c r="I15" t="s">
        <v>40</v>
      </c>
      <c r="J15" t="s">
        <v>940</v>
      </c>
      <c r="K15" t="s">
        <v>941</v>
      </c>
      <c r="L15">
        <v>15</v>
      </c>
      <c r="M15">
        <v>12</v>
      </c>
      <c r="N15">
        <v>15</v>
      </c>
      <c r="O15">
        <f>StoreData!$N15*StoreData!$L15</f>
        <v>225</v>
      </c>
      <c r="P15">
        <f>StoreData!$N15*StoreData!$M15</f>
        <v>180</v>
      </c>
      <c r="Q15">
        <f>StoreData!$O15-StoreData!$P15</f>
        <v>45</v>
      </c>
      <c r="R15">
        <f>MONTH(StoreData!$B15)</f>
        <v>8</v>
      </c>
      <c r="S15" t="str">
        <f>IF(StoreData!$R15=9,"August","Sept")</f>
        <v>Sept</v>
      </c>
    </row>
    <row r="16" spans="1:19" x14ac:dyDescent="0.3">
      <c r="A16">
        <v>88065565369</v>
      </c>
      <c r="B16">
        <v>44047</v>
      </c>
      <c r="C16" t="s">
        <v>1165</v>
      </c>
      <c r="D16" t="s">
        <v>1145</v>
      </c>
      <c r="E16" t="s">
        <v>4</v>
      </c>
      <c r="F16" t="s">
        <v>45</v>
      </c>
      <c r="G16" t="s">
        <v>944</v>
      </c>
      <c r="H16" t="s">
        <v>46</v>
      </c>
      <c r="I16" t="s">
        <v>40</v>
      </c>
      <c r="J16" t="s">
        <v>915</v>
      </c>
      <c r="K16" t="s">
        <v>926</v>
      </c>
      <c r="L16">
        <v>16</v>
      </c>
      <c r="M16">
        <v>13</v>
      </c>
      <c r="N16">
        <v>47</v>
      </c>
      <c r="O16">
        <f>StoreData!$N16*StoreData!$L16</f>
        <v>752</v>
      </c>
      <c r="P16">
        <f>StoreData!$N16*StoreData!$M16</f>
        <v>611</v>
      </c>
      <c r="Q16">
        <f>StoreData!$O16-StoreData!$P16</f>
        <v>141</v>
      </c>
      <c r="R16">
        <f>MONTH(StoreData!$B16)</f>
        <v>8</v>
      </c>
      <c r="S16" t="str">
        <f>IF(StoreData!$R16=9,"August","Sept")</f>
        <v>Sept</v>
      </c>
    </row>
    <row r="17" spans="1:19" x14ac:dyDescent="0.3">
      <c r="A17">
        <v>88065565370</v>
      </c>
      <c r="B17">
        <v>44048</v>
      </c>
      <c r="C17" t="s">
        <v>1165</v>
      </c>
      <c r="D17" t="s">
        <v>1145</v>
      </c>
      <c r="E17" t="s">
        <v>4</v>
      </c>
      <c r="F17" t="s">
        <v>48</v>
      </c>
      <c r="G17" t="s">
        <v>944</v>
      </c>
      <c r="H17" t="s">
        <v>49</v>
      </c>
      <c r="I17" t="s">
        <v>40</v>
      </c>
      <c r="J17" t="s">
        <v>916</v>
      </c>
      <c r="K17" t="s">
        <v>926</v>
      </c>
      <c r="L17">
        <v>20</v>
      </c>
      <c r="M17">
        <v>17</v>
      </c>
      <c r="N17">
        <v>6</v>
      </c>
      <c r="O17">
        <f>StoreData!$N17*StoreData!$L17</f>
        <v>120</v>
      </c>
      <c r="P17">
        <f>StoreData!$N17*StoreData!$M17</f>
        <v>102</v>
      </c>
      <c r="Q17">
        <f>StoreData!$O17-StoreData!$P17</f>
        <v>18</v>
      </c>
      <c r="R17">
        <f>MONTH(StoreData!$B17)</f>
        <v>8</v>
      </c>
      <c r="S17" t="str">
        <f>IF(StoreData!$R17=9,"August","Sept")</f>
        <v>Sept</v>
      </c>
    </row>
    <row r="18" spans="1:19" x14ac:dyDescent="0.3">
      <c r="A18">
        <v>88065565371</v>
      </c>
      <c r="B18">
        <v>44052</v>
      </c>
      <c r="C18" t="s">
        <v>1165</v>
      </c>
      <c r="D18" t="s">
        <v>1145</v>
      </c>
      <c r="E18" t="s">
        <v>4</v>
      </c>
      <c r="F18" t="s">
        <v>38</v>
      </c>
      <c r="G18" t="s">
        <v>944</v>
      </c>
      <c r="H18" t="s">
        <v>39</v>
      </c>
      <c r="I18" t="s">
        <v>40</v>
      </c>
      <c r="J18" t="s">
        <v>917</v>
      </c>
      <c r="K18" t="s">
        <v>926</v>
      </c>
      <c r="L18">
        <v>12</v>
      </c>
      <c r="M18">
        <v>9</v>
      </c>
      <c r="N18">
        <v>10</v>
      </c>
      <c r="O18">
        <f>StoreData!$N18*StoreData!$L18</f>
        <v>120</v>
      </c>
      <c r="P18">
        <f>StoreData!$N18*StoreData!$M18</f>
        <v>90</v>
      </c>
      <c r="Q18">
        <f>StoreData!$O18-StoreData!$P18</f>
        <v>30</v>
      </c>
      <c r="R18">
        <f>MONTH(StoreData!$B18)</f>
        <v>8</v>
      </c>
      <c r="S18" t="str">
        <f>IF(StoreData!$R18=9,"August","Sept")</f>
        <v>Sept</v>
      </c>
    </row>
    <row r="19" spans="1:19" x14ac:dyDescent="0.3">
      <c r="A19">
        <v>88065565372</v>
      </c>
      <c r="B19">
        <v>44051</v>
      </c>
      <c r="C19" t="s">
        <v>1165</v>
      </c>
      <c r="D19" t="s">
        <v>1145</v>
      </c>
      <c r="E19" t="s">
        <v>4</v>
      </c>
      <c r="F19" t="s">
        <v>42</v>
      </c>
      <c r="G19" t="s">
        <v>944</v>
      </c>
      <c r="H19" t="s">
        <v>43</v>
      </c>
      <c r="I19" t="s">
        <v>40</v>
      </c>
      <c r="J19" t="s">
        <v>933</v>
      </c>
      <c r="K19" t="s">
        <v>941</v>
      </c>
      <c r="L19">
        <v>12</v>
      </c>
      <c r="M19">
        <v>9</v>
      </c>
      <c r="N19">
        <v>11</v>
      </c>
      <c r="O19">
        <f>StoreData!$N19*StoreData!$L19</f>
        <v>132</v>
      </c>
      <c r="P19">
        <f>StoreData!$N19*StoreData!$M19</f>
        <v>99</v>
      </c>
      <c r="Q19">
        <f>StoreData!$O19-StoreData!$P19</f>
        <v>33</v>
      </c>
      <c r="R19">
        <f>MONTH(StoreData!$B19)</f>
        <v>8</v>
      </c>
      <c r="S19" t="str">
        <f>IF(StoreData!$R19=9,"August","Sept")</f>
        <v>Sept</v>
      </c>
    </row>
    <row r="20" spans="1:19" x14ac:dyDescent="0.3">
      <c r="A20">
        <v>88065565373</v>
      </c>
      <c r="B20">
        <v>44051</v>
      </c>
      <c r="C20" t="s">
        <v>62</v>
      </c>
      <c r="D20" t="s">
        <v>1146</v>
      </c>
      <c r="E20" t="s">
        <v>63</v>
      </c>
      <c r="F20" t="s">
        <v>45</v>
      </c>
      <c r="G20" t="s">
        <v>943</v>
      </c>
      <c r="H20" t="s">
        <v>46</v>
      </c>
      <c r="I20" t="s">
        <v>40</v>
      </c>
      <c r="J20" t="s">
        <v>934</v>
      </c>
      <c r="K20" t="s">
        <v>941</v>
      </c>
      <c r="L20">
        <v>18</v>
      </c>
      <c r="M20">
        <v>15</v>
      </c>
      <c r="N20">
        <v>60</v>
      </c>
      <c r="O20">
        <f>StoreData!$N20*StoreData!$L20</f>
        <v>1080</v>
      </c>
      <c r="P20">
        <f>StoreData!$N20*StoreData!$M20</f>
        <v>900</v>
      </c>
      <c r="Q20">
        <f>StoreData!$O20-StoreData!$P20</f>
        <v>180</v>
      </c>
      <c r="R20">
        <f>MONTH(StoreData!$B20)</f>
        <v>8</v>
      </c>
      <c r="S20" t="str">
        <f>IF(StoreData!$R20=9,"August","Sept")</f>
        <v>Sept</v>
      </c>
    </row>
    <row r="21" spans="1:19" x14ac:dyDescent="0.3">
      <c r="A21">
        <v>88065565374</v>
      </c>
      <c r="B21">
        <v>44052</v>
      </c>
      <c r="C21" t="s">
        <v>64</v>
      </c>
      <c r="D21" t="s">
        <v>1145</v>
      </c>
      <c r="E21" t="s">
        <v>16</v>
      </c>
      <c r="F21" t="s">
        <v>48</v>
      </c>
      <c r="G21" t="s">
        <v>944</v>
      </c>
      <c r="H21" t="s">
        <v>49</v>
      </c>
      <c r="I21" t="s">
        <v>40</v>
      </c>
      <c r="J21" t="s">
        <v>918</v>
      </c>
      <c r="K21" t="s">
        <v>926</v>
      </c>
      <c r="L21">
        <v>10</v>
      </c>
      <c r="M21">
        <v>7</v>
      </c>
      <c r="N21">
        <v>89</v>
      </c>
      <c r="O21">
        <f>StoreData!$N21*StoreData!$L21</f>
        <v>890</v>
      </c>
      <c r="P21">
        <f>StoreData!$N21*StoreData!$M21</f>
        <v>623</v>
      </c>
      <c r="Q21">
        <f>StoreData!$O21-StoreData!$P21</f>
        <v>267</v>
      </c>
      <c r="R21">
        <f>MONTH(StoreData!$B21)</f>
        <v>8</v>
      </c>
      <c r="S21" t="str">
        <f>IF(StoreData!$R21=9,"August","Sept")</f>
        <v>Sept</v>
      </c>
    </row>
    <row r="22" spans="1:19" x14ac:dyDescent="0.3">
      <c r="A22">
        <v>88065565375</v>
      </c>
      <c r="B22">
        <v>44053</v>
      </c>
      <c r="C22" t="s">
        <v>65</v>
      </c>
      <c r="D22" t="s">
        <v>1146</v>
      </c>
      <c r="E22" t="s">
        <v>66</v>
      </c>
      <c r="F22" t="s">
        <v>38</v>
      </c>
      <c r="G22" t="s">
        <v>944</v>
      </c>
      <c r="H22" t="s">
        <v>39</v>
      </c>
      <c r="I22" t="s">
        <v>40</v>
      </c>
      <c r="J22" t="s">
        <v>919</v>
      </c>
      <c r="K22" t="s">
        <v>926</v>
      </c>
      <c r="L22">
        <v>15</v>
      </c>
      <c r="M22">
        <v>12</v>
      </c>
      <c r="N22">
        <v>77</v>
      </c>
      <c r="O22">
        <f>StoreData!$N22*StoreData!$L22</f>
        <v>1155</v>
      </c>
      <c r="P22">
        <f>StoreData!$N22*StoreData!$M22</f>
        <v>924</v>
      </c>
      <c r="Q22">
        <f>StoreData!$O22-StoreData!$P22</f>
        <v>231</v>
      </c>
      <c r="R22">
        <f>MONTH(StoreData!$B22)</f>
        <v>8</v>
      </c>
      <c r="S22" t="str">
        <f>IF(StoreData!$R22=9,"August","Sept")</f>
        <v>Sept</v>
      </c>
    </row>
    <row r="23" spans="1:19" x14ac:dyDescent="0.3">
      <c r="A23">
        <v>88065565376</v>
      </c>
      <c r="B23">
        <v>44054</v>
      </c>
      <c r="C23" t="s">
        <v>67</v>
      </c>
      <c r="D23" t="s">
        <v>1145</v>
      </c>
      <c r="E23" t="s">
        <v>68</v>
      </c>
      <c r="F23" t="s">
        <v>42</v>
      </c>
      <c r="G23" t="s">
        <v>943</v>
      </c>
      <c r="H23" t="s">
        <v>43</v>
      </c>
      <c r="I23" t="s">
        <v>40</v>
      </c>
      <c r="J23" t="s">
        <v>920</v>
      </c>
      <c r="K23" t="s">
        <v>926</v>
      </c>
      <c r="L23">
        <v>15</v>
      </c>
      <c r="M23">
        <v>12</v>
      </c>
      <c r="N23">
        <v>68</v>
      </c>
      <c r="O23">
        <f>StoreData!$N23*StoreData!$L23</f>
        <v>1020</v>
      </c>
      <c r="P23">
        <f>StoreData!$N23*StoreData!$M23</f>
        <v>816</v>
      </c>
      <c r="Q23">
        <f>StoreData!$O23-StoreData!$P23</f>
        <v>204</v>
      </c>
      <c r="R23">
        <f>MONTH(StoreData!$B23)</f>
        <v>8</v>
      </c>
      <c r="S23" t="str">
        <f>IF(StoreData!$R23=9,"August","Sept")</f>
        <v>Sept</v>
      </c>
    </row>
    <row r="24" spans="1:19" x14ac:dyDescent="0.3">
      <c r="A24">
        <v>88065565377</v>
      </c>
      <c r="B24">
        <v>44055</v>
      </c>
      <c r="C24" t="s">
        <v>69</v>
      </c>
      <c r="D24" t="s">
        <v>1146</v>
      </c>
      <c r="E24" t="s">
        <v>70</v>
      </c>
      <c r="F24" t="s">
        <v>38</v>
      </c>
      <c r="G24" t="s">
        <v>944</v>
      </c>
      <c r="H24" t="s">
        <v>39</v>
      </c>
      <c r="I24" t="s">
        <v>40</v>
      </c>
      <c r="J24" t="s">
        <v>935</v>
      </c>
      <c r="K24" t="s">
        <v>941</v>
      </c>
      <c r="L24">
        <v>23</v>
      </c>
      <c r="M24">
        <v>20</v>
      </c>
      <c r="N24">
        <v>15</v>
      </c>
      <c r="O24">
        <f>StoreData!$N24*StoreData!$L24</f>
        <v>345</v>
      </c>
      <c r="P24">
        <f>StoreData!$N24*StoreData!$M24</f>
        <v>300</v>
      </c>
      <c r="Q24">
        <f>StoreData!$O24-StoreData!$P24</f>
        <v>45</v>
      </c>
      <c r="R24">
        <f>MONTH(StoreData!$B24)</f>
        <v>8</v>
      </c>
      <c r="S24" t="str">
        <f>IF(StoreData!$R24=9,"August","Sept")</f>
        <v>Sept</v>
      </c>
    </row>
    <row r="25" spans="1:19" x14ac:dyDescent="0.3">
      <c r="A25">
        <v>88065565378</v>
      </c>
      <c r="B25">
        <v>44056</v>
      </c>
      <c r="C25" t="s">
        <v>71</v>
      </c>
      <c r="D25" t="s">
        <v>1145</v>
      </c>
      <c r="E25" t="s">
        <v>72</v>
      </c>
      <c r="F25" t="s">
        <v>42</v>
      </c>
      <c r="G25" t="s">
        <v>943</v>
      </c>
      <c r="H25" t="s">
        <v>43</v>
      </c>
      <c r="I25" t="s">
        <v>40</v>
      </c>
      <c r="J25" t="s">
        <v>936</v>
      </c>
      <c r="K25" t="s">
        <v>941</v>
      </c>
      <c r="L25">
        <v>9</v>
      </c>
      <c r="M25">
        <v>6</v>
      </c>
      <c r="N25">
        <v>47</v>
      </c>
      <c r="O25">
        <f>StoreData!$N25*StoreData!$L25</f>
        <v>423</v>
      </c>
      <c r="P25">
        <f>StoreData!$N25*StoreData!$M25</f>
        <v>282</v>
      </c>
      <c r="Q25">
        <f>StoreData!$O25-StoreData!$P25</f>
        <v>141</v>
      </c>
      <c r="R25">
        <f>MONTH(StoreData!$B25)</f>
        <v>8</v>
      </c>
      <c r="S25" t="str">
        <f>IF(StoreData!$R25=9,"August","Sept")</f>
        <v>Sept</v>
      </c>
    </row>
    <row r="26" spans="1:19" x14ac:dyDescent="0.3">
      <c r="A26">
        <v>88065565379</v>
      </c>
      <c r="B26">
        <v>44057</v>
      </c>
      <c r="C26" t="s">
        <v>73</v>
      </c>
      <c r="D26" t="s">
        <v>1146</v>
      </c>
      <c r="E26" t="s">
        <v>74</v>
      </c>
      <c r="F26" t="s">
        <v>38</v>
      </c>
      <c r="G26" t="s">
        <v>944</v>
      </c>
      <c r="H26" t="s">
        <v>39</v>
      </c>
      <c r="I26" t="s">
        <v>40</v>
      </c>
      <c r="J26" t="s">
        <v>937</v>
      </c>
      <c r="K26" t="s">
        <v>941</v>
      </c>
      <c r="L26">
        <v>18</v>
      </c>
      <c r="M26">
        <v>15</v>
      </c>
      <c r="N26">
        <v>6</v>
      </c>
      <c r="O26">
        <f>StoreData!$N26*StoreData!$L26</f>
        <v>108</v>
      </c>
      <c r="P26">
        <f>StoreData!$N26*StoreData!$M26</f>
        <v>90</v>
      </c>
      <c r="Q26">
        <f>StoreData!$O26-StoreData!$P26</f>
        <v>18</v>
      </c>
      <c r="R26">
        <f>MONTH(StoreData!$B26)</f>
        <v>8</v>
      </c>
      <c r="S26" t="str">
        <f>IF(StoreData!$R26=9,"August","Sept")</f>
        <v>Sept</v>
      </c>
    </row>
    <row r="27" spans="1:19" x14ac:dyDescent="0.3">
      <c r="A27">
        <v>88065565380</v>
      </c>
      <c r="B27">
        <v>44058</v>
      </c>
      <c r="C27" t="s">
        <v>75</v>
      </c>
      <c r="D27" t="s">
        <v>1145</v>
      </c>
      <c r="E27" t="s">
        <v>76</v>
      </c>
      <c r="F27" t="s">
        <v>42</v>
      </c>
      <c r="G27" t="s">
        <v>943</v>
      </c>
      <c r="H27" t="s">
        <v>43</v>
      </c>
      <c r="I27" t="s">
        <v>40</v>
      </c>
      <c r="J27" t="s">
        <v>925</v>
      </c>
      <c r="K27" t="s">
        <v>926</v>
      </c>
      <c r="L27">
        <v>14</v>
      </c>
      <c r="M27">
        <v>11</v>
      </c>
      <c r="N27">
        <v>10</v>
      </c>
      <c r="O27">
        <f>StoreData!$N27*StoreData!$L27</f>
        <v>140</v>
      </c>
      <c r="P27">
        <f>StoreData!$N27*StoreData!$M27</f>
        <v>110</v>
      </c>
      <c r="Q27">
        <f>StoreData!$O27-StoreData!$P27</f>
        <v>30</v>
      </c>
      <c r="R27">
        <f>MONTH(StoreData!$B27)</f>
        <v>8</v>
      </c>
      <c r="S27" t="str">
        <f>IF(StoreData!$R27=9,"August","Sept")</f>
        <v>Sept</v>
      </c>
    </row>
    <row r="28" spans="1:19" x14ac:dyDescent="0.3">
      <c r="A28">
        <v>88065565381</v>
      </c>
      <c r="B28">
        <v>44062</v>
      </c>
      <c r="C28" t="s">
        <v>77</v>
      </c>
      <c r="D28" t="s">
        <v>1145</v>
      </c>
      <c r="E28" t="s">
        <v>78</v>
      </c>
      <c r="F28" t="s">
        <v>38</v>
      </c>
      <c r="G28" t="s">
        <v>944</v>
      </c>
      <c r="H28" t="s">
        <v>39</v>
      </c>
      <c r="I28" t="s">
        <v>40</v>
      </c>
      <c r="J28" t="s">
        <v>938</v>
      </c>
      <c r="K28" t="s">
        <v>926</v>
      </c>
      <c r="L28">
        <v>30</v>
      </c>
      <c r="M28">
        <v>27</v>
      </c>
      <c r="N28">
        <v>11</v>
      </c>
      <c r="O28">
        <f>StoreData!$N28*StoreData!$L28</f>
        <v>330</v>
      </c>
      <c r="P28">
        <f>StoreData!$N28*StoreData!$M28</f>
        <v>297</v>
      </c>
      <c r="Q28">
        <f>StoreData!$O28-StoreData!$P28</f>
        <v>33</v>
      </c>
      <c r="R28">
        <f>MONTH(StoreData!$B28)</f>
        <v>8</v>
      </c>
      <c r="S28" t="str">
        <f>IF(StoreData!$R28=9,"August","Sept")</f>
        <v>Sept</v>
      </c>
    </row>
    <row r="29" spans="1:19" x14ac:dyDescent="0.3">
      <c r="A29">
        <v>88065565382</v>
      </c>
      <c r="B29">
        <v>44061</v>
      </c>
      <c r="C29" t="s">
        <v>79</v>
      </c>
      <c r="D29" t="s">
        <v>1145</v>
      </c>
      <c r="E29" t="s">
        <v>80</v>
      </c>
      <c r="F29" t="s">
        <v>42</v>
      </c>
      <c r="G29" t="s">
        <v>943</v>
      </c>
      <c r="H29" t="s">
        <v>43</v>
      </c>
      <c r="I29" t="s">
        <v>40</v>
      </c>
      <c r="J29" t="s">
        <v>939</v>
      </c>
      <c r="K29" t="s">
        <v>926</v>
      </c>
      <c r="L29">
        <v>16</v>
      </c>
      <c r="M29">
        <v>13</v>
      </c>
      <c r="N29">
        <v>60</v>
      </c>
      <c r="O29">
        <f>StoreData!$N29*StoreData!$L29</f>
        <v>960</v>
      </c>
      <c r="P29">
        <f>StoreData!$N29*StoreData!$M29</f>
        <v>780</v>
      </c>
      <c r="Q29">
        <f>StoreData!$O29-StoreData!$P29</f>
        <v>180</v>
      </c>
      <c r="R29">
        <f>MONTH(StoreData!$B29)</f>
        <v>8</v>
      </c>
      <c r="S29" t="str">
        <f>IF(StoreData!$R29=9,"August","Sept")</f>
        <v>Sept</v>
      </c>
    </row>
    <row r="30" spans="1:19" x14ac:dyDescent="0.3">
      <c r="A30">
        <v>88065565383</v>
      </c>
      <c r="B30">
        <v>44061</v>
      </c>
      <c r="C30" t="s">
        <v>81</v>
      </c>
      <c r="D30" t="s">
        <v>1146</v>
      </c>
      <c r="E30" t="s">
        <v>82</v>
      </c>
      <c r="F30" t="s">
        <v>38</v>
      </c>
      <c r="G30" t="s">
        <v>944</v>
      </c>
      <c r="H30" t="s">
        <v>39</v>
      </c>
      <c r="I30" t="s">
        <v>40</v>
      </c>
      <c r="J30" t="s">
        <v>908</v>
      </c>
      <c r="K30" t="s">
        <v>926</v>
      </c>
      <c r="L30">
        <v>52</v>
      </c>
      <c r="M30">
        <v>49</v>
      </c>
      <c r="N30">
        <v>89</v>
      </c>
      <c r="O30">
        <f>StoreData!$N30*StoreData!$L30</f>
        <v>4628</v>
      </c>
      <c r="P30">
        <f>StoreData!$N30*StoreData!$M30</f>
        <v>4361</v>
      </c>
      <c r="Q30">
        <f>StoreData!$O30-StoreData!$P30</f>
        <v>267</v>
      </c>
      <c r="R30">
        <f>MONTH(StoreData!$B30)</f>
        <v>8</v>
      </c>
      <c r="S30" t="str">
        <f>IF(StoreData!$R30=9,"August","Sept")</f>
        <v>Sept</v>
      </c>
    </row>
    <row r="31" spans="1:19" x14ac:dyDescent="0.3">
      <c r="A31">
        <v>88065565384</v>
      </c>
      <c r="B31">
        <v>44062</v>
      </c>
      <c r="C31" t="s">
        <v>83</v>
      </c>
      <c r="D31" t="s">
        <v>1145</v>
      </c>
      <c r="E31" t="s">
        <v>84</v>
      </c>
      <c r="F31" t="s">
        <v>42</v>
      </c>
      <c r="G31" t="s">
        <v>943</v>
      </c>
      <c r="H31" t="s">
        <v>43</v>
      </c>
      <c r="I31" t="s">
        <v>40</v>
      </c>
      <c r="J31" t="s">
        <v>909</v>
      </c>
      <c r="K31" t="s">
        <v>926</v>
      </c>
      <c r="L31">
        <v>14</v>
      </c>
      <c r="M31">
        <v>11</v>
      </c>
      <c r="N31">
        <v>77</v>
      </c>
      <c r="O31">
        <f>StoreData!$N31*StoreData!$L31</f>
        <v>1078</v>
      </c>
      <c r="P31">
        <f>StoreData!$N31*StoreData!$M31</f>
        <v>847</v>
      </c>
      <c r="Q31">
        <f>StoreData!$O31-StoreData!$P31</f>
        <v>231</v>
      </c>
      <c r="R31">
        <f>MONTH(StoreData!$B31)</f>
        <v>8</v>
      </c>
      <c r="S31" t="str">
        <f>IF(StoreData!$R31=9,"August","Sept")</f>
        <v>Sept</v>
      </c>
    </row>
    <row r="32" spans="1:19" x14ac:dyDescent="0.3">
      <c r="A32">
        <v>88065565385</v>
      </c>
      <c r="B32">
        <v>44063</v>
      </c>
      <c r="C32" t="s">
        <v>85</v>
      </c>
      <c r="D32" t="s">
        <v>1145</v>
      </c>
      <c r="E32" t="s">
        <v>86</v>
      </c>
      <c r="F32" t="s">
        <v>38</v>
      </c>
      <c r="G32" t="s">
        <v>944</v>
      </c>
      <c r="H32" t="s">
        <v>39</v>
      </c>
      <c r="I32" t="s">
        <v>40</v>
      </c>
      <c r="J32" t="s">
        <v>910</v>
      </c>
      <c r="K32" t="s">
        <v>926</v>
      </c>
      <c r="L32">
        <v>6</v>
      </c>
      <c r="M32">
        <v>3</v>
      </c>
      <c r="N32">
        <v>68</v>
      </c>
      <c r="O32">
        <f>StoreData!$N32*StoreData!$L32</f>
        <v>408</v>
      </c>
      <c r="P32">
        <f>StoreData!$N32*StoreData!$M32</f>
        <v>204</v>
      </c>
      <c r="Q32">
        <f>StoreData!$O32-StoreData!$P32</f>
        <v>204</v>
      </c>
      <c r="R32">
        <f>MONTH(StoreData!$B32)</f>
        <v>8</v>
      </c>
      <c r="S32" t="str">
        <f>IF(StoreData!$R32=9,"August","Sept")</f>
        <v>Sept</v>
      </c>
    </row>
    <row r="33" spans="1:19" x14ac:dyDescent="0.3">
      <c r="A33">
        <v>88065565386</v>
      </c>
      <c r="B33">
        <v>44064</v>
      </c>
      <c r="C33" t="s">
        <v>87</v>
      </c>
      <c r="D33" t="s">
        <v>1145</v>
      </c>
      <c r="E33" t="s">
        <v>88</v>
      </c>
      <c r="F33" t="s">
        <v>42</v>
      </c>
      <c r="G33" t="s">
        <v>943</v>
      </c>
      <c r="H33" t="s">
        <v>43</v>
      </c>
      <c r="I33" t="s">
        <v>40</v>
      </c>
      <c r="J33" t="s">
        <v>911</v>
      </c>
      <c r="K33" t="s">
        <v>926</v>
      </c>
      <c r="L33">
        <v>13</v>
      </c>
      <c r="M33">
        <v>10</v>
      </c>
      <c r="N33">
        <v>15</v>
      </c>
      <c r="O33">
        <f>StoreData!$N33*StoreData!$L33</f>
        <v>195</v>
      </c>
      <c r="P33">
        <f>StoreData!$N33*StoreData!$M33</f>
        <v>150</v>
      </c>
      <c r="Q33">
        <f>StoreData!$O33-StoreData!$P33</f>
        <v>45</v>
      </c>
      <c r="R33">
        <f>MONTH(StoreData!$B33)</f>
        <v>8</v>
      </c>
      <c r="S33" t="str">
        <f>IF(StoreData!$R33=9,"August","Sept")</f>
        <v>Sept</v>
      </c>
    </row>
    <row r="34" spans="1:19" x14ac:dyDescent="0.3">
      <c r="A34">
        <v>88065565387</v>
      </c>
      <c r="B34">
        <v>44065</v>
      </c>
      <c r="C34" t="s">
        <v>89</v>
      </c>
      <c r="D34" t="s">
        <v>1146</v>
      </c>
      <c r="E34" t="s">
        <v>90</v>
      </c>
      <c r="F34" t="s">
        <v>38</v>
      </c>
      <c r="G34" t="s">
        <v>944</v>
      </c>
      <c r="H34" t="s">
        <v>39</v>
      </c>
      <c r="I34" t="s">
        <v>40</v>
      </c>
      <c r="J34" t="s">
        <v>912</v>
      </c>
      <c r="K34" t="s">
        <v>926</v>
      </c>
      <c r="L34">
        <v>15</v>
      </c>
      <c r="M34">
        <v>12</v>
      </c>
      <c r="N34">
        <v>47</v>
      </c>
      <c r="O34">
        <f>StoreData!$N34*StoreData!$L34</f>
        <v>705</v>
      </c>
      <c r="P34">
        <f>StoreData!$N34*StoreData!$M34</f>
        <v>564</v>
      </c>
      <c r="Q34">
        <f>StoreData!$O34-StoreData!$P34</f>
        <v>141</v>
      </c>
      <c r="R34">
        <f>MONTH(StoreData!$B34)</f>
        <v>8</v>
      </c>
      <c r="S34" t="str">
        <f>IF(StoreData!$R34=9,"August","Sept")</f>
        <v>Sept</v>
      </c>
    </row>
    <row r="35" spans="1:19" x14ac:dyDescent="0.3">
      <c r="A35">
        <v>88065565388</v>
      </c>
      <c r="B35">
        <v>44066</v>
      </c>
      <c r="C35" t="s">
        <v>91</v>
      </c>
      <c r="D35" t="s">
        <v>1145</v>
      </c>
      <c r="E35" t="s">
        <v>92</v>
      </c>
      <c r="F35" t="s">
        <v>42</v>
      </c>
      <c r="G35" t="s">
        <v>943</v>
      </c>
      <c r="H35" t="s">
        <v>43</v>
      </c>
      <c r="I35" t="s">
        <v>40</v>
      </c>
      <c r="J35" t="s">
        <v>913</v>
      </c>
      <c r="K35" t="s">
        <v>926</v>
      </c>
      <c r="L35">
        <v>20</v>
      </c>
      <c r="M35">
        <v>17</v>
      </c>
      <c r="N35">
        <v>6</v>
      </c>
      <c r="O35">
        <f>StoreData!$N35*StoreData!$L35</f>
        <v>120</v>
      </c>
      <c r="P35">
        <f>StoreData!$N35*StoreData!$M35</f>
        <v>102</v>
      </c>
      <c r="Q35">
        <f>StoreData!$O35-StoreData!$P35</f>
        <v>18</v>
      </c>
      <c r="R35">
        <f>MONTH(StoreData!$B35)</f>
        <v>8</v>
      </c>
      <c r="S35" t="str">
        <f>IF(StoreData!$R35=9,"August","Sept")</f>
        <v>Sept</v>
      </c>
    </row>
    <row r="36" spans="1:19" x14ac:dyDescent="0.3">
      <c r="A36">
        <v>88065565389</v>
      </c>
      <c r="B36">
        <v>44067</v>
      </c>
      <c r="C36" t="s">
        <v>93</v>
      </c>
      <c r="D36" t="s">
        <v>1145</v>
      </c>
      <c r="E36" t="s">
        <v>94</v>
      </c>
      <c r="F36" t="s">
        <v>38</v>
      </c>
      <c r="G36" t="s">
        <v>944</v>
      </c>
      <c r="H36" t="s">
        <v>39</v>
      </c>
      <c r="I36" t="s">
        <v>40</v>
      </c>
      <c r="J36" t="s">
        <v>914</v>
      </c>
      <c r="K36" t="s">
        <v>926</v>
      </c>
      <c r="L36">
        <v>12</v>
      </c>
      <c r="M36">
        <v>9</v>
      </c>
      <c r="N36">
        <v>10</v>
      </c>
      <c r="O36">
        <f>StoreData!$N36*StoreData!$L36</f>
        <v>120</v>
      </c>
      <c r="P36">
        <f>StoreData!$N36*StoreData!$M36</f>
        <v>90</v>
      </c>
      <c r="Q36">
        <f>StoreData!$O36-StoreData!$P36</f>
        <v>30</v>
      </c>
      <c r="R36">
        <f>MONTH(StoreData!$B36)</f>
        <v>8</v>
      </c>
      <c r="S36" t="str">
        <f>IF(StoreData!$R36=9,"August","Sept")</f>
        <v>Sept</v>
      </c>
    </row>
    <row r="37" spans="1:19" x14ac:dyDescent="0.3">
      <c r="A37">
        <v>88065565390</v>
      </c>
      <c r="B37">
        <v>44068</v>
      </c>
      <c r="C37" t="s">
        <v>95</v>
      </c>
      <c r="D37" t="s">
        <v>1146</v>
      </c>
      <c r="E37" t="s">
        <v>96</v>
      </c>
      <c r="F37" t="s">
        <v>42</v>
      </c>
      <c r="G37" t="s">
        <v>943</v>
      </c>
      <c r="H37" t="s">
        <v>43</v>
      </c>
      <c r="I37" t="s">
        <v>40</v>
      </c>
      <c r="J37" t="s">
        <v>915</v>
      </c>
      <c r="K37" t="s">
        <v>926</v>
      </c>
      <c r="L37">
        <v>16</v>
      </c>
      <c r="M37">
        <v>13</v>
      </c>
      <c r="N37">
        <v>11</v>
      </c>
      <c r="O37">
        <f>StoreData!$N37*StoreData!$L37</f>
        <v>176</v>
      </c>
      <c r="P37">
        <f>StoreData!$N37*StoreData!$M37</f>
        <v>143</v>
      </c>
      <c r="Q37">
        <f>StoreData!$O37-StoreData!$P37</f>
        <v>33</v>
      </c>
      <c r="R37">
        <f>MONTH(StoreData!$B37)</f>
        <v>8</v>
      </c>
      <c r="S37" t="str">
        <f>IF(StoreData!$R37=9,"August","Sept")</f>
        <v>Sept</v>
      </c>
    </row>
    <row r="38" spans="1:19" x14ac:dyDescent="0.3">
      <c r="A38">
        <v>88065565391</v>
      </c>
      <c r="B38">
        <v>44072</v>
      </c>
      <c r="C38" t="s">
        <v>97</v>
      </c>
      <c r="D38" t="s">
        <v>1145</v>
      </c>
      <c r="E38" t="s">
        <v>16</v>
      </c>
      <c r="F38" t="s">
        <v>38</v>
      </c>
      <c r="G38" t="s">
        <v>944</v>
      </c>
      <c r="H38" t="s">
        <v>39</v>
      </c>
      <c r="I38" t="s">
        <v>40</v>
      </c>
      <c r="J38" t="s">
        <v>916</v>
      </c>
      <c r="K38" t="s">
        <v>926</v>
      </c>
      <c r="L38">
        <v>20</v>
      </c>
      <c r="M38">
        <v>17</v>
      </c>
      <c r="N38">
        <v>60</v>
      </c>
      <c r="O38">
        <f>StoreData!$N38*StoreData!$L38</f>
        <v>1200</v>
      </c>
      <c r="P38">
        <f>StoreData!$N38*StoreData!$M38</f>
        <v>1020</v>
      </c>
      <c r="Q38">
        <f>StoreData!$O38-StoreData!$P38</f>
        <v>180</v>
      </c>
      <c r="R38">
        <f>MONTH(StoreData!$B38)</f>
        <v>8</v>
      </c>
      <c r="S38" t="str">
        <f>IF(StoreData!$R38=9,"August","Sept")</f>
        <v>Sept</v>
      </c>
    </row>
    <row r="39" spans="1:19" x14ac:dyDescent="0.3">
      <c r="A39">
        <v>88065565392</v>
      </c>
      <c r="B39">
        <v>44071</v>
      </c>
      <c r="C39" t="s">
        <v>98</v>
      </c>
      <c r="D39" t="s">
        <v>1146</v>
      </c>
      <c r="E39" t="s">
        <v>17</v>
      </c>
      <c r="F39" t="s">
        <v>42</v>
      </c>
      <c r="G39" t="s">
        <v>943</v>
      </c>
      <c r="H39" t="s">
        <v>43</v>
      </c>
      <c r="I39" t="s">
        <v>40</v>
      </c>
      <c r="J39" t="s">
        <v>917</v>
      </c>
      <c r="K39" t="s">
        <v>926</v>
      </c>
      <c r="L39">
        <v>12</v>
      </c>
      <c r="M39">
        <v>9</v>
      </c>
      <c r="N39">
        <v>89</v>
      </c>
      <c r="O39">
        <f>StoreData!$N39*StoreData!$L39</f>
        <v>1068</v>
      </c>
      <c r="P39">
        <f>StoreData!$N39*StoreData!$M39</f>
        <v>801</v>
      </c>
      <c r="Q39">
        <f>StoreData!$O39-StoreData!$P39</f>
        <v>267</v>
      </c>
      <c r="R39">
        <f>MONTH(StoreData!$B39)</f>
        <v>8</v>
      </c>
      <c r="S39" t="str">
        <f>IF(StoreData!$R39=9,"August","Sept")</f>
        <v>Sept</v>
      </c>
    </row>
    <row r="40" spans="1:19" x14ac:dyDescent="0.3">
      <c r="A40">
        <v>88065565393</v>
      </c>
      <c r="B40">
        <v>44071</v>
      </c>
      <c r="C40" t="s">
        <v>99</v>
      </c>
      <c r="D40" t="s">
        <v>1145</v>
      </c>
      <c r="E40" t="s">
        <v>18</v>
      </c>
      <c r="F40" t="s">
        <v>38</v>
      </c>
      <c r="G40" t="s">
        <v>944</v>
      </c>
      <c r="H40" t="s">
        <v>39</v>
      </c>
      <c r="I40" t="s">
        <v>40</v>
      </c>
      <c r="J40" t="s">
        <v>918</v>
      </c>
      <c r="K40" t="s">
        <v>926</v>
      </c>
      <c r="L40">
        <v>10</v>
      </c>
      <c r="M40">
        <v>7</v>
      </c>
      <c r="N40">
        <v>77</v>
      </c>
      <c r="O40">
        <f>StoreData!$N40*StoreData!$L40</f>
        <v>770</v>
      </c>
      <c r="P40">
        <f>StoreData!$N40*StoreData!$M40</f>
        <v>539</v>
      </c>
      <c r="Q40">
        <f>StoreData!$O40-StoreData!$P40</f>
        <v>231</v>
      </c>
      <c r="R40">
        <f>MONTH(StoreData!$B40)</f>
        <v>8</v>
      </c>
      <c r="S40" t="str">
        <f>IF(StoreData!$R40=9,"August","Sept")</f>
        <v>Sept</v>
      </c>
    </row>
    <row r="41" spans="1:19" x14ac:dyDescent="0.3">
      <c r="A41">
        <v>88065565394</v>
      </c>
      <c r="B41">
        <v>44072</v>
      </c>
      <c r="C41" t="s">
        <v>100</v>
      </c>
      <c r="D41" t="s">
        <v>1145</v>
      </c>
      <c r="E41" t="s">
        <v>19</v>
      </c>
      <c r="F41" t="s">
        <v>42</v>
      </c>
      <c r="G41" t="s">
        <v>943</v>
      </c>
      <c r="H41" t="s">
        <v>43</v>
      </c>
      <c r="I41" t="s">
        <v>40</v>
      </c>
      <c r="J41" t="s">
        <v>919</v>
      </c>
      <c r="K41" t="s">
        <v>926</v>
      </c>
      <c r="L41">
        <v>15</v>
      </c>
      <c r="M41">
        <v>12</v>
      </c>
      <c r="N41">
        <v>68</v>
      </c>
      <c r="O41">
        <f>StoreData!$N41*StoreData!$L41</f>
        <v>1020</v>
      </c>
      <c r="P41">
        <f>StoreData!$N41*StoreData!$M41</f>
        <v>816</v>
      </c>
      <c r="Q41">
        <f>StoreData!$O41-StoreData!$P41</f>
        <v>204</v>
      </c>
      <c r="R41">
        <f>MONTH(StoreData!$B41)</f>
        <v>8</v>
      </c>
      <c r="S41" t="str">
        <f>IF(StoreData!$R41=9,"August","Sept")</f>
        <v>Sept</v>
      </c>
    </row>
    <row r="42" spans="1:19" x14ac:dyDescent="0.3">
      <c r="A42">
        <v>88065565395</v>
      </c>
      <c r="B42">
        <v>44073</v>
      </c>
      <c r="C42" t="s">
        <v>101</v>
      </c>
      <c r="D42" t="s">
        <v>1146</v>
      </c>
      <c r="E42" t="s">
        <v>20</v>
      </c>
      <c r="F42" t="s">
        <v>38</v>
      </c>
      <c r="G42" t="s">
        <v>944</v>
      </c>
      <c r="H42" t="s">
        <v>39</v>
      </c>
      <c r="I42" t="s">
        <v>40</v>
      </c>
      <c r="J42" t="s">
        <v>920</v>
      </c>
      <c r="K42" t="s">
        <v>926</v>
      </c>
      <c r="L42">
        <v>15</v>
      </c>
      <c r="M42">
        <v>12</v>
      </c>
      <c r="N42">
        <v>15</v>
      </c>
      <c r="O42">
        <f>StoreData!$N42*StoreData!$L42</f>
        <v>225</v>
      </c>
      <c r="P42">
        <f>StoreData!$N42*StoreData!$M42</f>
        <v>180</v>
      </c>
      <c r="Q42">
        <f>StoreData!$O42-StoreData!$P42</f>
        <v>45</v>
      </c>
      <c r="R42">
        <f>MONTH(StoreData!$B42)</f>
        <v>8</v>
      </c>
      <c r="S42" t="str">
        <f>IF(StoreData!$R42=9,"August","Sept")</f>
        <v>Sept</v>
      </c>
    </row>
    <row r="43" spans="1:19" x14ac:dyDescent="0.3">
      <c r="A43">
        <v>88065565396</v>
      </c>
      <c r="B43">
        <v>44074</v>
      </c>
      <c r="C43" t="s">
        <v>102</v>
      </c>
      <c r="D43" t="s">
        <v>1145</v>
      </c>
      <c r="E43" t="s">
        <v>1</v>
      </c>
      <c r="F43" t="s">
        <v>42</v>
      </c>
      <c r="G43" t="s">
        <v>943</v>
      </c>
      <c r="H43" t="s">
        <v>43</v>
      </c>
      <c r="I43" t="s">
        <v>40</v>
      </c>
      <c r="J43" t="s">
        <v>921</v>
      </c>
      <c r="K43" t="s">
        <v>926</v>
      </c>
      <c r="L43">
        <v>20</v>
      </c>
      <c r="M43">
        <v>17</v>
      </c>
      <c r="N43">
        <v>47</v>
      </c>
      <c r="O43">
        <f>StoreData!$N43*StoreData!$L43</f>
        <v>940</v>
      </c>
      <c r="P43">
        <f>StoreData!$N43*StoreData!$M43</f>
        <v>799</v>
      </c>
      <c r="Q43">
        <f>StoreData!$O43-StoreData!$P43</f>
        <v>141</v>
      </c>
      <c r="R43">
        <f>MONTH(StoreData!$B43)</f>
        <v>8</v>
      </c>
      <c r="S43" t="str">
        <f>IF(StoreData!$R43=9,"August","Sept")</f>
        <v>Sept</v>
      </c>
    </row>
    <row r="44" spans="1:19" x14ac:dyDescent="0.3">
      <c r="A44">
        <v>88065565397</v>
      </c>
      <c r="B44">
        <v>44044</v>
      </c>
      <c r="C44" t="s">
        <v>103</v>
      </c>
      <c r="D44" t="s">
        <v>1145</v>
      </c>
      <c r="E44" t="s">
        <v>2</v>
      </c>
      <c r="F44" t="s">
        <v>38</v>
      </c>
      <c r="G44" t="s">
        <v>944</v>
      </c>
      <c r="H44" t="s">
        <v>39</v>
      </c>
      <c r="I44" t="s">
        <v>104</v>
      </c>
      <c r="J44" t="s">
        <v>922</v>
      </c>
      <c r="K44" t="s">
        <v>926</v>
      </c>
      <c r="L44">
        <v>12</v>
      </c>
      <c r="M44">
        <v>9</v>
      </c>
      <c r="N44">
        <v>6</v>
      </c>
      <c r="O44">
        <f>StoreData!$N44*StoreData!$L44</f>
        <v>72</v>
      </c>
      <c r="P44">
        <f>StoreData!$N44*StoreData!$M44</f>
        <v>54</v>
      </c>
      <c r="Q44">
        <f>StoreData!$O44-StoreData!$P44</f>
        <v>18</v>
      </c>
      <c r="R44">
        <f>MONTH(StoreData!$B44)</f>
        <v>8</v>
      </c>
      <c r="S44" t="str">
        <f>IF(StoreData!$R44=9,"August","Sept")</f>
        <v>Sept</v>
      </c>
    </row>
    <row r="45" spans="1:19" x14ac:dyDescent="0.3">
      <c r="A45">
        <v>88065565398</v>
      </c>
      <c r="B45">
        <v>44045</v>
      </c>
      <c r="C45" t="s">
        <v>105</v>
      </c>
      <c r="D45" t="s">
        <v>1146</v>
      </c>
      <c r="E45" t="s">
        <v>3</v>
      </c>
      <c r="F45" t="s">
        <v>42</v>
      </c>
      <c r="G45" t="s">
        <v>943</v>
      </c>
      <c r="H45" t="s">
        <v>43</v>
      </c>
      <c r="I45" t="s">
        <v>104</v>
      </c>
      <c r="J45" t="s">
        <v>923</v>
      </c>
      <c r="K45" t="s">
        <v>926</v>
      </c>
      <c r="L45">
        <v>13</v>
      </c>
      <c r="M45">
        <v>10</v>
      </c>
      <c r="N45">
        <v>10</v>
      </c>
      <c r="O45">
        <f>StoreData!$N45*StoreData!$L45</f>
        <v>130</v>
      </c>
      <c r="P45">
        <f>StoreData!$N45*StoreData!$M45</f>
        <v>100</v>
      </c>
      <c r="Q45">
        <f>StoreData!$O45-StoreData!$P45</f>
        <v>30</v>
      </c>
      <c r="R45">
        <f>MONTH(StoreData!$B45)</f>
        <v>8</v>
      </c>
      <c r="S45" t="str">
        <f>IF(StoreData!$R45=9,"August","Sept")</f>
        <v>Sept</v>
      </c>
    </row>
    <row r="46" spans="1:19" x14ac:dyDescent="0.3">
      <c r="A46">
        <v>88065565399</v>
      </c>
      <c r="B46">
        <v>44046</v>
      </c>
      <c r="C46" t="s">
        <v>106</v>
      </c>
      <c r="D46" t="s">
        <v>1146</v>
      </c>
      <c r="E46" t="s">
        <v>4</v>
      </c>
      <c r="F46" t="s">
        <v>38</v>
      </c>
      <c r="G46" t="s">
        <v>944</v>
      </c>
      <c r="H46" t="s">
        <v>39</v>
      </c>
      <c r="I46" t="s">
        <v>104</v>
      </c>
      <c r="J46" t="s">
        <v>924</v>
      </c>
      <c r="K46" t="s">
        <v>926</v>
      </c>
      <c r="L46">
        <v>15</v>
      </c>
      <c r="M46">
        <v>12</v>
      </c>
      <c r="N46">
        <v>11</v>
      </c>
      <c r="O46">
        <f>StoreData!$N46*StoreData!$L46</f>
        <v>165</v>
      </c>
      <c r="P46">
        <f>StoreData!$N46*StoreData!$M46</f>
        <v>132</v>
      </c>
      <c r="Q46">
        <f>StoreData!$O46-StoreData!$P46</f>
        <v>33</v>
      </c>
      <c r="R46">
        <f>MONTH(StoreData!$B46)</f>
        <v>8</v>
      </c>
      <c r="S46" t="str">
        <f>IF(StoreData!$R46=9,"August","Sept")</f>
        <v>Sept</v>
      </c>
    </row>
    <row r="47" spans="1:19" x14ac:dyDescent="0.3">
      <c r="A47">
        <v>88065565400</v>
      </c>
      <c r="B47">
        <v>44047</v>
      </c>
      <c r="C47" t="s">
        <v>107</v>
      </c>
      <c r="D47" t="s">
        <v>1146</v>
      </c>
      <c r="E47" t="s">
        <v>8</v>
      </c>
      <c r="F47" t="s">
        <v>42</v>
      </c>
      <c r="G47" t="s">
        <v>943</v>
      </c>
      <c r="H47" t="s">
        <v>43</v>
      </c>
      <c r="I47" t="s">
        <v>104</v>
      </c>
      <c r="J47" t="s">
        <v>925</v>
      </c>
      <c r="K47" t="s">
        <v>926</v>
      </c>
      <c r="L47">
        <v>14</v>
      </c>
      <c r="M47">
        <v>11</v>
      </c>
      <c r="N47">
        <v>60</v>
      </c>
      <c r="O47">
        <f>StoreData!$N47*StoreData!$L47</f>
        <v>840</v>
      </c>
      <c r="P47">
        <f>StoreData!$N47*StoreData!$M47</f>
        <v>660</v>
      </c>
      <c r="Q47">
        <f>StoreData!$O47-StoreData!$P47</f>
        <v>180</v>
      </c>
      <c r="R47">
        <f>MONTH(StoreData!$B47)</f>
        <v>8</v>
      </c>
      <c r="S47" t="str">
        <f>IF(StoreData!$R47=9,"August","Sept")</f>
        <v>Sept</v>
      </c>
    </row>
    <row r="48" spans="1:19" x14ac:dyDescent="0.3">
      <c r="A48">
        <v>88065565401</v>
      </c>
      <c r="B48">
        <v>44048</v>
      </c>
      <c r="C48" t="s">
        <v>108</v>
      </c>
      <c r="D48" t="s">
        <v>1145</v>
      </c>
      <c r="E48" t="s">
        <v>9</v>
      </c>
      <c r="F48" t="s">
        <v>38</v>
      </c>
      <c r="G48" t="s">
        <v>944</v>
      </c>
      <c r="H48" t="s">
        <v>39</v>
      </c>
      <c r="I48" t="s">
        <v>104</v>
      </c>
      <c r="J48" t="s">
        <v>938</v>
      </c>
      <c r="K48" t="s">
        <v>926</v>
      </c>
      <c r="L48">
        <v>30</v>
      </c>
      <c r="M48">
        <v>27</v>
      </c>
      <c r="N48">
        <v>89</v>
      </c>
      <c r="O48">
        <f>StoreData!$N48*StoreData!$L48</f>
        <v>2670</v>
      </c>
      <c r="P48">
        <f>StoreData!$N48*StoreData!$M48</f>
        <v>2403</v>
      </c>
      <c r="Q48">
        <f>StoreData!$O48-StoreData!$P48</f>
        <v>267</v>
      </c>
      <c r="R48">
        <f>MONTH(StoreData!$B48)</f>
        <v>8</v>
      </c>
      <c r="S48" t="str">
        <f>IF(StoreData!$R48=9,"August","Sept")</f>
        <v>Sept</v>
      </c>
    </row>
    <row r="49" spans="1:19" x14ac:dyDescent="0.3">
      <c r="A49">
        <v>88065565402</v>
      </c>
      <c r="B49">
        <v>44052</v>
      </c>
      <c r="C49" t="s">
        <v>109</v>
      </c>
      <c r="D49" t="s">
        <v>1145</v>
      </c>
      <c r="E49" t="s">
        <v>16</v>
      </c>
      <c r="F49" t="s">
        <v>42</v>
      </c>
      <c r="G49" t="s">
        <v>943</v>
      </c>
      <c r="H49" t="s">
        <v>43</v>
      </c>
      <c r="I49" t="s">
        <v>104</v>
      </c>
      <c r="J49" t="s">
        <v>939</v>
      </c>
      <c r="K49" t="s">
        <v>926</v>
      </c>
      <c r="L49">
        <v>16</v>
      </c>
      <c r="M49">
        <v>13</v>
      </c>
      <c r="N49">
        <v>77</v>
      </c>
      <c r="O49">
        <f>StoreData!$N49*StoreData!$L49</f>
        <v>1232</v>
      </c>
      <c r="P49">
        <f>StoreData!$N49*StoreData!$M49</f>
        <v>1001</v>
      </c>
      <c r="Q49">
        <f>StoreData!$O49-StoreData!$P49</f>
        <v>231</v>
      </c>
      <c r="R49">
        <f>MONTH(StoreData!$B49)</f>
        <v>8</v>
      </c>
      <c r="S49" t="str">
        <f>IF(StoreData!$R49=9,"August","Sept")</f>
        <v>Sept</v>
      </c>
    </row>
    <row r="50" spans="1:19" x14ac:dyDescent="0.3">
      <c r="A50">
        <v>88065565403</v>
      </c>
      <c r="B50">
        <v>44051</v>
      </c>
      <c r="C50" t="s">
        <v>110</v>
      </c>
      <c r="D50" t="s">
        <v>1145</v>
      </c>
      <c r="E50" t="s">
        <v>17</v>
      </c>
      <c r="F50" t="s">
        <v>38</v>
      </c>
      <c r="G50" t="s">
        <v>944</v>
      </c>
      <c r="H50" t="s">
        <v>39</v>
      </c>
      <c r="I50" t="s">
        <v>104</v>
      </c>
      <c r="J50" t="s">
        <v>927</v>
      </c>
      <c r="K50" t="s">
        <v>941</v>
      </c>
      <c r="L50">
        <v>9</v>
      </c>
      <c r="M50">
        <v>6</v>
      </c>
      <c r="N50">
        <v>68</v>
      </c>
      <c r="O50">
        <f>StoreData!$N50*StoreData!$L50</f>
        <v>612</v>
      </c>
      <c r="P50">
        <f>StoreData!$N50*StoreData!$M50</f>
        <v>408</v>
      </c>
      <c r="Q50">
        <f>StoreData!$O50-StoreData!$P50</f>
        <v>204</v>
      </c>
      <c r="R50">
        <f>MONTH(StoreData!$B50)</f>
        <v>8</v>
      </c>
      <c r="S50" t="str">
        <f>IF(StoreData!$R50=9,"August","Sept")</f>
        <v>Sept</v>
      </c>
    </row>
    <row r="51" spans="1:19" x14ac:dyDescent="0.3">
      <c r="A51">
        <v>88065565404</v>
      </c>
      <c r="B51">
        <v>44051</v>
      </c>
      <c r="C51" t="s">
        <v>111</v>
      </c>
      <c r="D51" t="s">
        <v>1145</v>
      </c>
      <c r="E51" t="s">
        <v>18</v>
      </c>
      <c r="F51" t="s">
        <v>42</v>
      </c>
      <c r="G51" t="s">
        <v>943</v>
      </c>
      <c r="H51" t="s">
        <v>43</v>
      </c>
      <c r="I51" t="s">
        <v>104</v>
      </c>
      <c r="J51" t="s">
        <v>928</v>
      </c>
      <c r="K51" t="s">
        <v>941</v>
      </c>
      <c r="L51">
        <v>5</v>
      </c>
      <c r="M51">
        <v>2</v>
      </c>
      <c r="N51">
        <v>15</v>
      </c>
      <c r="O51">
        <f>StoreData!$N51*StoreData!$L51</f>
        <v>75</v>
      </c>
      <c r="P51">
        <f>StoreData!$N51*StoreData!$M51</f>
        <v>30</v>
      </c>
      <c r="Q51">
        <f>StoreData!$O51-StoreData!$P51</f>
        <v>45</v>
      </c>
      <c r="R51">
        <f>MONTH(StoreData!$B51)</f>
        <v>8</v>
      </c>
      <c r="S51" t="str">
        <f>IF(StoreData!$R51=9,"August","Sept")</f>
        <v>Sept</v>
      </c>
    </row>
    <row r="52" spans="1:19" x14ac:dyDescent="0.3">
      <c r="A52">
        <v>88065565405</v>
      </c>
      <c r="B52">
        <v>44052</v>
      </c>
      <c r="C52" t="s">
        <v>112</v>
      </c>
      <c r="D52" t="s">
        <v>1145</v>
      </c>
      <c r="E52" t="s">
        <v>9</v>
      </c>
      <c r="F52" t="s">
        <v>38</v>
      </c>
      <c r="G52" t="s">
        <v>944</v>
      </c>
      <c r="H52" t="s">
        <v>39</v>
      </c>
      <c r="I52" t="s">
        <v>104</v>
      </c>
      <c r="J52" t="s">
        <v>929</v>
      </c>
      <c r="K52" t="s">
        <v>941</v>
      </c>
      <c r="L52">
        <v>18</v>
      </c>
      <c r="M52">
        <v>15</v>
      </c>
      <c r="N52">
        <v>47</v>
      </c>
      <c r="O52">
        <f>StoreData!$N52*StoreData!$L52</f>
        <v>846</v>
      </c>
      <c r="P52">
        <f>StoreData!$N52*StoreData!$M52</f>
        <v>705</v>
      </c>
      <c r="Q52">
        <f>StoreData!$O52-StoreData!$P52</f>
        <v>141</v>
      </c>
      <c r="R52">
        <f>MONTH(StoreData!$B52)</f>
        <v>8</v>
      </c>
      <c r="S52" t="str">
        <f>IF(StoreData!$R52=9,"August","Sept")</f>
        <v>Sept</v>
      </c>
    </row>
    <row r="53" spans="1:19" x14ac:dyDescent="0.3">
      <c r="A53">
        <v>88065565406</v>
      </c>
      <c r="B53">
        <v>44053</v>
      </c>
      <c r="C53" t="s">
        <v>113</v>
      </c>
      <c r="D53" t="s">
        <v>1145</v>
      </c>
      <c r="E53" t="s">
        <v>10</v>
      </c>
      <c r="F53" t="s">
        <v>42</v>
      </c>
      <c r="G53" t="s">
        <v>943</v>
      </c>
      <c r="H53" t="s">
        <v>43</v>
      </c>
      <c r="I53" t="s">
        <v>104</v>
      </c>
      <c r="J53" t="s">
        <v>930</v>
      </c>
      <c r="K53" t="s">
        <v>941</v>
      </c>
      <c r="L53">
        <v>10</v>
      </c>
      <c r="M53">
        <v>7</v>
      </c>
      <c r="N53">
        <v>6</v>
      </c>
      <c r="O53">
        <f>StoreData!$N53*StoreData!$L53</f>
        <v>60</v>
      </c>
      <c r="P53">
        <f>StoreData!$N53*StoreData!$M53</f>
        <v>42</v>
      </c>
      <c r="Q53">
        <f>StoreData!$O53-StoreData!$P53</f>
        <v>18</v>
      </c>
      <c r="R53">
        <f>MONTH(StoreData!$B53)</f>
        <v>8</v>
      </c>
      <c r="S53" t="str">
        <f>IF(StoreData!$R53=9,"August","Sept")</f>
        <v>Sept</v>
      </c>
    </row>
    <row r="54" spans="1:19" x14ac:dyDescent="0.3">
      <c r="A54">
        <v>88065565407</v>
      </c>
      <c r="B54">
        <v>44054</v>
      </c>
      <c r="C54" t="s">
        <v>114</v>
      </c>
      <c r="D54" t="s">
        <v>1145</v>
      </c>
      <c r="E54" t="s">
        <v>11</v>
      </c>
      <c r="F54" t="s">
        <v>38</v>
      </c>
      <c r="G54" t="s">
        <v>944</v>
      </c>
      <c r="H54" t="s">
        <v>39</v>
      </c>
      <c r="I54" t="s">
        <v>104</v>
      </c>
      <c r="J54" t="s">
        <v>931</v>
      </c>
      <c r="K54" t="s">
        <v>941</v>
      </c>
      <c r="L54">
        <v>20</v>
      </c>
      <c r="M54">
        <v>17</v>
      </c>
      <c r="N54">
        <v>10</v>
      </c>
      <c r="O54">
        <f>StoreData!$N54*StoreData!$L54</f>
        <v>200</v>
      </c>
      <c r="P54">
        <f>StoreData!$N54*StoreData!$M54</f>
        <v>170</v>
      </c>
      <c r="Q54">
        <f>StoreData!$O54-StoreData!$P54</f>
        <v>30</v>
      </c>
      <c r="R54">
        <f>MONTH(StoreData!$B54)</f>
        <v>8</v>
      </c>
      <c r="S54" t="str">
        <f>IF(StoreData!$R54=9,"August","Sept")</f>
        <v>Sept</v>
      </c>
    </row>
    <row r="55" spans="1:19" x14ac:dyDescent="0.3">
      <c r="A55">
        <v>88065565408</v>
      </c>
      <c r="B55">
        <v>44055</v>
      </c>
      <c r="C55" t="s">
        <v>115</v>
      </c>
      <c r="D55" t="s">
        <v>1145</v>
      </c>
      <c r="E55" t="s">
        <v>12</v>
      </c>
      <c r="F55" t="s">
        <v>42</v>
      </c>
      <c r="G55" t="s">
        <v>943</v>
      </c>
      <c r="H55" t="s">
        <v>43</v>
      </c>
      <c r="I55" t="s">
        <v>104</v>
      </c>
      <c r="J55" t="s">
        <v>932</v>
      </c>
      <c r="K55" t="s">
        <v>941</v>
      </c>
      <c r="L55">
        <v>70</v>
      </c>
      <c r="M55">
        <v>67</v>
      </c>
      <c r="N55">
        <v>11</v>
      </c>
      <c r="O55">
        <f>StoreData!$N55*StoreData!$L55</f>
        <v>770</v>
      </c>
      <c r="P55">
        <f>StoreData!$N55*StoreData!$M55</f>
        <v>737</v>
      </c>
      <c r="Q55">
        <f>StoreData!$O55-StoreData!$P55</f>
        <v>33</v>
      </c>
      <c r="R55">
        <f>MONTH(StoreData!$B55)</f>
        <v>8</v>
      </c>
      <c r="S55" t="str">
        <f>IF(StoreData!$R55=9,"August","Sept")</f>
        <v>Sept</v>
      </c>
    </row>
    <row r="56" spans="1:19" x14ac:dyDescent="0.3">
      <c r="A56">
        <v>88065565409</v>
      </c>
      <c r="B56">
        <v>44056</v>
      </c>
      <c r="C56" t="s">
        <v>116</v>
      </c>
      <c r="D56" t="s">
        <v>1145</v>
      </c>
      <c r="E56" t="s">
        <v>13</v>
      </c>
      <c r="F56" t="s">
        <v>38</v>
      </c>
      <c r="G56" t="s">
        <v>944</v>
      </c>
      <c r="H56" t="s">
        <v>39</v>
      </c>
      <c r="I56" t="s">
        <v>104</v>
      </c>
      <c r="J56" t="s">
        <v>940</v>
      </c>
      <c r="K56" t="s">
        <v>941</v>
      </c>
      <c r="L56">
        <v>15</v>
      </c>
      <c r="M56">
        <v>12</v>
      </c>
      <c r="N56">
        <v>60</v>
      </c>
      <c r="O56">
        <f>StoreData!$N56*StoreData!$L56</f>
        <v>900</v>
      </c>
      <c r="P56">
        <f>StoreData!$N56*StoreData!$M56</f>
        <v>720</v>
      </c>
      <c r="Q56">
        <f>StoreData!$O56-StoreData!$P56</f>
        <v>180</v>
      </c>
      <c r="R56">
        <f>MONTH(StoreData!$B56)</f>
        <v>8</v>
      </c>
      <c r="S56" t="str">
        <f>IF(StoreData!$R56=9,"August","Sept")</f>
        <v>Sept</v>
      </c>
    </row>
    <row r="57" spans="1:19" x14ac:dyDescent="0.3">
      <c r="A57">
        <v>88065565410</v>
      </c>
      <c r="B57">
        <v>44057</v>
      </c>
      <c r="C57" t="s">
        <v>117</v>
      </c>
      <c r="D57" t="s">
        <v>1145</v>
      </c>
      <c r="E57" t="s">
        <v>14</v>
      </c>
      <c r="F57" t="s">
        <v>42</v>
      </c>
      <c r="G57" t="s">
        <v>943</v>
      </c>
      <c r="H57" t="s">
        <v>43</v>
      </c>
      <c r="I57" t="s">
        <v>104</v>
      </c>
      <c r="J57" t="s">
        <v>933</v>
      </c>
      <c r="K57" t="s">
        <v>941</v>
      </c>
      <c r="L57">
        <v>12</v>
      </c>
      <c r="M57">
        <v>9</v>
      </c>
      <c r="N57">
        <v>89</v>
      </c>
      <c r="O57">
        <f>StoreData!$N57*StoreData!$L57</f>
        <v>1068</v>
      </c>
      <c r="P57">
        <f>StoreData!$N57*StoreData!$M57</f>
        <v>801</v>
      </c>
      <c r="Q57">
        <f>StoreData!$O57-StoreData!$P57</f>
        <v>267</v>
      </c>
      <c r="R57">
        <f>MONTH(StoreData!$B57)</f>
        <v>8</v>
      </c>
      <c r="S57" t="str">
        <f>IF(StoreData!$R57=9,"August","Sept")</f>
        <v>Sept</v>
      </c>
    </row>
    <row r="58" spans="1:19" x14ac:dyDescent="0.3">
      <c r="A58">
        <v>88065565411</v>
      </c>
      <c r="B58">
        <v>44058</v>
      </c>
      <c r="C58" t="s">
        <v>118</v>
      </c>
      <c r="D58" t="s">
        <v>1146</v>
      </c>
      <c r="E58" t="s">
        <v>15</v>
      </c>
      <c r="F58" t="s">
        <v>38</v>
      </c>
      <c r="G58" t="s">
        <v>944</v>
      </c>
      <c r="H58" t="s">
        <v>39</v>
      </c>
      <c r="I58" t="s">
        <v>104</v>
      </c>
      <c r="J58" t="s">
        <v>934</v>
      </c>
      <c r="K58" t="s">
        <v>941</v>
      </c>
      <c r="L58">
        <v>18</v>
      </c>
      <c r="M58">
        <v>15</v>
      </c>
      <c r="N58">
        <v>77</v>
      </c>
      <c r="O58">
        <f>StoreData!$N58*StoreData!$L58</f>
        <v>1386</v>
      </c>
      <c r="P58">
        <f>StoreData!$N58*StoreData!$M58</f>
        <v>1155</v>
      </c>
      <c r="Q58">
        <f>StoreData!$O58-StoreData!$P58</f>
        <v>231</v>
      </c>
      <c r="R58">
        <f>MONTH(StoreData!$B58)</f>
        <v>8</v>
      </c>
      <c r="S58" t="str">
        <f>IF(StoreData!$R58=9,"August","Sept")</f>
        <v>Sept</v>
      </c>
    </row>
    <row r="59" spans="1:19" x14ac:dyDescent="0.3">
      <c r="A59">
        <v>88065565412</v>
      </c>
      <c r="B59">
        <v>44062</v>
      </c>
      <c r="C59" t="s">
        <v>119</v>
      </c>
      <c r="D59" t="s">
        <v>1145</v>
      </c>
      <c r="E59" t="s">
        <v>59</v>
      </c>
      <c r="F59" t="s">
        <v>42</v>
      </c>
      <c r="G59" t="s">
        <v>943</v>
      </c>
      <c r="H59" t="s">
        <v>43</v>
      </c>
      <c r="I59" t="s">
        <v>104</v>
      </c>
      <c r="J59" t="s">
        <v>935</v>
      </c>
      <c r="K59" t="s">
        <v>941</v>
      </c>
      <c r="L59">
        <v>23</v>
      </c>
      <c r="M59">
        <v>20</v>
      </c>
      <c r="N59">
        <v>68</v>
      </c>
      <c r="O59">
        <f>StoreData!$N59*StoreData!$L59</f>
        <v>1564</v>
      </c>
      <c r="P59">
        <f>StoreData!$N59*StoreData!$M59</f>
        <v>1360</v>
      </c>
      <c r="Q59">
        <f>StoreData!$O59-StoreData!$P59</f>
        <v>204</v>
      </c>
      <c r="R59">
        <f>MONTH(StoreData!$B59)</f>
        <v>8</v>
      </c>
      <c r="S59" t="str">
        <f>IF(StoreData!$R59=9,"August","Sept")</f>
        <v>Sept</v>
      </c>
    </row>
    <row r="60" spans="1:19" x14ac:dyDescent="0.3">
      <c r="A60">
        <v>88065565413</v>
      </c>
      <c r="B60">
        <v>44061</v>
      </c>
      <c r="C60" t="s">
        <v>120</v>
      </c>
      <c r="D60" t="s">
        <v>1146</v>
      </c>
      <c r="E60" t="s">
        <v>60</v>
      </c>
      <c r="F60" t="s">
        <v>38</v>
      </c>
      <c r="G60" t="s">
        <v>944</v>
      </c>
      <c r="H60" t="s">
        <v>39</v>
      </c>
      <c r="I60" t="s">
        <v>104</v>
      </c>
      <c r="J60" t="s">
        <v>936</v>
      </c>
      <c r="K60" t="s">
        <v>941</v>
      </c>
      <c r="L60">
        <v>9</v>
      </c>
      <c r="M60">
        <v>6</v>
      </c>
      <c r="N60">
        <v>15</v>
      </c>
      <c r="O60">
        <f>StoreData!$N60*StoreData!$L60</f>
        <v>135</v>
      </c>
      <c r="P60">
        <f>StoreData!$N60*StoreData!$M60</f>
        <v>90</v>
      </c>
      <c r="Q60">
        <f>StoreData!$O60-StoreData!$P60</f>
        <v>45</v>
      </c>
      <c r="R60">
        <f>MONTH(StoreData!$B60)</f>
        <v>8</v>
      </c>
      <c r="S60" t="str">
        <f>IF(StoreData!$R60=9,"August","Sept")</f>
        <v>Sept</v>
      </c>
    </row>
    <row r="61" spans="1:19" x14ac:dyDescent="0.3">
      <c r="A61">
        <v>88065565414</v>
      </c>
      <c r="B61">
        <v>44061</v>
      </c>
      <c r="C61" t="s">
        <v>121</v>
      </c>
      <c r="D61" t="s">
        <v>1145</v>
      </c>
      <c r="E61" t="s">
        <v>61</v>
      </c>
      <c r="F61" t="s">
        <v>42</v>
      </c>
      <c r="G61" t="s">
        <v>943</v>
      </c>
      <c r="H61" t="s">
        <v>43</v>
      </c>
      <c r="I61" t="s">
        <v>104</v>
      </c>
      <c r="J61" t="s">
        <v>937</v>
      </c>
      <c r="K61" t="s">
        <v>941</v>
      </c>
      <c r="L61">
        <v>18</v>
      </c>
      <c r="M61">
        <v>15</v>
      </c>
      <c r="N61">
        <v>47</v>
      </c>
      <c r="O61">
        <f>StoreData!$N61*StoreData!$L61</f>
        <v>846</v>
      </c>
      <c r="P61">
        <f>StoreData!$N61*StoreData!$M61</f>
        <v>705</v>
      </c>
      <c r="Q61">
        <f>StoreData!$O61-StoreData!$P61</f>
        <v>141</v>
      </c>
      <c r="R61">
        <f>MONTH(StoreData!$B61)</f>
        <v>8</v>
      </c>
      <c r="S61" t="str">
        <f>IF(StoreData!$R61=9,"August","Sept")</f>
        <v>Sept</v>
      </c>
    </row>
    <row r="62" spans="1:19" x14ac:dyDescent="0.3">
      <c r="A62">
        <v>88065565415</v>
      </c>
      <c r="B62">
        <v>44062</v>
      </c>
      <c r="C62" t="s">
        <v>122</v>
      </c>
      <c r="D62" t="s">
        <v>1146</v>
      </c>
      <c r="E62" t="s">
        <v>63</v>
      </c>
      <c r="F62" t="s">
        <v>38</v>
      </c>
      <c r="G62" t="s">
        <v>944</v>
      </c>
      <c r="H62" t="s">
        <v>39</v>
      </c>
      <c r="I62" t="s">
        <v>104</v>
      </c>
      <c r="J62" t="s">
        <v>908</v>
      </c>
      <c r="K62" t="s">
        <v>926</v>
      </c>
      <c r="L62">
        <v>52</v>
      </c>
      <c r="M62">
        <v>49</v>
      </c>
      <c r="N62">
        <v>6</v>
      </c>
      <c r="O62">
        <f>StoreData!$N62*StoreData!$L62</f>
        <v>312</v>
      </c>
      <c r="P62">
        <f>StoreData!$N62*StoreData!$M62</f>
        <v>294</v>
      </c>
      <c r="Q62">
        <f>StoreData!$O62-StoreData!$P62</f>
        <v>18</v>
      </c>
      <c r="R62">
        <f>MONTH(StoreData!$B62)</f>
        <v>8</v>
      </c>
      <c r="S62" t="str">
        <f>IF(StoreData!$R62=9,"August","Sept")</f>
        <v>Sept</v>
      </c>
    </row>
    <row r="63" spans="1:19" x14ac:dyDescent="0.3">
      <c r="A63">
        <v>88065565416</v>
      </c>
      <c r="B63">
        <v>44063</v>
      </c>
      <c r="C63" t="s">
        <v>123</v>
      </c>
      <c r="D63" t="s">
        <v>1146</v>
      </c>
      <c r="E63" t="s">
        <v>16</v>
      </c>
      <c r="F63" t="s">
        <v>42</v>
      </c>
      <c r="G63" t="s">
        <v>943</v>
      </c>
      <c r="H63" t="s">
        <v>43</v>
      </c>
      <c r="I63" t="s">
        <v>104</v>
      </c>
      <c r="J63" t="s">
        <v>927</v>
      </c>
      <c r="K63" t="s">
        <v>941</v>
      </c>
      <c r="L63">
        <v>9</v>
      </c>
      <c r="M63">
        <v>6</v>
      </c>
      <c r="N63">
        <v>10</v>
      </c>
      <c r="O63">
        <f>StoreData!$N63*StoreData!$L63</f>
        <v>90</v>
      </c>
      <c r="P63">
        <f>StoreData!$N63*StoreData!$M63</f>
        <v>60</v>
      </c>
      <c r="Q63">
        <f>StoreData!$O63-StoreData!$P63</f>
        <v>30</v>
      </c>
      <c r="R63">
        <f>MONTH(StoreData!$B63)</f>
        <v>8</v>
      </c>
      <c r="S63" t="str">
        <f>IF(StoreData!$R63=9,"August","Sept")</f>
        <v>Sept</v>
      </c>
    </row>
    <row r="64" spans="1:19" x14ac:dyDescent="0.3">
      <c r="A64">
        <v>88065565417</v>
      </c>
      <c r="B64">
        <v>44064</v>
      </c>
      <c r="C64" t="s">
        <v>124</v>
      </c>
      <c r="D64" t="s">
        <v>1145</v>
      </c>
      <c r="E64" t="s">
        <v>82</v>
      </c>
      <c r="F64" t="s">
        <v>38</v>
      </c>
      <c r="G64" t="s">
        <v>944</v>
      </c>
      <c r="H64" t="s">
        <v>39</v>
      </c>
      <c r="I64" t="s">
        <v>104</v>
      </c>
      <c r="J64" t="s">
        <v>928</v>
      </c>
      <c r="K64" t="s">
        <v>941</v>
      </c>
      <c r="L64">
        <v>5</v>
      </c>
      <c r="M64">
        <v>2</v>
      </c>
      <c r="N64">
        <v>11</v>
      </c>
      <c r="O64">
        <f>StoreData!$N64*StoreData!$L64</f>
        <v>55</v>
      </c>
      <c r="P64">
        <f>StoreData!$N64*StoreData!$M64</f>
        <v>22</v>
      </c>
      <c r="Q64">
        <f>StoreData!$O64-StoreData!$P64</f>
        <v>33</v>
      </c>
      <c r="R64">
        <f>MONTH(StoreData!$B64)</f>
        <v>8</v>
      </c>
      <c r="S64" t="str">
        <f>IF(StoreData!$R64=9,"August","Sept")</f>
        <v>Sept</v>
      </c>
    </row>
    <row r="65" spans="1:19" x14ac:dyDescent="0.3">
      <c r="A65">
        <v>88065565418</v>
      </c>
      <c r="B65">
        <v>44065</v>
      </c>
      <c r="C65" t="s">
        <v>125</v>
      </c>
      <c r="D65" t="s">
        <v>1146</v>
      </c>
      <c r="E65" t="s">
        <v>84</v>
      </c>
      <c r="F65" t="s">
        <v>42</v>
      </c>
      <c r="G65" t="s">
        <v>943</v>
      </c>
      <c r="H65" t="s">
        <v>43</v>
      </c>
      <c r="I65" t="s">
        <v>104</v>
      </c>
      <c r="J65" t="s">
        <v>909</v>
      </c>
      <c r="K65" t="s">
        <v>926</v>
      </c>
      <c r="L65">
        <v>14</v>
      </c>
      <c r="M65">
        <v>11</v>
      </c>
      <c r="N65">
        <v>60</v>
      </c>
      <c r="O65">
        <f>StoreData!$N65*StoreData!$L65</f>
        <v>840</v>
      </c>
      <c r="P65">
        <f>StoreData!$N65*StoreData!$M65</f>
        <v>660</v>
      </c>
      <c r="Q65">
        <f>StoreData!$O65-StoreData!$P65</f>
        <v>180</v>
      </c>
      <c r="R65">
        <f>MONTH(StoreData!$B65)</f>
        <v>8</v>
      </c>
      <c r="S65" t="str">
        <f>IF(StoreData!$R65=9,"August","Sept")</f>
        <v>Sept</v>
      </c>
    </row>
    <row r="66" spans="1:19" x14ac:dyDescent="0.3">
      <c r="A66">
        <v>88065565419</v>
      </c>
      <c r="B66">
        <v>44066</v>
      </c>
      <c r="C66" t="s">
        <v>126</v>
      </c>
      <c r="D66" t="s">
        <v>1145</v>
      </c>
      <c r="E66" t="s">
        <v>86</v>
      </c>
      <c r="F66" t="s">
        <v>38</v>
      </c>
      <c r="G66" t="s">
        <v>944</v>
      </c>
      <c r="H66" t="s">
        <v>39</v>
      </c>
      <c r="I66" t="s">
        <v>104</v>
      </c>
      <c r="J66" t="s">
        <v>910</v>
      </c>
      <c r="K66" t="s">
        <v>926</v>
      </c>
      <c r="L66">
        <v>6</v>
      </c>
      <c r="M66">
        <v>3</v>
      </c>
      <c r="N66">
        <v>89</v>
      </c>
      <c r="O66">
        <f>StoreData!$N66*StoreData!$L66</f>
        <v>534</v>
      </c>
      <c r="P66">
        <f>StoreData!$N66*StoreData!$M66</f>
        <v>267</v>
      </c>
      <c r="Q66">
        <f>StoreData!$O66-StoreData!$P66</f>
        <v>267</v>
      </c>
      <c r="R66">
        <f>MONTH(StoreData!$B66)</f>
        <v>8</v>
      </c>
      <c r="S66" t="str">
        <f>IF(StoreData!$R66=9,"August","Sept")</f>
        <v>Sept</v>
      </c>
    </row>
    <row r="67" spans="1:19" x14ac:dyDescent="0.3">
      <c r="A67">
        <v>88065565420</v>
      </c>
      <c r="B67">
        <v>44067</v>
      </c>
      <c r="C67" t="s">
        <v>127</v>
      </c>
      <c r="D67" t="s">
        <v>1145</v>
      </c>
      <c r="E67" t="s">
        <v>88</v>
      </c>
      <c r="F67" t="s">
        <v>42</v>
      </c>
      <c r="G67" t="s">
        <v>943</v>
      </c>
      <c r="H67" t="s">
        <v>43</v>
      </c>
      <c r="I67" t="s">
        <v>104</v>
      </c>
      <c r="J67" t="s">
        <v>930</v>
      </c>
      <c r="K67" t="s">
        <v>941</v>
      </c>
      <c r="L67">
        <v>10</v>
      </c>
      <c r="M67">
        <v>7</v>
      </c>
      <c r="N67">
        <v>77</v>
      </c>
      <c r="O67">
        <f>StoreData!$N67*StoreData!$L67</f>
        <v>770</v>
      </c>
      <c r="P67">
        <f>StoreData!$N67*StoreData!$M67</f>
        <v>539</v>
      </c>
      <c r="Q67">
        <f>StoreData!$O67-StoreData!$P67</f>
        <v>231</v>
      </c>
      <c r="R67">
        <f>MONTH(StoreData!$B67)</f>
        <v>8</v>
      </c>
      <c r="S67" t="str">
        <f>IF(StoreData!$R67=9,"August","Sept")</f>
        <v>Sept</v>
      </c>
    </row>
    <row r="68" spans="1:19" x14ac:dyDescent="0.3">
      <c r="A68">
        <v>88065565421</v>
      </c>
      <c r="B68">
        <v>44068</v>
      </c>
      <c r="C68" t="s">
        <v>128</v>
      </c>
      <c r="D68" t="s">
        <v>1146</v>
      </c>
      <c r="E68" t="s">
        <v>90</v>
      </c>
      <c r="F68" t="s">
        <v>38</v>
      </c>
      <c r="G68" t="s">
        <v>944</v>
      </c>
      <c r="H68" t="s">
        <v>39</v>
      </c>
      <c r="I68" t="s">
        <v>104</v>
      </c>
      <c r="J68" t="s">
        <v>911</v>
      </c>
      <c r="K68" t="s">
        <v>926</v>
      </c>
      <c r="L68">
        <v>13</v>
      </c>
      <c r="M68">
        <v>10</v>
      </c>
      <c r="N68">
        <v>68</v>
      </c>
      <c r="O68">
        <f>StoreData!$N68*StoreData!$L68</f>
        <v>884</v>
      </c>
      <c r="P68">
        <f>StoreData!$N68*StoreData!$M68</f>
        <v>680</v>
      </c>
      <c r="Q68">
        <f>StoreData!$O68-StoreData!$P68</f>
        <v>204</v>
      </c>
      <c r="R68">
        <f>MONTH(StoreData!$B68)</f>
        <v>8</v>
      </c>
      <c r="S68" t="str">
        <f>IF(StoreData!$R68=9,"August","Sept")</f>
        <v>Sept</v>
      </c>
    </row>
    <row r="69" spans="1:19" x14ac:dyDescent="0.3">
      <c r="A69">
        <v>88065565422</v>
      </c>
      <c r="B69">
        <v>44072</v>
      </c>
      <c r="C69" t="s">
        <v>129</v>
      </c>
      <c r="D69" t="s">
        <v>1145</v>
      </c>
      <c r="E69" t="s">
        <v>68</v>
      </c>
      <c r="F69" t="s">
        <v>42</v>
      </c>
      <c r="G69" t="s">
        <v>943</v>
      </c>
      <c r="H69" t="s">
        <v>43</v>
      </c>
      <c r="I69" t="s">
        <v>104</v>
      </c>
      <c r="J69" t="s">
        <v>931</v>
      </c>
      <c r="K69" t="s">
        <v>941</v>
      </c>
      <c r="L69">
        <v>20</v>
      </c>
      <c r="M69">
        <v>17</v>
      </c>
      <c r="N69">
        <v>15</v>
      </c>
      <c r="O69">
        <f>StoreData!$N69*StoreData!$L69</f>
        <v>300</v>
      </c>
      <c r="P69">
        <f>StoreData!$N69*StoreData!$M69</f>
        <v>255</v>
      </c>
      <c r="Q69">
        <f>StoreData!$O69-StoreData!$P69</f>
        <v>45</v>
      </c>
      <c r="R69">
        <f>MONTH(StoreData!$B69)</f>
        <v>8</v>
      </c>
      <c r="S69" t="str">
        <f>IF(StoreData!$R69=9,"August","Sept")</f>
        <v>Sept</v>
      </c>
    </row>
    <row r="70" spans="1:19" x14ac:dyDescent="0.3">
      <c r="A70">
        <v>88065565423</v>
      </c>
      <c r="B70">
        <v>44071</v>
      </c>
      <c r="C70" t="s">
        <v>130</v>
      </c>
      <c r="D70" t="s">
        <v>1146</v>
      </c>
      <c r="E70" t="s">
        <v>70</v>
      </c>
      <c r="F70" t="s">
        <v>38</v>
      </c>
      <c r="G70" t="s">
        <v>944</v>
      </c>
      <c r="H70" t="s">
        <v>39</v>
      </c>
      <c r="I70" t="s">
        <v>104</v>
      </c>
      <c r="J70" t="s">
        <v>912</v>
      </c>
      <c r="K70" t="s">
        <v>926</v>
      </c>
      <c r="L70">
        <v>15</v>
      </c>
      <c r="M70">
        <v>12</v>
      </c>
      <c r="N70">
        <v>47</v>
      </c>
      <c r="O70">
        <f>StoreData!$N70*StoreData!$L70</f>
        <v>705</v>
      </c>
      <c r="P70">
        <f>StoreData!$N70*StoreData!$M70</f>
        <v>564</v>
      </c>
      <c r="Q70">
        <f>StoreData!$O70-StoreData!$P70</f>
        <v>141</v>
      </c>
      <c r="R70">
        <f>MONTH(StoreData!$B70)</f>
        <v>8</v>
      </c>
      <c r="S70" t="str">
        <f>IF(StoreData!$R70=9,"August","Sept")</f>
        <v>Sept</v>
      </c>
    </row>
    <row r="71" spans="1:19" x14ac:dyDescent="0.3">
      <c r="A71">
        <v>88065565424</v>
      </c>
      <c r="B71">
        <v>44071</v>
      </c>
      <c r="C71" t="s">
        <v>131</v>
      </c>
      <c r="D71" t="s">
        <v>1146</v>
      </c>
      <c r="E71" t="s">
        <v>72</v>
      </c>
      <c r="F71" t="s">
        <v>42</v>
      </c>
      <c r="G71" t="s">
        <v>943</v>
      </c>
      <c r="H71" t="s">
        <v>43</v>
      </c>
      <c r="I71" t="s">
        <v>104</v>
      </c>
      <c r="J71" t="s">
        <v>913</v>
      </c>
      <c r="K71" t="s">
        <v>926</v>
      </c>
      <c r="L71">
        <v>20</v>
      </c>
      <c r="M71">
        <v>17</v>
      </c>
      <c r="N71">
        <v>6</v>
      </c>
      <c r="O71">
        <f>StoreData!$N71*StoreData!$L71</f>
        <v>120</v>
      </c>
      <c r="P71">
        <f>StoreData!$N71*StoreData!$M71</f>
        <v>102</v>
      </c>
      <c r="Q71">
        <f>StoreData!$O71-StoreData!$P71</f>
        <v>18</v>
      </c>
      <c r="R71">
        <f>MONTH(StoreData!$B71)</f>
        <v>8</v>
      </c>
      <c r="S71" t="str">
        <f>IF(StoreData!$R71=9,"August","Sept")</f>
        <v>Sept</v>
      </c>
    </row>
    <row r="72" spans="1:19" x14ac:dyDescent="0.3">
      <c r="A72">
        <v>88065565425</v>
      </c>
      <c r="B72">
        <v>44072</v>
      </c>
      <c r="C72" t="s">
        <v>132</v>
      </c>
      <c r="D72" t="s">
        <v>1145</v>
      </c>
      <c r="E72" t="s">
        <v>14</v>
      </c>
      <c r="F72" t="s">
        <v>38</v>
      </c>
      <c r="G72" t="s">
        <v>944</v>
      </c>
      <c r="H72" t="s">
        <v>39</v>
      </c>
      <c r="I72" t="s">
        <v>104</v>
      </c>
      <c r="J72" t="s">
        <v>914</v>
      </c>
      <c r="K72" t="s">
        <v>926</v>
      </c>
      <c r="L72">
        <v>12</v>
      </c>
      <c r="M72">
        <v>9</v>
      </c>
      <c r="N72">
        <v>10</v>
      </c>
      <c r="O72">
        <f>StoreData!$N72*StoreData!$L72</f>
        <v>120</v>
      </c>
      <c r="P72">
        <f>StoreData!$N72*StoreData!$M72</f>
        <v>90</v>
      </c>
      <c r="Q72">
        <f>StoreData!$O72-StoreData!$P72</f>
        <v>30</v>
      </c>
      <c r="R72">
        <f>MONTH(StoreData!$B72)</f>
        <v>8</v>
      </c>
      <c r="S72" t="str">
        <f>IF(StoreData!$R72=9,"August","Sept")</f>
        <v>Sept</v>
      </c>
    </row>
    <row r="73" spans="1:19" x14ac:dyDescent="0.3">
      <c r="A73">
        <v>88065565426</v>
      </c>
      <c r="B73">
        <v>44073</v>
      </c>
      <c r="C73" t="s">
        <v>133</v>
      </c>
      <c r="D73" t="s">
        <v>1146</v>
      </c>
      <c r="E73" t="s">
        <v>15</v>
      </c>
      <c r="F73" t="s">
        <v>42</v>
      </c>
      <c r="G73" t="s">
        <v>943</v>
      </c>
      <c r="H73" t="s">
        <v>43</v>
      </c>
      <c r="I73" t="s">
        <v>104</v>
      </c>
      <c r="J73" t="s">
        <v>915</v>
      </c>
      <c r="K73" t="s">
        <v>926</v>
      </c>
      <c r="L73">
        <v>16</v>
      </c>
      <c r="M73">
        <v>13</v>
      </c>
      <c r="N73">
        <v>11</v>
      </c>
      <c r="O73">
        <f>StoreData!$N73*StoreData!$L73</f>
        <v>176</v>
      </c>
      <c r="P73">
        <f>StoreData!$N73*StoreData!$M73</f>
        <v>143</v>
      </c>
      <c r="Q73">
        <f>StoreData!$O73-StoreData!$P73</f>
        <v>33</v>
      </c>
      <c r="R73">
        <f>MONTH(StoreData!$B73)</f>
        <v>8</v>
      </c>
      <c r="S73" t="str">
        <f>IF(StoreData!$R73=9,"August","Sept")</f>
        <v>Sept</v>
      </c>
    </row>
    <row r="74" spans="1:19" x14ac:dyDescent="0.3">
      <c r="A74">
        <v>88065565427</v>
      </c>
      <c r="B74">
        <v>44074</v>
      </c>
      <c r="C74" t="s">
        <v>134</v>
      </c>
      <c r="D74" t="s">
        <v>1145</v>
      </c>
      <c r="E74" t="s">
        <v>59</v>
      </c>
      <c r="F74" t="s">
        <v>38</v>
      </c>
      <c r="G74" t="s">
        <v>944</v>
      </c>
      <c r="H74" t="s">
        <v>39</v>
      </c>
      <c r="I74" t="s">
        <v>104</v>
      </c>
      <c r="J74" t="s">
        <v>932</v>
      </c>
      <c r="K74" t="s">
        <v>941</v>
      </c>
      <c r="L74">
        <v>70</v>
      </c>
      <c r="M74">
        <v>67</v>
      </c>
      <c r="N74">
        <v>60</v>
      </c>
      <c r="O74">
        <f>StoreData!$N74*StoreData!$L74</f>
        <v>4200</v>
      </c>
      <c r="P74">
        <f>StoreData!$N74*StoreData!$M74</f>
        <v>4020</v>
      </c>
      <c r="Q74">
        <f>StoreData!$O74-StoreData!$P74</f>
        <v>180</v>
      </c>
      <c r="R74">
        <f>MONTH(StoreData!$B74)</f>
        <v>8</v>
      </c>
      <c r="S74" t="str">
        <f>IF(StoreData!$R74=9,"August","Sept")</f>
        <v>Sept</v>
      </c>
    </row>
    <row r="75" spans="1:19" x14ac:dyDescent="0.3">
      <c r="A75">
        <v>88065565428</v>
      </c>
      <c r="B75">
        <v>44075</v>
      </c>
      <c r="C75" t="s">
        <v>135</v>
      </c>
      <c r="D75" t="s">
        <v>1145</v>
      </c>
      <c r="E75" t="s">
        <v>60</v>
      </c>
      <c r="F75" t="s">
        <v>42</v>
      </c>
      <c r="G75" t="s">
        <v>943</v>
      </c>
      <c r="H75" t="s">
        <v>43</v>
      </c>
      <c r="I75" t="s">
        <v>104</v>
      </c>
      <c r="J75" t="s">
        <v>940</v>
      </c>
      <c r="K75" t="s">
        <v>941</v>
      </c>
      <c r="L75">
        <v>15</v>
      </c>
      <c r="M75">
        <v>12</v>
      </c>
      <c r="N75">
        <v>89</v>
      </c>
      <c r="O75">
        <f>StoreData!$N75*StoreData!$L75</f>
        <v>1335</v>
      </c>
      <c r="P75">
        <f>StoreData!$N75*StoreData!$M75</f>
        <v>1068</v>
      </c>
      <c r="Q75">
        <f>StoreData!$O75-StoreData!$P75</f>
        <v>267</v>
      </c>
      <c r="R75">
        <f>MONTH(StoreData!$B75)</f>
        <v>9</v>
      </c>
      <c r="S75" t="str">
        <f>IF(StoreData!$R75=9,"August","Sept")</f>
        <v>August</v>
      </c>
    </row>
    <row r="76" spans="1:19" x14ac:dyDescent="0.3">
      <c r="A76">
        <v>88065565429</v>
      </c>
      <c r="B76">
        <v>44076</v>
      </c>
      <c r="C76" t="s">
        <v>136</v>
      </c>
      <c r="D76" t="s">
        <v>1146</v>
      </c>
      <c r="E76" t="s">
        <v>61</v>
      </c>
      <c r="F76" t="s">
        <v>38</v>
      </c>
      <c r="G76" t="s">
        <v>944</v>
      </c>
      <c r="H76" t="s">
        <v>39</v>
      </c>
      <c r="I76" t="s">
        <v>104</v>
      </c>
      <c r="J76" t="s">
        <v>915</v>
      </c>
      <c r="K76" t="s">
        <v>926</v>
      </c>
      <c r="L76">
        <v>16</v>
      </c>
      <c r="M76">
        <v>13</v>
      </c>
      <c r="N76">
        <v>77</v>
      </c>
      <c r="O76">
        <f>StoreData!$N76*StoreData!$L76</f>
        <v>1232</v>
      </c>
      <c r="P76">
        <f>StoreData!$N76*StoreData!$M76</f>
        <v>1001</v>
      </c>
      <c r="Q76">
        <f>StoreData!$O76-StoreData!$P76</f>
        <v>231</v>
      </c>
      <c r="R76">
        <f>MONTH(StoreData!$B76)</f>
        <v>9</v>
      </c>
      <c r="S76" t="str">
        <f>IF(StoreData!$R76=9,"August","Sept")</f>
        <v>August</v>
      </c>
    </row>
    <row r="77" spans="1:19" x14ac:dyDescent="0.3">
      <c r="A77">
        <v>88065565430</v>
      </c>
      <c r="B77">
        <v>44077</v>
      </c>
      <c r="C77" t="s">
        <v>137</v>
      </c>
      <c r="D77" t="s">
        <v>1145</v>
      </c>
      <c r="E77" t="s">
        <v>94</v>
      </c>
      <c r="F77" t="s">
        <v>42</v>
      </c>
      <c r="G77" t="s">
        <v>943</v>
      </c>
      <c r="H77" t="s">
        <v>43</v>
      </c>
      <c r="I77" t="s">
        <v>104</v>
      </c>
      <c r="J77" t="s">
        <v>916</v>
      </c>
      <c r="K77" t="s">
        <v>926</v>
      </c>
      <c r="L77">
        <v>20</v>
      </c>
      <c r="M77">
        <v>17</v>
      </c>
      <c r="N77">
        <v>68</v>
      </c>
      <c r="O77">
        <f>StoreData!$N77*StoreData!$L77</f>
        <v>1360</v>
      </c>
      <c r="P77">
        <f>StoreData!$N77*StoreData!$M77</f>
        <v>1156</v>
      </c>
      <c r="Q77">
        <f>StoreData!$O77-StoreData!$P77</f>
        <v>204</v>
      </c>
      <c r="R77">
        <f>MONTH(StoreData!$B77)</f>
        <v>9</v>
      </c>
      <c r="S77" t="str">
        <f>IF(StoreData!$R77=9,"August","Sept")</f>
        <v>August</v>
      </c>
    </row>
    <row r="78" spans="1:19" x14ac:dyDescent="0.3">
      <c r="A78">
        <v>88065565431</v>
      </c>
      <c r="B78">
        <v>44078</v>
      </c>
      <c r="C78" t="s">
        <v>138</v>
      </c>
      <c r="D78" t="s">
        <v>1145</v>
      </c>
      <c r="E78" t="s">
        <v>96</v>
      </c>
      <c r="F78" t="s">
        <v>38</v>
      </c>
      <c r="G78" t="s">
        <v>944</v>
      </c>
      <c r="H78" t="s">
        <v>39</v>
      </c>
      <c r="I78" t="s">
        <v>104</v>
      </c>
      <c r="J78" t="s">
        <v>917</v>
      </c>
      <c r="K78" t="s">
        <v>926</v>
      </c>
      <c r="L78">
        <v>12</v>
      </c>
      <c r="M78">
        <v>9</v>
      </c>
      <c r="N78">
        <v>15</v>
      </c>
      <c r="O78">
        <f>StoreData!$N78*StoreData!$L78</f>
        <v>180</v>
      </c>
      <c r="P78">
        <f>StoreData!$N78*StoreData!$M78</f>
        <v>135</v>
      </c>
      <c r="Q78">
        <f>StoreData!$O78-StoreData!$P78</f>
        <v>45</v>
      </c>
      <c r="R78">
        <f>MONTH(StoreData!$B78)</f>
        <v>9</v>
      </c>
      <c r="S78" t="str">
        <f>IF(StoreData!$R78=9,"August","Sept")</f>
        <v>August</v>
      </c>
    </row>
    <row r="79" spans="1:19" x14ac:dyDescent="0.3">
      <c r="A79">
        <v>88065565432</v>
      </c>
      <c r="B79">
        <v>44079</v>
      </c>
      <c r="C79" t="s">
        <v>139</v>
      </c>
      <c r="D79" t="s">
        <v>1146</v>
      </c>
      <c r="E79" t="s">
        <v>16</v>
      </c>
      <c r="F79" t="s">
        <v>42</v>
      </c>
      <c r="G79" t="s">
        <v>943</v>
      </c>
      <c r="H79" t="s">
        <v>43</v>
      </c>
      <c r="I79" t="s">
        <v>104</v>
      </c>
      <c r="J79" t="s">
        <v>933</v>
      </c>
      <c r="K79" t="s">
        <v>941</v>
      </c>
      <c r="L79">
        <v>12</v>
      </c>
      <c r="M79">
        <v>9</v>
      </c>
      <c r="N79">
        <v>47</v>
      </c>
      <c r="O79">
        <f>StoreData!$N79*StoreData!$L79</f>
        <v>564</v>
      </c>
      <c r="P79">
        <f>StoreData!$N79*StoreData!$M79</f>
        <v>423</v>
      </c>
      <c r="Q79">
        <f>StoreData!$O79-StoreData!$P79</f>
        <v>141</v>
      </c>
      <c r="R79">
        <f>MONTH(StoreData!$B79)</f>
        <v>9</v>
      </c>
      <c r="S79" t="str">
        <f>IF(StoreData!$R79=9,"August","Sept")</f>
        <v>August</v>
      </c>
    </row>
    <row r="80" spans="1:19" x14ac:dyDescent="0.3">
      <c r="A80">
        <v>88065565433</v>
      </c>
      <c r="B80">
        <v>44083</v>
      </c>
      <c r="C80" t="s">
        <v>140</v>
      </c>
      <c r="D80" t="s">
        <v>1145</v>
      </c>
      <c r="E80" t="s">
        <v>17</v>
      </c>
      <c r="F80" t="s">
        <v>38</v>
      </c>
      <c r="G80" t="s">
        <v>944</v>
      </c>
      <c r="H80" t="s">
        <v>39</v>
      </c>
      <c r="I80" t="s">
        <v>104</v>
      </c>
      <c r="J80" t="s">
        <v>934</v>
      </c>
      <c r="K80" t="s">
        <v>941</v>
      </c>
      <c r="L80">
        <v>18</v>
      </c>
      <c r="M80">
        <v>15</v>
      </c>
      <c r="N80">
        <v>6</v>
      </c>
      <c r="O80">
        <f>StoreData!$N80*StoreData!$L80</f>
        <v>108</v>
      </c>
      <c r="P80">
        <f>StoreData!$N80*StoreData!$M80</f>
        <v>90</v>
      </c>
      <c r="Q80">
        <f>StoreData!$O80-StoreData!$P80</f>
        <v>18</v>
      </c>
      <c r="R80">
        <f>MONTH(StoreData!$B80)</f>
        <v>9</v>
      </c>
      <c r="S80" t="str">
        <f>IF(StoreData!$R80=9,"August","Sept")</f>
        <v>August</v>
      </c>
    </row>
    <row r="81" spans="1:19" x14ac:dyDescent="0.3">
      <c r="A81">
        <v>88065565434</v>
      </c>
      <c r="B81">
        <v>44082</v>
      </c>
      <c r="C81" t="s">
        <v>141</v>
      </c>
      <c r="D81" t="s">
        <v>1146</v>
      </c>
      <c r="E81" t="s">
        <v>16</v>
      </c>
      <c r="F81" t="s">
        <v>42</v>
      </c>
      <c r="G81" t="s">
        <v>943</v>
      </c>
      <c r="H81" t="s">
        <v>43</v>
      </c>
      <c r="I81" t="s">
        <v>104</v>
      </c>
      <c r="J81" t="s">
        <v>918</v>
      </c>
      <c r="K81" t="s">
        <v>926</v>
      </c>
      <c r="L81">
        <v>10</v>
      </c>
      <c r="M81">
        <v>7</v>
      </c>
      <c r="N81">
        <v>10</v>
      </c>
      <c r="O81">
        <f>StoreData!$N81*StoreData!$L81</f>
        <v>100</v>
      </c>
      <c r="P81">
        <f>StoreData!$N81*StoreData!$M81</f>
        <v>70</v>
      </c>
      <c r="Q81">
        <f>StoreData!$O81-StoreData!$P81</f>
        <v>30</v>
      </c>
      <c r="R81">
        <f>MONTH(StoreData!$B81)</f>
        <v>9</v>
      </c>
      <c r="S81" t="str">
        <f>IF(StoreData!$R81=9,"August","Sept")</f>
        <v>August</v>
      </c>
    </row>
    <row r="82" spans="1:19" x14ac:dyDescent="0.3">
      <c r="A82">
        <v>88065565435</v>
      </c>
      <c r="B82">
        <v>44082</v>
      </c>
      <c r="C82" t="s">
        <v>142</v>
      </c>
      <c r="D82" t="s">
        <v>1145</v>
      </c>
      <c r="E82" t="s">
        <v>17</v>
      </c>
      <c r="F82" t="s">
        <v>38</v>
      </c>
      <c r="G82" t="s">
        <v>944</v>
      </c>
      <c r="H82" t="s">
        <v>39</v>
      </c>
      <c r="I82" t="s">
        <v>104</v>
      </c>
      <c r="J82" t="s">
        <v>919</v>
      </c>
      <c r="K82" t="s">
        <v>926</v>
      </c>
      <c r="L82">
        <v>15</v>
      </c>
      <c r="M82">
        <v>12</v>
      </c>
      <c r="N82">
        <v>11</v>
      </c>
      <c r="O82">
        <f>StoreData!$N82*StoreData!$L82</f>
        <v>165</v>
      </c>
      <c r="P82">
        <f>StoreData!$N82*StoreData!$M82</f>
        <v>132</v>
      </c>
      <c r="Q82">
        <f>StoreData!$O82-StoreData!$P82</f>
        <v>33</v>
      </c>
      <c r="R82">
        <f>MONTH(StoreData!$B82)</f>
        <v>9</v>
      </c>
      <c r="S82" t="str">
        <f>IF(StoreData!$R82=9,"August","Sept")</f>
        <v>August</v>
      </c>
    </row>
    <row r="83" spans="1:19" x14ac:dyDescent="0.3">
      <c r="A83">
        <v>88065565436</v>
      </c>
      <c r="B83">
        <v>44083</v>
      </c>
      <c r="C83" t="s">
        <v>143</v>
      </c>
      <c r="D83" t="s">
        <v>1146</v>
      </c>
      <c r="E83" t="s">
        <v>18</v>
      </c>
      <c r="F83" t="s">
        <v>42</v>
      </c>
      <c r="G83" t="s">
        <v>943</v>
      </c>
      <c r="H83" t="s">
        <v>43</v>
      </c>
      <c r="I83" t="s">
        <v>104</v>
      </c>
      <c r="J83" t="s">
        <v>920</v>
      </c>
      <c r="K83" t="s">
        <v>926</v>
      </c>
      <c r="L83">
        <v>15</v>
      </c>
      <c r="M83">
        <v>12</v>
      </c>
      <c r="N83">
        <v>60</v>
      </c>
      <c r="O83">
        <f>StoreData!$N83*StoreData!$L83</f>
        <v>900</v>
      </c>
      <c r="P83">
        <f>StoreData!$N83*StoreData!$M83</f>
        <v>720</v>
      </c>
      <c r="Q83">
        <f>StoreData!$O83-StoreData!$P83</f>
        <v>180</v>
      </c>
      <c r="R83">
        <f>MONTH(StoreData!$B83)</f>
        <v>9</v>
      </c>
      <c r="S83" t="str">
        <f>IF(StoreData!$R83=9,"August","Sept")</f>
        <v>August</v>
      </c>
    </row>
    <row r="84" spans="1:19" x14ac:dyDescent="0.3">
      <c r="A84">
        <v>88065565437</v>
      </c>
      <c r="B84">
        <v>44084</v>
      </c>
      <c r="C84" t="s">
        <v>144</v>
      </c>
      <c r="D84" t="s">
        <v>1146</v>
      </c>
      <c r="E84" t="s">
        <v>19</v>
      </c>
      <c r="F84" t="s">
        <v>38</v>
      </c>
      <c r="G84" t="s">
        <v>944</v>
      </c>
      <c r="H84" t="s">
        <v>39</v>
      </c>
      <c r="I84" t="s">
        <v>104</v>
      </c>
      <c r="J84" t="s">
        <v>935</v>
      </c>
      <c r="K84" t="s">
        <v>941</v>
      </c>
      <c r="L84">
        <v>23</v>
      </c>
      <c r="M84">
        <v>20</v>
      </c>
      <c r="N84">
        <v>89</v>
      </c>
      <c r="O84">
        <f>StoreData!$N84*StoreData!$L84</f>
        <v>2047</v>
      </c>
      <c r="P84">
        <f>StoreData!$N84*StoreData!$M84</f>
        <v>1780</v>
      </c>
      <c r="Q84">
        <f>StoreData!$O84-StoreData!$P84</f>
        <v>267</v>
      </c>
      <c r="R84">
        <f>MONTH(StoreData!$B84)</f>
        <v>9</v>
      </c>
      <c r="S84" t="str">
        <f>IF(StoreData!$R84=9,"August","Sept")</f>
        <v>August</v>
      </c>
    </row>
    <row r="85" spans="1:19" x14ac:dyDescent="0.3">
      <c r="A85">
        <v>88065565438</v>
      </c>
      <c r="B85">
        <v>44085</v>
      </c>
      <c r="C85" t="s">
        <v>145</v>
      </c>
      <c r="D85" t="s">
        <v>1146</v>
      </c>
      <c r="E85" t="s">
        <v>20</v>
      </c>
      <c r="F85" t="s">
        <v>42</v>
      </c>
      <c r="G85" t="s">
        <v>943</v>
      </c>
      <c r="H85" t="s">
        <v>43</v>
      </c>
      <c r="I85" t="s">
        <v>104</v>
      </c>
      <c r="J85" t="s">
        <v>936</v>
      </c>
      <c r="K85" t="s">
        <v>941</v>
      </c>
      <c r="L85">
        <v>9</v>
      </c>
      <c r="M85">
        <v>6</v>
      </c>
      <c r="N85">
        <v>77</v>
      </c>
      <c r="O85">
        <f>StoreData!$N85*StoreData!$L85</f>
        <v>693</v>
      </c>
      <c r="P85">
        <f>StoreData!$N85*StoreData!$M85</f>
        <v>462</v>
      </c>
      <c r="Q85">
        <f>StoreData!$O85-StoreData!$P85</f>
        <v>231</v>
      </c>
      <c r="R85">
        <f>MONTH(StoreData!$B85)</f>
        <v>9</v>
      </c>
      <c r="S85" t="str">
        <f>IF(StoreData!$R85=9,"August","Sept")</f>
        <v>August</v>
      </c>
    </row>
    <row r="86" spans="1:19" x14ac:dyDescent="0.3">
      <c r="A86">
        <v>88065565439</v>
      </c>
      <c r="B86">
        <v>44086</v>
      </c>
      <c r="C86" t="s">
        <v>146</v>
      </c>
      <c r="D86" t="s">
        <v>1146</v>
      </c>
      <c r="E86" t="s">
        <v>1</v>
      </c>
      <c r="F86" t="s">
        <v>38</v>
      </c>
      <c r="G86" t="s">
        <v>944</v>
      </c>
      <c r="H86" t="s">
        <v>39</v>
      </c>
      <c r="I86" t="s">
        <v>104</v>
      </c>
      <c r="J86" t="s">
        <v>937</v>
      </c>
      <c r="K86" t="s">
        <v>941</v>
      </c>
      <c r="L86">
        <v>18</v>
      </c>
      <c r="M86">
        <v>15</v>
      </c>
      <c r="N86">
        <v>68</v>
      </c>
      <c r="O86">
        <f>StoreData!$N86*StoreData!$L86</f>
        <v>1224</v>
      </c>
      <c r="P86">
        <f>StoreData!$N86*StoreData!$M86</f>
        <v>1020</v>
      </c>
      <c r="Q86">
        <f>StoreData!$O86-StoreData!$P86</f>
        <v>204</v>
      </c>
      <c r="R86">
        <f>MONTH(StoreData!$B86)</f>
        <v>9</v>
      </c>
      <c r="S86" t="str">
        <f>IF(StoreData!$R86=9,"August","Sept")</f>
        <v>August</v>
      </c>
    </row>
    <row r="87" spans="1:19" x14ac:dyDescent="0.3">
      <c r="A87">
        <v>88065565440</v>
      </c>
      <c r="B87">
        <v>44087</v>
      </c>
      <c r="C87" t="s">
        <v>147</v>
      </c>
      <c r="D87" t="s">
        <v>1146</v>
      </c>
      <c r="E87" t="s">
        <v>2</v>
      </c>
      <c r="F87" t="s">
        <v>42</v>
      </c>
      <c r="G87" t="s">
        <v>943</v>
      </c>
      <c r="H87" t="s">
        <v>43</v>
      </c>
      <c r="I87" t="s">
        <v>104</v>
      </c>
      <c r="J87" t="s">
        <v>925</v>
      </c>
      <c r="K87" t="s">
        <v>926</v>
      </c>
      <c r="L87">
        <v>14</v>
      </c>
      <c r="M87">
        <v>11</v>
      </c>
      <c r="N87">
        <v>15</v>
      </c>
      <c r="O87">
        <f>StoreData!$N87*StoreData!$L87</f>
        <v>210</v>
      </c>
      <c r="P87">
        <f>StoreData!$N87*StoreData!$M87</f>
        <v>165</v>
      </c>
      <c r="Q87">
        <f>StoreData!$O87-StoreData!$P87</f>
        <v>45</v>
      </c>
      <c r="R87">
        <f>MONTH(StoreData!$B87)</f>
        <v>9</v>
      </c>
      <c r="S87" t="str">
        <f>IF(StoreData!$R87=9,"August","Sept")</f>
        <v>August</v>
      </c>
    </row>
    <row r="88" spans="1:19" x14ac:dyDescent="0.3">
      <c r="A88">
        <v>88065565441</v>
      </c>
      <c r="B88">
        <v>44088</v>
      </c>
      <c r="C88" t="s">
        <v>148</v>
      </c>
      <c r="D88" t="s">
        <v>1146</v>
      </c>
      <c r="E88" t="s">
        <v>3</v>
      </c>
      <c r="F88" t="s">
        <v>38</v>
      </c>
      <c r="G88" t="s">
        <v>944</v>
      </c>
      <c r="H88" t="s">
        <v>39</v>
      </c>
      <c r="I88" t="s">
        <v>104</v>
      </c>
      <c r="J88" t="s">
        <v>938</v>
      </c>
      <c r="K88" t="s">
        <v>926</v>
      </c>
      <c r="L88">
        <v>30</v>
      </c>
      <c r="M88">
        <v>27</v>
      </c>
      <c r="N88">
        <v>47</v>
      </c>
      <c r="O88">
        <f>StoreData!$N88*StoreData!$L88</f>
        <v>1410</v>
      </c>
      <c r="P88">
        <f>StoreData!$N88*StoreData!$M88</f>
        <v>1269</v>
      </c>
      <c r="Q88">
        <f>StoreData!$O88-StoreData!$P88</f>
        <v>141</v>
      </c>
      <c r="R88">
        <f>MONTH(StoreData!$B88)</f>
        <v>9</v>
      </c>
      <c r="S88" t="str">
        <f>IF(StoreData!$R88=9,"August","Sept")</f>
        <v>August</v>
      </c>
    </row>
    <row r="89" spans="1:19" x14ac:dyDescent="0.3">
      <c r="A89">
        <v>88065565442</v>
      </c>
      <c r="B89">
        <v>44089</v>
      </c>
      <c r="C89" t="s">
        <v>149</v>
      </c>
      <c r="D89" t="s">
        <v>1146</v>
      </c>
      <c r="E89" t="s">
        <v>4</v>
      </c>
      <c r="F89" t="s">
        <v>42</v>
      </c>
      <c r="G89" t="s">
        <v>943</v>
      </c>
      <c r="H89" t="s">
        <v>43</v>
      </c>
      <c r="I89" t="s">
        <v>104</v>
      </c>
      <c r="J89" t="s">
        <v>939</v>
      </c>
      <c r="K89" t="s">
        <v>926</v>
      </c>
      <c r="L89">
        <v>16</v>
      </c>
      <c r="M89">
        <v>13</v>
      </c>
      <c r="N89">
        <v>6</v>
      </c>
      <c r="O89">
        <f>StoreData!$N89*StoreData!$L89</f>
        <v>96</v>
      </c>
      <c r="P89">
        <f>StoreData!$N89*StoreData!$M89</f>
        <v>78</v>
      </c>
      <c r="Q89">
        <f>StoreData!$O89-StoreData!$P89</f>
        <v>18</v>
      </c>
      <c r="R89">
        <f>MONTH(StoreData!$B89)</f>
        <v>9</v>
      </c>
      <c r="S89" t="str">
        <f>IF(StoreData!$R89=9,"August","Sept")</f>
        <v>August</v>
      </c>
    </row>
    <row r="90" spans="1:19" x14ac:dyDescent="0.3">
      <c r="A90">
        <v>88065565443</v>
      </c>
      <c r="B90">
        <v>44093</v>
      </c>
      <c r="C90" t="s">
        <v>150</v>
      </c>
      <c r="D90" t="s">
        <v>1145</v>
      </c>
      <c r="E90" t="s">
        <v>5</v>
      </c>
      <c r="F90" t="s">
        <v>38</v>
      </c>
      <c r="G90" t="s">
        <v>944</v>
      </c>
      <c r="H90" t="s">
        <v>39</v>
      </c>
      <c r="I90" t="s">
        <v>104</v>
      </c>
      <c r="J90" t="s">
        <v>908</v>
      </c>
      <c r="K90" t="s">
        <v>926</v>
      </c>
      <c r="L90">
        <v>52</v>
      </c>
      <c r="M90">
        <v>49</v>
      </c>
      <c r="N90">
        <v>10</v>
      </c>
      <c r="O90">
        <f>StoreData!$N90*StoreData!$L90</f>
        <v>520</v>
      </c>
      <c r="P90">
        <f>StoreData!$N90*StoreData!$M90</f>
        <v>490</v>
      </c>
      <c r="Q90">
        <f>StoreData!$O90-StoreData!$P90</f>
        <v>30</v>
      </c>
      <c r="R90">
        <f>MONTH(StoreData!$B90)</f>
        <v>9</v>
      </c>
      <c r="S90" t="str">
        <f>IF(StoreData!$R90=9,"August","Sept")</f>
        <v>August</v>
      </c>
    </row>
    <row r="91" spans="1:19" x14ac:dyDescent="0.3">
      <c r="A91">
        <v>88065565444</v>
      </c>
      <c r="B91">
        <v>44092</v>
      </c>
      <c r="C91" t="s">
        <v>151</v>
      </c>
      <c r="D91" t="s">
        <v>1146</v>
      </c>
      <c r="E91" t="s">
        <v>6</v>
      </c>
      <c r="F91" t="s">
        <v>42</v>
      </c>
      <c r="G91" t="s">
        <v>943</v>
      </c>
      <c r="H91" t="s">
        <v>43</v>
      </c>
      <c r="I91" t="s">
        <v>104</v>
      </c>
      <c r="J91" t="s">
        <v>909</v>
      </c>
      <c r="K91" t="s">
        <v>926</v>
      </c>
      <c r="L91">
        <v>14</v>
      </c>
      <c r="M91">
        <v>11</v>
      </c>
      <c r="N91">
        <v>11</v>
      </c>
      <c r="O91">
        <f>StoreData!$N91*StoreData!$L91</f>
        <v>154</v>
      </c>
      <c r="P91">
        <f>StoreData!$N91*StoreData!$M91</f>
        <v>121</v>
      </c>
      <c r="Q91">
        <f>StoreData!$O91-StoreData!$P91</f>
        <v>33</v>
      </c>
      <c r="R91">
        <f>MONTH(StoreData!$B91)</f>
        <v>9</v>
      </c>
      <c r="S91" t="str">
        <f>IF(StoreData!$R91=9,"August","Sept")</f>
        <v>August</v>
      </c>
    </row>
    <row r="92" spans="1:19" x14ac:dyDescent="0.3">
      <c r="A92">
        <v>88065565445</v>
      </c>
      <c r="B92">
        <v>44092</v>
      </c>
      <c r="C92" t="s">
        <v>152</v>
      </c>
      <c r="D92" t="s">
        <v>1145</v>
      </c>
      <c r="E92" t="s">
        <v>7</v>
      </c>
      <c r="F92" t="s">
        <v>38</v>
      </c>
      <c r="G92" t="s">
        <v>944</v>
      </c>
      <c r="H92" t="s">
        <v>39</v>
      </c>
      <c r="I92" t="s">
        <v>104</v>
      </c>
      <c r="J92" t="s">
        <v>910</v>
      </c>
      <c r="K92" t="s">
        <v>926</v>
      </c>
      <c r="L92">
        <v>6</v>
      </c>
      <c r="M92">
        <v>3</v>
      </c>
      <c r="N92">
        <v>60</v>
      </c>
      <c r="O92">
        <f>StoreData!$N92*StoreData!$L92</f>
        <v>360</v>
      </c>
      <c r="P92">
        <f>StoreData!$N92*StoreData!$M92</f>
        <v>180</v>
      </c>
      <c r="Q92">
        <f>StoreData!$O92-StoreData!$P92</f>
        <v>180</v>
      </c>
      <c r="R92">
        <f>MONTH(StoreData!$B92)</f>
        <v>9</v>
      </c>
      <c r="S92" t="str">
        <f>IF(StoreData!$R92=9,"August","Sept")</f>
        <v>August</v>
      </c>
    </row>
    <row r="93" spans="1:19" x14ac:dyDescent="0.3">
      <c r="A93">
        <v>88065565446</v>
      </c>
      <c r="B93">
        <v>44093</v>
      </c>
      <c r="C93" t="s">
        <v>153</v>
      </c>
      <c r="D93" t="s">
        <v>1146</v>
      </c>
      <c r="E93" t="s">
        <v>8</v>
      </c>
      <c r="F93" t="s">
        <v>42</v>
      </c>
      <c r="G93" t="s">
        <v>943</v>
      </c>
      <c r="H93" t="s">
        <v>43</v>
      </c>
      <c r="I93" t="s">
        <v>104</v>
      </c>
      <c r="J93" t="s">
        <v>911</v>
      </c>
      <c r="K93" t="s">
        <v>926</v>
      </c>
      <c r="L93">
        <v>13</v>
      </c>
      <c r="M93">
        <v>10</v>
      </c>
      <c r="N93">
        <v>89</v>
      </c>
      <c r="O93">
        <f>StoreData!$N93*StoreData!$L93</f>
        <v>1157</v>
      </c>
      <c r="P93">
        <f>StoreData!$N93*StoreData!$M93</f>
        <v>890</v>
      </c>
      <c r="Q93">
        <f>StoreData!$O93-StoreData!$P93</f>
        <v>267</v>
      </c>
      <c r="R93">
        <f>MONTH(StoreData!$B93)</f>
        <v>9</v>
      </c>
      <c r="S93" t="str">
        <f>IF(StoreData!$R93=9,"August","Sept")</f>
        <v>August</v>
      </c>
    </row>
    <row r="94" spans="1:19" x14ac:dyDescent="0.3">
      <c r="A94">
        <v>88065565447</v>
      </c>
      <c r="B94">
        <v>44094</v>
      </c>
      <c r="C94" t="s">
        <v>154</v>
      </c>
      <c r="D94" t="s">
        <v>1145</v>
      </c>
      <c r="E94" t="s">
        <v>9</v>
      </c>
      <c r="F94" t="s">
        <v>38</v>
      </c>
      <c r="G94" t="s">
        <v>944</v>
      </c>
      <c r="H94" t="s">
        <v>39</v>
      </c>
      <c r="I94" t="s">
        <v>104</v>
      </c>
      <c r="J94" t="s">
        <v>912</v>
      </c>
      <c r="K94" t="s">
        <v>926</v>
      </c>
      <c r="L94">
        <v>15</v>
      </c>
      <c r="M94">
        <v>12</v>
      </c>
      <c r="N94">
        <v>77</v>
      </c>
      <c r="O94">
        <f>StoreData!$N94*StoreData!$L94</f>
        <v>1155</v>
      </c>
      <c r="P94">
        <f>StoreData!$N94*StoreData!$M94</f>
        <v>924</v>
      </c>
      <c r="Q94">
        <f>StoreData!$O94-StoreData!$P94</f>
        <v>231</v>
      </c>
      <c r="R94">
        <f>MONTH(StoreData!$B94)</f>
        <v>9</v>
      </c>
      <c r="S94" t="str">
        <f>IF(StoreData!$R94=9,"August","Sept")</f>
        <v>August</v>
      </c>
    </row>
    <row r="95" spans="1:19" x14ac:dyDescent="0.3">
      <c r="A95">
        <v>88065565448</v>
      </c>
      <c r="B95">
        <v>44095</v>
      </c>
      <c r="C95" t="s">
        <v>155</v>
      </c>
      <c r="D95" t="s">
        <v>1146</v>
      </c>
      <c r="E95" t="s">
        <v>10</v>
      </c>
      <c r="F95" t="s">
        <v>42</v>
      </c>
      <c r="G95" t="s">
        <v>943</v>
      </c>
      <c r="H95" t="s">
        <v>43</v>
      </c>
      <c r="I95" t="s">
        <v>104</v>
      </c>
      <c r="J95" t="s">
        <v>913</v>
      </c>
      <c r="K95" t="s">
        <v>926</v>
      </c>
      <c r="L95">
        <v>20</v>
      </c>
      <c r="M95">
        <v>17</v>
      </c>
      <c r="N95">
        <v>68</v>
      </c>
      <c r="O95">
        <f>StoreData!$N95*StoreData!$L95</f>
        <v>1360</v>
      </c>
      <c r="P95">
        <f>StoreData!$N95*StoreData!$M95</f>
        <v>1156</v>
      </c>
      <c r="Q95">
        <f>StoreData!$O95-StoreData!$P95</f>
        <v>204</v>
      </c>
      <c r="R95">
        <f>MONTH(StoreData!$B95)</f>
        <v>9</v>
      </c>
      <c r="S95" t="str">
        <f>IF(StoreData!$R95=9,"August","Sept")</f>
        <v>August</v>
      </c>
    </row>
    <row r="96" spans="1:19" x14ac:dyDescent="0.3">
      <c r="A96">
        <v>88065565449</v>
      </c>
      <c r="B96">
        <v>44096</v>
      </c>
      <c r="C96" t="s">
        <v>156</v>
      </c>
      <c r="D96" t="s">
        <v>1145</v>
      </c>
      <c r="E96" t="s">
        <v>11</v>
      </c>
      <c r="F96" t="s">
        <v>38</v>
      </c>
      <c r="G96" t="s">
        <v>944</v>
      </c>
      <c r="H96" t="s">
        <v>39</v>
      </c>
      <c r="I96" t="s">
        <v>104</v>
      </c>
      <c r="J96" t="s">
        <v>914</v>
      </c>
      <c r="K96" t="s">
        <v>926</v>
      </c>
      <c r="L96">
        <v>12</v>
      </c>
      <c r="M96">
        <v>9</v>
      </c>
      <c r="N96">
        <v>15</v>
      </c>
      <c r="O96">
        <f>StoreData!$N96*StoreData!$L96</f>
        <v>180</v>
      </c>
      <c r="P96">
        <f>StoreData!$N96*StoreData!$M96</f>
        <v>135</v>
      </c>
      <c r="Q96">
        <f>StoreData!$O96-StoreData!$P96</f>
        <v>45</v>
      </c>
      <c r="R96">
        <f>MONTH(StoreData!$B96)</f>
        <v>9</v>
      </c>
      <c r="S96" t="str">
        <f>IF(StoreData!$R96=9,"August","Sept")</f>
        <v>August</v>
      </c>
    </row>
    <row r="97" spans="1:19" x14ac:dyDescent="0.3">
      <c r="A97">
        <v>88065565450</v>
      </c>
      <c r="B97">
        <v>44097</v>
      </c>
      <c r="C97" t="s">
        <v>157</v>
      </c>
      <c r="D97" t="s">
        <v>1146</v>
      </c>
      <c r="E97" t="s">
        <v>12</v>
      </c>
      <c r="F97" t="s">
        <v>42</v>
      </c>
      <c r="G97" t="s">
        <v>943</v>
      </c>
      <c r="H97" t="s">
        <v>43</v>
      </c>
      <c r="I97" t="s">
        <v>104</v>
      </c>
      <c r="J97" t="s">
        <v>915</v>
      </c>
      <c r="K97" t="s">
        <v>926</v>
      </c>
      <c r="L97">
        <v>16</v>
      </c>
      <c r="M97">
        <v>13</v>
      </c>
      <c r="N97">
        <v>47</v>
      </c>
      <c r="O97">
        <f>StoreData!$N97*StoreData!$L97</f>
        <v>752</v>
      </c>
      <c r="P97">
        <f>StoreData!$N97*StoreData!$M97</f>
        <v>611</v>
      </c>
      <c r="Q97">
        <f>StoreData!$O97-StoreData!$P97</f>
        <v>141</v>
      </c>
      <c r="R97">
        <f>MONTH(StoreData!$B97)</f>
        <v>9</v>
      </c>
      <c r="S97" t="str">
        <f>IF(StoreData!$R97=9,"August","Sept")</f>
        <v>August</v>
      </c>
    </row>
    <row r="98" spans="1:19" x14ac:dyDescent="0.3">
      <c r="A98">
        <v>88065565451</v>
      </c>
      <c r="B98">
        <v>44098</v>
      </c>
      <c r="C98" t="s">
        <v>158</v>
      </c>
      <c r="D98" t="s">
        <v>1145</v>
      </c>
      <c r="E98" t="s">
        <v>13</v>
      </c>
      <c r="F98" t="s">
        <v>38</v>
      </c>
      <c r="G98" t="s">
        <v>944</v>
      </c>
      <c r="H98" t="s">
        <v>39</v>
      </c>
      <c r="I98" t="s">
        <v>104</v>
      </c>
      <c r="J98" t="s">
        <v>916</v>
      </c>
      <c r="K98" t="s">
        <v>926</v>
      </c>
      <c r="L98">
        <v>20</v>
      </c>
      <c r="M98">
        <v>17</v>
      </c>
      <c r="N98">
        <v>6</v>
      </c>
      <c r="O98">
        <f>StoreData!$N98*StoreData!$L98</f>
        <v>120</v>
      </c>
      <c r="P98">
        <f>StoreData!$N98*StoreData!$M98</f>
        <v>102</v>
      </c>
      <c r="Q98">
        <f>StoreData!$O98-StoreData!$P98</f>
        <v>18</v>
      </c>
      <c r="R98">
        <f>MONTH(StoreData!$B98)</f>
        <v>9</v>
      </c>
      <c r="S98" t="str">
        <f>IF(StoreData!$R98=9,"August","Sept")</f>
        <v>August</v>
      </c>
    </row>
    <row r="99" spans="1:19" x14ac:dyDescent="0.3">
      <c r="A99">
        <v>88065565452</v>
      </c>
      <c r="B99">
        <v>44099</v>
      </c>
      <c r="C99" t="s">
        <v>159</v>
      </c>
      <c r="D99" t="s">
        <v>1146</v>
      </c>
      <c r="E99" t="s">
        <v>14</v>
      </c>
      <c r="F99" t="s">
        <v>42</v>
      </c>
      <c r="G99" t="s">
        <v>943</v>
      </c>
      <c r="H99" t="s">
        <v>43</v>
      </c>
      <c r="I99" t="s">
        <v>104</v>
      </c>
      <c r="J99" t="s">
        <v>917</v>
      </c>
      <c r="K99" t="s">
        <v>926</v>
      </c>
      <c r="L99">
        <v>12</v>
      </c>
      <c r="M99">
        <v>9</v>
      </c>
      <c r="N99">
        <v>10</v>
      </c>
      <c r="O99">
        <f>StoreData!$N99*StoreData!$L99</f>
        <v>120</v>
      </c>
      <c r="P99">
        <f>StoreData!$N99*StoreData!$M99</f>
        <v>90</v>
      </c>
      <c r="Q99">
        <f>StoreData!$O99-StoreData!$P99</f>
        <v>30</v>
      </c>
      <c r="R99">
        <f>MONTH(StoreData!$B99)</f>
        <v>9</v>
      </c>
      <c r="S99" t="str">
        <f>IF(StoreData!$R99=9,"August","Sept")</f>
        <v>August</v>
      </c>
    </row>
    <row r="100" spans="1:19" x14ac:dyDescent="0.3">
      <c r="A100">
        <v>88065565453</v>
      </c>
      <c r="B100">
        <v>44103</v>
      </c>
      <c r="C100" t="s">
        <v>160</v>
      </c>
      <c r="D100" t="s">
        <v>1146</v>
      </c>
      <c r="E100" t="s">
        <v>15</v>
      </c>
      <c r="F100" t="s">
        <v>38</v>
      </c>
      <c r="G100" t="s">
        <v>944</v>
      </c>
      <c r="H100" t="s">
        <v>39</v>
      </c>
      <c r="I100" t="s">
        <v>104</v>
      </c>
      <c r="J100" t="s">
        <v>918</v>
      </c>
      <c r="K100" t="s">
        <v>926</v>
      </c>
      <c r="L100">
        <v>10</v>
      </c>
      <c r="M100">
        <v>7</v>
      </c>
      <c r="N100">
        <v>11</v>
      </c>
      <c r="O100">
        <f>StoreData!$N100*StoreData!$L100</f>
        <v>110</v>
      </c>
      <c r="P100">
        <f>StoreData!$N100*StoreData!$M100</f>
        <v>77</v>
      </c>
      <c r="Q100">
        <f>StoreData!$O100-StoreData!$P100</f>
        <v>33</v>
      </c>
      <c r="R100">
        <f>MONTH(StoreData!$B100)</f>
        <v>9</v>
      </c>
      <c r="S100" t="str">
        <f>IF(StoreData!$R100=9,"August","Sept")</f>
        <v>August</v>
      </c>
    </row>
    <row r="101" spans="1:19" x14ac:dyDescent="0.3">
      <c r="A101">
        <v>88065565454</v>
      </c>
      <c r="B101">
        <v>44102</v>
      </c>
      <c r="C101" t="s">
        <v>161</v>
      </c>
      <c r="D101" t="s">
        <v>1146</v>
      </c>
      <c r="E101" t="s">
        <v>59</v>
      </c>
      <c r="F101" t="s">
        <v>42</v>
      </c>
      <c r="G101" t="s">
        <v>943</v>
      </c>
      <c r="H101" t="s">
        <v>43</v>
      </c>
      <c r="I101" t="s">
        <v>104</v>
      </c>
      <c r="J101" t="s">
        <v>919</v>
      </c>
      <c r="K101" t="s">
        <v>926</v>
      </c>
      <c r="L101">
        <v>15</v>
      </c>
      <c r="M101">
        <v>12</v>
      </c>
      <c r="N101">
        <v>60</v>
      </c>
      <c r="O101">
        <f>StoreData!$N101*StoreData!$L101</f>
        <v>900</v>
      </c>
      <c r="P101">
        <f>StoreData!$N101*StoreData!$M101</f>
        <v>720</v>
      </c>
      <c r="Q101">
        <f>StoreData!$O101-StoreData!$P101</f>
        <v>180</v>
      </c>
      <c r="R101">
        <f>MONTH(StoreData!$B101)</f>
        <v>9</v>
      </c>
      <c r="S101" t="str">
        <f>IF(StoreData!$R101=9,"August","Sept")</f>
        <v>August</v>
      </c>
    </row>
    <row r="102" spans="1:19" x14ac:dyDescent="0.3">
      <c r="A102">
        <v>88065565455</v>
      </c>
      <c r="B102">
        <v>44102</v>
      </c>
      <c r="C102" t="s">
        <v>162</v>
      </c>
      <c r="D102" t="s">
        <v>1146</v>
      </c>
      <c r="E102" t="s">
        <v>60</v>
      </c>
      <c r="F102" t="s">
        <v>38</v>
      </c>
      <c r="G102" t="s">
        <v>944</v>
      </c>
      <c r="H102" t="s">
        <v>39</v>
      </c>
      <c r="I102" t="s">
        <v>104</v>
      </c>
      <c r="J102" t="s">
        <v>920</v>
      </c>
      <c r="K102" t="s">
        <v>926</v>
      </c>
      <c r="L102">
        <v>15</v>
      </c>
      <c r="M102">
        <v>12</v>
      </c>
      <c r="N102">
        <v>89</v>
      </c>
      <c r="O102">
        <f>StoreData!$N102*StoreData!$L102</f>
        <v>1335</v>
      </c>
      <c r="P102">
        <f>StoreData!$N102*StoreData!$M102</f>
        <v>1068</v>
      </c>
      <c r="Q102">
        <f>StoreData!$O102-StoreData!$P102</f>
        <v>267</v>
      </c>
      <c r="R102">
        <f>MONTH(StoreData!$B102)</f>
        <v>9</v>
      </c>
      <c r="S102" t="str">
        <f>IF(StoreData!$R102=9,"August","Sept")</f>
        <v>August</v>
      </c>
    </row>
    <row r="103" spans="1:19" x14ac:dyDescent="0.3">
      <c r="A103">
        <v>88065565456</v>
      </c>
      <c r="B103">
        <v>44103</v>
      </c>
      <c r="C103" t="s">
        <v>163</v>
      </c>
      <c r="D103" t="s">
        <v>1146</v>
      </c>
      <c r="E103" t="s">
        <v>61</v>
      </c>
      <c r="F103" t="s">
        <v>42</v>
      </c>
      <c r="G103" t="s">
        <v>943</v>
      </c>
      <c r="H103" t="s">
        <v>43</v>
      </c>
      <c r="I103" t="s">
        <v>104</v>
      </c>
      <c r="J103" t="s">
        <v>921</v>
      </c>
      <c r="K103" t="s">
        <v>926</v>
      </c>
      <c r="L103">
        <v>20</v>
      </c>
      <c r="M103">
        <v>17</v>
      </c>
      <c r="N103">
        <v>77</v>
      </c>
      <c r="O103">
        <f>StoreData!$N103*StoreData!$L103</f>
        <v>1540</v>
      </c>
      <c r="P103">
        <f>StoreData!$N103*StoreData!$M103</f>
        <v>1309</v>
      </c>
      <c r="Q103">
        <f>StoreData!$O103-StoreData!$P103</f>
        <v>231</v>
      </c>
      <c r="R103">
        <f>MONTH(StoreData!$B103)</f>
        <v>9</v>
      </c>
      <c r="S103" t="str">
        <f>IF(StoreData!$R103=9,"August","Sept")</f>
        <v>August</v>
      </c>
    </row>
    <row r="104" spans="1:19" x14ac:dyDescent="0.3">
      <c r="A104">
        <v>88065565457</v>
      </c>
      <c r="B104">
        <v>44104</v>
      </c>
      <c r="C104" t="s">
        <v>164</v>
      </c>
      <c r="D104" t="s">
        <v>1146</v>
      </c>
      <c r="E104" t="s">
        <v>63</v>
      </c>
      <c r="F104" t="s">
        <v>38</v>
      </c>
      <c r="G104" t="s">
        <v>944</v>
      </c>
      <c r="H104" t="s">
        <v>39</v>
      </c>
      <c r="I104" t="s">
        <v>104</v>
      </c>
      <c r="J104" t="s">
        <v>922</v>
      </c>
      <c r="K104" t="s">
        <v>926</v>
      </c>
      <c r="L104">
        <v>12</v>
      </c>
      <c r="M104">
        <v>9</v>
      </c>
      <c r="N104">
        <v>68</v>
      </c>
      <c r="O104">
        <f>StoreData!$N104*StoreData!$L104</f>
        <v>816</v>
      </c>
      <c r="P104">
        <f>StoreData!$N104*StoreData!$M104</f>
        <v>612</v>
      </c>
      <c r="Q104">
        <f>StoreData!$O104-StoreData!$P104</f>
        <v>204</v>
      </c>
      <c r="R104">
        <f>MONTH(StoreData!$B104)</f>
        <v>9</v>
      </c>
      <c r="S104" t="str">
        <f>IF(StoreData!$R104=9,"August","Sept")</f>
        <v>August</v>
      </c>
    </row>
    <row r="105" spans="1:19" x14ac:dyDescent="0.3">
      <c r="A105">
        <v>88065565458</v>
      </c>
      <c r="B105">
        <v>44094</v>
      </c>
      <c r="C105" t="s">
        <v>165</v>
      </c>
      <c r="D105" t="s">
        <v>1146</v>
      </c>
      <c r="E105" t="s">
        <v>16</v>
      </c>
      <c r="F105" t="s">
        <v>42</v>
      </c>
      <c r="G105" t="s">
        <v>943</v>
      </c>
      <c r="H105" t="s">
        <v>43</v>
      </c>
      <c r="I105" t="s">
        <v>40</v>
      </c>
      <c r="J105" t="s">
        <v>923</v>
      </c>
      <c r="K105" t="s">
        <v>926</v>
      </c>
      <c r="L105">
        <v>13</v>
      </c>
      <c r="M105">
        <v>10</v>
      </c>
      <c r="N105">
        <v>15</v>
      </c>
      <c r="O105">
        <f>StoreData!$N105*StoreData!$L105</f>
        <v>195</v>
      </c>
      <c r="P105">
        <f>StoreData!$N105*StoreData!$M105</f>
        <v>150</v>
      </c>
      <c r="Q105">
        <f>StoreData!$O105-StoreData!$P105</f>
        <v>45</v>
      </c>
      <c r="R105">
        <f>MONTH(StoreData!$B105)</f>
        <v>9</v>
      </c>
      <c r="S105" t="str">
        <f>IF(StoreData!$R105=9,"August","Sept")</f>
        <v>August</v>
      </c>
    </row>
    <row r="106" spans="1:19" x14ac:dyDescent="0.3">
      <c r="A106">
        <v>88065565459</v>
      </c>
      <c r="B106">
        <v>44095</v>
      </c>
      <c r="C106" t="s">
        <v>166</v>
      </c>
      <c r="D106" t="s">
        <v>1145</v>
      </c>
      <c r="E106" t="s">
        <v>66</v>
      </c>
      <c r="F106" t="s">
        <v>38</v>
      </c>
      <c r="G106" t="s">
        <v>944</v>
      </c>
      <c r="H106" t="s">
        <v>39</v>
      </c>
      <c r="I106" t="s">
        <v>40</v>
      </c>
      <c r="J106" t="s">
        <v>924</v>
      </c>
      <c r="K106" t="s">
        <v>926</v>
      </c>
      <c r="L106">
        <v>15</v>
      </c>
      <c r="M106">
        <v>12</v>
      </c>
      <c r="N106">
        <v>47</v>
      </c>
      <c r="O106">
        <f>StoreData!$N106*StoreData!$L106</f>
        <v>705</v>
      </c>
      <c r="P106">
        <f>StoreData!$N106*StoreData!$M106</f>
        <v>564</v>
      </c>
      <c r="Q106">
        <f>StoreData!$O106-StoreData!$P106</f>
        <v>141</v>
      </c>
      <c r="R106">
        <f>MONTH(StoreData!$B106)</f>
        <v>9</v>
      </c>
      <c r="S106" t="str">
        <f>IF(StoreData!$R106=9,"August","Sept")</f>
        <v>August</v>
      </c>
    </row>
    <row r="107" spans="1:19" x14ac:dyDescent="0.3">
      <c r="A107">
        <v>88065565460</v>
      </c>
      <c r="B107">
        <v>44096</v>
      </c>
      <c r="C107" t="s">
        <v>167</v>
      </c>
      <c r="D107" t="s">
        <v>1146</v>
      </c>
      <c r="E107" t="s">
        <v>68</v>
      </c>
      <c r="F107" t="s">
        <v>42</v>
      </c>
      <c r="G107" t="s">
        <v>943</v>
      </c>
      <c r="H107" t="s">
        <v>43</v>
      </c>
      <c r="I107" t="s">
        <v>40</v>
      </c>
      <c r="J107" t="s">
        <v>925</v>
      </c>
      <c r="K107" t="s">
        <v>926</v>
      </c>
      <c r="L107">
        <v>14</v>
      </c>
      <c r="M107">
        <v>11</v>
      </c>
      <c r="N107">
        <v>6</v>
      </c>
      <c r="O107">
        <f>StoreData!$N107*StoreData!$L107</f>
        <v>84</v>
      </c>
      <c r="P107">
        <f>StoreData!$N107*StoreData!$M107</f>
        <v>66</v>
      </c>
      <c r="Q107">
        <f>StoreData!$O107-StoreData!$P107</f>
        <v>18</v>
      </c>
      <c r="R107">
        <f>MONTH(StoreData!$B107)</f>
        <v>9</v>
      </c>
      <c r="S107" t="str">
        <f>IF(StoreData!$R107=9,"August","Sept")</f>
        <v>August</v>
      </c>
    </row>
    <row r="108" spans="1:19" x14ac:dyDescent="0.3">
      <c r="A108">
        <v>88065565461</v>
      </c>
      <c r="B108">
        <v>44097</v>
      </c>
      <c r="C108" t="s">
        <v>168</v>
      </c>
      <c r="D108" t="s">
        <v>1145</v>
      </c>
      <c r="E108" t="s">
        <v>70</v>
      </c>
      <c r="F108" t="s">
        <v>38</v>
      </c>
      <c r="G108" t="s">
        <v>944</v>
      </c>
      <c r="H108" t="s">
        <v>39</v>
      </c>
      <c r="I108" t="s">
        <v>40</v>
      </c>
      <c r="J108" t="s">
        <v>938</v>
      </c>
      <c r="K108" t="s">
        <v>926</v>
      </c>
      <c r="L108">
        <v>30</v>
      </c>
      <c r="M108">
        <v>27</v>
      </c>
      <c r="N108">
        <v>10</v>
      </c>
      <c r="O108">
        <f>StoreData!$N108*StoreData!$L108</f>
        <v>300</v>
      </c>
      <c r="P108">
        <f>StoreData!$N108*StoreData!$M108</f>
        <v>270</v>
      </c>
      <c r="Q108">
        <f>StoreData!$O108-StoreData!$P108</f>
        <v>30</v>
      </c>
      <c r="R108">
        <f>MONTH(StoreData!$B108)</f>
        <v>9</v>
      </c>
      <c r="S108" t="str">
        <f>IF(StoreData!$R108=9,"August","Sept")</f>
        <v>August</v>
      </c>
    </row>
    <row r="109" spans="1:19" x14ac:dyDescent="0.3">
      <c r="A109">
        <v>88065565462</v>
      </c>
      <c r="B109">
        <v>44098</v>
      </c>
      <c r="C109" t="s">
        <v>169</v>
      </c>
      <c r="D109" t="s">
        <v>1145</v>
      </c>
      <c r="E109" t="s">
        <v>72</v>
      </c>
      <c r="F109" t="s">
        <v>42</v>
      </c>
      <c r="G109" t="s">
        <v>943</v>
      </c>
      <c r="H109" t="s">
        <v>43</v>
      </c>
      <c r="I109" t="s">
        <v>40</v>
      </c>
      <c r="J109" t="s">
        <v>939</v>
      </c>
      <c r="K109" t="s">
        <v>926</v>
      </c>
      <c r="L109">
        <v>16</v>
      </c>
      <c r="M109">
        <v>13</v>
      </c>
      <c r="N109">
        <v>11</v>
      </c>
      <c r="O109">
        <f>StoreData!$N109*StoreData!$L109</f>
        <v>176</v>
      </c>
      <c r="P109">
        <f>StoreData!$N109*StoreData!$M109</f>
        <v>143</v>
      </c>
      <c r="Q109">
        <f>StoreData!$O109-StoreData!$P109</f>
        <v>33</v>
      </c>
      <c r="R109">
        <f>MONTH(StoreData!$B109)</f>
        <v>9</v>
      </c>
      <c r="S109" t="str">
        <f>IF(StoreData!$R109=9,"August","Sept")</f>
        <v>August</v>
      </c>
    </row>
    <row r="110" spans="1:19" x14ac:dyDescent="0.3">
      <c r="A110">
        <v>88065565463</v>
      </c>
      <c r="B110">
        <v>44099</v>
      </c>
      <c r="C110" t="s">
        <v>170</v>
      </c>
      <c r="D110" t="s">
        <v>1145</v>
      </c>
      <c r="E110" t="s">
        <v>74</v>
      </c>
      <c r="F110" t="s">
        <v>38</v>
      </c>
      <c r="G110" t="s">
        <v>944</v>
      </c>
      <c r="H110" t="s">
        <v>39</v>
      </c>
      <c r="I110" t="s">
        <v>40</v>
      </c>
      <c r="J110" t="s">
        <v>927</v>
      </c>
      <c r="K110" t="s">
        <v>941</v>
      </c>
      <c r="L110">
        <v>9</v>
      </c>
      <c r="M110">
        <v>6</v>
      </c>
      <c r="N110">
        <v>60</v>
      </c>
      <c r="O110">
        <f>StoreData!$N110*StoreData!$L110</f>
        <v>540</v>
      </c>
      <c r="P110">
        <f>StoreData!$N110*StoreData!$M110</f>
        <v>360</v>
      </c>
      <c r="Q110">
        <f>StoreData!$O110-StoreData!$P110</f>
        <v>180</v>
      </c>
      <c r="R110">
        <f>MONTH(StoreData!$B110)</f>
        <v>9</v>
      </c>
      <c r="S110" t="str">
        <f>IF(StoreData!$R110=9,"August","Sept")</f>
        <v>August</v>
      </c>
    </row>
    <row r="111" spans="1:19" x14ac:dyDescent="0.3">
      <c r="A111">
        <v>88065565464</v>
      </c>
      <c r="B111">
        <v>44103</v>
      </c>
      <c r="C111" t="s">
        <v>171</v>
      </c>
      <c r="D111" t="s">
        <v>1145</v>
      </c>
      <c r="E111" t="s">
        <v>76</v>
      </c>
      <c r="F111" t="s">
        <v>45</v>
      </c>
      <c r="G111" t="s">
        <v>943</v>
      </c>
      <c r="H111" t="s">
        <v>46</v>
      </c>
      <c r="I111" t="s">
        <v>40</v>
      </c>
      <c r="J111" t="s">
        <v>928</v>
      </c>
      <c r="K111" t="s">
        <v>941</v>
      </c>
      <c r="L111">
        <v>5</v>
      </c>
      <c r="M111">
        <v>2</v>
      </c>
      <c r="N111">
        <v>89</v>
      </c>
      <c r="O111">
        <f>StoreData!$N111*StoreData!$L111</f>
        <v>445</v>
      </c>
      <c r="P111">
        <f>StoreData!$N111*StoreData!$M111</f>
        <v>178</v>
      </c>
      <c r="Q111">
        <f>StoreData!$O111-StoreData!$P111</f>
        <v>267</v>
      </c>
      <c r="R111">
        <f>MONTH(StoreData!$B111)</f>
        <v>9</v>
      </c>
      <c r="S111" t="str">
        <f>IF(StoreData!$R111=9,"August","Sept")</f>
        <v>August</v>
      </c>
    </row>
    <row r="112" spans="1:19" x14ac:dyDescent="0.3">
      <c r="A112">
        <v>88065565465</v>
      </c>
      <c r="B112">
        <v>44102</v>
      </c>
      <c r="C112" t="s">
        <v>172</v>
      </c>
      <c r="D112" t="s">
        <v>1146</v>
      </c>
      <c r="E112" t="s">
        <v>78</v>
      </c>
      <c r="F112" t="s">
        <v>48</v>
      </c>
      <c r="G112" t="s">
        <v>944</v>
      </c>
      <c r="H112" t="s">
        <v>49</v>
      </c>
      <c r="I112" t="s">
        <v>40</v>
      </c>
      <c r="J112" t="s">
        <v>929</v>
      </c>
      <c r="K112" t="s">
        <v>941</v>
      </c>
      <c r="L112">
        <v>18</v>
      </c>
      <c r="M112">
        <v>15</v>
      </c>
      <c r="N112">
        <v>77</v>
      </c>
      <c r="O112">
        <f>StoreData!$N112*StoreData!$L112</f>
        <v>1386</v>
      </c>
      <c r="P112">
        <f>StoreData!$N112*StoreData!$M112</f>
        <v>1155</v>
      </c>
      <c r="Q112">
        <f>StoreData!$O112-StoreData!$P112</f>
        <v>231</v>
      </c>
      <c r="R112">
        <f>MONTH(StoreData!$B112)</f>
        <v>9</v>
      </c>
      <c r="S112" t="str">
        <f>IF(StoreData!$R112=9,"August","Sept")</f>
        <v>August</v>
      </c>
    </row>
    <row r="113" spans="1:19" x14ac:dyDescent="0.3">
      <c r="A113">
        <v>88065565466</v>
      </c>
      <c r="B113">
        <v>44102</v>
      </c>
      <c r="C113" t="s">
        <v>173</v>
      </c>
      <c r="D113" t="s">
        <v>1146</v>
      </c>
      <c r="E113" t="s">
        <v>80</v>
      </c>
      <c r="F113" t="s">
        <v>45</v>
      </c>
      <c r="G113" t="s">
        <v>943</v>
      </c>
      <c r="H113" t="s">
        <v>46</v>
      </c>
      <c r="I113" t="s">
        <v>40</v>
      </c>
      <c r="J113" t="s">
        <v>930</v>
      </c>
      <c r="K113" t="s">
        <v>941</v>
      </c>
      <c r="L113">
        <v>10</v>
      </c>
      <c r="M113">
        <v>7</v>
      </c>
      <c r="N113">
        <v>68</v>
      </c>
      <c r="O113">
        <f>StoreData!$N113*StoreData!$L113</f>
        <v>680</v>
      </c>
      <c r="P113">
        <f>StoreData!$N113*StoreData!$M113</f>
        <v>476</v>
      </c>
      <c r="Q113">
        <f>StoreData!$O113-StoreData!$P113</f>
        <v>204</v>
      </c>
      <c r="R113">
        <f>MONTH(StoreData!$B113)</f>
        <v>9</v>
      </c>
      <c r="S113" t="str">
        <f>IF(StoreData!$R113=9,"August","Sept")</f>
        <v>August</v>
      </c>
    </row>
    <row r="114" spans="1:19" x14ac:dyDescent="0.3">
      <c r="A114">
        <v>88065565467</v>
      </c>
      <c r="B114">
        <v>44103</v>
      </c>
      <c r="C114" t="s">
        <v>174</v>
      </c>
      <c r="D114" t="s">
        <v>1146</v>
      </c>
      <c r="E114" t="s">
        <v>82</v>
      </c>
      <c r="F114" t="s">
        <v>48</v>
      </c>
      <c r="G114" t="s">
        <v>944</v>
      </c>
      <c r="H114" t="s">
        <v>49</v>
      </c>
      <c r="I114" t="s">
        <v>40</v>
      </c>
      <c r="J114" t="s">
        <v>931</v>
      </c>
      <c r="K114" t="s">
        <v>941</v>
      </c>
      <c r="L114">
        <v>20</v>
      </c>
      <c r="M114">
        <v>17</v>
      </c>
      <c r="N114">
        <v>15</v>
      </c>
      <c r="O114">
        <f>StoreData!$N114*StoreData!$L114</f>
        <v>300</v>
      </c>
      <c r="P114">
        <f>StoreData!$N114*StoreData!$M114</f>
        <v>255</v>
      </c>
      <c r="Q114">
        <f>StoreData!$O114-StoreData!$P114</f>
        <v>45</v>
      </c>
      <c r="R114">
        <f>MONTH(StoreData!$B114)</f>
        <v>9</v>
      </c>
      <c r="S114" t="str">
        <f>IF(StoreData!$R114=9,"August","Sept")</f>
        <v>August</v>
      </c>
    </row>
    <row r="115" spans="1:19" x14ac:dyDescent="0.3">
      <c r="A115">
        <v>88065565468</v>
      </c>
      <c r="B115">
        <v>44104</v>
      </c>
      <c r="C115" t="s">
        <v>175</v>
      </c>
      <c r="D115" t="s">
        <v>1146</v>
      </c>
      <c r="E115" t="s">
        <v>84</v>
      </c>
      <c r="F115" t="s">
        <v>45</v>
      </c>
      <c r="G115" t="s">
        <v>943</v>
      </c>
      <c r="H115" t="s">
        <v>46</v>
      </c>
      <c r="I115" t="s">
        <v>40</v>
      </c>
      <c r="J115" t="s">
        <v>932</v>
      </c>
      <c r="K115" t="s">
        <v>941</v>
      </c>
      <c r="L115">
        <v>70</v>
      </c>
      <c r="M115">
        <v>67</v>
      </c>
      <c r="N115">
        <v>47</v>
      </c>
      <c r="O115">
        <f>StoreData!$N115*StoreData!$L115</f>
        <v>3290</v>
      </c>
      <c r="P115">
        <f>StoreData!$N115*StoreData!$M115</f>
        <v>3149</v>
      </c>
      <c r="Q115">
        <f>StoreData!$O115-StoreData!$P115</f>
        <v>141</v>
      </c>
      <c r="R115">
        <f>MONTH(StoreData!$B115)</f>
        <v>9</v>
      </c>
      <c r="S115" t="str">
        <f>IF(StoreData!$R115=9,"August","Sept")</f>
        <v>August</v>
      </c>
    </row>
    <row r="116" spans="1:19" x14ac:dyDescent="0.3">
      <c r="A116">
        <v>88065565469</v>
      </c>
      <c r="B116">
        <v>44044</v>
      </c>
      <c r="C116" t="s">
        <v>176</v>
      </c>
      <c r="D116" t="s">
        <v>1145</v>
      </c>
      <c r="E116" t="s">
        <v>16</v>
      </c>
      <c r="F116" t="s">
        <v>48</v>
      </c>
      <c r="G116" t="s">
        <v>944</v>
      </c>
      <c r="H116" t="s">
        <v>49</v>
      </c>
      <c r="I116" t="s">
        <v>40</v>
      </c>
      <c r="J116" t="s">
        <v>940</v>
      </c>
      <c r="K116" t="s">
        <v>941</v>
      </c>
      <c r="L116">
        <v>15</v>
      </c>
      <c r="M116">
        <v>12</v>
      </c>
      <c r="N116">
        <v>6</v>
      </c>
      <c r="O116">
        <f>StoreData!$N116*StoreData!$L116</f>
        <v>90</v>
      </c>
      <c r="P116">
        <f>StoreData!$N116*StoreData!$M116</f>
        <v>72</v>
      </c>
      <c r="Q116">
        <f>StoreData!$O116-StoreData!$P116</f>
        <v>18</v>
      </c>
      <c r="R116">
        <f>MONTH(StoreData!$B116)</f>
        <v>8</v>
      </c>
      <c r="S116" t="str">
        <f>IF(StoreData!$R116=9,"August","Sept")</f>
        <v>Sept</v>
      </c>
    </row>
    <row r="117" spans="1:19" x14ac:dyDescent="0.3">
      <c r="A117">
        <v>88065565470</v>
      </c>
      <c r="B117">
        <v>44045</v>
      </c>
      <c r="C117" t="s">
        <v>177</v>
      </c>
      <c r="D117" t="s">
        <v>1145</v>
      </c>
      <c r="E117" t="s">
        <v>88</v>
      </c>
      <c r="F117" t="s">
        <v>45</v>
      </c>
      <c r="G117" t="s">
        <v>943</v>
      </c>
      <c r="H117" t="s">
        <v>46</v>
      </c>
      <c r="I117" t="s">
        <v>40</v>
      </c>
      <c r="J117" t="s">
        <v>933</v>
      </c>
      <c r="K117" t="s">
        <v>941</v>
      </c>
      <c r="L117">
        <v>12</v>
      </c>
      <c r="M117">
        <v>9</v>
      </c>
      <c r="N117">
        <v>10</v>
      </c>
      <c r="O117">
        <f>StoreData!$N117*StoreData!$L117</f>
        <v>120</v>
      </c>
      <c r="P117">
        <f>StoreData!$N117*StoreData!$M117</f>
        <v>90</v>
      </c>
      <c r="Q117">
        <f>StoreData!$O117-StoreData!$P117</f>
        <v>30</v>
      </c>
      <c r="R117">
        <f>MONTH(StoreData!$B117)</f>
        <v>8</v>
      </c>
      <c r="S117" t="str">
        <f>IF(StoreData!$R117=9,"August","Sept")</f>
        <v>Sept</v>
      </c>
    </row>
    <row r="118" spans="1:19" x14ac:dyDescent="0.3">
      <c r="A118">
        <v>88065565471</v>
      </c>
      <c r="B118">
        <v>44046</v>
      </c>
      <c r="C118" t="s">
        <v>178</v>
      </c>
      <c r="D118" t="s">
        <v>1146</v>
      </c>
      <c r="E118" t="s">
        <v>14</v>
      </c>
      <c r="F118" t="s">
        <v>48</v>
      </c>
      <c r="G118" t="s">
        <v>944</v>
      </c>
      <c r="H118" t="s">
        <v>49</v>
      </c>
      <c r="I118" t="s">
        <v>40</v>
      </c>
      <c r="J118" t="s">
        <v>934</v>
      </c>
      <c r="K118" t="s">
        <v>941</v>
      </c>
      <c r="L118">
        <v>18</v>
      </c>
      <c r="M118">
        <v>15</v>
      </c>
      <c r="N118">
        <v>11</v>
      </c>
      <c r="O118">
        <f>StoreData!$N118*StoreData!$L118</f>
        <v>198</v>
      </c>
      <c r="P118">
        <f>StoreData!$N118*StoreData!$M118</f>
        <v>165</v>
      </c>
      <c r="Q118">
        <f>StoreData!$O118-StoreData!$P118</f>
        <v>33</v>
      </c>
      <c r="R118">
        <f>MONTH(StoreData!$B118)</f>
        <v>8</v>
      </c>
      <c r="S118" t="str">
        <f>IF(StoreData!$R118=9,"August","Sept")</f>
        <v>Sept</v>
      </c>
    </row>
    <row r="119" spans="1:19" x14ac:dyDescent="0.3">
      <c r="A119">
        <v>88065565472</v>
      </c>
      <c r="B119">
        <v>44047</v>
      </c>
      <c r="C119" t="s">
        <v>179</v>
      </c>
      <c r="D119" t="s">
        <v>1146</v>
      </c>
      <c r="E119" t="s">
        <v>92</v>
      </c>
      <c r="F119" t="s">
        <v>45</v>
      </c>
      <c r="G119" t="s">
        <v>943</v>
      </c>
      <c r="H119" t="s">
        <v>46</v>
      </c>
      <c r="I119" t="s">
        <v>40</v>
      </c>
      <c r="J119" t="s">
        <v>935</v>
      </c>
      <c r="K119" t="s">
        <v>941</v>
      </c>
      <c r="L119">
        <v>23</v>
      </c>
      <c r="M119">
        <v>20</v>
      </c>
      <c r="N119">
        <v>60</v>
      </c>
      <c r="O119">
        <f>StoreData!$N119*StoreData!$L119</f>
        <v>1380</v>
      </c>
      <c r="P119">
        <f>StoreData!$N119*StoreData!$M119</f>
        <v>1200</v>
      </c>
      <c r="Q119">
        <f>StoreData!$O119-StoreData!$P119</f>
        <v>180</v>
      </c>
      <c r="R119">
        <f>MONTH(StoreData!$B119)</f>
        <v>8</v>
      </c>
      <c r="S119" t="str">
        <f>IF(StoreData!$R119=9,"August","Sept")</f>
        <v>Sept</v>
      </c>
    </row>
    <row r="120" spans="1:19" x14ac:dyDescent="0.3">
      <c r="A120">
        <v>88065565473</v>
      </c>
      <c r="B120">
        <v>44048</v>
      </c>
      <c r="C120" t="s">
        <v>180</v>
      </c>
      <c r="D120" t="s">
        <v>1145</v>
      </c>
      <c r="E120" t="s">
        <v>94</v>
      </c>
      <c r="F120" t="s">
        <v>48</v>
      </c>
      <c r="G120" t="s">
        <v>944</v>
      </c>
      <c r="H120" t="s">
        <v>49</v>
      </c>
      <c r="I120" t="s">
        <v>40</v>
      </c>
      <c r="J120" t="s">
        <v>936</v>
      </c>
      <c r="K120" t="s">
        <v>941</v>
      </c>
      <c r="L120">
        <v>9</v>
      </c>
      <c r="M120">
        <v>6</v>
      </c>
      <c r="N120">
        <v>89</v>
      </c>
      <c r="O120">
        <f>StoreData!$N120*StoreData!$L120</f>
        <v>801</v>
      </c>
      <c r="P120">
        <f>StoreData!$N120*StoreData!$M120</f>
        <v>534</v>
      </c>
      <c r="Q120">
        <f>StoreData!$O120-StoreData!$P120</f>
        <v>267</v>
      </c>
      <c r="R120">
        <f>MONTH(StoreData!$B120)</f>
        <v>8</v>
      </c>
      <c r="S120" t="str">
        <f>IF(StoreData!$R120=9,"August","Sept")</f>
        <v>Sept</v>
      </c>
    </row>
    <row r="121" spans="1:19" x14ac:dyDescent="0.3">
      <c r="A121">
        <v>88065565474</v>
      </c>
      <c r="B121">
        <v>44052</v>
      </c>
      <c r="C121" t="s">
        <v>181</v>
      </c>
      <c r="D121" t="s">
        <v>1145</v>
      </c>
      <c r="E121" t="s">
        <v>96</v>
      </c>
      <c r="F121" t="s">
        <v>45</v>
      </c>
      <c r="G121" t="s">
        <v>943</v>
      </c>
      <c r="H121" t="s">
        <v>46</v>
      </c>
      <c r="I121" t="s">
        <v>40</v>
      </c>
      <c r="J121" t="s">
        <v>937</v>
      </c>
      <c r="K121" t="s">
        <v>941</v>
      </c>
      <c r="L121">
        <v>18</v>
      </c>
      <c r="M121">
        <v>15</v>
      </c>
      <c r="N121">
        <v>77</v>
      </c>
      <c r="O121">
        <f>StoreData!$N121*StoreData!$L121</f>
        <v>1386</v>
      </c>
      <c r="P121">
        <f>StoreData!$N121*StoreData!$M121</f>
        <v>1155</v>
      </c>
      <c r="Q121">
        <f>StoreData!$O121-StoreData!$P121</f>
        <v>231</v>
      </c>
      <c r="R121">
        <f>MONTH(StoreData!$B121)</f>
        <v>8</v>
      </c>
      <c r="S121" t="str">
        <f>IF(StoreData!$R121=9,"August","Sept")</f>
        <v>Sept</v>
      </c>
    </row>
    <row r="122" spans="1:19" x14ac:dyDescent="0.3">
      <c r="A122">
        <v>88065565475</v>
      </c>
      <c r="B122">
        <v>44051</v>
      </c>
      <c r="C122" t="s">
        <v>182</v>
      </c>
      <c r="D122" t="s">
        <v>1145</v>
      </c>
      <c r="E122" t="s">
        <v>16</v>
      </c>
      <c r="F122" t="s">
        <v>48</v>
      </c>
      <c r="G122" t="s">
        <v>944</v>
      </c>
      <c r="H122" t="s">
        <v>49</v>
      </c>
      <c r="I122" t="s">
        <v>40</v>
      </c>
      <c r="J122" t="s">
        <v>908</v>
      </c>
      <c r="K122" t="s">
        <v>926</v>
      </c>
      <c r="L122">
        <v>52</v>
      </c>
      <c r="M122">
        <v>49</v>
      </c>
      <c r="N122">
        <v>68</v>
      </c>
      <c r="O122">
        <f>StoreData!$N122*StoreData!$L122</f>
        <v>3536</v>
      </c>
      <c r="P122">
        <f>StoreData!$N122*StoreData!$M122</f>
        <v>3332</v>
      </c>
      <c r="Q122">
        <f>StoreData!$O122-StoreData!$P122</f>
        <v>204</v>
      </c>
      <c r="R122">
        <f>MONTH(StoreData!$B122)</f>
        <v>8</v>
      </c>
      <c r="S122" t="str">
        <f>IF(StoreData!$R122=9,"August","Sept")</f>
        <v>Sept</v>
      </c>
    </row>
    <row r="123" spans="1:19" x14ac:dyDescent="0.3">
      <c r="A123">
        <v>88065565476</v>
      </c>
      <c r="B123">
        <v>44051</v>
      </c>
      <c r="C123" t="s">
        <v>183</v>
      </c>
      <c r="D123" t="s">
        <v>1145</v>
      </c>
      <c r="E123" t="s">
        <v>17</v>
      </c>
      <c r="F123" t="s">
        <v>45</v>
      </c>
      <c r="G123" t="s">
        <v>943</v>
      </c>
      <c r="H123" t="s">
        <v>46</v>
      </c>
      <c r="I123" t="s">
        <v>40</v>
      </c>
      <c r="J123" t="s">
        <v>927</v>
      </c>
      <c r="K123" t="s">
        <v>941</v>
      </c>
      <c r="L123">
        <v>9</v>
      </c>
      <c r="M123">
        <v>6</v>
      </c>
      <c r="N123">
        <v>15</v>
      </c>
      <c r="O123">
        <f>StoreData!$N123*StoreData!$L123</f>
        <v>135</v>
      </c>
      <c r="P123">
        <f>StoreData!$N123*StoreData!$M123</f>
        <v>90</v>
      </c>
      <c r="Q123">
        <f>StoreData!$O123-StoreData!$P123</f>
        <v>45</v>
      </c>
      <c r="R123">
        <f>MONTH(StoreData!$B123)</f>
        <v>8</v>
      </c>
      <c r="S123" t="str">
        <f>IF(StoreData!$R123=9,"August","Sept")</f>
        <v>Sept</v>
      </c>
    </row>
    <row r="124" spans="1:19" x14ac:dyDescent="0.3">
      <c r="A124">
        <v>88065565477</v>
      </c>
      <c r="B124">
        <v>44052</v>
      </c>
      <c r="C124" t="s">
        <v>184</v>
      </c>
      <c r="D124" t="s">
        <v>1146</v>
      </c>
      <c r="E124" t="s">
        <v>16</v>
      </c>
      <c r="F124" t="s">
        <v>48</v>
      </c>
      <c r="G124" t="s">
        <v>944</v>
      </c>
      <c r="H124" t="s">
        <v>49</v>
      </c>
      <c r="I124" t="s">
        <v>40</v>
      </c>
      <c r="J124" t="s">
        <v>928</v>
      </c>
      <c r="K124" t="s">
        <v>941</v>
      </c>
      <c r="L124">
        <v>5</v>
      </c>
      <c r="M124">
        <v>2</v>
      </c>
      <c r="N124">
        <v>47</v>
      </c>
      <c r="O124">
        <f>StoreData!$N124*StoreData!$L124</f>
        <v>235</v>
      </c>
      <c r="P124">
        <f>StoreData!$N124*StoreData!$M124</f>
        <v>94</v>
      </c>
      <c r="Q124">
        <f>StoreData!$O124-StoreData!$P124</f>
        <v>141</v>
      </c>
      <c r="R124">
        <f>MONTH(StoreData!$B124)</f>
        <v>8</v>
      </c>
      <c r="S124" t="str">
        <f>IF(StoreData!$R124=9,"August","Sept")</f>
        <v>Sept</v>
      </c>
    </row>
    <row r="125" spans="1:19" x14ac:dyDescent="0.3">
      <c r="A125">
        <v>88065565478</v>
      </c>
      <c r="B125">
        <v>44053</v>
      </c>
      <c r="C125" t="s">
        <v>185</v>
      </c>
      <c r="D125" t="s">
        <v>1146</v>
      </c>
      <c r="E125" t="s">
        <v>16</v>
      </c>
      <c r="F125" t="s">
        <v>45</v>
      </c>
      <c r="G125" t="s">
        <v>943</v>
      </c>
      <c r="H125" t="s">
        <v>46</v>
      </c>
      <c r="I125" t="s">
        <v>40</v>
      </c>
      <c r="J125" t="s">
        <v>909</v>
      </c>
      <c r="K125" t="s">
        <v>926</v>
      </c>
      <c r="L125">
        <v>14</v>
      </c>
      <c r="M125">
        <v>11</v>
      </c>
      <c r="N125">
        <v>6</v>
      </c>
      <c r="O125">
        <f>StoreData!$N125*StoreData!$L125</f>
        <v>84</v>
      </c>
      <c r="P125">
        <f>StoreData!$N125*StoreData!$M125</f>
        <v>66</v>
      </c>
      <c r="Q125">
        <f>StoreData!$O125-StoreData!$P125</f>
        <v>18</v>
      </c>
      <c r="R125">
        <f>MONTH(StoreData!$B125)</f>
        <v>8</v>
      </c>
      <c r="S125" t="str">
        <f>IF(StoreData!$R125=9,"August","Sept")</f>
        <v>Sept</v>
      </c>
    </row>
    <row r="126" spans="1:19" x14ac:dyDescent="0.3">
      <c r="A126">
        <v>88065565479</v>
      </c>
      <c r="B126">
        <v>44054</v>
      </c>
      <c r="C126" t="s">
        <v>186</v>
      </c>
      <c r="D126" t="s">
        <v>1146</v>
      </c>
      <c r="E126" t="s">
        <v>20</v>
      </c>
      <c r="F126" t="s">
        <v>48</v>
      </c>
      <c r="G126" t="s">
        <v>944</v>
      </c>
      <c r="H126" t="s">
        <v>49</v>
      </c>
      <c r="I126" t="s">
        <v>40</v>
      </c>
      <c r="J126" t="s">
        <v>910</v>
      </c>
      <c r="K126" t="s">
        <v>926</v>
      </c>
      <c r="L126">
        <v>6</v>
      </c>
      <c r="M126">
        <v>3</v>
      </c>
      <c r="N126">
        <v>10</v>
      </c>
      <c r="O126">
        <f>StoreData!$N126*StoreData!$L126</f>
        <v>60</v>
      </c>
      <c r="P126">
        <f>StoreData!$N126*StoreData!$M126</f>
        <v>30</v>
      </c>
      <c r="Q126">
        <f>StoreData!$O126-StoreData!$P126</f>
        <v>30</v>
      </c>
      <c r="R126">
        <f>MONTH(StoreData!$B126)</f>
        <v>8</v>
      </c>
      <c r="S126" t="str">
        <f>IF(StoreData!$R126=9,"August","Sept")</f>
        <v>Sept</v>
      </c>
    </row>
    <row r="127" spans="1:19" x14ac:dyDescent="0.3">
      <c r="A127">
        <v>88065565480</v>
      </c>
      <c r="B127">
        <v>44055</v>
      </c>
      <c r="C127" t="s">
        <v>187</v>
      </c>
      <c r="D127" t="s">
        <v>1146</v>
      </c>
      <c r="E127" t="s">
        <v>4</v>
      </c>
      <c r="F127" t="s">
        <v>45</v>
      </c>
      <c r="G127" t="s">
        <v>943</v>
      </c>
      <c r="H127" t="s">
        <v>46</v>
      </c>
      <c r="I127" t="s">
        <v>40</v>
      </c>
      <c r="J127" t="s">
        <v>930</v>
      </c>
      <c r="K127" t="s">
        <v>941</v>
      </c>
      <c r="L127">
        <v>10</v>
      </c>
      <c r="M127">
        <v>7</v>
      </c>
      <c r="N127">
        <v>11</v>
      </c>
      <c r="O127">
        <f>StoreData!$N127*StoreData!$L127</f>
        <v>110</v>
      </c>
      <c r="P127">
        <f>StoreData!$N127*StoreData!$M127</f>
        <v>77</v>
      </c>
      <c r="Q127">
        <f>StoreData!$O127-StoreData!$P127</f>
        <v>33</v>
      </c>
      <c r="R127">
        <f>MONTH(StoreData!$B127)</f>
        <v>8</v>
      </c>
      <c r="S127" t="str">
        <f>IF(StoreData!$R127=9,"August","Sept")</f>
        <v>Sept</v>
      </c>
    </row>
    <row r="128" spans="1:19" x14ac:dyDescent="0.3">
      <c r="A128">
        <v>88065565481</v>
      </c>
      <c r="B128">
        <v>44056</v>
      </c>
      <c r="C128" t="s">
        <v>188</v>
      </c>
      <c r="D128" t="s">
        <v>1146</v>
      </c>
      <c r="E128" t="s">
        <v>16</v>
      </c>
      <c r="F128" t="s">
        <v>48</v>
      </c>
      <c r="G128" t="s">
        <v>944</v>
      </c>
      <c r="H128" t="s">
        <v>49</v>
      </c>
      <c r="I128" t="s">
        <v>40</v>
      </c>
      <c r="J128" t="s">
        <v>911</v>
      </c>
      <c r="K128" t="s">
        <v>926</v>
      </c>
      <c r="L128">
        <v>13</v>
      </c>
      <c r="M128">
        <v>10</v>
      </c>
      <c r="N128">
        <v>60</v>
      </c>
      <c r="O128">
        <f>StoreData!$N128*StoreData!$L128</f>
        <v>780</v>
      </c>
      <c r="P128">
        <f>StoreData!$N128*StoreData!$M128</f>
        <v>600</v>
      </c>
      <c r="Q128">
        <f>StoreData!$O128-StoreData!$P128</f>
        <v>180</v>
      </c>
      <c r="R128">
        <f>MONTH(StoreData!$B128)</f>
        <v>8</v>
      </c>
      <c r="S128" t="str">
        <f>IF(StoreData!$R128=9,"August","Sept")</f>
        <v>Sept</v>
      </c>
    </row>
    <row r="129" spans="1:19" x14ac:dyDescent="0.3">
      <c r="A129">
        <v>88065565482</v>
      </c>
      <c r="B129">
        <v>44057</v>
      </c>
      <c r="C129" t="s">
        <v>189</v>
      </c>
      <c r="D129" t="s">
        <v>1146</v>
      </c>
      <c r="E129" t="s">
        <v>3</v>
      </c>
      <c r="F129" t="s">
        <v>45</v>
      </c>
      <c r="G129" t="s">
        <v>943</v>
      </c>
      <c r="H129" t="s">
        <v>46</v>
      </c>
      <c r="I129" t="s">
        <v>40</v>
      </c>
      <c r="J129" t="s">
        <v>931</v>
      </c>
      <c r="K129" t="s">
        <v>941</v>
      </c>
      <c r="L129">
        <v>20</v>
      </c>
      <c r="M129">
        <v>17</v>
      </c>
      <c r="N129">
        <v>89</v>
      </c>
      <c r="O129">
        <f>StoreData!$N129*StoreData!$L129</f>
        <v>1780</v>
      </c>
      <c r="P129">
        <f>StoreData!$N129*StoreData!$M129</f>
        <v>1513</v>
      </c>
      <c r="Q129">
        <f>StoreData!$O129-StoreData!$P129</f>
        <v>267</v>
      </c>
      <c r="R129">
        <f>MONTH(StoreData!$B129)</f>
        <v>8</v>
      </c>
      <c r="S129" t="str">
        <f>IF(StoreData!$R129=9,"August","Sept")</f>
        <v>Sept</v>
      </c>
    </row>
    <row r="130" spans="1:19" x14ac:dyDescent="0.3">
      <c r="A130">
        <v>88065565483</v>
      </c>
      <c r="B130">
        <v>44058</v>
      </c>
      <c r="C130" t="s">
        <v>190</v>
      </c>
      <c r="D130" t="s">
        <v>1145</v>
      </c>
      <c r="E130" t="s">
        <v>4</v>
      </c>
      <c r="F130" t="s">
        <v>48</v>
      </c>
      <c r="G130" t="s">
        <v>944</v>
      </c>
      <c r="H130" t="s">
        <v>49</v>
      </c>
      <c r="I130" t="s">
        <v>40</v>
      </c>
      <c r="J130" t="s">
        <v>912</v>
      </c>
      <c r="K130" t="s">
        <v>926</v>
      </c>
      <c r="L130">
        <v>15</v>
      </c>
      <c r="M130">
        <v>12</v>
      </c>
      <c r="N130">
        <v>77</v>
      </c>
      <c r="O130">
        <f>StoreData!$N130*StoreData!$L130</f>
        <v>1155</v>
      </c>
      <c r="P130">
        <f>StoreData!$N130*StoreData!$M130</f>
        <v>924</v>
      </c>
      <c r="Q130">
        <f>StoreData!$O130-StoreData!$P130</f>
        <v>231</v>
      </c>
      <c r="R130">
        <f>MONTH(StoreData!$B130)</f>
        <v>8</v>
      </c>
      <c r="S130" t="str">
        <f>IF(StoreData!$R130=9,"August","Sept")</f>
        <v>Sept</v>
      </c>
    </row>
    <row r="131" spans="1:19" x14ac:dyDescent="0.3">
      <c r="A131">
        <v>88065565484</v>
      </c>
      <c r="B131">
        <v>44062</v>
      </c>
      <c r="C131" t="s">
        <v>191</v>
      </c>
      <c r="D131" t="s">
        <v>1145</v>
      </c>
      <c r="E131" t="s">
        <v>8</v>
      </c>
      <c r="F131" t="s">
        <v>38</v>
      </c>
      <c r="G131" t="s">
        <v>944</v>
      </c>
      <c r="H131" t="s">
        <v>39</v>
      </c>
      <c r="I131" t="s">
        <v>40</v>
      </c>
      <c r="J131" t="s">
        <v>913</v>
      </c>
      <c r="K131" t="s">
        <v>926</v>
      </c>
      <c r="L131">
        <v>20</v>
      </c>
      <c r="M131">
        <v>17</v>
      </c>
      <c r="N131">
        <v>68</v>
      </c>
      <c r="O131">
        <f>StoreData!$N131*StoreData!$L131</f>
        <v>1360</v>
      </c>
      <c r="P131">
        <f>StoreData!$N131*StoreData!$M131</f>
        <v>1156</v>
      </c>
      <c r="Q131">
        <f>StoreData!$O131-StoreData!$P131</f>
        <v>204</v>
      </c>
      <c r="R131">
        <f>MONTH(StoreData!$B131)</f>
        <v>8</v>
      </c>
      <c r="S131" t="str">
        <f>IF(StoreData!$R131=9,"August","Sept")</f>
        <v>Sept</v>
      </c>
    </row>
    <row r="132" spans="1:19" x14ac:dyDescent="0.3">
      <c r="A132">
        <v>88065565485</v>
      </c>
      <c r="B132">
        <v>44061</v>
      </c>
      <c r="C132" t="s">
        <v>192</v>
      </c>
      <c r="D132" t="s">
        <v>1145</v>
      </c>
      <c r="E132" t="s">
        <v>9</v>
      </c>
      <c r="F132" t="s">
        <v>42</v>
      </c>
      <c r="G132" t="s">
        <v>943</v>
      </c>
      <c r="H132" t="s">
        <v>43</v>
      </c>
      <c r="I132" t="s">
        <v>40</v>
      </c>
      <c r="J132" t="s">
        <v>914</v>
      </c>
      <c r="K132" t="s">
        <v>926</v>
      </c>
      <c r="L132">
        <v>12</v>
      </c>
      <c r="M132">
        <v>9</v>
      </c>
      <c r="N132">
        <v>15</v>
      </c>
      <c r="O132">
        <f>StoreData!$N132*StoreData!$L132</f>
        <v>180</v>
      </c>
      <c r="P132">
        <f>StoreData!$N132*StoreData!$M132</f>
        <v>135</v>
      </c>
      <c r="Q132">
        <f>StoreData!$O132-StoreData!$P132</f>
        <v>45</v>
      </c>
      <c r="R132">
        <f>MONTH(StoreData!$B132)</f>
        <v>8</v>
      </c>
      <c r="S132" t="str">
        <f>IF(StoreData!$R132=9,"August","Sept")</f>
        <v>Sept</v>
      </c>
    </row>
    <row r="133" spans="1:19" x14ac:dyDescent="0.3">
      <c r="A133">
        <v>88065565486</v>
      </c>
      <c r="B133">
        <v>44061</v>
      </c>
      <c r="C133" t="s">
        <v>193</v>
      </c>
      <c r="D133" t="s">
        <v>1146</v>
      </c>
      <c r="E133" t="s">
        <v>16</v>
      </c>
      <c r="F133" t="s">
        <v>45</v>
      </c>
      <c r="G133" t="s">
        <v>943</v>
      </c>
      <c r="H133" t="s">
        <v>46</v>
      </c>
      <c r="I133" t="s">
        <v>40</v>
      </c>
      <c r="J133" t="s">
        <v>915</v>
      </c>
      <c r="K133" t="s">
        <v>926</v>
      </c>
      <c r="L133">
        <v>16</v>
      </c>
      <c r="M133">
        <v>13</v>
      </c>
      <c r="N133">
        <v>47</v>
      </c>
      <c r="O133">
        <f>StoreData!$N133*StoreData!$L133</f>
        <v>752</v>
      </c>
      <c r="P133">
        <f>StoreData!$N133*StoreData!$M133</f>
        <v>611</v>
      </c>
      <c r="Q133">
        <f>StoreData!$O133-StoreData!$P133</f>
        <v>141</v>
      </c>
      <c r="R133">
        <f>MONTH(StoreData!$B133)</f>
        <v>8</v>
      </c>
      <c r="S133" t="str">
        <f>IF(StoreData!$R133=9,"August","Sept")</f>
        <v>Sept</v>
      </c>
    </row>
    <row r="134" spans="1:19" x14ac:dyDescent="0.3">
      <c r="A134">
        <v>88065565487</v>
      </c>
      <c r="B134">
        <v>44062</v>
      </c>
      <c r="C134" t="s">
        <v>194</v>
      </c>
      <c r="D134" t="s">
        <v>1146</v>
      </c>
      <c r="E134" t="s">
        <v>17</v>
      </c>
      <c r="F134" t="s">
        <v>48</v>
      </c>
      <c r="G134" t="s">
        <v>944</v>
      </c>
      <c r="H134" t="s">
        <v>49</v>
      </c>
      <c r="I134" t="s">
        <v>40</v>
      </c>
      <c r="J134" t="s">
        <v>932</v>
      </c>
      <c r="K134" t="s">
        <v>941</v>
      </c>
      <c r="L134">
        <v>70</v>
      </c>
      <c r="M134">
        <v>67</v>
      </c>
      <c r="N134">
        <v>6</v>
      </c>
      <c r="O134">
        <f>StoreData!$N134*StoreData!$L134</f>
        <v>420</v>
      </c>
      <c r="P134">
        <f>StoreData!$N134*StoreData!$M134</f>
        <v>402</v>
      </c>
      <c r="Q134">
        <f>StoreData!$O134-StoreData!$P134</f>
        <v>18</v>
      </c>
      <c r="R134">
        <f>MONTH(StoreData!$B134)</f>
        <v>8</v>
      </c>
      <c r="S134" t="str">
        <f>IF(StoreData!$R134=9,"August","Sept")</f>
        <v>Sept</v>
      </c>
    </row>
    <row r="135" spans="1:19" x14ac:dyDescent="0.3">
      <c r="A135">
        <v>88065565488</v>
      </c>
      <c r="B135">
        <v>44063</v>
      </c>
      <c r="C135" t="s">
        <v>195</v>
      </c>
      <c r="D135" t="s">
        <v>1146</v>
      </c>
      <c r="E135" t="s">
        <v>18</v>
      </c>
      <c r="F135" t="s">
        <v>38</v>
      </c>
      <c r="G135" t="s">
        <v>944</v>
      </c>
      <c r="H135" t="s">
        <v>39</v>
      </c>
      <c r="I135" t="s">
        <v>40</v>
      </c>
      <c r="J135" t="s">
        <v>940</v>
      </c>
      <c r="K135" t="s">
        <v>941</v>
      </c>
      <c r="L135">
        <v>15</v>
      </c>
      <c r="M135">
        <v>12</v>
      </c>
      <c r="N135">
        <v>10</v>
      </c>
      <c r="O135">
        <f>StoreData!$N135*StoreData!$L135</f>
        <v>150</v>
      </c>
      <c r="P135">
        <f>StoreData!$N135*StoreData!$M135</f>
        <v>120</v>
      </c>
      <c r="Q135">
        <f>StoreData!$O135-StoreData!$P135</f>
        <v>30</v>
      </c>
      <c r="R135">
        <f>MONTH(StoreData!$B135)</f>
        <v>8</v>
      </c>
      <c r="S135" t="str">
        <f>IF(StoreData!$R135=9,"August","Sept")</f>
        <v>Sept</v>
      </c>
    </row>
    <row r="136" spans="1:19" x14ac:dyDescent="0.3">
      <c r="A136">
        <v>88065565489</v>
      </c>
      <c r="B136">
        <v>44064</v>
      </c>
      <c r="C136" t="s">
        <v>196</v>
      </c>
      <c r="D136" t="s">
        <v>1145</v>
      </c>
      <c r="E136" t="s">
        <v>9</v>
      </c>
      <c r="F136" t="s">
        <v>42</v>
      </c>
      <c r="G136" t="s">
        <v>943</v>
      </c>
      <c r="H136" t="s">
        <v>43</v>
      </c>
      <c r="I136" t="s">
        <v>40</v>
      </c>
      <c r="J136" t="s">
        <v>915</v>
      </c>
      <c r="K136" t="s">
        <v>926</v>
      </c>
      <c r="L136">
        <v>16</v>
      </c>
      <c r="M136">
        <v>13</v>
      </c>
      <c r="N136">
        <v>11</v>
      </c>
      <c r="O136">
        <f>StoreData!$N136*StoreData!$L136</f>
        <v>176</v>
      </c>
      <c r="P136">
        <f>StoreData!$N136*StoreData!$M136</f>
        <v>143</v>
      </c>
      <c r="Q136">
        <f>StoreData!$O136-StoreData!$P136</f>
        <v>33</v>
      </c>
      <c r="R136">
        <f>MONTH(StoreData!$B136)</f>
        <v>8</v>
      </c>
      <c r="S136" t="str">
        <f>IF(StoreData!$R136=9,"August","Sept")</f>
        <v>Sept</v>
      </c>
    </row>
    <row r="137" spans="1:19" x14ac:dyDescent="0.3">
      <c r="A137">
        <v>88065565490</v>
      </c>
      <c r="B137">
        <v>44065</v>
      </c>
      <c r="C137" t="s">
        <v>197</v>
      </c>
      <c r="D137" t="s">
        <v>1146</v>
      </c>
      <c r="E137" t="s">
        <v>10</v>
      </c>
      <c r="F137" t="s">
        <v>45</v>
      </c>
      <c r="G137" t="s">
        <v>943</v>
      </c>
      <c r="H137" t="s">
        <v>46</v>
      </c>
      <c r="I137" t="s">
        <v>40</v>
      </c>
      <c r="J137" t="s">
        <v>916</v>
      </c>
      <c r="K137" t="s">
        <v>926</v>
      </c>
      <c r="L137">
        <v>20</v>
      </c>
      <c r="M137">
        <v>17</v>
      </c>
      <c r="N137">
        <v>60</v>
      </c>
      <c r="O137">
        <f>StoreData!$N137*StoreData!$L137</f>
        <v>1200</v>
      </c>
      <c r="P137">
        <f>StoreData!$N137*StoreData!$M137</f>
        <v>1020</v>
      </c>
      <c r="Q137">
        <f>StoreData!$O137-StoreData!$P137</f>
        <v>180</v>
      </c>
      <c r="R137">
        <f>MONTH(StoreData!$B137)</f>
        <v>8</v>
      </c>
      <c r="S137" t="str">
        <f>IF(StoreData!$R137=9,"August","Sept")</f>
        <v>Sept</v>
      </c>
    </row>
    <row r="138" spans="1:19" x14ac:dyDescent="0.3">
      <c r="A138">
        <v>88065565491</v>
      </c>
      <c r="B138">
        <v>44066</v>
      </c>
      <c r="C138" t="s">
        <v>198</v>
      </c>
      <c r="D138" t="s">
        <v>1146</v>
      </c>
      <c r="E138" t="s">
        <v>11</v>
      </c>
      <c r="F138" t="s">
        <v>48</v>
      </c>
      <c r="G138" t="s">
        <v>944</v>
      </c>
      <c r="H138" t="s">
        <v>49</v>
      </c>
      <c r="I138" t="s">
        <v>40</v>
      </c>
      <c r="J138" t="s">
        <v>917</v>
      </c>
      <c r="K138" t="s">
        <v>926</v>
      </c>
      <c r="L138">
        <v>12</v>
      </c>
      <c r="M138">
        <v>9</v>
      </c>
      <c r="N138">
        <v>89</v>
      </c>
      <c r="O138">
        <f>StoreData!$N138*StoreData!$L138</f>
        <v>1068</v>
      </c>
      <c r="P138">
        <f>StoreData!$N138*StoreData!$M138</f>
        <v>801</v>
      </c>
      <c r="Q138">
        <f>StoreData!$O138-StoreData!$P138</f>
        <v>267</v>
      </c>
      <c r="R138">
        <f>MONTH(StoreData!$B138)</f>
        <v>8</v>
      </c>
      <c r="S138" t="str">
        <f>IF(StoreData!$R138=9,"August","Sept")</f>
        <v>Sept</v>
      </c>
    </row>
    <row r="139" spans="1:19" x14ac:dyDescent="0.3">
      <c r="A139">
        <v>88065565492</v>
      </c>
      <c r="B139">
        <v>44067</v>
      </c>
      <c r="C139" t="s">
        <v>199</v>
      </c>
      <c r="D139" t="s">
        <v>1145</v>
      </c>
      <c r="E139" t="s">
        <v>12</v>
      </c>
      <c r="F139" t="s">
        <v>38</v>
      </c>
      <c r="G139" t="s">
        <v>944</v>
      </c>
      <c r="H139" t="s">
        <v>39</v>
      </c>
      <c r="I139" t="s">
        <v>40</v>
      </c>
      <c r="J139" t="s">
        <v>933</v>
      </c>
      <c r="K139" t="s">
        <v>941</v>
      </c>
      <c r="L139">
        <v>12</v>
      </c>
      <c r="M139">
        <v>9</v>
      </c>
      <c r="N139">
        <v>77</v>
      </c>
      <c r="O139">
        <f>StoreData!$N139*StoreData!$L139</f>
        <v>924</v>
      </c>
      <c r="P139">
        <f>StoreData!$N139*StoreData!$M139</f>
        <v>693</v>
      </c>
      <c r="Q139">
        <f>StoreData!$O139-StoreData!$P139</f>
        <v>231</v>
      </c>
      <c r="R139">
        <f>MONTH(StoreData!$B139)</f>
        <v>8</v>
      </c>
      <c r="S139" t="str">
        <f>IF(StoreData!$R139=9,"August","Sept")</f>
        <v>Sept</v>
      </c>
    </row>
    <row r="140" spans="1:19" x14ac:dyDescent="0.3">
      <c r="A140">
        <v>88065565493</v>
      </c>
      <c r="B140">
        <v>44068</v>
      </c>
      <c r="C140" t="s">
        <v>200</v>
      </c>
      <c r="D140" t="s">
        <v>1146</v>
      </c>
      <c r="E140" t="s">
        <v>13</v>
      </c>
      <c r="F140" t="s">
        <v>42</v>
      </c>
      <c r="G140" t="s">
        <v>943</v>
      </c>
      <c r="H140" t="s">
        <v>43</v>
      </c>
      <c r="I140" t="s">
        <v>40</v>
      </c>
      <c r="J140" t="s">
        <v>934</v>
      </c>
      <c r="K140" t="s">
        <v>941</v>
      </c>
      <c r="L140">
        <v>18</v>
      </c>
      <c r="M140">
        <v>15</v>
      </c>
      <c r="N140">
        <v>68</v>
      </c>
      <c r="O140">
        <f>StoreData!$N140*StoreData!$L140</f>
        <v>1224</v>
      </c>
      <c r="P140">
        <f>StoreData!$N140*StoreData!$M140</f>
        <v>1020</v>
      </c>
      <c r="Q140">
        <f>StoreData!$O140-StoreData!$P140</f>
        <v>204</v>
      </c>
      <c r="R140">
        <f>MONTH(StoreData!$B140)</f>
        <v>8</v>
      </c>
      <c r="S140" t="str">
        <f>IF(StoreData!$R140=9,"August","Sept")</f>
        <v>Sept</v>
      </c>
    </row>
    <row r="141" spans="1:19" x14ac:dyDescent="0.3">
      <c r="A141">
        <v>88065565494</v>
      </c>
      <c r="B141">
        <v>44072</v>
      </c>
      <c r="C141" t="s">
        <v>201</v>
      </c>
      <c r="D141" t="s">
        <v>1146</v>
      </c>
      <c r="E141" t="s">
        <v>14</v>
      </c>
      <c r="F141" t="s">
        <v>45</v>
      </c>
      <c r="G141" t="s">
        <v>943</v>
      </c>
      <c r="H141" t="s">
        <v>46</v>
      </c>
      <c r="I141" t="s">
        <v>40</v>
      </c>
      <c r="J141" t="s">
        <v>918</v>
      </c>
      <c r="K141" t="s">
        <v>926</v>
      </c>
      <c r="L141">
        <v>10</v>
      </c>
      <c r="M141">
        <v>7</v>
      </c>
      <c r="N141">
        <v>15</v>
      </c>
      <c r="O141">
        <f>StoreData!$N141*StoreData!$L141</f>
        <v>150</v>
      </c>
      <c r="P141">
        <f>StoreData!$N141*StoreData!$M141</f>
        <v>105</v>
      </c>
      <c r="Q141">
        <f>StoreData!$O141-StoreData!$P141</f>
        <v>45</v>
      </c>
      <c r="R141">
        <f>MONTH(StoreData!$B141)</f>
        <v>8</v>
      </c>
      <c r="S141" t="str">
        <f>IF(StoreData!$R141=9,"August","Sept")</f>
        <v>Sept</v>
      </c>
    </row>
    <row r="142" spans="1:19" x14ac:dyDescent="0.3">
      <c r="A142">
        <v>88065565495</v>
      </c>
      <c r="B142">
        <v>44071</v>
      </c>
      <c r="C142" t="s">
        <v>202</v>
      </c>
      <c r="D142" t="s">
        <v>1145</v>
      </c>
      <c r="E142" t="s">
        <v>15</v>
      </c>
      <c r="F142" t="s">
        <v>48</v>
      </c>
      <c r="G142" t="s">
        <v>944</v>
      </c>
      <c r="H142" t="s">
        <v>49</v>
      </c>
      <c r="I142" t="s">
        <v>40</v>
      </c>
      <c r="J142" t="s">
        <v>919</v>
      </c>
      <c r="K142" t="s">
        <v>926</v>
      </c>
      <c r="L142">
        <v>15</v>
      </c>
      <c r="M142">
        <v>12</v>
      </c>
      <c r="N142">
        <v>47</v>
      </c>
      <c r="O142">
        <f>StoreData!$N142*StoreData!$L142</f>
        <v>705</v>
      </c>
      <c r="P142">
        <f>StoreData!$N142*StoreData!$M142</f>
        <v>564</v>
      </c>
      <c r="Q142">
        <f>StoreData!$O142-StoreData!$P142</f>
        <v>141</v>
      </c>
      <c r="R142">
        <f>MONTH(StoreData!$B142)</f>
        <v>8</v>
      </c>
      <c r="S142" t="str">
        <f>IF(StoreData!$R142=9,"August","Sept")</f>
        <v>Sept</v>
      </c>
    </row>
    <row r="143" spans="1:19" x14ac:dyDescent="0.3">
      <c r="A143">
        <v>88065565496</v>
      </c>
      <c r="B143">
        <v>44071</v>
      </c>
      <c r="C143" t="s">
        <v>203</v>
      </c>
      <c r="D143" t="s">
        <v>1146</v>
      </c>
      <c r="E143" t="s">
        <v>59</v>
      </c>
      <c r="F143" t="s">
        <v>38</v>
      </c>
      <c r="G143" t="s">
        <v>944</v>
      </c>
      <c r="H143" t="s">
        <v>39</v>
      </c>
      <c r="I143" t="s">
        <v>40</v>
      </c>
      <c r="J143" t="s">
        <v>920</v>
      </c>
      <c r="K143" t="s">
        <v>926</v>
      </c>
      <c r="L143">
        <v>15</v>
      </c>
      <c r="M143">
        <v>12</v>
      </c>
      <c r="N143">
        <v>6</v>
      </c>
      <c r="O143">
        <f>StoreData!$N143*StoreData!$L143</f>
        <v>90</v>
      </c>
      <c r="P143">
        <f>StoreData!$N143*StoreData!$M143</f>
        <v>72</v>
      </c>
      <c r="Q143">
        <f>StoreData!$O143-StoreData!$P143</f>
        <v>18</v>
      </c>
      <c r="R143">
        <f>MONTH(StoreData!$B143)</f>
        <v>8</v>
      </c>
      <c r="S143" t="str">
        <f>IF(StoreData!$R143=9,"August","Sept")</f>
        <v>Sept</v>
      </c>
    </row>
    <row r="144" spans="1:19" x14ac:dyDescent="0.3">
      <c r="A144">
        <v>88065565497</v>
      </c>
      <c r="B144">
        <v>44072</v>
      </c>
      <c r="C144" t="s">
        <v>204</v>
      </c>
      <c r="D144" t="s">
        <v>1146</v>
      </c>
      <c r="E144" t="s">
        <v>60</v>
      </c>
      <c r="F144" t="s">
        <v>42</v>
      </c>
      <c r="G144" t="s">
        <v>943</v>
      </c>
      <c r="H144" t="s">
        <v>43</v>
      </c>
      <c r="I144" t="s">
        <v>40</v>
      </c>
      <c r="J144" t="s">
        <v>935</v>
      </c>
      <c r="K144" t="s">
        <v>941</v>
      </c>
      <c r="L144">
        <v>23</v>
      </c>
      <c r="M144">
        <v>20</v>
      </c>
      <c r="N144">
        <v>10</v>
      </c>
      <c r="O144">
        <f>StoreData!$N144*StoreData!$L144</f>
        <v>230</v>
      </c>
      <c r="P144">
        <f>StoreData!$N144*StoreData!$M144</f>
        <v>200</v>
      </c>
      <c r="Q144">
        <f>StoreData!$O144-StoreData!$P144</f>
        <v>30</v>
      </c>
      <c r="R144">
        <f>MONTH(StoreData!$B144)</f>
        <v>8</v>
      </c>
      <c r="S144" t="str">
        <f>IF(StoreData!$R144=9,"August","Sept")</f>
        <v>Sept</v>
      </c>
    </row>
    <row r="145" spans="1:19" x14ac:dyDescent="0.3">
      <c r="A145">
        <v>88065565498</v>
      </c>
      <c r="B145">
        <v>44073</v>
      </c>
      <c r="C145" t="s">
        <v>205</v>
      </c>
      <c r="D145" t="s">
        <v>1145</v>
      </c>
      <c r="E145" t="s">
        <v>61</v>
      </c>
      <c r="F145" t="s">
        <v>45</v>
      </c>
      <c r="G145" t="s">
        <v>943</v>
      </c>
      <c r="H145" t="s">
        <v>46</v>
      </c>
      <c r="I145" t="s">
        <v>40</v>
      </c>
      <c r="J145" t="s">
        <v>936</v>
      </c>
      <c r="K145" t="s">
        <v>941</v>
      </c>
      <c r="L145">
        <v>9</v>
      </c>
      <c r="M145">
        <v>6</v>
      </c>
      <c r="N145">
        <v>11</v>
      </c>
      <c r="O145">
        <f>StoreData!$N145*StoreData!$L145</f>
        <v>99</v>
      </c>
      <c r="P145">
        <f>StoreData!$N145*StoreData!$M145</f>
        <v>66</v>
      </c>
      <c r="Q145">
        <f>StoreData!$O145-StoreData!$P145</f>
        <v>33</v>
      </c>
      <c r="R145">
        <f>MONTH(StoreData!$B145)</f>
        <v>8</v>
      </c>
      <c r="S145" t="str">
        <f>IF(StoreData!$R145=9,"August","Sept")</f>
        <v>Sept</v>
      </c>
    </row>
    <row r="146" spans="1:19" x14ac:dyDescent="0.3">
      <c r="A146">
        <v>88065565499</v>
      </c>
      <c r="B146">
        <v>44074</v>
      </c>
      <c r="C146" t="s">
        <v>206</v>
      </c>
      <c r="D146" t="s">
        <v>1146</v>
      </c>
      <c r="E146" t="s">
        <v>63</v>
      </c>
      <c r="F146" t="s">
        <v>48</v>
      </c>
      <c r="G146" t="s">
        <v>944</v>
      </c>
      <c r="H146" t="s">
        <v>49</v>
      </c>
      <c r="I146" t="s">
        <v>40</v>
      </c>
      <c r="J146" t="s">
        <v>937</v>
      </c>
      <c r="K146" t="s">
        <v>941</v>
      </c>
      <c r="L146">
        <v>18</v>
      </c>
      <c r="M146">
        <v>15</v>
      </c>
      <c r="N146">
        <v>60</v>
      </c>
      <c r="O146">
        <f>StoreData!$N146*StoreData!$L146</f>
        <v>1080</v>
      </c>
      <c r="P146">
        <f>StoreData!$N146*StoreData!$M146</f>
        <v>900</v>
      </c>
      <c r="Q146">
        <f>StoreData!$O146-StoreData!$P146</f>
        <v>180</v>
      </c>
      <c r="R146">
        <f>MONTH(StoreData!$B146)</f>
        <v>8</v>
      </c>
      <c r="S146" t="str">
        <f>IF(StoreData!$R146=9,"August","Sept")</f>
        <v>Sept</v>
      </c>
    </row>
    <row r="147" spans="1:19" x14ac:dyDescent="0.3">
      <c r="A147">
        <v>88065565500</v>
      </c>
      <c r="B147">
        <v>44044</v>
      </c>
      <c r="C147" t="s">
        <v>207</v>
      </c>
      <c r="D147" t="s">
        <v>1145</v>
      </c>
      <c r="E147" t="s">
        <v>16</v>
      </c>
      <c r="F147" t="s">
        <v>38</v>
      </c>
      <c r="G147" t="s">
        <v>944</v>
      </c>
      <c r="H147" t="s">
        <v>39</v>
      </c>
      <c r="I147" t="s">
        <v>104</v>
      </c>
      <c r="J147" t="s">
        <v>925</v>
      </c>
      <c r="K147" t="s">
        <v>926</v>
      </c>
      <c r="L147">
        <v>14</v>
      </c>
      <c r="M147">
        <v>11</v>
      </c>
      <c r="N147">
        <v>89</v>
      </c>
      <c r="O147">
        <f>StoreData!$N147*StoreData!$L147</f>
        <v>1246</v>
      </c>
      <c r="P147">
        <f>StoreData!$N147*StoreData!$M147</f>
        <v>979</v>
      </c>
      <c r="Q147">
        <f>StoreData!$O147-StoreData!$P147</f>
        <v>267</v>
      </c>
      <c r="R147">
        <f>MONTH(StoreData!$B147)</f>
        <v>8</v>
      </c>
      <c r="S147" t="str">
        <f>IF(StoreData!$R147=9,"August","Sept")</f>
        <v>Sept</v>
      </c>
    </row>
    <row r="148" spans="1:19" x14ac:dyDescent="0.3">
      <c r="A148">
        <v>88065565501</v>
      </c>
      <c r="B148">
        <v>44045</v>
      </c>
      <c r="C148" t="s">
        <v>208</v>
      </c>
      <c r="D148" t="s">
        <v>1146</v>
      </c>
      <c r="E148" t="s">
        <v>82</v>
      </c>
      <c r="F148" t="s">
        <v>42</v>
      </c>
      <c r="G148" t="s">
        <v>943</v>
      </c>
      <c r="H148" t="s">
        <v>43</v>
      </c>
      <c r="I148" t="s">
        <v>104</v>
      </c>
      <c r="J148" t="s">
        <v>938</v>
      </c>
      <c r="K148" t="s">
        <v>926</v>
      </c>
      <c r="L148">
        <v>30</v>
      </c>
      <c r="M148">
        <v>27</v>
      </c>
      <c r="N148">
        <v>77</v>
      </c>
      <c r="O148">
        <f>StoreData!$N148*StoreData!$L148</f>
        <v>2310</v>
      </c>
      <c r="P148">
        <f>StoreData!$N148*StoreData!$M148</f>
        <v>2079</v>
      </c>
      <c r="Q148">
        <f>StoreData!$O148-StoreData!$P148</f>
        <v>231</v>
      </c>
      <c r="R148">
        <f>MONTH(StoreData!$B148)</f>
        <v>8</v>
      </c>
      <c r="S148" t="str">
        <f>IF(StoreData!$R148=9,"August","Sept")</f>
        <v>Sept</v>
      </c>
    </row>
    <row r="149" spans="1:19" x14ac:dyDescent="0.3">
      <c r="A149">
        <v>88065565502</v>
      </c>
      <c r="B149">
        <v>44046</v>
      </c>
      <c r="C149" t="s">
        <v>209</v>
      </c>
      <c r="D149" t="s">
        <v>1145</v>
      </c>
      <c r="E149" t="s">
        <v>84</v>
      </c>
      <c r="F149" t="s">
        <v>45</v>
      </c>
      <c r="G149" t="s">
        <v>943</v>
      </c>
      <c r="H149" t="s">
        <v>46</v>
      </c>
      <c r="I149" t="s">
        <v>104</v>
      </c>
      <c r="J149" t="s">
        <v>939</v>
      </c>
      <c r="K149" t="s">
        <v>926</v>
      </c>
      <c r="L149">
        <v>16</v>
      </c>
      <c r="M149">
        <v>13</v>
      </c>
      <c r="N149">
        <v>68</v>
      </c>
      <c r="O149">
        <f>StoreData!$N149*StoreData!$L149</f>
        <v>1088</v>
      </c>
      <c r="P149">
        <f>StoreData!$N149*StoreData!$M149</f>
        <v>884</v>
      </c>
      <c r="Q149">
        <f>StoreData!$O149-StoreData!$P149</f>
        <v>204</v>
      </c>
      <c r="R149">
        <f>MONTH(StoreData!$B149)</f>
        <v>8</v>
      </c>
      <c r="S149" t="str">
        <f>IF(StoreData!$R149=9,"August","Sept")</f>
        <v>Sept</v>
      </c>
    </row>
    <row r="150" spans="1:19" x14ac:dyDescent="0.3">
      <c r="A150">
        <v>88065565503</v>
      </c>
      <c r="B150">
        <v>44047</v>
      </c>
      <c r="C150" t="s">
        <v>210</v>
      </c>
      <c r="D150" t="s">
        <v>1145</v>
      </c>
      <c r="E150" t="s">
        <v>86</v>
      </c>
      <c r="F150" t="s">
        <v>48</v>
      </c>
      <c r="G150" t="s">
        <v>944</v>
      </c>
      <c r="H150" t="s">
        <v>49</v>
      </c>
      <c r="I150" t="s">
        <v>104</v>
      </c>
      <c r="J150" t="s">
        <v>908</v>
      </c>
      <c r="K150" t="s">
        <v>926</v>
      </c>
      <c r="L150">
        <v>52</v>
      </c>
      <c r="M150">
        <v>49</v>
      </c>
      <c r="N150">
        <v>15</v>
      </c>
      <c r="O150">
        <f>StoreData!$N150*StoreData!$L150</f>
        <v>780</v>
      </c>
      <c r="P150">
        <f>StoreData!$N150*StoreData!$M150</f>
        <v>735</v>
      </c>
      <c r="Q150">
        <f>StoreData!$O150-StoreData!$P150</f>
        <v>45</v>
      </c>
      <c r="R150">
        <f>MONTH(StoreData!$B150)</f>
        <v>8</v>
      </c>
      <c r="S150" t="str">
        <f>IF(StoreData!$R150=9,"August","Sept")</f>
        <v>Sept</v>
      </c>
    </row>
    <row r="151" spans="1:19" x14ac:dyDescent="0.3">
      <c r="A151">
        <v>88065565504</v>
      </c>
      <c r="B151">
        <v>44048</v>
      </c>
      <c r="C151" t="s">
        <v>211</v>
      </c>
      <c r="D151" t="s">
        <v>1145</v>
      </c>
      <c r="E151" t="s">
        <v>88</v>
      </c>
      <c r="F151" t="s">
        <v>38</v>
      </c>
      <c r="G151" t="s">
        <v>944</v>
      </c>
      <c r="H151" t="s">
        <v>39</v>
      </c>
      <c r="I151" t="s">
        <v>104</v>
      </c>
      <c r="J151" t="s">
        <v>909</v>
      </c>
      <c r="K151" t="s">
        <v>926</v>
      </c>
      <c r="L151">
        <v>14</v>
      </c>
      <c r="M151">
        <v>11</v>
      </c>
      <c r="N151">
        <v>47</v>
      </c>
      <c r="O151">
        <f>StoreData!$N151*StoreData!$L151</f>
        <v>658</v>
      </c>
      <c r="P151">
        <f>StoreData!$N151*StoreData!$M151</f>
        <v>517</v>
      </c>
      <c r="Q151">
        <f>StoreData!$O151-StoreData!$P151</f>
        <v>141</v>
      </c>
      <c r="R151">
        <f>MONTH(StoreData!$B151)</f>
        <v>8</v>
      </c>
      <c r="S151" t="str">
        <f>IF(StoreData!$R151=9,"August","Sept")</f>
        <v>Sept</v>
      </c>
    </row>
    <row r="152" spans="1:19" x14ac:dyDescent="0.3">
      <c r="A152">
        <v>88065565505</v>
      </c>
      <c r="B152">
        <v>44052</v>
      </c>
      <c r="C152" t="s">
        <v>212</v>
      </c>
      <c r="D152" t="s">
        <v>1145</v>
      </c>
      <c r="E152" t="s">
        <v>90</v>
      </c>
      <c r="F152" t="s">
        <v>42</v>
      </c>
      <c r="G152" t="s">
        <v>943</v>
      </c>
      <c r="H152" t="s">
        <v>43</v>
      </c>
      <c r="I152" t="s">
        <v>104</v>
      </c>
      <c r="J152" t="s">
        <v>910</v>
      </c>
      <c r="K152" t="s">
        <v>926</v>
      </c>
      <c r="L152">
        <v>6</v>
      </c>
      <c r="M152">
        <v>3</v>
      </c>
      <c r="N152">
        <v>6</v>
      </c>
      <c r="O152">
        <f>StoreData!$N152*StoreData!$L152</f>
        <v>36</v>
      </c>
      <c r="P152">
        <f>StoreData!$N152*StoreData!$M152</f>
        <v>18</v>
      </c>
      <c r="Q152">
        <f>StoreData!$O152-StoreData!$P152</f>
        <v>18</v>
      </c>
      <c r="R152">
        <f>MONTH(StoreData!$B152)</f>
        <v>8</v>
      </c>
      <c r="S152" t="str">
        <f>IF(StoreData!$R152=9,"August","Sept")</f>
        <v>Sept</v>
      </c>
    </row>
    <row r="153" spans="1:19" x14ac:dyDescent="0.3">
      <c r="A153">
        <v>88065565506</v>
      </c>
      <c r="B153">
        <v>44051</v>
      </c>
      <c r="C153" t="s">
        <v>213</v>
      </c>
      <c r="D153" t="s">
        <v>1145</v>
      </c>
      <c r="E153" t="s">
        <v>68</v>
      </c>
      <c r="F153" t="s">
        <v>45</v>
      </c>
      <c r="G153" t="s">
        <v>943</v>
      </c>
      <c r="H153" t="s">
        <v>46</v>
      </c>
      <c r="I153" t="s">
        <v>104</v>
      </c>
      <c r="J153" t="s">
        <v>911</v>
      </c>
      <c r="K153" t="s">
        <v>926</v>
      </c>
      <c r="L153">
        <v>13</v>
      </c>
      <c r="M153">
        <v>10</v>
      </c>
      <c r="N153">
        <v>10</v>
      </c>
      <c r="O153">
        <f>StoreData!$N153*StoreData!$L153</f>
        <v>130</v>
      </c>
      <c r="P153">
        <f>StoreData!$N153*StoreData!$M153</f>
        <v>100</v>
      </c>
      <c r="Q153">
        <f>StoreData!$O153-StoreData!$P153</f>
        <v>30</v>
      </c>
      <c r="R153">
        <f>MONTH(StoreData!$B153)</f>
        <v>8</v>
      </c>
      <c r="S153" t="str">
        <f>IF(StoreData!$R153=9,"August","Sept")</f>
        <v>Sept</v>
      </c>
    </row>
    <row r="154" spans="1:19" x14ac:dyDescent="0.3">
      <c r="A154">
        <v>88065565507</v>
      </c>
      <c r="B154">
        <v>44051</v>
      </c>
      <c r="C154" t="s">
        <v>214</v>
      </c>
      <c r="D154" t="s">
        <v>1145</v>
      </c>
      <c r="E154" t="s">
        <v>70</v>
      </c>
      <c r="F154" t="s">
        <v>48</v>
      </c>
      <c r="G154" t="s">
        <v>944</v>
      </c>
      <c r="H154" t="s">
        <v>49</v>
      </c>
      <c r="I154" t="s">
        <v>104</v>
      </c>
      <c r="J154" t="s">
        <v>912</v>
      </c>
      <c r="K154" t="s">
        <v>926</v>
      </c>
      <c r="L154">
        <v>15</v>
      </c>
      <c r="M154">
        <v>12</v>
      </c>
      <c r="N154">
        <v>11</v>
      </c>
      <c r="O154">
        <f>StoreData!$N154*StoreData!$L154</f>
        <v>165</v>
      </c>
      <c r="P154">
        <f>StoreData!$N154*StoreData!$M154</f>
        <v>132</v>
      </c>
      <c r="Q154">
        <f>StoreData!$O154-StoreData!$P154</f>
        <v>33</v>
      </c>
      <c r="R154">
        <f>MONTH(StoreData!$B154)</f>
        <v>8</v>
      </c>
      <c r="S154" t="str">
        <f>IF(StoreData!$R154=9,"August","Sept")</f>
        <v>Sept</v>
      </c>
    </row>
    <row r="155" spans="1:19" x14ac:dyDescent="0.3">
      <c r="A155">
        <v>88065565508</v>
      </c>
      <c r="B155">
        <v>44052</v>
      </c>
      <c r="C155" t="s">
        <v>215</v>
      </c>
      <c r="D155" t="s">
        <v>1146</v>
      </c>
      <c r="E155" t="s">
        <v>72</v>
      </c>
      <c r="F155" t="s">
        <v>38</v>
      </c>
      <c r="G155" t="s">
        <v>944</v>
      </c>
      <c r="H155" t="s">
        <v>39</v>
      </c>
      <c r="I155" t="s">
        <v>104</v>
      </c>
      <c r="J155" t="s">
        <v>913</v>
      </c>
      <c r="K155" t="s">
        <v>926</v>
      </c>
      <c r="L155">
        <v>20</v>
      </c>
      <c r="M155">
        <v>17</v>
      </c>
      <c r="N155">
        <v>60</v>
      </c>
      <c r="O155">
        <f>StoreData!$N155*StoreData!$L155</f>
        <v>1200</v>
      </c>
      <c r="P155">
        <f>StoreData!$N155*StoreData!$M155</f>
        <v>1020</v>
      </c>
      <c r="Q155">
        <f>StoreData!$O155-StoreData!$P155</f>
        <v>180</v>
      </c>
      <c r="R155">
        <f>MONTH(StoreData!$B155)</f>
        <v>8</v>
      </c>
      <c r="S155" t="str">
        <f>IF(StoreData!$R155=9,"August","Sept")</f>
        <v>Sept</v>
      </c>
    </row>
    <row r="156" spans="1:19" x14ac:dyDescent="0.3">
      <c r="A156">
        <v>88065565509</v>
      </c>
      <c r="B156">
        <v>44053</v>
      </c>
      <c r="C156" t="s">
        <v>216</v>
      </c>
      <c r="D156" t="s">
        <v>1146</v>
      </c>
      <c r="E156" t="s">
        <v>14</v>
      </c>
      <c r="F156" t="s">
        <v>42</v>
      </c>
      <c r="G156" t="s">
        <v>943</v>
      </c>
      <c r="H156" t="s">
        <v>43</v>
      </c>
      <c r="I156" t="s">
        <v>104</v>
      </c>
      <c r="J156" t="s">
        <v>914</v>
      </c>
      <c r="K156" t="s">
        <v>926</v>
      </c>
      <c r="L156">
        <v>12</v>
      </c>
      <c r="M156">
        <v>9</v>
      </c>
      <c r="N156">
        <v>89</v>
      </c>
      <c r="O156">
        <f>StoreData!$N156*StoreData!$L156</f>
        <v>1068</v>
      </c>
      <c r="P156">
        <f>StoreData!$N156*StoreData!$M156</f>
        <v>801</v>
      </c>
      <c r="Q156">
        <f>StoreData!$O156-StoreData!$P156</f>
        <v>267</v>
      </c>
      <c r="R156">
        <f>MONTH(StoreData!$B156)</f>
        <v>8</v>
      </c>
      <c r="S156" t="str">
        <f>IF(StoreData!$R156=9,"August","Sept")</f>
        <v>Sept</v>
      </c>
    </row>
    <row r="157" spans="1:19" x14ac:dyDescent="0.3">
      <c r="A157">
        <v>88065565510</v>
      </c>
      <c r="B157">
        <v>44054</v>
      </c>
      <c r="C157" t="s">
        <v>217</v>
      </c>
      <c r="D157" t="s">
        <v>1145</v>
      </c>
      <c r="E157" t="s">
        <v>15</v>
      </c>
      <c r="F157" t="s">
        <v>45</v>
      </c>
      <c r="G157" t="s">
        <v>943</v>
      </c>
      <c r="H157" t="s">
        <v>46</v>
      </c>
      <c r="I157" t="s">
        <v>104</v>
      </c>
      <c r="J157" t="s">
        <v>915</v>
      </c>
      <c r="K157" t="s">
        <v>926</v>
      </c>
      <c r="L157">
        <v>16</v>
      </c>
      <c r="M157">
        <v>13</v>
      </c>
      <c r="N157">
        <v>77</v>
      </c>
      <c r="O157">
        <f>StoreData!$N157*StoreData!$L157</f>
        <v>1232</v>
      </c>
      <c r="P157">
        <f>StoreData!$N157*StoreData!$M157</f>
        <v>1001</v>
      </c>
      <c r="Q157">
        <f>StoreData!$O157-StoreData!$P157</f>
        <v>231</v>
      </c>
      <c r="R157">
        <f>MONTH(StoreData!$B157)</f>
        <v>8</v>
      </c>
      <c r="S157" t="str">
        <f>IF(StoreData!$R157=9,"August","Sept")</f>
        <v>Sept</v>
      </c>
    </row>
    <row r="158" spans="1:19" x14ac:dyDescent="0.3">
      <c r="A158">
        <v>88065565511</v>
      </c>
      <c r="B158">
        <v>44055</v>
      </c>
      <c r="C158" t="s">
        <v>218</v>
      </c>
      <c r="D158" t="s">
        <v>1146</v>
      </c>
      <c r="E158" t="s">
        <v>59</v>
      </c>
      <c r="F158" t="s">
        <v>48</v>
      </c>
      <c r="G158" t="s">
        <v>944</v>
      </c>
      <c r="H158" t="s">
        <v>49</v>
      </c>
      <c r="I158" t="s">
        <v>104</v>
      </c>
      <c r="J158" t="s">
        <v>916</v>
      </c>
      <c r="K158" t="s">
        <v>926</v>
      </c>
      <c r="L158">
        <v>20</v>
      </c>
      <c r="M158">
        <v>17</v>
      </c>
      <c r="N158">
        <v>68</v>
      </c>
      <c r="O158">
        <f>StoreData!$N158*StoreData!$L158</f>
        <v>1360</v>
      </c>
      <c r="P158">
        <f>StoreData!$N158*StoreData!$M158</f>
        <v>1156</v>
      </c>
      <c r="Q158">
        <f>StoreData!$O158-StoreData!$P158</f>
        <v>204</v>
      </c>
      <c r="R158">
        <f>MONTH(StoreData!$B158)</f>
        <v>8</v>
      </c>
      <c r="S158" t="str">
        <f>IF(StoreData!$R158=9,"August","Sept")</f>
        <v>Sept</v>
      </c>
    </row>
    <row r="159" spans="1:19" x14ac:dyDescent="0.3">
      <c r="A159">
        <v>88065565512</v>
      </c>
      <c r="B159">
        <v>44056</v>
      </c>
      <c r="C159" t="s">
        <v>219</v>
      </c>
      <c r="D159" t="s">
        <v>1146</v>
      </c>
      <c r="E159" t="s">
        <v>60</v>
      </c>
      <c r="F159" t="s">
        <v>38</v>
      </c>
      <c r="G159" t="s">
        <v>944</v>
      </c>
      <c r="H159" t="s">
        <v>39</v>
      </c>
      <c r="I159" t="s">
        <v>104</v>
      </c>
      <c r="J159" t="s">
        <v>917</v>
      </c>
      <c r="K159" t="s">
        <v>926</v>
      </c>
      <c r="L159">
        <v>12</v>
      </c>
      <c r="M159">
        <v>9</v>
      </c>
      <c r="N159">
        <v>15</v>
      </c>
      <c r="O159">
        <f>StoreData!$N159*StoreData!$L159</f>
        <v>180</v>
      </c>
      <c r="P159">
        <f>StoreData!$N159*StoreData!$M159</f>
        <v>135</v>
      </c>
      <c r="Q159">
        <f>StoreData!$O159-StoreData!$P159</f>
        <v>45</v>
      </c>
      <c r="R159">
        <f>MONTH(StoreData!$B159)</f>
        <v>8</v>
      </c>
      <c r="S159" t="str">
        <f>IF(StoreData!$R159=9,"August","Sept")</f>
        <v>Sept</v>
      </c>
    </row>
    <row r="160" spans="1:19" x14ac:dyDescent="0.3">
      <c r="A160">
        <v>88065565513</v>
      </c>
      <c r="B160">
        <v>44057</v>
      </c>
      <c r="C160" t="s">
        <v>220</v>
      </c>
      <c r="D160" t="s">
        <v>1145</v>
      </c>
      <c r="E160" t="s">
        <v>61</v>
      </c>
      <c r="F160" t="s">
        <v>42</v>
      </c>
      <c r="G160" t="s">
        <v>943</v>
      </c>
      <c r="H160" t="s">
        <v>43</v>
      </c>
      <c r="I160" t="s">
        <v>104</v>
      </c>
      <c r="J160" t="s">
        <v>918</v>
      </c>
      <c r="K160" t="s">
        <v>926</v>
      </c>
      <c r="L160">
        <v>10</v>
      </c>
      <c r="M160">
        <v>7</v>
      </c>
      <c r="N160">
        <v>47</v>
      </c>
      <c r="O160">
        <f>StoreData!$N160*StoreData!$L160</f>
        <v>470</v>
      </c>
      <c r="P160">
        <f>StoreData!$N160*StoreData!$M160</f>
        <v>329</v>
      </c>
      <c r="Q160">
        <f>StoreData!$O160-StoreData!$P160</f>
        <v>141</v>
      </c>
      <c r="R160">
        <f>MONTH(StoreData!$B160)</f>
        <v>8</v>
      </c>
      <c r="S160" t="str">
        <f>IF(StoreData!$R160=9,"August","Sept")</f>
        <v>Sept</v>
      </c>
    </row>
    <row r="161" spans="1:19" x14ac:dyDescent="0.3">
      <c r="A161">
        <v>88065565514</v>
      </c>
      <c r="B161">
        <v>44058</v>
      </c>
      <c r="C161" t="s">
        <v>221</v>
      </c>
      <c r="D161" t="s">
        <v>1145</v>
      </c>
      <c r="E161" t="s">
        <v>94</v>
      </c>
      <c r="F161" t="s">
        <v>45</v>
      </c>
      <c r="G161" t="s">
        <v>943</v>
      </c>
      <c r="H161" t="s">
        <v>46</v>
      </c>
      <c r="I161" t="s">
        <v>104</v>
      </c>
      <c r="J161" t="s">
        <v>919</v>
      </c>
      <c r="K161" t="s">
        <v>926</v>
      </c>
      <c r="L161">
        <v>15</v>
      </c>
      <c r="M161">
        <v>12</v>
      </c>
      <c r="N161">
        <v>6</v>
      </c>
      <c r="O161">
        <f>StoreData!$N161*StoreData!$L161</f>
        <v>90</v>
      </c>
      <c r="P161">
        <f>StoreData!$N161*StoreData!$M161</f>
        <v>72</v>
      </c>
      <c r="Q161">
        <f>StoreData!$O161-StoreData!$P161</f>
        <v>18</v>
      </c>
      <c r="R161">
        <f>MONTH(StoreData!$B161)</f>
        <v>8</v>
      </c>
      <c r="S161" t="str">
        <f>IF(StoreData!$R161=9,"August","Sept")</f>
        <v>Sept</v>
      </c>
    </row>
    <row r="162" spans="1:19" x14ac:dyDescent="0.3">
      <c r="A162">
        <v>88065565515</v>
      </c>
      <c r="B162">
        <v>44062</v>
      </c>
      <c r="C162" t="s">
        <v>222</v>
      </c>
      <c r="D162" t="s">
        <v>1145</v>
      </c>
      <c r="E162" t="s">
        <v>96</v>
      </c>
      <c r="F162" t="s">
        <v>48</v>
      </c>
      <c r="G162" t="s">
        <v>944</v>
      </c>
      <c r="H162" t="s">
        <v>49</v>
      </c>
      <c r="I162" t="s">
        <v>104</v>
      </c>
      <c r="J162" t="s">
        <v>920</v>
      </c>
      <c r="K162" t="s">
        <v>926</v>
      </c>
      <c r="L162">
        <v>15</v>
      </c>
      <c r="M162">
        <v>12</v>
      </c>
      <c r="N162">
        <v>10</v>
      </c>
      <c r="O162">
        <f>StoreData!$N162*StoreData!$L162</f>
        <v>150</v>
      </c>
      <c r="P162">
        <f>StoreData!$N162*StoreData!$M162</f>
        <v>120</v>
      </c>
      <c r="Q162">
        <f>StoreData!$O162-StoreData!$P162</f>
        <v>30</v>
      </c>
      <c r="R162">
        <f>MONTH(StoreData!$B162)</f>
        <v>8</v>
      </c>
      <c r="S162" t="str">
        <f>IF(StoreData!$R162=9,"August","Sept")</f>
        <v>Sept</v>
      </c>
    </row>
    <row r="163" spans="1:19" x14ac:dyDescent="0.3">
      <c r="A163">
        <v>88065565516</v>
      </c>
      <c r="B163">
        <v>44061</v>
      </c>
      <c r="C163" t="s">
        <v>223</v>
      </c>
      <c r="D163" t="s">
        <v>1145</v>
      </c>
      <c r="E163" t="s">
        <v>16</v>
      </c>
      <c r="F163" t="s">
        <v>38</v>
      </c>
      <c r="G163" t="s">
        <v>944</v>
      </c>
      <c r="H163" t="s">
        <v>39</v>
      </c>
      <c r="I163" t="s">
        <v>104</v>
      </c>
      <c r="J163" t="s">
        <v>921</v>
      </c>
      <c r="K163" t="s">
        <v>926</v>
      </c>
      <c r="L163">
        <v>20</v>
      </c>
      <c r="M163">
        <v>17</v>
      </c>
      <c r="N163">
        <v>11</v>
      </c>
      <c r="O163">
        <f>StoreData!$N163*StoreData!$L163</f>
        <v>220</v>
      </c>
      <c r="P163">
        <f>StoreData!$N163*StoreData!$M163</f>
        <v>187</v>
      </c>
      <c r="Q163">
        <f>StoreData!$O163-StoreData!$P163</f>
        <v>33</v>
      </c>
      <c r="R163">
        <f>MONTH(StoreData!$B163)</f>
        <v>8</v>
      </c>
      <c r="S163" t="str">
        <f>IF(StoreData!$R163=9,"August","Sept")</f>
        <v>Sept</v>
      </c>
    </row>
    <row r="164" spans="1:19" x14ac:dyDescent="0.3">
      <c r="A164">
        <v>88065565517</v>
      </c>
      <c r="B164">
        <v>44061</v>
      </c>
      <c r="C164" t="s">
        <v>224</v>
      </c>
      <c r="D164" t="s">
        <v>1145</v>
      </c>
      <c r="E164" t="s">
        <v>17</v>
      </c>
      <c r="F164" t="s">
        <v>42</v>
      </c>
      <c r="G164" t="s">
        <v>943</v>
      </c>
      <c r="H164" t="s">
        <v>43</v>
      </c>
      <c r="I164" t="s">
        <v>104</v>
      </c>
      <c r="J164" t="s">
        <v>922</v>
      </c>
      <c r="K164" t="s">
        <v>926</v>
      </c>
      <c r="L164">
        <v>12</v>
      </c>
      <c r="M164">
        <v>9</v>
      </c>
      <c r="N164">
        <v>60</v>
      </c>
      <c r="O164">
        <f>StoreData!$N164*StoreData!$L164</f>
        <v>720</v>
      </c>
      <c r="P164">
        <f>StoreData!$N164*StoreData!$M164</f>
        <v>540</v>
      </c>
      <c r="Q164">
        <f>StoreData!$O164-StoreData!$P164</f>
        <v>180</v>
      </c>
      <c r="R164">
        <f>MONTH(StoreData!$B164)</f>
        <v>8</v>
      </c>
      <c r="S164" t="str">
        <f>IF(StoreData!$R164=9,"August","Sept")</f>
        <v>Sept</v>
      </c>
    </row>
    <row r="165" spans="1:19" x14ac:dyDescent="0.3">
      <c r="A165">
        <v>88065565518</v>
      </c>
      <c r="B165">
        <v>44062</v>
      </c>
      <c r="C165" t="s">
        <v>225</v>
      </c>
      <c r="D165" t="s">
        <v>1145</v>
      </c>
      <c r="E165" t="s">
        <v>16</v>
      </c>
      <c r="F165" t="s">
        <v>45</v>
      </c>
      <c r="G165" t="s">
        <v>943</v>
      </c>
      <c r="H165" t="s">
        <v>46</v>
      </c>
      <c r="I165" t="s">
        <v>104</v>
      </c>
      <c r="J165" t="s">
        <v>923</v>
      </c>
      <c r="K165" t="s">
        <v>926</v>
      </c>
      <c r="L165">
        <v>13</v>
      </c>
      <c r="M165">
        <v>10</v>
      </c>
      <c r="N165">
        <v>89</v>
      </c>
      <c r="O165">
        <f>StoreData!$N165*StoreData!$L165</f>
        <v>1157</v>
      </c>
      <c r="P165">
        <f>StoreData!$N165*StoreData!$M165</f>
        <v>890</v>
      </c>
      <c r="Q165">
        <f>StoreData!$O165-StoreData!$P165</f>
        <v>267</v>
      </c>
      <c r="R165">
        <f>MONTH(StoreData!$B165)</f>
        <v>8</v>
      </c>
      <c r="S165" t="str">
        <f>IF(StoreData!$R165=9,"August","Sept")</f>
        <v>Sept</v>
      </c>
    </row>
    <row r="166" spans="1:19" x14ac:dyDescent="0.3">
      <c r="A166">
        <v>88065565519</v>
      </c>
      <c r="B166">
        <v>44063</v>
      </c>
      <c r="C166" t="s">
        <v>226</v>
      </c>
      <c r="D166" t="s">
        <v>1146</v>
      </c>
      <c r="E166" t="s">
        <v>17</v>
      </c>
      <c r="F166" t="s">
        <v>48</v>
      </c>
      <c r="G166" t="s">
        <v>944</v>
      </c>
      <c r="H166" t="s">
        <v>49</v>
      </c>
      <c r="I166" t="s">
        <v>104</v>
      </c>
      <c r="J166" t="s">
        <v>924</v>
      </c>
      <c r="K166" t="s">
        <v>926</v>
      </c>
      <c r="L166">
        <v>15</v>
      </c>
      <c r="M166">
        <v>12</v>
      </c>
      <c r="N166">
        <v>77</v>
      </c>
      <c r="O166">
        <f>StoreData!$N166*StoreData!$L166</f>
        <v>1155</v>
      </c>
      <c r="P166">
        <f>StoreData!$N166*StoreData!$M166</f>
        <v>924</v>
      </c>
      <c r="Q166">
        <f>StoreData!$O166-StoreData!$P166</f>
        <v>231</v>
      </c>
      <c r="R166">
        <f>MONTH(StoreData!$B166)</f>
        <v>8</v>
      </c>
      <c r="S166" t="str">
        <f>IF(StoreData!$R166=9,"August","Sept")</f>
        <v>Sept</v>
      </c>
    </row>
    <row r="167" spans="1:19" x14ac:dyDescent="0.3">
      <c r="A167">
        <v>88065565520</v>
      </c>
      <c r="B167">
        <v>44064</v>
      </c>
      <c r="C167" t="s">
        <v>227</v>
      </c>
      <c r="D167" t="s">
        <v>1145</v>
      </c>
      <c r="E167" t="s">
        <v>18</v>
      </c>
      <c r="F167" t="s">
        <v>38</v>
      </c>
      <c r="G167" t="s">
        <v>944</v>
      </c>
      <c r="H167" t="s">
        <v>39</v>
      </c>
      <c r="I167" t="s">
        <v>104</v>
      </c>
      <c r="J167" t="s">
        <v>925</v>
      </c>
      <c r="K167" t="s">
        <v>926</v>
      </c>
      <c r="L167">
        <v>14</v>
      </c>
      <c r="M167">
        <v>11</v>
      </c>
      <c r="N167">
        <v>68</v>
      </c>
      <c r="O167">
        <f>StoreData!$N167*StoreData!$L167</f>
        <v>952</v>
      </c>
      <c r="P167">
        <f>StoreData!$N167*StoreData!$M167</f>
        <v>748</v>
      </c>
      <c r="Q167">
        <f>StoreData!$O167-StoreData!$P167</f>
        <v>204</v>
      </c>
      <c r="R167">
        <f>MONTH(StoreData!$B167)</f>
        <v>8</v>
      </c>
      <c r="S167" t="str">
        <f>IF(StoreData!$R167=9,"August","Sept")</f>
        <v>Sept</v>
      </c>
    </row>
    <row r="168" spans="1:19" x14ac:dyDescent="0.3">
      <c r="A168">
        <v>88065565521</v>
      </c>
      <c r="B168">
        <v>44065</v>
      </c>
      <c r="C168" t="s">
        <v>228</v>
      </c>
      <c r="D168" t="s">
        <v>1145</v>
      </c>
      <c r="E168" t="s">
        <v>19</v>
      </c>
      <c r="F168" t="s">
        <v>42</v>
      </c>
      <c r="G168" t="s">
        <v>943</v>
      </c>
      <c r="H168" t="s">
        <v>43</v>
      </c>
      <c r="I168" t="s">
        <v>104</v>
      </c>
      <c r="J168" t="s">
        <v>938</v>
      </c>
      <c r="K168" t="s">
        <v>926</v>
      </c>
      <c r="L168">
        <v>30</v>
      </c>
      <c r="M168">
        <v>27</v>
      </c>
      <c r="N168">
        <v>15</v>
      </c>
      <c r="O168">
        <f>StoreData!$N168*StoreData!$L168</f>
        <v>450</v>
      </c>
      <c r="P168">
        <f>StoreData!$N168*StoreData!$M168</f>
        <v>405</v>
      </c>
      <c r="Q168">
        <f>StoreData!$O168-StoreData!$P168</f>
        <v>45</v>
      </c>
      <c r="R168">
        <f>MONTH(StoreData!$B168)</f>
        <v>8</v>
      </c>
      <c r="S168" t="str">
        <f>IF(StoreData!$R168=9,"August","Sept")</f>
        <v>Sept</v>
      </c>
    </row>
    <row r="169" spans="1:19" x14ac:dyDescent="0.3">
      <c r="A169">
        <v>88065565522</v>
      </c>
      <c r="B169">
        <v>44066</v>
      </c>
      <c r="C169" t="s">
        <v>229</v>
      </c>
      <c r="D169" t="s">
        <v>1145</v>
      </c>
      <c r="E169" t="s">
        <v>20</v>
      </c>
      <c r="F169" t="s">
        <v>45</v>
      </c>
      <c r="G169" t="s">
        <v>943</v>
      </c>
      <c r="H169" t="s">
        <v>46</v>
      </c>
      <c r="I169" t="s">
        <v>104</v>
      </c>
      <c r="J169" t="s">
        <v>939</v>
      </c>
      <c r="K169" t="s">
        <v>926</v>
      </c>
      <c r="L169">
        <v>16</v>
      </c>
      <c r="M169">
        <v>13</v>
      </c>
      <c r="N169">
        <v>47</v>
      </c>
      <c r="O169">
        <f>StoreData!$N169*StoreData!$L169</f>
        <v>752</v>
      </c>
      <c r="P169">
        <f>StoreData!$N169*StoreData!$M169</f>
        <v>611</v>
      </c>
      <c r="Q169">
        <f>StoreData!$O169-StoreData!$P169</f>
        <v>141</v>
      </c>
      <c r="R169">
        <f>MONTH(StoreData!$B169)</f>
        <v>8</v>
      </c>
      <c r="S169" t="str">
        <f>IF(StoreData!$R169=9,"August","Sept")</f>
        <v>Sept</v>
      </c>
    </row>
    <row r="170" spans="1:19" x14ac:dyDescent="0.3">
      <c r="A170">
        <v>88065565523</v>
      </c>
      <c r="B170">
        <v>44067</v>
      </c>
      <c r="C170" t="s">
        <v>230</v>
      </c>
      <c r="D170" t="s">
        <v>1145</v>
      </c>
      <c r="E170" t="s">
        <v>1</v>
      </c>
      <c r="F170" t="s">
        <v>48</v>
      </c>
      <c r="G170" t="s">
        <v>944</v>
      </c>
      <c r="H170" t="s">
        <v>49</v>
      </c>
      <c r="I170" t="s">
        <v>104</v>
      </c>
      <c r="J170" t="s">
        <v>927</v>
      </c>
      <c r="K170" t="s">
        <v>941</v>
      </c>
      <c r="L170">
        <v>9</v>
      </c>
      <c r="M170">
        <v>6</v>
      </c>
      <c r="N170">
        <v>6</v>
      </c>
      <c r="O170">
        <f>StoreData!$N170*StoreData!$L170</f>
        <v>54</v>
      </c>
      <c r="P170">
        <f>StoreData!$N170*StoreData!$M170</f>
        <v>36</v>
      </c>
      <c r="Q170">
        <f>StoreData!$O170-StoreData!$P170</f>
        <v>18</v>
      </c>
      <c r="R170">
        <f>MONTH(StoreData!$B170)</f>
        <v>8</v>
      </c>
      <c r="S170" t="str">
        <f>IF(StoreData!$R170=9,"August","Sept")</f>
        <v>Sept</v>
      </c>
    </row>
    <row r="171" spans="1:19" x14ac:dyDescent="0.3">
      <c r="A171">
        <v>88065565524</v>
      </c>
      <c r="B171">
        <v>44068</v>
      </c>
      <c r="C171" t="s">
        <v>231</v>
      </c>
      <c r="D171" t="s">
        <v>1146</v>
      </c>
      <c r="E171" t="s">
        <v>2</v>
      </c>
      <c r="F171" t="s">
        <v>38</v>
      </c>
      <c r="G171" t="s">
        <v>944</v>
      </c>
      <c r="H171" t="s">
        <v>39</v>
      </c>
      <c r="I171" t="s">
        <v>104</v>
      </c>
      <c r="J171" t="s">
        <v>928</v>
      </c>
      <c r="K171" t="s">
        <v>941</v>
      </c>
      <c r="L171">
        <v>5</v>
      </c>
      <c r="M171">
        <v>2</v>
      </c>
      <c r="N171">
        <v>10</v>
      </c>
      <c r="O171">
        <f>StoreData!$N171*StoreData!$L171</f>
        <v>50</v>
      </c>
      <c r="P171">
        <f>StoreData!$N171*StoreData!$M171</f>
        <v>20</v>
      </c>
      <c r="Q171">
        <f>StoreData!$O171-StoreData!$P171</f>
        <v>30</v>
      </c>
      <c r="R171">
        <f>MONTH(StoreData!$B171)</f>
        <v>8</v>
      </c>
      <c r="S171" t="str">
        <f>IF(StoreData!$R171=9,"August","Sept")</f>
        <v>Sept</v>
      </c>
    </row>
    <row r="172" spans="1:19" x14ac:dyDescent="0.3">
      <c r="A172">
        <v>88065565525</v>
      </c>
      <c r="B172">
        <v>44072</v>
      </c>
      <c r="C172" t="s">
        <v>232</v>
      </c>
      <c r="D172" t="s">
        <v>1145</v>
      </c>
      <c r="E172" t="s">
        <v>3</v>
      </c>
      <c r="F172" t="s">
        <v>42</v>
      </c>
      <c r="G172" t="s">
        <v>943</v>
      </c>
      <c r="H172" t="s">
        <v>43</v>
      </c>
      <c r="I172" t="s">
        <v>104</v>
      </c>
      <c r="J172" t="s">
        <v>929</v>
      </c>
      <c r="K172" t="s">
        <v>941</v>
      </c>
      <c r="L172">
        <v>18</v>
      </c>
      <c r="M172">
        <v>15</v>
      </c>
      <c r="N172">
        <v>11</v>
      </c>
      <c r="O172">
        <f>StoreData!$N172*StoreData!$L172</f>
        <v>198</v>
      </c>
      <c r="P172">
        <f>StoreData!$N172*StoreData!$M172</f>
        <v>165</v>
      </c>
      <c r="Q172">
        <f>StoreData!$O172-StoreData!$P172</f>
        <v>33</v>
      </c>
      <c r="R172">
        <f>MONTH(StoreData!$B172)</f>
        <v>8</v>
      </c>
      <c r="S172" t="str">
        <f>IF(StoreData!$R172=9,"August","Sept")</f>
        <v>Sept</v>
      </c>
    </row>
    <row r="173" spans="1:19" x14ac:dyDescent="0.3">
      <c r="A173">
        <v>88065565526</v>
      </c>
      <c r="B173">
        <v>44071</v>
      </c>
      <c r="C173" t="s">
        <v>233</v>
      </c>
      <c r="D173" t="s">
        <v>1146</v>
      </c>
      <c r="E173" t="s">
        <v>4</v>
      </c>
      <c r="F173" t="s">
        <v>45</v>
      </c>
      <c r="G173" t="s">
        <v>943</v>
      </c>
      <c r="H173" t="s">
        <v>46</v>
      </c>
      <c r="I173" t="s">
        <v>104</v>
      </c>
      <c r="J173" t="s">
        <v>930</v>
      </c>
      <c r="K173" t="s">
        <v>941</v>
      </c>
      <c r="L173">
        <v>10</v>
      </c>
      <c r="M173">
        <v>7</v>
      </c>
      <c r="N173">
        <v>60</v>
      </c>
      <c r="O173">
        <f>StoreData!$N173*StoreData!$L173</f>
        <v>600</v>
      </c>
      <c r="P173">
        <f>StoreData!$N173*StoreData!$M173</f>
        <v>420</v>
      </c>
      <c r="Q173">
        <f>StoreData!$O173-StoreData!$P173</f>
        <v>180</v>
      </c>
      <c r="R173">
        <f>MONTH(StoreData!$B173)</f>
        <v>8</v>
      </c>
      <c r="S173" t="str">
        <f>IF(StoreData!$R173=9,"August","Sept")</f>
        <v>Sept</v>
      </c>
    </row>
    <row r="174" spans="1:19" x14ac:dyDescent="0.3">
      <c r="A174">
        <v>88065565527</v>
      </c>
      <c r="B174">
        <v>44071</v>
      </c>
      <c r="C174" t="s">
        <v>234</v>
      </c>
      <c r="D174" t="s">
        <v>1146</v>
      </c>
      <c r="E174" t="s">
        <v>5</v>
      </c>
      <c r="F174" t="s">
        <v>48</v>
      </c>
      <c r="G174" t="s">
        <v>944</v>
      </c>
      <c r="H174" t="s">
        <v>49</v>
      </c>
      <c r="I174" t="s">
        <v>104</v>
      </c>
      <c r="J174" t="s">
        <v>931</v>
      </c>
      <c r="K174" t="s">
        <v>941</v>
      </c>
      <c r="L174">
        <v>20</v>
      </c>
      <c r="M174">
        <v>17</v>
      </c>
      <c r="N174">
        <v>89</v>
      </c>
      <c r="O174">
        <f>StoreData!$N174*StoreData!$L174</f>
        <v>1780</v>
      </c>
      <c r="P174">
        <f>StoreData!$N174*StoreData!$M174</f>
        <v>1513</v>
      </c>
      <c r="Q174">
        <f>StoreData!$O174-StoreData!$P174</f>
        <v>267</v>
      </c>
      <c r="R174">
        <f>MONTH(StoreData!$B174)</f>
        <v>8</v>
      </c>
      <c r="S174" t="str">
        <f>IF(StoreData!$R174=9,"August","Sept")</f>
        <v>Sept</v>
      </c>
    </row>
    <row r="175" spans="1:19" x14ac:dyDescent="0.3">
      <c r="A175">
        <v>88065565528</v>
      </c>
      <c r="B175">
        <v>44072</v>
      </c>
      <c r="C175" t="s">
        <v>235</v>
      </c>
      <c r="D175" t="s">
        <v>1146</v>
      </c>
      <c r="E175" t="s">
        <v>6</v>
      </c>
      <c r="F175" t="s">
        <v>38</v>
      </c>
      <c r="G175" t="s">
        <v>944</v>
      </c>
      <c r="H175" t="s">
        <v>39</v>
      </c>
      <c r="I175" t="s">
        <v>104</v>
      </c>
      <c r="J175" t="s">
        <v>932</v>
      </c>
      <c r="K175" t="s">
        <v>941</v>
      </c>
      <c r="L175">
        <v>70</v>
      </c>
      <c r="M175">
        <v>67</v>
      </c>
      <c r="N175">
        <v>77</v>
      </c>
      <c r="O175">
        <f>StoreData!$N175*StoreData!$L175</f>
        <v>5390</v>
      </c>
      <c r="P175">
        <f>StoreData!$N175*StoreData!$M175</f>
        <v>5159</v>
      </c>
      <c r="Q175">
        <f>StoreData!$O175-StoreData!$P175</f>
        <v>231</v>
      </c>
      <c r="R175">
        <f>MONTH(StoreData!$B175)</f>
        <v>8</v>
      </c>
      <c r="S175" t="str">
        <f>IF(StoreData!$R175=9,"August","Sept")</f>
        <v>Sept</v>
      </c>
    </row>
    <row r="176" spans="1:19" x14ac:dyDescent="0.3">
      <c r="A176">
        <v>88065565529</v>
      </c>
      <c r="B176">
        <v>44073</v>
      </c>
      <c r="C176" t="s">
        <v>236</v>
      </c>
      <c r="D176" t="s">
        <v>1146</v>
      </c>
      <c r="E176" t="s">
        <v>7</v>
      </c>
      <c r="F176" t="s">
        <v>42</v>
      </c>
      <c r="G176" t="s">
        <v>943</v>
      </c>
      <c r="H176" t="s">
        <v>43</v>
      </c>
      <c r="I176" t="s">
        <v>104</v>
      </c>
      <c r="J176" t="s">
        <v>940</v>
      </c>
      <c r="K176" t="s">
        <v>941</v>
      </c>
      <c r="L176">
        <v>15</v>
      </c>
      <c r="M176">
        <v>12</v>
      </c>
      <c r="N176">
        <v>68</v>
      </c>
      <c r="O176">
        <f>StoreData!$N176*StoreData!$L176</f>
        <v>1020</v>
      </c>
      <c r="P176">
        <f>StoreData!$N176*StoreData!$M176</f>
        <v>816</v>
      </c>
      <c r="Q176">
        <f>StoreData!$O176-StoreData!$P176</f>
        <v>204</v>
      </c>
      <c r="R176">
        <f>MONTH(StoreData!$B176)</f>
        <v>8</v>
      </c>
      <c r="S176" t="str">
        <f>IF(StoreData!$R176=9,"August","Sept")</f>
        <v>Sept</v>
      </c>
    </row>
    <row r="177" spans="1:19" x14ac:dyDescent="0.3">
      <c r="A177">
        <v>88065565530</v>
      </c>
      <c r="B177">
        <v>44074</v>
      </c>
      <c r="C177" t="s">
        <v>237</v>
      </c>
      <c r="D177" t="s">
        <v>1146</v>
      </c>
      <c r="E177" t="s">
        <v>8</v>
      </c>
      <c r="F177" t="s">
        <v>45</v>
      </c>
      <c r="G177" t="s">
        <v>943</v>
      </c>
      <c r="H177" t="s">
        <v>46</v>
      </c>
      <c r="I177" t="s">
        <v>104</v>
      </c>
      <c r="J177" t="s">
        <v>933</v>
      </c>
      <c r="K177" t="s">
        <v>941</v>
      </c>
      <c r="L177">
        <v>12</v>
      </c>
      <c r="M177">
        <v>9</v>
      </c>
      <c r="N177">
        <v>15</v>
      </c>
      <c r="O177">
        <f>StoreData!$N177*StoreData!$L177</f>
        <v>180</v>
      </c>
      <c r="P177">
        <f>StoreData!$N177*StoreData!$M177</f>
        <v>135</v>
      </c>
      <c r="Q177">
        <f>StoreData!$O177-StoreData!$P177</f>
        <v>45</v>
      </c>
      <c r="R177">
        <f>MONTH(StoreData!$B177)</f>
        <v>8</v>
      </c>
      <c r="S177" t="str">
        <f>IF(StoreData!$R177=9,"August","Sept")</f>
        <v>Sept</v>
      </c>
    </row>
    <row r="178" spans="1:19" x14ac:dyDescent="0.3">
      <c r="A178">
        <v>88065565531</v>
      </c>
      <c r="B178">
        <v>44075</v>
      </c>
      <c r="C178" t="s">
        <v>238</v>
      </c>
      <c r="D178" t="s">
        <v>1145</v>
      </c>
      <c r="E178" t="s">
        <v>9</v>
      </c>
      <c r="F178" t="s">
        <v>48</v>
      </c>
      <c r="G178" t="s">
        <v>944</v>
      </c>
      <c r="H178" t="s">
        <v>49</v>
      </c>
      <c r="I178" t="s">
        <v>104</v>
      </c>
      <c r="J178" t="s">
        <v>934</v>
      </c>
      <c r="K178" t="s">
        <v>941</v>
      </c>
      <c r="L178">
        <v>18</v>
      </c>
      <c r="M178">
        <v>15</v>
      </c>
      <c r="N178">
        <v>47</v>
      </c>
      <c r="O178">
        <f>StoreData!$N178*StoreData!$L178</f>
        <v>846</v>
      </c>
      <c r="P178">
        <f>StoreData!$N178*StoreData!$M178</f>
        <v>705</v>
      </c>
      <c r="Q178">
        <f>StoreData!$O178-StoreData!$P178</f>
        <v>141</v>
      </c>
      <c r="R178">
        <f>MONTH(StoreData!$B178)</f>
        <v>9</v>
      </c>
      <c r="S178" t="str">
        <f>IF(StoreData!$R178=9,"August","Sept")</f>
        <v>August</v>
      </c>
    </row>
    <row r="179" spans="1:19" x14ac:dyDescent="0.3">
      <c r="A179">
        <v>88065565532</v>
      </c>
      <c r="B179">
        <v>44076</v>
      </c>
      <c r="C179" t="s">
        <v>239</v>
      </c>
      <c r="D179" t="s">
        <v>1146</v>
      </c>
      <c r="E179" t="s">
        <v>10</v>
      </c>
      <c r="F179" t="s">
        <v>38</v>
      </c>
      <c r="G179" t="s">
        <v>944</v>
      </c>
      <c r="H179" t="s">
        <v>39</v>
      </c>
      <c r="I179" t="s">
        <v>104</v>
      </c>
      <c r="J179" t="s">
        <v>935</v>
      </c>
      <c r="K179" t="s">
        <v>941</v>
      </c>
      <c r="L179">
        <v>23</v>
      </c>
      <c r="M179">
        <v>20</v>
      </c>
      <c r="N179">
        <v>6</v>
      </c>
      <c r="O179">
        <f>StoreData!$N179*StoreData!$L179</f>
        <v>138</v>
      </c>
      <c r="P179">
        <f>StoreData!$N179*StoreData!$M179</f>
        <v>120</v>
      </c>
      <c r="Q179">
        <f>StoreData!$O179-StoreData!$P179</f>
        <v>18</v>
      </c>
      <c r="R179">
        <f>MONTH(StoreData!$B179)</f>
        <v>9</v>
      </c>
      <c r="S179" t="str">
        <f>IF(StoreData!$R179=9,"August","Sept")</f>
        <v>August</v>
      </c>
    </row>
    <row r="180" spans="1:19" x14ac:dyDescent="0.3">
      <c r="A180">
        <v>88065565533</v>
      </c>
      <c r="B180">
        <v>44077</v>
      </c>
      <c r="C180" t="s">
        <v>240</v>
      </c>
      <c r="D180" t="s">
        <v>1145</v>
      </c>
      <c r="E180" t="s">
        <v>11</v>
      </c>
      <c r="F180" t="s">
        <v>42</v>
      </c>
      <c r="G180" t="s">
        <v>943</v>
      </c>
      <c r="H180" t="s">
        <v>43</v>
      </c>
      <c r="I180" t="s">
        <v>104</v>
      </c>
      <c r="J180" t="s">
        <v>936</v>
      </c>
      <c r="K180" t="s">
        <v>941</v>
      </c>
      <c r="L180">
        <v>9</v>
      </c>
      <c r="M180">
        <v>6</v>
      </c>
      <c r="N180">
        <v>10</v>
      </c>
      <c r="O180">
        <f>StoreData!$N180*StoreData!$L180</f>
        <v>90</v>
      </c>
      <c r="P180">
        <f>StoreData!$N180*StoreData!$M180</f>
        <v>60</v>
      </c>
      <c r="Q180">
        <f>StoreData!$O180-StoreData!$P180</f>
        <v>30</v>
      </c>
      <c r="R180">
        <f>MONTH(StoreData!$B180)</f>
        <v>9</v>
      </c>
      <c r="S180" t="str">
        <f>IF(StoreData!$R180=9,"August","Sept")</f>
        <v>August</v>
      </c>
    </row>
    <row r="181" spans="1:19" x14ac:dyDescent="0.3">
      <c r="A181">
        <v>88065565534</v>
      </c>
      <c r="B181">
        <v>44078</v>
      </c>
      <c r="C181" t="s">
        <v>241</v>
      </c>
      <c r="D181" t="s">
        <v>1146</v>
      </c>
      <c r="E181" t="s">
        <v>12</v>
      </c>
      <c r="F181" t="s">
        <v>45</v>
      </c>
      <c r="G181" t="s">
        <v>943</v>
      </c>
      <c r="H181" t="s">
        <v>46</v>
      </c>
      <c r="I181" t="s">
        <v>104</v>
      </c>
      <c r="J181" t="s">
        <v>937</v>
      </c>
      <c r="K181" t="s">
        <v>941</v>
      </c>
      <c r="L181">
        <v>18</v>
      </c>
      <c r="M181">
        <v>15</v>
      </c>
      <c r="N181">
        <v>11</v>
      </c>
      <c r="O181">
        <f>StoreData!$N181*StoreData!$L181</f>
        <v>198</v>
      </c>
      <c r="P181">
        <f>StoreData!$N181*StoreData!$M181</f>
        <v>165</v>
      </c>
      <c r="Q181">
        <f>StoreData!$O181-StoreData!$P181</f>
        <v>33</v>
      </c>
      <c r="R181">
        <f>MONTH(StoreData!$B181)</f>
        <v>9</v>
      </c>
      <c r="S181" t="str">
        <f>IF(StoreData!$R181=9,"August","Sept")</f>
        <v>August</v>
      </c>
    </row>
    <row r="182" spans="1:19" x14ac:dyDescent="0.3">
      <c r="A182">
        <v>88065565535</v>
      </c>
      <c r="B182">
        <v>44079</v>
      </c>
      <c r="C182" t="s">
        <v>242</v>
      </c>
      <c r="D182" t="s">
        <v>1145</v>
      </c>
      <c r="E182" t="s">
        <v>13</v>
      </c>
      <c r="F182" t="s">
        <v>48</v>
      </c>
      <c r="G182" t="s">
        <v>944</v>
      </c>
      <c r="H182" t="s">
        <v>49</v>
      </c>
      <c r="I182" t="s">
        <v>104</v>
      </c>
      <c r="J182" t="s">
        <v>908</v>
      </c>
      <c r="K182" t="s">
        <v>926</v>
      </c>
      <c r="L182">
        <v>52</v>
      </c>
      <c r="M182">
        <v>49</v>
      </c>
      <c r="N182">
        <v>60</v>
      </c>
      <c r="O182">
        <f>StoreData!$N182*StoreData!$L182</f>
        <v>3120</v>
      </c>
      <c r="P182">
        <f>StoreData!$N182*StoreData!$M182</f>
        <v>2940</v>
      </c>
      <c r="Q182">
        <f>StoreData!$O182-StoreData!$P182</f>
        <v>180</v>
      </c>
      <c r="R182">
        <f>MONTH(StoreData!$B182)</f>
        <v>9</v>
      </c>
      <c r="S182" t="str">
        <f>IF(StoreData!$R182=9,"August","Sept")</f>
        <v>August</v>
      </c>
    </row>
    <row r="183" spans="1:19" x14ac:dyDescent="0.3">
      <c r="A183">
        <v>88065565536</v>
      </c>
      <c r="B183">
        <v>44083</v>
      </c>
      <c r="C183" t="s">
        <v>243</v>
      </c>
      <c r="D183" t="s">
        <v>1145</v>
      </c>
      <c r="E183" t="s">
        <v>14</v>
      </c>
      <c r="F183" t="s">
        <v>38</v>
      </c>
      <c r="G183" t="s">
        <v>944</v>
      </c>
      <c r="H183" t="s">
        <v>39</v>
      </c>
      <c r="I183" t="s">
        <v>104</v>
      </c>
      <c r="J183" t="s">
        <v>927</v>
      </c>
      <c r="K183" t="s">
        <v>941</v>
      </c>
      <c r="L183">
        <v>9</v>
      </c>
      <c r="M183">
        <v>6</v>
      </c>
      <c r="N183">
        <v>89</v>
      </c>
      <c r="O183">
        <f>StoreData!$N183*StoreData!$L183</f>
        <v>801</v>
      </c>
      <c r="P183">
        <f>StoreData!$N183*StoreData!$M183</f>
        <v>534</v>
      </c>
      <c r="Q183">
        <f>StoreData!$O183-StoreData!$P183</f>
        <v>267</v>
      </c>
      <c r="R183">
        <f>MONTH(StoreData!$B183)</f>
        <v>9</v>
      </c>
      <c r="S183" t="str">
        <f>IF(StoreData!$R183=9,"August","Sept")</f>
        <v>August</v>
      </c>
    </row>
    <row r="184" spans="1:19" x14ac:dyDescent="0.3">
      <c r="A184">
        <v>88065565537</v>
      </c>
      <c r="B184">
        <v>44082</v>
      </c>
      <c r="C184" t="s">
        <v>244</v>
      </c>
      <c r="D184" t="s">
        <v>1146</v>
      </c>
      <c r="E184" t="s">
        <v>15</v>
      </c>
      <c r="F184" t="s">
        <v>42</v>
      </c>
      <c r="G184" t="s">
        <v>943</v>
      </c>
      <c r="H184" t="s">
        <v>43</v>
      </c>
      <c r="I184" t="s">
        <v>104</v>
      </c>
      <c r="J184" t="s">
        <v>928</v>
      </c>
      <c r="K184" t="s">
        <v>941</v>
      </c>
      <c r="L184">
        <v>5</v>
      </c>
      <c r="M184">
        <v>2</v>
      </c>
      <c r="N184">
        <v>77</v>
      </c>
      <c r="O184">
        <f>StoreData!$N184*StoreData!$L184</f>
        <v>385</v>
      </c>
      <c r="P184">
        <f>StoreData!$N184*StoreData!$M184</f>
        <v>154</v>
      </c>
      <c r="Q184">
        <f>StoreData!$O184-StoreData!$P184</f>
        <v>231</v>
      </c>
      <c r="R184">
        <f>MONTH(StoreData!$B184)</f>
        <v>9</v>
      </c>
      <c r="S184" t="str">
        <f>IF(StoreData!$R184=9,"August","Sept")</f>
        <v>August</v>
      </c>
    </row>
    <row r="185" spans="1:19" x14ac:dyDescent="0.3">
      <c r="A185">
        <v>88065565538</v>
      </c>
      <c r="B185">
        <v>44082</v>
      </c>
      <c r="C185" t="s">
        <v>245</v>
      </c>
      <c r="D185" t="s">
        <v>1146</v>
      </c>
      <c r="E185" t="s">
        <v>59</v>
      </c>
      <c r="F185" t="s">
        <v>45</v>
      </c>
      <c r="G185" t="s">
        <v>943</v>
      </c>
      <c r="H185" t="s">
        <v>46</v>
      </c>
      <c r="I185" t="s">
        <v>104</v>
      </c>
      <c r="J185" t="s">
        <v>909</v>
      </c>
      <c r="K185" t="s">
        <v>926</v>
      </c>
      <c r="L185">
        <v>14</v>
      </c>
      <c r="M185">
        <v>11</v>
      </c>
      <c r="N185">
        <v>68</v>
      </c>
      <c r="O185">
        <f>StoreData!$N185*StoreData!$L185</f>
        <v>952</v>
      </c>
      <c r="P185">
        <f>StoreData!$N185*StoreData!$M185</f>
        <v>748</v>
      </c>
      <c r="Q185">
        <f>StoreData!$O185-StoreData!$P185</f>
        <v>204</v>
      </c>
      <c r="R185">
        <f>MONTH(StoreData!$B185)</f>
        <v>9</v>
      </c>
      <c r="S185" t="str">
        <f>IF(StoreData!$R185=9,"August","Sept")</f>
        <v>August</v>
      </c>
    </row>
    <row r="186" spans="1:19" x14ac:dyDescent="0.3">
      <c r="A186">
        <v>88065565539</v>
      </c>
      <c r="B186">
        <v>44083</v>
      </c>
      <c r="C186" t="s">
        <v>246</v>
      </c>
      <c r="D186" t="s">
        <v>1146</v>
      </c>
      <c r="E186" t="s">
        <v>60</v>
      </c>
      <c r="F186" t="s">
        <v>48</v>
      </c>
      <c r="G186" t="s">
        <v>944</v>
      </c>
      <c r="H186" t="s">
        <v>49</v>
      </c>
      <c r="I186" t="s">
        <v>104</v>
      </c>
      <c r="J186" t="s">
        <v>910</v>
      </c>
      <c r="K186" t="s">
        <v>926</v>
      </c>
      <c r="L186">
        <v>6</v>
      </c>
      <c r="M186">
        <v>3</v>
      </c>
      <c r="N186">
        <v>15</v>
      </c>
      <c r="O186">
        <f>StoreData!$N186*StoreData!$L186</f>
        <v>90</v>
      </c>
      <c r="P186">
        <f>StoreData!$N186*StoreData!$M186</f>
        <v>45</v>
      </c>
      <c r="Q186">
        <f>StoreData!$O186-StoreData!$P186</f>
        <v>45</v>
      </c>
      <c r="R186">
        <f>MONTH(StoreData!$B186)</f>
        <v>9</v>
      </c>
      <c r="S186" t="str">
        <f>IF(StoreData!$R186=9,"August","Sept")</f>
        <v>August</v>
      </c>
    </row>
    <row r="187" spans="1:19" x14ac:dyDescent="0.3">
      <c r="A187">
        <v>88065565540</v>
      </c>
      <c r="B187">
        <v>44084</v>
      </c>
      <c r="C187" t="s">
        <v>247</v>
      </c>
      <c r="D187" t="s">
        <v>1146</v>
      </c>
      <c r="E187" t="s">
        <v>61</v>
      </c>
      <c r="F187" t="s">
        <v>38</v>
      </c>
      <c r="G187" t="s">
        <v>944</v>
      </c>
      <c r="H187" t="s">
        <v>39</v>
      </c>
      <c r="I187" t="s">
        <v>104</v>
      </c>
      <c r="J187" t="s">
        <v>930</v>
      </c>
      <c r="K187" t="s">
        <v>941</v>
      </c>
      <c r="L187">
        <v>10</v>
      </c>
      <c r="M187">
        <v>7</v>
      </c>
      <c r="N187">
        <v>47</v>
      </c>
      <c r="O187">
        <f>StoreData!$N187*StoreData!$L187</f>
        <v>470</v>
      </c>
      <c r="P187">
        <f>StoreData!$N187*StoreData!$M187</f>
        <v>329</v>
      </c>
      <c r="Q187">
        <f>StoreData!$O187-StoreData!$P187</f>
        <v>141</v>
      </c>
      <c r="R187">
        <f>MONTH(StoreData!$B187)</f>
        <v>9</v>
      </c>
      <c r="S187" t="str">
        <f>IF(StoreData!$R187=9,"August","Sept")</f>
        <v>August</v>
      </c>
    </row>
    <row r="188" spans="1:19" x14ac:dyDescent="0.3">
      <c r="A188">
        <v>88065565541</v>
      </c>
      <c r="B188">
        <v>44085</v>
      </c>
      <c r="C188" t="s">
        <v>248</v>
      </c>
      <c r="D188" t="s">
        <v>1146</v>
      </c>
      <c r="E188" t="s">
        <v>63</v>
      </c>
      <c r="F188" t="s">
        <v>42</v>
      </c>
      <c r="G188" t="s">
        <v>943</v>
      </c>
      <c r="H188" t="s">
        <v>43</v>
      </c>
      <c r="I188" t="s">
        <v>104</v>
      </c>
      <c r="J188" t="s">
        <v>911</v>
      </c>
      <c r="K188" t="s">
        <v>926</v>
      </c>
      <c r="L188">
        <v>13</v>
      </c>
      <c r="M188">
        <v>10</v>
      </c>
      <c r="N188">
        <v>6</v>
      </c>
      <c r="O188">
        <f>StoreData!$N188*StoreData!$L188</f>
        <v>78</v>
      </c>
      <c r="P188">
        <f>StoreData!$N188*StoreData!$M188</f>
        <v>60</v>
      </c>
      <c r="Q188">
        <f>StoreData!$O188-StoreData!$P188</f>
        <v>18</v>
      </c>
      <c r="R188">
        <f>MONTH(StoreData!$B188)</f>
        <v>9</v>
      </c>
      <c r="S188" t="str">
        <f>IF(StoreData!$R188=9,"August","Sept")</f>
        <v>August</v>
      </c>
    </row>
    <row r="189" spans="1:19" x14ac:dyDescent="0.3">
      <c r="A189">
        <v>88065565542</v>
      </c>
      <c r="B189">
        <v>44086</v>
      </c>
      <c r="C189" t="s">
        <v>249</v>
      </c>
      <c r="D189" t="s">
        <v>1145</v>
      </c>
      <c r="E189" t="s">
        <v>16</v>
      </c>
      <c r="F189" t="s">
        <v>45</v>
      </c>
      <c r="G189" t="s">
        <v>943</v>
      </c>
      <c r="H189" t="s">
        <v>46</v>
      </c>
      <c r="I189" t="s">
        <v>104</v>
      </c>
      <c r="J189" t="s">
        <v>931</v>
      </c>
      <c r="K189" t="s">
        <v>941</v>
      </c>
      <c r="L189">
        <v>20</v>
      </c>
      <c r="M189">
        <v>17</v>
      </c>
      <c r="N189">
        <v>10</v>
      </c>
      <c r="O189">
        <f>StoreData!$N189*StoreData!$L189</f>
        <v>200</v>
      </c>
      <c r="P189">
        <f>StoreData!$N189*StoreData!$M189</f>
        <v>170</v>
      </c>
      <c r="Q189">
        <f>StoreData!$O189-StoreData!$P189</f>
        <v>30</v>
      </c>
      <c r="R189">
        <f>MONTH(StoreData!$B189)</f>
        <v>9</v>
      </c>
      <c r="S189" t="str">
        <f>IF(StoreData!$R189=9,"August","Sept")</f>
        <v>August</v>
      </c>
    </row>
    <row r="190" spans="1:19" x14ac:dyDescent="0.3">
      <c r="A190">
        <v>88065565543</v>
      </c>
      <c r="B190">
        <v>44087</v>
      </c>
      <c r="C190" t="s">
        <v>250</v>
      </c>
      <c r="D190" t="s">
        <v>1145</v>
      </c>
      <c r="E190" t="s">
        <v>66</v>
      </c>
      <c r="F190" t="s">
        <v>48</v>
      </c>
      <c r="G190" t="s">
        <v>944</v>
      </c>
      <c r="H190" t="s">
        <v>49</v>
      </c>
      <c r="I190" t="s">
        <v>104</v>
      </c>
      <c r="J190" t="s">
        <v>912</v>
      </c>
      <c r="K190" t="s">
        <v>926</v>
      </c>
      <c r="L190">
        <v>15</v>
      </c>
      <c r="M190">
        <v>12</v>
      </c>
      <c r="N190">
        <v>11</v>
      </c>
      <c r="O190">
        <f>StoreData!$N190*StoreData!$L190</f>
        <v>165</v>
      </c>
      <c r="P190">
        <f>StoreData!$N190*StoreData!$M190</f>
        <v>132</v>
      </c>
      <c r="Q190">
        <f>StoreData!$O190-StoreData!$P190</f>
        <v>33</v>
      </c>
      <c r="R190">
        <f>MONTH(StoreData!$B190)</f>
        <v>9</v>
      </c>
      <c r="S190" t="str">
        <f>IF(StoreData!$R190=9,"August","Sept")</f>
        <v>August</v>
      </c>
    </row>
    <row r="191" spans="1:19" x14ac:dyDescent="0.3">
      <c r="A191">
        <v>88065565544</v>
      </c>
      <c r="B191">
        <v>44088</v>
      </c>
      <c r="C191" t="s">
        <v>251</v>
      </c>
      <c r="D191" t="s">
        <v>1145</v>
      </c>
      <c r="E191" t="s">
        <v>68</v>
      </c>
      <c r="F191" t="s">
        <v>38</v>
      </c>
      <c r="G191" t="s">
        <v>944</v>
      </c>
      <c r="H191" t="s">
        <v>39</v>
      </c>
      <c r="I191" t="s">
        <v>104</v>
      </c>
      <c r="J191" t="s">
        <v>913</v>
      </c>
      <c r="K191" t="s">
        <v>926</v>
      </c>
      <c r="L191">
        <v>20</v>
      </c>
      <c r="M191">
        <v>17</v>
      </c>
      <c r="N191">
        <v>60</v>
      </c>
      <c r="O191">
        <f>StoreData!$N191*StoreData!$L191</f>
        <v>1200</v>
      </c>
      <c r="P191">
        <f>StoreData!$N191*StoreData!$M191</f>
        <v>1020</v>
      </c>
      <c r="Q191">
        <f>StoreData!$O191-StoreData!$P191</f>
        <v>180</v>
      </c>
      <c r="R191">
        <f>MONTH(StoreData!$B191)</f>
        <v>9</v>
      </c>
      <c r="S191" t="str">
        <f>IF(StoreData!$R191=9,"August","Sept")</f>
        <v>August</v>
      </c>
    </row>
    <row r="192" spans="1:19" x14ac:dyDescent="0.3">
      <c r="A192">
        <v>88065565545</v>
      </c>
      <c r="B192">
        <v>44089</v>
      </c>
      <c r="C192" t="s">
        <v>252</v>
      </c>
      <c r="D192" t="s">
        <v>1146</v>
      </c>
      <c r="E192" t="s">
        <v>70</v>
      </c>
      <c r="F192" t="s">
        <v>42</v>
      </c>
      <c r="G192" t="s">
        <v>943</v>
      </c>
      <c r="H192" t="s">
        <v>43</v>
      </c>
      <c r="I192" t="s">
        <v>104</v>
      </c>
      <c r="J192" t="s">
        <v>914</v>
      </c>
      <c r="K192" t="s">
        <v>926</v>
      </c>
      <c r="L192">
        <v>12</v>
      </c>
      <c r="M192">
        <v>9</v>
      </c>
      <c r="N192">
        <v>89</v>
      </c>
      <c r="O192">
        <f>StoreData!$N192*StoreData!$L192</f>
        <v>1068</v>
      </c>
      <c r="P192">
        <f>StoreData!$N192*StoreData!$M192</f>
        <v>801</v>
      </c>
      <c r="Q192">
        <f>StoreData!$O192-StoreData!$P192</f>
        <v>267</v>
      </c>
      <c r="R192">
        <f>MONTH(StoreData!$B192)</f>
        <v>9</v>
      </c>
      <c r="S192" t="str">
        <f>IF(StoreData!$R192=9,"August","Sept")</f>
        <v>August</v>
      </c>
    </row>
    <row r="193" spans="1:19" x14ac:dyDescent="0.3">
      <c r="A193">
        <v>88065565546</v>
      </c>
      <c r="B193">
        <v>44093</v>
      </c>
      <c r="C193" t="s">
        <v>253</v>
      </c>
      <c r="D193" t="s">
        <v>1146</v>
      </c>
      <c r="E193" t="s">
        <v>72</v>
      </c>
      <c r="F193" t="s">
        <v>45</v>
      </c>
      <c r="G193" t="s">
        <v>943</v>
      </c>
      <c r="H193" t="s">
        <v>46</v>
      </c>
      <c r="I193" t="s">
        <v>104</v>
      </c>
      <c r="J193" t="s">
        <v>915</v>
      </c>
      <c r="K193" t="s">
        <v>926</v>
      </c>
      <c r="L193">
        <v>16</v>
      </c>
      <c r="M193">
        <v>13</v>
      </c>
      <c r="N193">
        <v>77</v>
      </c>
      <c r="O193">
        <f>StoreData!$N193*StoreData!$L193</f>
        <v>1232</v>
      </c>
      <c r="P193">
        <f>StoreData!$N193*StoreData!$M193</f>
        <v>1001</v>
      </c>
      <c r="Q193">
        <f>StoreData!$O193-StoreData!$P193</f>
        <v>231</v>
      </c>
      <c r="R193">
        <f>MONTH(StoreData!$B193)</f>
        <v>9</v>
      </c>
      <c r="S193" t="str">
        <f>IF(StoreData!$R193=9,"August","Sept")</f>
        <v>August</v>
      </c>
    </row>
    <row r="194" spans="1:19" x14ac:dyDescent="0.3">
      <c r="A194">
        <v>88065565547</v>
      </c>
      <c r="B194">
        <v>44092</v>
      </c>
      <c r="C194" t="s">
        <v>254</v>
      </c>
      <c r="D194" t="s">
        <v>1146</v>
      </c>
      <c r="E194" t="s">
        <v>74</v>
      </c>
      <c r="F194" t="s">
        <v>48</v>
      </c>
      <c r="G194" t="s">
        <v>944</v>
      </c>
      <c r="H194" t="s">
        <v>49</v>
      </c>
      <c r="I194" t="s">
        <v>104</v>
      </c>
      <c r="J194" t="s">
        <v>932</v>
      </c>
      <c r="K194" t="s">
        <v>941</v>
      </c>
      <c r="L194">
        <v>70</v>
      </c>
      <c r="M194">
        <v>67</v>
      </c>
      <c r="N194">
        <v>68</v>
      </c>
      <c r="O194">
        <f>StoreData!$N194*StoreData!$L194</f>
        <v>4760</v>
      </c>
      <c r="P194">
        <f>StoreData!$N194*StoreData!$M194</f>
        <v>4556</v>
      </c>
      <c r="Q194">
        <f>StoreData!$O194-StoreData!$P194</f>
        <v>204</v>
      </c>
      <c r="R194">
        <f>MONTH(StoreData!$B194)</f>
        <v>9</v>
      </c>
      <c r="S194" t="str">
        <f>IF(StoreData!$R194=9,"August","Sept")</f>
        <v>August</v>
      </c>
    </row>
    <row r="195" spans="1:19" x14ac:dyDescent="0.3">
      <c r="A195">
        <v>88065565548</v>
      </c>
      <c r="B195">
        <v>44092</v>
      </c>
      <c r="C195" t="s">
        <v>255</v>
      </c>
      <c r="D195" t="s">
        <v>1146</v>
      </c>
      <c r="E195" t="s">
        <v>76</v>
      </c>
      <c r="F195" t="s">
        <v>38</v>
      </c>
      <c r="G195" t="s">
        <v>944</v>
      </c>
      <c r="H195" t="s">
        <v>39</v>
      </c>
      <c r="I195" t="s">
        <v>104</v>
      </c>
      <c r="J195" t="s">
        <v>940</v>
      </c>
      <c r="K195" t="s">
        <v>941</v>
      </c>
      <c r="L195">
        <v>15</v>
      </c>
      <c r="M195">
        <v>12</v>
      </c>
      <c r="N195">
        <v>15</v>
      </c>
      <c r="O195">
        <f>StoreData!$N195*StoreData!$L195</f>
        <v>225</v>
      </c>
      <c r="P195">
        <f>StoreData!$N195*StoreData!$M195</f>
        <v>180</v>
      </c>
      <c r="Q195">
        <f>StoreData!$O195-StoreData!$P195</f>
        <v>45</v>
      </c>
      <c r="R195">
        <f>MONTH(StoreData!$B195)</f>
        <v>9</v>
      </c>
      <c r="S195" t="str">
        <f>IF(StoreData!$R195=9,"August","Sept")</f>
        <v>August</v>
      </c>
    </row>
    <row r="196" spans="1:19" x14ac:dyDescent="0.3">
      <c r="A196">
        <v>88065565549</v>
      </c>
      <c r="B196">
        <v>44093</v>
      </c>
      <c r="C196" t="s">
        <v>256</v>
      </c>
      <c r="D196" t="s">
        <v>1146</v>
      </c>
      <c r="E196" t="s">
        <v>78</v>
      </c>
      <c r="F196" t="s">
        <v>42</v>
      </c>
      <c r="G196" t="s">
        <v>943</v>
      </c>
      <c r="H196" t="s">
        <v>43</v>
      </c>
      <c r="I196" t="s">
        <v>104</v>
      </c>
      <c r="J196" t="s">
        <v>915</v>
      </c>
      <c r="K196" t="s">
        <v>926</v>
      </c>
      <c r="L196">
        <v>16</v>
      </c>
      <c r="M196">
        <v>13</v>
      </c>
      <c r="N196">
        <v>47</v>
      </c>
      <c r="O196">
        <f>StoreData!$N196*StoreData!$L196</f>
        <v>752</v>
      </c>
      <c r="P196">
        <f>StoreData!$N196*StoreData!$M196</f>
        <v>611</v>
      </c>
      <c r="Q196">
        <f>StoreData!$O196-StoreData!$P196</f>
        <v>141</v>
      </c>
      <c r="R196">
        <f>MONTH(StoreData!$B196)</f>
        <v>9</v>
      </c>
      <c r="S196" t="str">
        <f>IF(StoreData!$R196=9,"August","Sept")</f>
        <v>August</v>
      </c>
    </row>
    <row r="197" spans="1:19" x14ac:dyDescent="0.3">
      <c r="A197">
        <v>88065565550</v>
      </c>
      <c r="B197">
        <v>44094</v>
      </c>
      <c r="C197" t="s">
        <v>257</v>
      </c>
      <c r="D197" t="s">
        <v>1146</v>
      </c>
      <c r="E197" t="s">
        <v>80</v>
      </c>
      <c r="F197" t="s">
        <v>45</v>
      </c>
      <c r="G197" t="s">
        <v>943</v>
      </c>
      <c r="H197" t="s">
        <v>46</v>
      </c>
      <c r="I197" t="s">
        <v>104</v>
      </c>
      <c r="J197" t="s">
        <v>916</v>
      </c>
      <c r="K197" t="s">
        <v>926</v>
      </c>
      <c r="L197">
        <v>20</v>
      </c>
      <c r="M197">
        <v>17</v>
      </c>
      <c r="N197">
        <v>6</v>
      </c>
      <c r="O197">
        <f>StoreData!$N197*StoreData!$L197</f>
        <v>120</v>
      </c>
      <c r="P197">
        <f>StoreData!$N197*StoreData!$M197</f>
        <v>102</v>
      </c>
      <c r="Q197">
        <f>StoreData!$O197-StoreData!$P197</f>
        <v>18</v>
      </c>
      <c r="R197">
        <f>MONTH(StoreData!$B197)</f>
        <v>9</v>
      </c>
      <c r="S197" t="str">
        <f>IF(StoreData!$R197=9,"August","Sept")</f>
        <v>August</v>
      </c>
    </row>
    <row r="198" spans="1:19" x14ac:dyDescent="0.3">
      <c r="A198">
        <v>88065565551</v>
      </c>
      <c r="B198">
        <v>44095</v>
      </c>
      <c r="C198" t="s">
        <v>258</v>
      </c>
      <c r="D198" t="s">
        <v>1145</v>
      </c>
      <c r="E198" t="s">
        <v>82</v>
      </c>
      <c r="F198" t="s">
        <v>48</v>
      </c>
      <c r="G198" t="s">
        <v>944</v>
      </c>
      <c r="H198" t="s">
        <v>49</v>
      </c>
      <c r="I198" t="s">
        <v>104</v>
      </c>
      <c r="J198" t="s">
        <v>917</v>
      </c>
      <c r="K198" t="s">
        <v>926</v>
      </c>
      <c r="L198">
        <v>12</v>
      </c>
      <c r="M198">
        <v>9</v>
      </c>
      <c r="N198">
        <v>10</v>
      </c>
      <c r="O198">
        <f>StoreData!$N198*StoreData!$L198</f>
        <v>120</v>
      </c>
      <c r="P198">
        <f>StoreData!$N198*StoreData!$M198</f>
        <v>90</v>
      </c>
      <c r="Q198">
        <f>StoreData!$O198-StoreData!$P198</f>
        <v>30</v>
      </c>
      <c r="R198">
        <f>MONTH(StoreData!$B198)</f>
        <v>9</v>
      </c>
      <c r="S198" t="str">
        <f>IF(StoreData!$R198=9,"August","Sept")</f>
        <v>August</v>
      </c>
    </row>
    <row r="199" spans="1:19" x14ac:dyDescent="0.3">
      <c r="A199">
        <v>88065565552</v>
      </c>
      <c r="B199">
        <v>44096</v>
      </c>
      <c r="C199" t="s">
        <v>259</v>
      </c>
      <c r="D199" t="s">
        <v>1146</v>
      </c>
      <c r="E199" t="s">
        <v>84</v>
      </c>
      <c r="F199" t="s">
        <v>38</v>
      </c>
      <c r="G199" t="s">
        <v>944</v>
      </c>
      <c r="H199" t="s">
        <v>39</v>
      </c>
      <c r="I199" t="s">
        <v>104</v>
      </c>
      <c r="J199" t="s">
        <v>933</v>
      </c>
      <c r="K199" t="s">
        <v>941</v>
      </c>
      <c r="L199">
        <v>12</v>
      </c>
      <c r="M199">
        <v>9</v>
      </c>
      <c r="N199">
        <v>11</v>
      </c>
      <c r="O199">
        <f>StoreData!$N199*StoreData!$L199</f>
        <v>132</v>
      </c>
      <c r="P199">
        <f>StoreData!$N199*StoreData!$M199</f>
        <v>99</v>
      </c>
      <c r="Q199">
        <f>StoreData!$O199-StoreData!$P199</f>
        <v>33</v>
      </c>
      <c r="R199">
        <f>MONTH(StoreData!$B199)</f>
        <v>9</v>
      </c>
      <c r="S199" t="str">
        <f>IF(StoreData!$R199=9,"August","Sept")</f>
        <v>August</v>
      </c>
    </row>
    <row r="200" spans="1:19" x14ac:dyDescent="0.3">
      <c r="A200">
        <v>88065565553</v>
      </c>
      <c r="B200">
        <v>44097</v>
      </c>
      <c r="C200" t="s">
        <v>260</v>
      </c>
      <c r="D200" t="s">
        <v>1145</v>
      </c>
      <c r="E200" t="s">
        <v>86</v>
      </c>
      <c r="F200" t="s">
        <v>42</v>
      </c>
      <c r="G200" t="s">
        <v>943</v>
      </c>
      <c r="H200" t="s">
        <v>43</v>
      </c>
      <c r="I200" t="s">
        <v>104</v>
      </c>
      <c r="J200" t="s">
        <v>934</v>
      </c>
      <c r="K200" t="s">
        <v>941</v>
      </c>
      <c r="L200">
        <v>18</v>
      </c>
      <c r="M200">
        <v>15</v>
      </c>
      <c r="N200">
        <v>60</v>
      </c>
      <c r="O200">
        <f>StoreData!$N200*StoreData!$L200</f>
        <v>1080</v>
      </c>
      <c r="P200">
        <f>StoreData!$N200*StoreData!$M200</f>
        <v>900</v>
      </c>
      <c r="Q200">
        <f>StoreData!$O200-StoreData!$P200</f>
        <v>180</v>
      </c>
      <c r="R200">
        <f>MONTH(StoreData!$B200)</f>
        <v>9</v>
      </c>
      <c r="S200" t="str">
        <f>IF(StoreData!$R200=9,"August","Sept")</f>
        <v>August</v>
      </c>
    </row>
    <row r="201" spans="1:19" x14ac:dyDescent="0.3">
      <c r="A201">
        <v>88065565554</v>
      </c>
      <c r="B201">
        <v>44098</v>
      </c>
      <c r="C201" t="s">
        <v>261</v>
      </c>
      <c r="D201" t="s">
        <v>1145</v>
      </c>
      <c r="E201" t="s">
        <v>88</v>
      </c>
      <c r="F201" t="s">
        <v>45</v>
      </c>
      <c r="G201" t="s">
        <v>943</v>
      </c>
      <c r="H201" t="s">
        <v>46</v>
      </c>
      <c r="I201" t="s">
        <v>104</v>
      </c>
      <c r="J201" t="s">
        <v>918</v>
      </c>
      <c r="K201" t="s">
        <v>926</v>
      </c>
      <c r="L201">
        <v>10</v>
      </c>
      <c r="M201">
        <v>7</v>
      </c>
      <c r="N201">
        <v>89</v>
      </c>
      <c r="O201">
        <f>StoreData!$N201*StoreData!$L201</f>
        <v>890</v>
      </c>
      <c r="P201">
        <f>StoreData!$N201*StoreData!$M201</f>
        <v>623</v>
      </c>
      <c r="Q201">
        <f>StoreData!$O201-StoreData!$P201</f>
        <v>267</v>
      </c>
      <c r="R201">
        <f>MONTH(StoreData!$B201)</f>
        <v>9</v>
      </c>
      <c r="S201" t="str">
        <f>IF(StoreData!$R201=9,"August","Sept")</f>
        <v>August</v>
      </c>
    </row>
    <row r="202" spans="1:19" x14ac:dyDescent="0.3">
      <c r="A202">
        <v>88065565555</v>
      </c>
      <c r="B202">
        <v>44099</v>
      </c>
      <c r="C202" t="s">
        <v>262</v>
      </c>
      <c r="D202" t="s">
        <v>1145</v>
      </c>
      <c r="E202" t="s">
        <v>90</v>
      </c>
      <c r="F202" t="s">
        <v>48</v>
      </c>
      <c r="G202" t="s">
        <v>944</v>
      </c>
      <c r="H202" t="s">
        <v>49</v>
      </c>
      <c r="I202" t="s">
        <v>104</v>
      </c>
      <c r="J202" t="s">
        <v>919</v>
      </c>
      <c r="K202" t="s">
        <v>926</v>
      </c>
      <c r="L202">
        <v>15</v>
      </c>
      <c r="M202">
        <v>12</v>
      </c>
      <c r="N202">
        <v>77</v>
      </c>
      <c r="O202">
        <f>StoreData!$N202*StoreData!$L202</f>
        <v>1155</v>
      </c>
      <c r="P202">
        <f>StoreData!$N202*StoreData!$M202</f>
        <v>924</v>
      </c>
      <c r="Q202">
        <f>StoreData!$O202-StoreData!$P202</f>
        <v>231</v>
      </c>
      <c r="R202">
        <f>MONTH(StoreData!$B202)</f>
        <v>9</v>
      </c>
      <c r="S202" t="str">
        <f>IF(StoreData!$R202=9,"August","Sept")</f>
        <v>August</v>
      </c>
    </row>
    <row r="203" spans="1:19" x14ac:dyDescent="0.3">
      <c r="A203">
        <v>88065565556</v>
      </c>
      <c r="B203">
        <v>44103</v>
      </c>
      <c r="C203" t="s">
        <v>263</v>
      </c>
      <c r="D203" t="s">
        <v>1145</v>
      </c>
      <c r="E203" t="s">
        <v>92</v>
      </c>
      <c r="F203" t="s">
        <v>38</v>
      </c>
      <c r="G203" t="s">
        <v>944</v>
      </c>
      <c r="H203" t="s">
        <v>39</v>
      </c>
      <c r="I203" t="s">
        <v>104</v>
      </c>
      <c r="J203" t="s">
        <v>920</v>
      </c>
      <c r="K203" t="s">
        <v>926</v>
      </c>
      <c r="L203">
        <v>15</v>
      </c>
      <c r="M203">
        <v>12</v>
      </c>
      <c r="N203">
        <v>68</v>
      </c>
      <c r="O203">
        <f>StoreData!$N203*StoreData!$L203</f>
        <v>1020</v>
      </c>
      <c r="P203">
        <f>StoreData!$N203*StoreData!$M203</f>
        <v>816</v>
      </c>
      <c r="Q203">
        <f>StoreData!$O203-StoreData!$P203</f>
        <v>204</v>
      </c>
      <c r="R203">
        <f>MONTH(StoreData!$B203)</f>
        <v>9</v>
      </c>
      <c r="S203" t="str">
        <f>IF(StoreData!$R203=9,"August","Sept")</f>
        <v>August</v>
      </c>
    </row>
    <row r="204" spans="1:19" x14ac:dyDescent="0.3">
      <c r="A204">
        <v>88065565557</v>
      </c>
      <c r="B204">
        <v>44102</v>
      </c>
      <c r="C204" t="s">
        <v>264</v>
      </c>
      <c r="D204" t="s">
        <v>1146</v>
      </c>
      <c r="E204" t="s">
        <v>94</v>
      </c>
      <c r="F204" t="s">
        <v>42</v>
      </c>
      <c r="G204" t="s">
        <v>943</v>
      </c>
      <c r="H204" t="s">
        <v>43</v>
      </c>
      <c r="I204" t="s">
        <v>104</v>
      </c>
      <c r="J204" t="s">
        <v>935</v>
      </c>
      <c r="K204" t="s">
        <v>941</v>
      </c>
      <c r="L204">
        <v>23</v>
      </c>
      <c r="M204">
        <v>20</v>
      </c>
      <c r="N204">
        <v>15</v>
      </c>
      <c r="O204">
        <f>StoreData!$N204*StoreData!$L204</f>
        <v>345</v>
      </c>
      <c r="P204">
        <f>StoreData!$N204*StoreData!$M204</f>
        <v>300</v>
      </c>
      <c r="Q204">
        <f>StoreData!$O204-StoreData!$P204</f>
        <v>45</v>
      </c>
      <c r="R204">
        <f>MONTH(StoreData!$B204)</f>
        <v>9</v>
      </c>
      <c r="S204" t="str">
        <f>IF(StoreData!$R204=9,"August","Sept")</f>
        <v>August</v>
      </c>
    </row>
    <row r="205" spans="1:19" x14ac:dyDescent="0.3">
      <c r="A205">
        <v>88065565558</v>
      </c>
      <c r="B205">
        <v>44102</v>
      </c>
      <c r="C205" t="s">
        <v>265</v>
      </c>
      <c r="D205" t="s">
        <v>1145</v>
      </c>
      <c r="E205" t="s">
        <v>96</v>
      </c>
      <c r="F205" t="s">
        <v>45</v>
      </c>
      <c r="G205" t="s">
        <v>943</v>
      </c>
      <c r="H205" t="s">
        <v>46</v>
      </c>
      <c r="I205" t="s">
        <v>104</v>
      </c>
      <c r="J205" t="s">
        <v>936</v>
      </c>
      <c r="K205" t="s">
        <v>941</v>
      </c>
      <c r="L205">
        <v>9</v>
      </c>
      <c r="M205">
        <v>6</v>
      </c>
      <c r="N205">
        <v>47</v>
      </c>
      <c r="O205">
        <f>StoreData!$N205*StoreData!$L205</f>
        <v>423</v>
      </c>
      <c r="P205">
        <f>StoreData!$N205*StoreData!$M205</f>
        <v>282</v>
      </c>
      <c r="Q205">
        <f>StoreData!$O205-StoreData!$P205</f>
        <v>141</v>
      </c>
      <c r="R205">
        <f>MONTH(StoreData!$B205)</f>
        <v>9</v>
      </c>
      <c r="S205" t="str">
        <f>IF(StoreData!$R205=9,"August","Sept")</f>
        <v>August</v>
      </c>
    </row>
    <row r="206" spans="1:19" x14ac:dyDescent="0.3">
      <c r="A206">
        <v>88065565559</v>
      </c>
      <c r="B206">
        <v>44103</v>
      </c>
      <c r="C206" t="s">
        <v>266</v>
      </c>
      <c r="D206" t="s">
        <v>1146</v>
      </c>
      <c r="E206" t="s">
        <v>16</v>
      </c>
      <c r="F206" t="s">
        <v>48</v>
      </c>
      <c r="G206" t="s">
        <v>944</v>
      </c>
      <c r="H206" t="s">
        <v>49</v>
      </c>
      <c r="I206" t="s">
        <v>104</v>
      </c>
      <c r="J206" t="s">
        <v>937</v>
      </c>
      <c r="K206" t="s">
        <v>941</v>
      </c>
      <c r="L206">
        <v>18</v>
      </c>
      <c r="M206">
        <v>15</v>
      </c>
      <c r="N206">
        <v>6</v>
      </c>
      <c r="O206">
        <f>StoreData!$N206*StoreData!$L206</f>
        <v>108</v>
      </c>
      <c r="P206">
        <f>StoreData!$N206*StoreData!$M206</f>
        <v>90</v>
      </c>
      <c r="Q206">
        <f>StoreData!$O206-StoreData!$P206</f>
        <v>18</v>
      </c>
      <c r="R206">
        <f>MONTH(StoreData!$B206)</f>
        <v>9</v>
      </c>
      <c r="S206" t="str">
        <f>IF(StoreData!$R206=9,"August","Sept")</f>
        <v>August</v>
      </c>
    </row>
    <row r="207" spans="1:19" x14ac:dyDescent="0.3">
      <c r="A207">
        <v>88065565560</v>
      </c>
      <c r="B207">
        <v>44104</v>
      </c>
      <c r="C207" t="s">
        <v>267</v>
      </c>
      <c r="D207" t="s">
        <v>1145</v>
      </c>
      <c r="E207" t="s">
        <v>17</v>
      </c>
      <c r="F207" t="s">
        <v>38</v>
      </c>
      <c r="G207" t="s">
        <v>944</v>
      </c>
      <c r="H207" t="s">
        <v>39</v>
      </c>
      <c r="I207" t="s">
        <v>104</v>
      </c>
      <c r="J207" t="s">
        <v>925</v>
      </c>
      <c r="K207" t="s">
        <v>926</v>
      </c>
      <c r="L207">
        <v>14</v>
      </c>
      <c r="M207">
        <v>11</v>
      </c>
      <c r="N207">
        <v>10</v>
      </c>
      <c r="O207">
        <f>StoreData!$N207*StoreData!$L207</f>
        <v>140</v>
      </c>
      <c r="P207">
        <f>StoreData!$N207*StoreData!$M207</f>
        <v>110</v>
      </c>
      <c r="Q207">
        <f>StoreData!$O207-StoreData!$P207</f>
        <v>30</v>
      </c>
      <c r="R207">
        <f>MONTH(StoreData!$B207)</f>
        <v>9</v>
      </c>
      <c r="S207" t="str">
        <f>IF(StoreData!$R207=9,"August","Sept")</f>
        <v>August</v>
      </c>
    </row>
    <row r="208" spans="1:19" x14ac:dyDescent="0.3">
      <c r="A208">
        <v>88065565561</v>
      </c>
      <c r="B208">
        <v>44094</v>
      </c>
      <c r="C208" t="s">
        <v>268</v>
      </c>
      <c r="D208" t="s">
        <v>1145</v>
      </c>
      <c r="E208" t="s">
        <v>18</v>
      </c>
      <c r="F208" t="s">
        <v>42</v>
      </c>
      <c r="G208" t="s">
        <v>943</v>
      </c>
      <c r="H208" t="s">
        <v>43</v>
      </c>
      <c r="I208" t="s">
        <v>40</v>
      </c>
      <c r="J208" t="s">
        <v>938</v>
      </c>
      <c r="K208" t="s">
        <v>926</v>
      </c>
      <c r="L208">
        <v>30</v>
      </c>
      <c r="M208">
        <v>27</v>
      </c>
      <c r="N208">
        <v>11</v>
      </c>
      <c r="O208">
        <f>StoreData!$N208*StoreData!$L208</f>
        <v>330</v>
      </c>
      <c r="P208">
        <f>StoreData!$N208*StoreData!$M208</f>
        <v>297</v>
      </c>
      <c r="Q208">
        <f>StoreData!$O208-StoreData!$P208</f>
        <v>33</v>
      </c>
      <c r="R208">
        <f>MONTH(StoreData!$B208)</f>
        <v>9</v>
      </c>
      <c r="S208" t="str">
        <f>IF(StoreData!$R208=9,"August","Sept")</f>
        <v>August</v>
      </c>
    </row>
    <row r="209" spans="1:19" x14ac:dyDescent="0.3">
      <c r="A209">
        <v>88065565562</v>
      </c>
      <c r="B209">
        <v>44095</v>
      </c>
      <c r="C209" t="s">
        <v>269</v>
      </c>
      <c r="D209" t="s">
        <v>1146</v>
      </c>
      <c r="E209" t="s">
        <v>19</v>
      </c>
      <c r="F209" t="s">
        <v>45</v>
      </c>
      <c r="G209" t="s">
        <v>943</v>
      </c>
      <c r="H209" t="s">
        <v>46</v>
      </c>
      <c r="I209" t="s">
        <v>40</v>
      </c>
      <c r="J209" t="s">
        <v>939</v>
      </c>
      <c r="K209" t="s">
        <v>926</v>
      </c>
      <c r="L209">
        <v>16</v>
      </c>
      <c r="M209">
        <v>13</v>
      </c>
      <c r="N209">
        <v>60</v>
      </c>
      <c r="O209">
        <f>StoreData!$N209*StoreData!$L209</f>
        <v>960</v>
      </c>
      <c r="P209">
        <f>StoreData!$N209*StoreData!$M209</f>
        <v>780</v>
      </c>
      <c r="Q209">
        <f>StoreData!$O209-StoreData!$P209</f>
        <v>180</v>
      </c>
      <c r="R209">
        <f>MONTH(StoreData!$B209)</f>
        <v>9</v>
      </c>
      <c r="S209" t="str">
        <f>IF(StoreData!$R209=9,"August","Sept")</f>
        <v>August</v>
      </c>
    </row>
    <row r="210" spans="1:19" x14ac:dyDescent="0.3">
      <c r="A210">
        <v>88065565563</v>
      </c>
      <c r="B210">
        <v>44096</v>
      </c>
      <c r="C210" t="s">
        <v>270</v>
      </c>
      <c r="D210" t="s">
        <v>1146</v>
      </c>
      <c r="E210" t="s">
        <v>20</v>
      </c>
      <c r="F210" t="s">
        <v>48</v>
      </c>
      <c r="G210" t="s">
        <v>944</v>
      </c>
      <c r="H210" t="s">
        <v>49</v>
      </c>
      <c r="I210" t="s">
        <v>40</v>
      </c>
      <c r="J210" t="s">
        <v>908</v>
      </c>
      <c r="K210" t="s">
        <v>926</v>
      </c>
      <c r="L210">
        <v>52</v>
      </c>
      <c r="M210">
        <v>49</v>
      </c>
      <c r="N210">
        <v>89</v>
      </c>
      <c r="O210">
        <f>StoreData!$N210*StoreData!$L210</f>
        <v>4628</v>
      </c>
      <c r="P210">
        <f>StoreData!$N210*StoreData!$M210</f>
        <v>4361</v>
      </c>
      <c r="Q210">
        <f>StoreData!$O210-StoreData!$P210</f>
        <v>267</v>
      </c>
      <c r="R210">
        <f>MONTH(StoreData!$B210)</f>
        <v>9</v>
      </c>
      <c r="S210" t="str">
        <f>IF(StoreData!$R210=9,"August","Sept")</f>
        <v>August</v>
      </c>
    </row>
    <row r="211" spans="1:19" x14ac:dyDescent="0.3">
      <c r="A211">
        <v>88065565564</v>
      </c>
      <c r="B211">
        <v>44097</v>
      </c>
      <c r="C211" t="s">
        <v>271</v>
      </c>
      <c r="D211" t="s">
        <v>1146</v>
      </c>
      <c r="E211" t="s">
        <v>1</v>
      </c>
      <c r="F211" t="s">
        <v>38</v>
      </c>
      <c r="G211" t="s">
        <v>944</v>
      </c>
      <c r="H211" t="s">
        <v>39</v>
      </c>
      <c r="I211" t="s">
        <v>40</v>
      </c>
      <c r="J211" t="s">
        <v>909</v>
      </c>
      <c r="K211" t="s">
        <v>926</v>
      </c>
      <c r="L211">
        <v>14</v>
      </c>
      <c r="M211">
        <v>11</v>
      </c>
      <c r="N211">
        <v>77</v>
      </c>
      <c r="O211">
        <f>StoreData!$N211*StoreData!$L211</f>
        <v>1078</v>
      </c>
      <c r="P211">
        <f>StoreData!$N211*StoreData!$M211</f>
        <v>847</v>
      </c>
      <c r="Q211">
        <f>StoreData!$O211-StoreData!$P211</f>
        <v>231</v>
      </c>
      <c r="R211">
        <f>MONTH(StoreData!$B211)</f>
        <v>9</v>
      </c>
      <c r="S211" t="str">
        <f>IF(StoreData!$R211=9,"August","Sept")</f>
        <v>August</v>
      </c>
    </row>
    <row r="212" spans="1:19" x14ac:dyDescent="0.3">
      <c r="A212">
        <v>88065565565</v>
      </c>
      <c r="B212">
        <v>44098</v>
      </c>
      <c r="C212" t="s">
        <v>272</v>
      </c>
      <c r="D212" t="s">
        <v>1146</v>
      </c>
      <c r="E212" t="s">
        <v>2</v>
      </c>
      <c r="F212" t="s">
        <v>42</v>
      </c>
      <c r="G212" t="s">
        <v>943</v>
      </c>
      <c r="H212" t="s">
        <v>43</v>
      </c>
      <c r="I212" t="s">
        <v>40</v>
      </c>
      <c r="J212" t="s">
        <v>910</v>
      </c>
      <c r="K212" t="s">
        <v>926</v>
      </c>
      <c r="L212">
        <v>6</v>
      </c>
      <c r="M212">
        <v>3</v>
      </c>
      <c r="N212">
        <v>68</v>
      </c>
      <c r="O212">
        <f>StoreData!$N212*StoreData!$L212</f>
        <v>408</v>
      </c>
      <c r="P212">
        <f>StoreData!$N212*StoreData!$M212</f>
        <v>204</v>
      </c>
      <c r="Q212">
        <f>StoreData!$O212-StoreData!$P212</f>
        <v>204</v>
      </c>
      <c r="R212">
        <f>MONTH(StoreData!$B212)</f>
        <v>9</v>
      </c>
      <c r="S212" t="str">
        <f>IF(StoreData!$R212=9,"August","Sept")</f>
        <v>August</v>
      </c>
    </row>
    <row r="213" spans="1:19" x14ac:dyDescent="0.3">
      <c r="A213">
        <v>88065565566</v>
      </c>
      <c r="B213">
        <v>44099</v>
      </c>
      <c r="C213" t="s">
        <v>273</v>
      </c>
      <c r="D213" t="s">
        <v>1145</v>
      </c>
      <c r="E213" t="s">
        <v>3</v>
      </c>
      <c r="F213" t="s">
        <v>45</v>
      </c>
      <c r="G213" t="s">
        <v>943</v>
      </c>
      <c r="H213" t="s">
        <v>46</v>
      </c>
      <c r="I213" t="s">
        <v>40</v>
      </c>
      <c r="J213" t="s">
        <v>911</v>
      </c>
      <c r="K213" t="s">
        <v>926</v>
      </c>
      <c r="L213">
        <v>13</v>
      </c>
      <c r="M213">
        <v>10</v>
      </c>
      <c r="N213">
        <v>15</v>
      </c>
      <c r="O213">
        <f>StoreData!$N213*StoreData!$L213</f>
        <v>195</v>
      </c>
      <c r="P213">
        <f>StoreData!$N213*StoreData!$M213</f>
        <v>150</v>
      </c>
      <c r="Q213">
        <f>StoreData!$O213-StoreData!$P213</f>
        <v>45</v>
      </c>
      <c r="R213">
        <f>MONTH(StoreData!$B213)</f>
        <v>9</v>
      </c>
      <c r="S213" t="str">
        <f>IF(StoreData!$R213=9,"August","Sept")</f>
        <v>August</v>
      </c>
    </row>
    <row r="214" spans="1:19" x14ac:dyDescent="0.3">
      <c r="A214">
        <v>88065565567</v>
      </c>
      <c r="B214">
        <v>44103</v>
      </c>
      <c r="C214" t="s">
        <v>274</v>
      </c>
      <c r="D214" t="s">
        <v>1145</v>
      </c>
      <c r="E214" t="s">
        <v>4</v>
      </c>
      <c r="F214" t="s">
        <v>48</v>
      </c>
      <c r="G214" t="s">
        <v>944</v>
      </c>
      <c r="H214" t="s">
        <v>49</v>
      </c>
      <c r="I214" t="s">
        <v>40</v>
      </c>
      <c r="J214" t="s">
        <v>912</v>
      </c>
      <c r="K214" t="s">
        <v>926</v>
      </c>
      <c r="L214">
        <v>15</v>
      </c>
      <c r="M214">
        <v>12</v>
      </c>
      <c r="N214">
        <v>47</v>
      </c>
      <c r="O214">
        <f>StoreData!$N214*StoreData!$L214</f>
        <v>705</v>
      </c>
      <c r="P214">
        <f>StoreData!$N214*StoreData!$M214</f>
        <v>564</v>
      </c>
      <c r="Q214">
        <f>StoreData!$O214-StoreData!$P214</f>
        <v>141</v>
      </c>
      <c r="R214">
        <f>MONTH(StoreData!$B214)</f>
        <v>9</v>
      </c>
      <c r="S214" t="str">
        <f>IF(StoreData!$R214=9,"August","Sept")</f>
        <v>August</v>
      </c>
    </row>
    <row r="215" spans="1:19" x14ac:dyDescent="0.3">
      <c r="A215">
        <v>88065565568</v>
      </c>
      <c r="B215">
        <v>44102</v>
      </c>
      <c r="C215" t="s">
        <v>275</v>
      </c>
      <c r="D215" t="s">
        <v>1146</v>
      </c>
      <c r="E215" t="s">
        <v>8</v>
      </c>
      <c r="F215" t="s">
        <v>38</v>
      </c>
      <c r="G215" t="s">
        <v>944</v>
      </c>
      <c r="H215" t="s">
        <v>39</v>
      </c>
      <c r="I215" t="s">
        <v>40</v>
      </c>
      <c r="J215" t="s">
        <v>913</v>
      </c>
      <c r="K215" t="s">
        <v>926</v>
      </c>
      <c r="L215">
        <v>20</v>
      </c>
      <c r="M215">
        <v>17</v>
      </c>
      <c r="N215">
        <v>6</v>
      </c>
      <c r="O215">
        <f>StoreData!$N215*StoreData!$L215</f>
        <v>120</v>
      </c>
      <c r="P215">
        <f>StoreData!$N215*StoreData!$M215</f>
        <v>102</v>
      </c>
      <c r="Q215">
        <f>StoreData!$O215-StoreData!$P215</f>
        <v>18</v>
      </c>
      <c r="R215">
        <f>MONTH(StoreData!$B215)</f>
        <v>9</v>
      </c>
      <c r="S215" t="str">
        <f>IF(StoreData!$R215=9,"August","Sept")</f>
        <v>August</v>
      </c>
    </row>
    <row r="216" spans="1:19" x14ac:dyDescent="0.3">
      <c r="A216">
        <v>88065565569</v>
      </c>
      <c r="B216">
        <v>44102</v>
      </c>
      <c r="C216" t="s">
        <v>276</v>
      </c>
      <c r="D216" t="s">
        <v>1145</v>
      </c>
      <c r="E216" t="s">
        <v>9</v>
      </c>
      <c r="F216" t="s">
        <v>42</v>
      </c>
      <c r="G216" t="s">
        <v>943</v>
      </c>
      <c r="H216" t="s">
        <v>43</v>
      </c>
      <c r="I216" t="s">
        <v>40</v>
      </c>
      <c r="J216" t="s">
        <v>914</v>
      </c>
      <c r="K216" t="s">
        <v>926</v>
      </c>
      <c r="L216">
        <v>12</v>
      </c>
      <c r="M216">
        <v>9</v>
      </c>
      <c r="N216">
        <v>10</v>
      </c>
      <c r="O216">
        <f>StoreData!$N216*StoreData!$L216</f>
        <v>120</v>
      </c>
      <c r="P216">
        <f>StoreData!$N216*StoreData!$M216</f>
        <v>90</v>
      </c>
      <c r="Q216">
        <f>StoreData!$O216-StoreData!$P216</f>
        <v>30</v>
      </c>
      <c r="R216">
        <f>MONTH(StoreData!$B216)</f>
        <v>9</v>
      </c>
      <c r="S216" t="str">
        <f>IF(StoreData!$R216=9,"August","Sept")</f>
        <v>August</v>
      </c>
    </row>
    <row r="217" spans="1:19" x14ac:dyDescent="0.3">
      <c r="A217">
        <v>88065565570</v>
      </c>
      <c r="B217">
        <v>44103</v>
      </c>
      <c r="C217" t="s">
        <v>277</v>
      </c>
      <c r="D217" t="s">
        <v>1146</v>
      </c>
      <c r="E217" t="s">
        <v>16</v>
      </c>
      <c r="F217" t="s">
        <v>45</v>
      </c>
      <c r="G217" t="s">
        <v>943</v>
      </c>
      <c r="H217" t="s">
        <v>46</v>
      </c>
      <c r="I217" t="s">
        <v>40</v>
      </c>
      <c r="J217" t="s">
        <v>915</v>
      </c>
      <c r="K217" t="s">
        <v>926</v>
      </c>
      <c r="L217">
        <v>16</v>
      </c>
      <c r="M217">
        <v>13</v>
      </c>
      <c r="N217">
        <v>11</v>
      </c>
      <c r="O217">
        <f>StoreData!$N217*StoreData!$L217</f>
        <v>176</v>
      </c>
      <c r="P217">
        <f>StoreData!$N217*StoreData!$M217</f>
        <v>143</v>
      </c>
      <c r="Q217">
        <f>StoreData!$O217-StoreData!$P217</f>
        <v>33</v>
      </c>
      <c r="R217">
        <f>MONTH(StoreData!$B217)</f>
        <v>9</v>
      </c>
      <c r="S217" t="str">
        <f>IF(StoreData!$R217=9,"August","Sept")</f>
        <v>August</v>
      </c>
    </row>
    <row r="218" spans="1:19" x14ac:dyDescent="0.3">
      <c r="A218">
        <v>88065565571</v>
      </c>
      <c r="B218">
        <v>44104</v>
      </c>
      <c r="C218" t="s">
        <v>278</v>
      </c>
      <c r="D218" t="s">
        <v>1146</v>
      </c>
      <c r="E218" t="s">
        <v>17</v>
      </c>
      <c r="F218" t="s">
        <v>48</v>
      </c>
      <c r="G218" t="s">
        <v>944</v>
      </c>
      <c r="H218" t="s">
        <v>49</v>
      </c>
      <c r="I218" t="s">
        <v>40</v>
      </c>
      <c r="J218" t="s">
        <v>916</v>
      </c>
      <c r="K218" t="s">
        <v>926</v>
      </c>
      <c r="L218">
        <v>20</v>
      </c>
      <c r="M218">
        <v>17</v>
      </c>
      <c r="N218">
        <v>60</v>
      </c>
      <c r="O218">
        <f>StoreData!$N218*StoreData!$L218</f>
        <v>1200</v>
      </c>
      <c r="P218">
        <f>StoreData!$N218*StoreData!$M218</f>
        <v>1020</v>
      </c>
      <c r="Q218">
        <f>StoreData!$O218-StoreData!$P218</f>
        <v>180</v>
      </c>
      <c r="R218">
        <f>MONTH(StoreData!$B218)</f>
        <v>9</v>
      </c>
      <c r="S218" t="str">
        <f>IF(StoreData!$R218=9,"August","Sept")</f>
        <v>August</v>
      </c>
    </row>
    <row r="219" spans="1:19" x14ac:dyDescent="0.3">
      <c r="A219">
        <v>88065565572</v>
      </c>
      <c r="B219">
        <v>44044</v>
      </c>
      <c r="C219" t="s">
        <v>279</v>
      </c>
      <c r="D219" t="s">
        <v>1146</v>
      </c>
      <c r="E219" t="s">
        <v>18</v>
      </c>
      <c r="F219" t="s">
        <v>38</v>
      </c>
      <c r="G219" t="s">
        <v>944</v>
      </c>
      <c r="H219" t="s">
        <v>39</v>
      </c>
      <c r="I219" t="s">
        <v>40</v>
      </c>
      <c r="J219" t="s">
        <v>917</v>
      </c>
      <c r="K219" t="s">
        <v>926</v>
      </c>
      <c r="L219">
        <v>12</v>
      </c>
      <c r="M219">
        <v>9</v>
      </c>
      <c r="N219">
        <v>89</v>
      </c>
      <c r="O219">
        <f>StoreData!$N219*StoreData!$L219</f>
        <v>1068</v>
      </c>
      <c r="P219">
        <f>StoreData!$N219*StoreData!$M219</f>
        <v>801</v>
      </c>
      <c r="Q219">
        <f>StoreData!$O219-StoreData!$P219</f>
        <v>267</v>
      </c>
      <c r="R219">
        <f>MONTH(StoreData!$B219)</f>
        <v>8</v>
      </c>
      <c r="S219" t="str">
        <f>IF(StoreData!$R219=9,"August","Sept")</f>
        <v>Sept</v>
      </c>
    </row>
    <row r="220" spans="1:19" x14ac:dyDescent="0.3">
      <c r="A220">
        <v>88065565573</v>
      </c>
      <c r="B220">
        <v>44045</v>
      </c>
      <c r="C220" t="s">
        <v>280</v>
      </c>
      <c r="D220" t="s">
        <v>1146</v>
      </c>
      <c r="E220" t="s">
        <v>9</v>
      </c>
      <c r="F220" t="s">
        <v>42</v>
      </c>
      <c r="G220" t="s">
        <v>943</v>
      </c>
      <c r="H220" t="s">
        <v>43</v>
      </c>
      <c r="I220" t="s">
        <v>40</v>
      </c>
      <c r="J220" t="s">
        <v>918</v>
      </c>
      <c r="K220" t="s">
        <v>926</v>
      </c>
      <c r="L220">
        <v>10</v>
      </c>
      <c r="M220">
        <v>7</v>
      </c>
      <c r="N220">
        <v>77</v>
      </c>
      <c r="O220">
        <f>StoreData!$N220*StoreData!$L220</f>
        <v>770</v>
      </c>
      <c r="P220">
        <f>StoreData!$N220*StoreData!$M220</f>
        <v>539</v>
      </c>
      <c r="Q220">
        <f>StoreData!$O220-StoreData!$P220</f>
        <v>231</v>
      </c>
      <c r="R220">
        <f>MONTH(StoreData!$B220)</f>
        <v>8</v>
      </c>
      <c r="S220" t="str">
        <f>IF(StoreData!$R220=9,"August","Sept")</f>
        <v>Sept</v>
      </c>
    </row>
    <row r="221" spans="1:19" x14ac:dyDescent="0.3">
      <c r="A221">
        <v>88065565574</v>
      </c>
      <c r="B221">
        <v>44046</v>
      </c>
      <c r="C221" t="s">
        <v>281</v>
      </c>
      <c r="D221" t="s">
        <v>1146</v>
      </c>
      <c r="E221" t="s">
        <v>10</v>
      </c>
      <c r="F221" t="s">
        <v>45</v>
      </c>
      <c r="G221" t="s">
        <v>943</v>
      </c>
      <c r="H221" t="s">
        <v>46</v>
      </c>
      <c r="I221" t="s">
        <v>40</v>
      </c>
      <c r="J221" t="s">
        <v>919</v>
      </c>
      <c r="K221" t="s">
        <v>926</v>
      </c>
      <c r="L221">
        <v>15</v>
      </c>
      <c r="M221">
        <v>12</v>
      </c>
      <c r="N221">
        <v>68</v>
      </c>
      <c r="O221">
        <f>StoreData!$N221*StoreData!$L221</f>
        <v>1020</v>
      </c>
      <c r="P221">
        <f>StoreData!$N221*StoreData!$M221</f>
        <v>816</v>
      </c>
      <c r="Q221">
        <f>StoreData!$O221-StoreData!$P221</f>
        <v>204</v>
      </c>
      <c r="R221">
        <f>MONTH(StoreData!$B221)</f>
        <v>8</v>
      </c>
      <c r="S221" t="str">
        <f>IF(StoreData!$R221=9,"August","Sept")</f>
        <v>Sept</v>
      </c>
    </row>
    <row r="222" spans="1:19" x14ac:dyDescent="0.3">
      <c r="A222">
        <v>88065565575</v>
      </c>
      <c r="B222">
        <v>44047</v>
      </c>
      <c r="C222" t="s">
        <v>282</v>
      </c>
      <c r="D222" t="s">
        <v>1145</v>
      </c>
      <c r="E222" t="s">
        <v>11</v>
      </c>
      <c r="F222" t="s">
        <v>48</v>
      </c>
      <c r="G222" t="s">
        <v>944</v>
      </c>
      <c r="H222" t="s">
        <v>49</v>
      </c>
      <c r="I222" t="s">
        <v>40</v>
      </c>
      <c r="J222" t="s">
        <v>920</v>
      </c>
      <c r="K222" t="s">
        <v>926</v>
      </c>
      <c r="L222">
        <v>15</v>
      </c>
      <c r="M222">
        <v>12</v>
      </c>
      <c r="N222">
        <v>15</v>
      </c>
      <c r="O222">
        <f>StoreData!$N222*StoreData!$L222</f>
        <v>225</v>
      </c>
      <c r="P222">
        <f>StoreData!$N222*StoreData!$M222</f>
        <v>180</v>
      </c>
      <c r="Q222">
        <f>StoreData!$O222-StoreData!$P222</f>
        <v>45</v>
      </c>
      <c r="R222">
        <f>MONTH(StoreData!$B222)</f>
        <v>8</v>
      </c>
      <c r="S222" t="str">
        <f>IF(StoreData!$R222=9,"August","Sept")</f>
        <v>Sept</v>
      </c>
    </row>
    <row r="223" spans="1:19" x14ac:dyDescent="0.3">
      <c r="A223">
        <v>88065565576</v>
      </c>
      <c r="B223">
        <v>44048</v>
      </c>
      <c r="C223" t="s">
        <v>283</v>
      </c>
      <c r="D223" t="s">
        <v>1145</v>
      </c>
      <c r="E223" t="s">
        <v>12</v>
      </c>
      <c r="F223" t="s">
        <v>38</v>
      </c>
      <c r="G223" t="s">
        <v>944</v>
      </c>
      <c r="H223" t="s">
        <v>39</v>
      </c>
      <c r="I223" t="s">
        <v>40</v>
      </c>
      <c r="J223" t="s">
        <v>921</v>
      </c>
      <c r="K223" t="s">
        <v>926</v>
      </c>
      <c r="L223">
        <v>20</v>
      </c>
      <c r="M223">
        <v>17</v>
      </c>
      <c r="N223">
        <v>47</v>
      </c>
      <c r="O223">
        <f>StoreData!$N223*StoreData!$L223</f>
        <v>940</v>
      </c>
      <c r="P223">
        <f>StoreData!$N223*StoreData!$M223</f>
        <v>799</v>
      </c>
      <c r="Q223">
        <f>StoreData!$O223-StoreData!$P223</f>
        <v>141</v>
      </c>
      <c r="R223">
        <f>MONTH(StoreData!$B223)</f>
        <v>8</v>
      </c>
      <c r="S223" t="str">
        <f>IF(StoreData!$R223=9,"August","Sept")</f>
        <v>Sept</v>
      </c>
    </row>
    <row r="224" spans="1:19" x14ac:dyDescent="0.3">
      <c r="A224">
        <v>88065565577</v>
      </c>
      <c r="B224">
        <v>44052</v>
      </c>
      <c r="C224" t="s">
        <v>284</v>
      </c>
      <c r="D224" t="s">
        <v>1145</v>
      </c>
      <c r="E224" t="s">
        <v>13</v>
      </c>
      <c r="F224" t="s">
        <v>42</v>
      </c>
      <c r="G224" t="s">
        <v>943</v>
      </c>
      <c r="H224" t="s">
        <v>43</v>
      </c>
      <c r="I224" t="s">
        <v>40</v>
      </c>
      <c r="J224" t="s">
        <v>922</v>
      </c>
      <c r="K224" t="s">
        <v>926</v>
      </c>
      <c r="L224">
        <v>12</v>
      </c>
      <c r="M224">
        <v>9</v>
      </c>
      <c r="N224">
        <v>6</v>
      </c>
      <c r="O224">
        <f>StoreData!$N224*StoreData!$L224</f>
        <v>72</v>
      </c>
      <c r="P224">
        <f>StoreData!$N224*StoreData!$M224</f>
        <v>54</v>
      </c>
      <c r="Q224">
        <f>StoreData!$O224-StoreData!$P224</f>
        <v>18</v>
      </c>
      <c r="R224">
        <f>MONTH(StoreData!$B224)</f>
        <v>8</v>
      </c>
      <c r="S224" t="str">
        <f>IF(StoreData!$R224=9,"August","Sept")</f>
        <v>Sept</v>
      </c>
    </row>
    <row r="225" spans="1:19" x14ac:dyDescent="0.3">
      <c r="A225">
        <v>88065565578</v>
      </c>
      <c r="B225">
        <v>44051</v>
      </c>
      <c r="C225" t="s">
        <v>285</v>
      </c>
      <c r="D225" t="s">
        <v>1145</v>
      </c>
      <c r="E225" t="s">
        <v>14</v>
      </c>
      <c r="F225" t="s">
        <v>45</v>
      </c>
      <c r="G225" t="s">
        <v>943</v>
      </c>
      <c r="H225" t="s">
        <v>46</v>
      </c>
      <c r="I225" t="s">
        <v>40</v>
      </c>
      <c r="J225" t="s">
        <v>923</v>
      </c>
      <c r="K225" t="s">
        <v>926</v>
      </c>
      <c r="L225">
        <v>13</v>
      </c>
      <c r="M225">
        <v>10</v>
      </c>
      <c r="N225">
        <v>10</v>
      </c>
      <c r="O225">
        <f>StoreData!$N225*StoreData!$L225</f>
        <v>130</v>
      </c>
      <c r="P225">
        <f>StoreData!$N225*StoreData!$M225</f>
        <v>100</v>
      </c>
      <c r="Q225">
        <f>StoreData!$O225-StoreData!$P225</f>
        <v>30</v>
      </c>
      <c r="R225">
        <f>MONTH(StoreData!$B225)</f>
        <v>8</v>
      </c>
      <c r="S225" t="str">
        <f>IF(StoreData!$R225=9,"August","Sept")</f>
        <v>Sept</v>
      </c>
    </row>
    <row r="226" spans="1:19" x14ac:dyDescent="0.3">
      <c r="A226">
        <v>88065565579</v>
      </c>
      <c r="B226">
        <v>44051</v>
      </c>
      <c r="C226" t="s">
        <v>286</v>
      </c>
      <c r="D226" t="s">
        <v>1145</v>
      </c>
      <c r="E226" t="s">
        <v>15</v>
      </c>
      <c r="F226" t="s">
        <v>48</v>
      </c>
      <c r="G226" t="s">
        <v>944</v>
      </c>
      <c r="H226" t="s">
        <v>49</v>
      </c>
      <c r="I226" t="s">
        <v>40</v>
      </c>
      <c r="J226" t="s">
        <v>924</v>
      </c>
      <c r="K226" t="s">
        <v>926</v>
      </c>
      <c r="L226">
        <v>15</v>
      </c>
      <c r="M226">
        <v>12</v>
      </c>
      <c r="N226">
        <v>11</v>
      </c>
      <c r="O226">
        <f>StoreData!$N226*StoreData!$L226</f>
        <v>165</v>
      </c>
      <c r="P226">
        <f>StoreData!$N226*StoreData!$M226</f>
        <v>132</v>
      </c>
      <c r="Q226">
        <f>StoreData!$O226-StoreData!$P226</f>
        <v>33</v>
      </c>
      <c r="R226">
        <f>MONTH(StoreData!$B226)</f>
        <v>8</v>
      </c>
      <c r="S226" t="str">
        <f>IF(StoreData!$R226=9,"August","Sept")</f>
        <v>Sept</v>
      </c>
    </row>
    <row r="227" spans="1:19" x14ac:dyDescent="0.3">
      <c r="A227">
        <v>88065565580</v>
      </c>
      <c r="B227">
        <v>44052</v>
      </c>
      <c r="C227" t="s">
        <v>287</v>
      </c>
      <c r="D227" t="s">
        <v>1146</v>
      </c>
      <c r="E227" t="s">
        <v>59</v>
      </c>
      <c r="F227" t="s">
        <v>38</v>
      </c>
      <c r="G227" t="s">
        <v>944</v>
      </c>
      <c r="H227" t="s">
        <v>39</v>
      </c>
      <c r="I227" t="s">
        <v>40</v>
      </c>
      <c r="J227" t="s">
        <v>925</v>
      </c>
      <c r="K227" t="s">
        <v>926</v>
      </c>
      <c r="L227">
        <v>14</v>
      </c>
      <c r="M227">
        <v>11</v>
      </c>
      <c r="N227">
        <v>60</v>
      </c>
      <c r="O227">
        <f>StoreData!$N227*StoreData!$L227</f>
        <v>840</v>
      </c>
      <c r="P227">
        <f>StoreData!$N227*StoreData!$M227</f>
        <v>660</v>
      </c>
      <c r="Q227">
        <f>StoreData!$O227-StoreData!$P227</f>
        <v>180</v>
      </c>
      <c r="R227">
        <f>MONTH(StoreData!$B227)</f>
        <v>8</v>
      </c>
      <c r="S227" t="str">
        <f>IF(StoreData!$R227=9,"August","Sept")</f>
        <v>Sept</v>
      </c>
    </row>
    <row r="228" spans="1:19" x14ac:dyDescent="0.3">
      <c r="A228">
        <v>88065565581</v>
      </c>
      <c r="B228">
        <v>44053</v>
      </c>
      <c r="C228" t="s">
        <v>288</v>
      </c>
      <c r="D228" t="s">
        <v>1146</v>
      </c>
      <c r="E228" t="s">
        <v>60</v>
      </c>
      <c r="F228" t="s">
        <v>42</v>
      </c>
      <c r="G228" t="s">
        <v>943</v>
      </c>
      <c r="H228" t="s">
        <v>43</v>
      </c>
      <c r="I228" t="s">
        <v>40</v>
      </c>
      <c r="J228" t="s">
        <v>938</v>
      </c>
      <c r="K228" t="s">
        <v>926</v>
      </c>
      <c r="L228">
        <v>30</v>
      </c>
      <c r="M228">
        <v>27</v>
      </c>
      <c r="N228">
        <v>89</v>
      </c>
      <c r="O228">
        <f>StoreData!$N228*StoreData!$L228</f>
        <v>2670</v>
      </c>
      <c r="P228">
        <f>StoreData!$N228*StoreData!$M228</f>
        <v>2403</v>
      </c>
      <c r="Q228">
        <f>StoreData!$O228-StoreData!$P228</f>
        <v>267</v>
      </c>
      <c r="R228">
        <f>MONTH(StoreData!$B228)</f>
        <v>8</v>
      </c>
      <c r="S228" t="str">
        <f>IF(StoreData!$R228=9,"August","Sept")</f>
        <v>Sept</v>
      </c>
    </row>
    <row r="229" spans="1:19" x14ac:dyDescent="0.3">
      <c r="A229">
        <v>88065565582</v>
      </c>
      <c r="B229">
        <v>44054</v>
      </c>
      <c r="C229" t="s">
        <v>289</v>
      </c>
      <c r="D229" t="s">
        <v>1146</v>
      </c>
      <c r="E229" t="s">
        <v>61</v>
      </c>
      <c r="F229" t="s">
        <v>45</v>
      </c>
      <c r="G229" t="s">
        <v>943</v>
      </c>
      <c r="H229" t="s">
        <v>46</v>
      </c>
      <c r="I229" t="s">
        <v>40</v>
      </c>
      <c r="J229" t="s">
        <v>939</v>
      </c>
      <c r="K229" t="s">
        <v>926</v>
      </c>
      <c r="L229">
        <v>16</v>
      </c>
      <c r="M229">
        <v>13</v>
      </c>
      <c r="N229">
        <v>77</v>
      </c>
      <c r="O229">
        <f>StoreData!$N229*StoreData!$L229</f>
        <v>1232</v>
      </c>
      <c r="P229">
        <f>StoreData!$N229*StoreData!$M229</f>
        <v>1001</v>
      </c>
      <c r="Q229">
        <f>StoreData!$O229-StoreData!$P229</f>
        <v>231</v>
      </c>
      <c r="R229">
        <f>MONTH(StoreData!$B229)</f>
        <v>8</v>
      </c>
      <c r="S229" t="str">
        <f>IF(StoreData!$R229=9,"August","Sept")</f>
        <v>Sept</v>
      </c>
    </row>
    <row r="230" spans="1:19" x14ac:dyDescent="0.3">
      <c r="A230">
        <v>88065565583</v>
      </c>
      <c r="B230">
        <v>44055</v>
      </c>
      <c r="C230" t="s">
        <v>290</v>
      </c>
      <c r="D230" t="s">
        <v>1145</v>
      </c>
      <c r="E230" t="s">
        <v>63</v>
      </c>
      <c r="F230" t="s">
        <v>48</v>
      </c>
      <c r="G230" t="s">
        <v>944</v>
      </c>
      <c r="H230" t="s">
        <v>49</v>
      </c>
      <c r="I230" t="s">
        <v>40</v>
      </c>
      <c r="J230" t="s">
        <v>927</v>
      </c>
      <c r="K230" t="s">
        <v>941</v>
      </c>
      <c r="L230">
        <v>9</v>
      </c>
      <c r="M230">
        <v>6</v>
      </c>
      <c r="N230">
        <v>68</v>
      </c>
      <c r="O230">
        <f>StoreData!$N230*StoreData!$L230</f>
        <v>612</v>
      </c>
      <c r="P230">
        <f>StoreData!$N230*StoreData!$M230</f>
        <v>408</v>
      </c>
      <c r="Q230">
        <f>StoreData!$O230-StoreData!$P230</f>
        <v>204</v>
      </c>
      <c r="R230">
        <f>MONTH(StoreData!$B230)</f>
        <v>8</v>
      </c>
      <c r="S230" t="str">
        <f>IF(StoreData!$R230=9,"August","Sept")</f>
        <v>Sept</v>
      </c>
    </row>
    <row r="231" spans="1:19" x14ac:dyDescent="0.3">
      <c r="A231">
        <v>88065565584</v>
      </c>
      <c r="B231">
        <v>44056</v>
      </c>
      <c r="C231" t="s">
        <v>291</v>
      </c>
      <c r="D231" t="s">
        <v>1145</v>
      </c>
      <c r="E231" t="s">
        <v>16</v>
      </c>
      <c r="F231" t="s">
        <v>38</v>
      </c>
      <c r="G231" t="s">
        <v>944</v>
      </c>
      <c r="H231" t="s">
        <v>39</v>
      </c>
      <c r="I231" t="s">
        <v>40</v>
      </c>
      <c r="J231" t="s">
        <v>928</v>
      </c>
      <c r="K231" t="s">
        <v>941</v>
      </c>
      <c r="L231">
        <v>5</v>
      </c>
      <c r="M231">
        <v>2</v>
      </c>
      <c r="N231">
        <v>15</v>
      </c>
      <c r="O231">
        <f>StoreData!$N231*StoreData!$L231</f>
        <v>75</v>
      </c>
      <c r="P231">
        <f>StoreData!$N231*StoreData!$M231</f>
        <v>30</v>
      </c>
      <c r="Q231">
        <f>StoreData!$O231-StoreData!$P231</f>
        <v>45</v>
      </c>
      <c r="R231">
        <f>MONTH(StoreData!$B231)</f>
        <v>8</v>
      </c>
      <c r="S231" t="str">
        <f>IF(StoreData!$R231=9,"August","Sept")</f>
        <v>Sept</v>
      </c>
    </row>
    <row r="232" spans="1:19" x14ac:dyDescent="0.3">
      <c r="A232">
        <v>88065565585</v>
      </c>
      <c r="B232">
        <v>44057</v>
      </c>
      <c r="C232" t="s">
        <v>292</v>
      </c>
      <c r="D232" t="s">
        <v>1146</v>
      </c>
      <c r="E232" t="s">
        <v>82</v>
      </c>
      <c r="F232" t="s">
        <v>42</v>
      </c>
      <c r="G232" t="s">
        <v>943</v>
      </c>
      <c r="H232" t="s">
        <v>43</v>
      </c>
      <c r="I232" t="s">
        <v>40</v>
      </c>
      <c r="J232" t="s">
        <v>929</v>
      </c>
      <c r="K232" t="s">
        <v>941</v>
      </c>
      <c r="L232">
        <v>18</v>
      </c>
      <c r="M232">
        <v>15</v>
      </c>
      <c r="N232">
        <v>47</v>
      </c>
      <c r="O232">
        <f>StoreData!$N232*StoreData!$L232</f>
        <v>846</v>
      </c>
      <c r="P232">
        <f>StoreData!$N232*StoreData!$M232</f>
        <v>705</v>
      </c>
      <c r="Q232">
        <f>StoreData!$O232-StoreData!$P232</f>
        <v>141</v>
      </c>
      <c r="R232">
        <f>MONTH(StoreData!$B232)</f>
        <v>8</v>
      </c>
      <c r="S232" t="str">
        <f>IF(StoreData!$R232=9,"August","Sept")</f>
        <v>Sept</v>
      </c>
    </row>
    <row r="233" spans="1:19" x14ac:dyDescent="0.3">
      <c r="A233">
        <v>88065565586</v>
      </c>
      <c r="B233">
        <v>44058</v>
      </c>
      <c r="C233" t="s">
        <v>293</v>
      </c>
      <c r="D233" t="s">
        <v>1145</v>
      </c>
      <c r="E233" t="s">
        <v>84</v>
      </c>
      <c r="F233" t="s">
        <v>45</v>
      </c>
      <c r="G233" t="s">
        <v>943</v>
      </c>
      <c r="H233" t="s">
        <v>46</v>
      </c>
      <c r="I233" t="s">
        <v>40</v>
      </c>
      <c r="J233" t="s">
        <v>930</v>
      </c>
      <c r="K233" t="s">
        <v>941</v>
      </c>
      <c r="L233">
        <v>10</v>
      </c>
      <c r="M233">
        <v>7</v>
      </c>
      <c r="N233">
        <v>6</v>
      </c>
      <c r="O233">
        <f>StoreData!$N233*StoreData!$L233</f>
        <v>60</v>
      </c>
      <c r="P233">
        <f>StoreData!$N233*StoreData!$M233</f>
        <v>42</v>
      </c>
      <c r="Q233">
        <f>StoreData!$O233-StoreData!$P233</f>
        <v>18</v>
      </c>
      <c r="R233">
        <f>MONTH(StoreData!$B233)</f>
        <v>8</v>
      </c>
      <c r="S233" t="str">
        <f>IF(StoreData!$R233=9,"August","Sept")</f>
        <v>Sept</v>
      </c>
    </row>
    <row r="234" spans="1:19" x14ac:dyDescent="0.3">
      <c r="A234">
        <v>88065565587</v>
      </c>
      <c r="B234">
        <v>44062</v>
      </c>
      <c r="C234" t="s">
        <v>294</v>
      </c>
      <c r="D234" t="s">
        <v>1146</v>
      </c>
      <c r="E234" t="s">
        <v>86</v>
      </c>
      <c r="F234" t="s">
        <v>48</v>
      </c>
      <c r="G234" t="s">
        <v>944</v>
      </c>
      <c r="H234" t="s">
        <v>49</v>
      </c>
      <c r="I234" t="s">
        <v>40</v>
      </c>
      <c r="J234" t="s">
        <v>931</v>
      </c>
      <c r="K234" t="s">
        <v>941</v>
      </c>
      <c r="L234">
        <v>20</v>
      </c>
      <c r="M234">
        <v>17</v>
      </c>
      <c r="N234">
        <v>10</v>
      </c>
      <c r="O234">
        <f>StoreData!$N234*StoreData!$L234</f>
        <v>200</v>
      </c>
      <c r="P234">
        <f>StoreData!$N234*StoreData!$M234</f>
        <v>170</v>
      </c>
      <c r="Q234">
        <f>StoreData!$O234-StoreData!$P234</f>
        <v>30</v>
      </c>
      <c r="R234">
        <f>MONTH(StoreData!$B234)</f>
        <v>8</v>
      </c>
      <c r="S234" t="str">
        <f>IF(StoreData!$R234=9,"August","Sept")</f>
        <v>Sept</v>
      </c>
    </row>
    <row r="235" spans="1:19" x14ac:dyDescent="0.3">
      <c r="A235">
        <v>88065565588</v>
      </c>
      <c r="B235">
        <v>44061</v>
      </c>
      <c r="C235" t="s">
        <v>295</v>
      </c>
      <c r="D235" t="s">
        <v>1146</v>
      </c>
      <c r="E235" t="s">
        <v>88</v>
      </c>
      <c r="F235" t="s">
        <v>38</v>
      </c>
      <c r="G235" t="s">
        <v>944</v>
      </c>
      <c r="H235" t="s">
        <v>39</v>
      </c>
      <c r="I235" t="s">
        <v>40</v>
      </c>
      <c r="J235" t="s">
        <v>932</v>
      </c>
      <c r="K235" t="s">
        <v>941</v>
      </c>
      <c r="L235">
        <v>70</v>
      </c>
      <c r="M235">
        <v>67</v>
      </c>
      <c r="N235">
        <v>11</v>
      </c>
      <c r="O235">
        <f>StoreData!$N235*StoreData!$L235</f>
        <v>770</v>
      </c>
      <c r="P235">
        <f>StoreData!$N235*StoreData!$M235</f>
        <v>737</v>
      </c>
      <c r="Q235">
        <f>StoreData!$O235-StoreData!$P235</f>
        <v>33</v>
      </c>
      <c r="R235">
        <f>MONTH(StoreData!$B235)</f>
        <v>8</v>
      </c>
      <c r="S235" t="str">
        <f>IF(StoreData!$R235=9,"August","Sept")</f>
        <v>Sept</v>
      </c>
    </row>
    <row r="236" spans="1:19" x14ac:dyDescent="0.3">
      <c r="A236">
        <v>88065565589</v>
      </c>
      <c r="B236">
        <v>44061</v>
      </c>
      <c r="C236" t="s">
        <v>296</v>
      </c>
      <c r="D236" t="s">
        <v>1146</v>
      </c>
      <c r="E236" t="s">
        <v>90</v>
      </c>
      <c r="F236" t="s">
        <v>42</v>
      </c>
      <c r="G236" t="s">
        <v>943</v>
      </c>
      <c r="H236" t="s">
        <v>43</v>
      </c>
      <c r="I236" t="s">
        <v>40</v>
      </c>
      <c r="J236" t="s">
        <v>940</v>
      </c>
      <c r="K236" t="s">
        <v>941</v>
      </c>
      <c r="L236">
        <v>15</v>
      </c>
      <c r="M236">
        <v>12</v>
      </c>
      <c r="N236">
        <v>60</v>
      </c>
      <c r="O236">
        <f>StoreData!$N236*StoreData!$L236</f>
        <v>900</v>
      </c>
      <c r="P236">
        <f>StoreData!$N236*StoreData!$M236</f>
        <v>720</v>
      </c>
      <c r="Q236">
        <f>StoreData!$O236-StoreData!$P236</f>
        <v>180</v>
      </c>
      <c r="R236">
        <f>MONTH(StoreData!$B236)</f>
        <v>8</v>
      </c>
      <c r="S236" t="str">
        <f>IF(StoreData!$R236=9,"August","Sept")</f>
        <v>Sept</v>
      </c>
    </row>
    <row r="237" spans="1:19" x14ac:dyDescent="0.3">
      <c r="A237">
        <v>88065565590</v>
      </c>
      <c r="B237">
        <v>44062</v>
      </c>
      <c r="C237" t="s">
        <v>297</v>
      </c>
      <c r="D237" t="s">
        <v>1145</v>
      </c>
      <c r="E237" t="s">
        <v>68</v>
      </c>
      <c r="F237" t="s">
        <v>45</v>
      </c>
      <c r="G237" t="s">
        <v>943</v>
      </c>
      <c r="H237" t="s">
        <v>46</v>
      </c>
      <c r="I237" t="s">
        <v>40</v>
      </c>
      <c r="J237" t="s">
        <v>933</v>
      </c>
      <c r="K237" t="s">
        <v>941</v>
      </c>
      <c r="L237">
        <v>12</v>
      </c>
      <c r="M237">
        <v>9</v>
      </c>
      <c r="N237">
        <v>89</v>
      </c>
      <c r="O237">
        <f>StoreData!$N237*StoreData!$L237</f>
        <v>1068</v>
      </c>
      <c r="P237">
        <f>StoreData!$N237*StoreData!$M237</f>
        <v>801</v>
      </c>
      <c r="Q237">
        <f>StoreData!$O237-StoreData!$P237</f>
        <v>267</v>
      </c>
      <c r="R237">
        <f>MONTH(StoreData!$B237)</f>
        <v>8</v>
      </c>
      <c r="S237" t="str">
        <f>IF(StoreData!$R237=9,"August","Sept")</f>
        <v>Sept</v>
      </c>
    </row>
    <row r="238" spans="1:19" x14ac:dyDescent="0.3">
      <c r="A238">
        <v>88065565591</v>
      </c>
      <c r="B238">
        <v>44063</v>
      </c>
      <c r="C238" t="s">
        <v>298</v>
      </c>
      <c r="D238" t="s">
        <v>1146</v>
      </c>
      <c r="E238" t="s">
        <v>70</v>
      </c>
      <c r="F238" t="s">
        <v>48</v>
      </c>
      <c r="G238" t="s">
        <v>944</v>
      </c>
      <c r="H238" t="s">
        <v>49</v>
      </c>
      <c r="I238" t="s">
        <v>40</v>
      </c>
      <c r="J238" t="s">
        <v>934</v>
      </c>
      <c r="K238" t="s">
        <v>941</v>
      </c>
      <c r="L238">
        <v>18</v>
      </c>
      <c r="M238">
        <v>15</v>
      </c>
      <c r="N238">
        <v>77</v>
      </c>
      <c r="O238">
        <f>StoreData!$N238*StoreData!$L238</f>
        <v>1386</v>
      </c>
      <c r="P238">
        <f>StoreData!$N238*StoreData!$M238</f>
        <v>1155</v>
      </c>
      <c r="Q238">
        <f>StoreData!$O238-StoreData!$P238</f>
        <v>231</v>
      </c>
      <c r="R238">
        <f>MONTH(StoreData!$B238)</f>
        <v>8</v>
      </c>
      <c r="S238" t="str">
        <f>IF(StoreData!$R238=9,"August","Sept")</f>
        <v>Sept</v>
      </c>
    </row>
    <row r="239" spans="1:19" x14ac:dyDescent="0.3">
      <c r="A239">
        <v>88065565592</v>
      </c>
      <c r="B239">
        <v>44064</v>
      </c>
      <c r="C239" t="s">
        <v>299</v>
      </c>
      <c r="D239" t="s">
        <v>1146</v>
      </c>
      <c r="E239" t="s">
        <v>72</v>
      </c>
      <c r="F239" t="s">
        <v>38</v>
      </c>
      <c r="G239" t="s">
        <v>944</v>
      </c>
      <c r="H239" t="s">
        <v>39</v>
      </c>
      <c r="I239" t="s">
        <v>40</v>
      </c>
      <c r="J239" t="s">
        <v>935</v>
      </c>
      <c r="K239" t="s">
        <v>941</v>
      </c>
      <c r="L239">
        <v>23</v>
      </c>
      <c r="M239">
        <v>20</v>
      </c>
      <c r="N239">
        <v>68</v>
      </c>
      <c r="O239">
        <f>StoreData!$N239*StoreData!$L239</f>
        <v>1564</v>
      </c>
      <c r="P239">
        <f>StoreData!$N239*StoreData!$M239</f>
        <v>1360</v>
      </c>
      <c r="Q239">
        <f>StoreData!$O239-StoreData!$P239</f>
        <v>204</v>
      </c>
      <c r="R239">
        <f>MONTH(StoreData!$B239)</f>
        <v>8</v>
      </c>
      <c r="S239" t="str">
        <f>IF(StoreData!$R239=9,"August","Sept")</f>
        <v>Sept</v>
      </c>
    </row>
    <row r="240" spans="1:19" x14ac:dyDescent="0.3">
      <c r="A240">
        <v>88065565593</v>
      </c>
      <c r="B240">
        <v>44065</v>
      </c>
      <c r="C240" t="s">
        <v>300</v>
      </c>
      <c r="D240" t="s">
        <v>1146</v>
      </c>
      <c r="E240" t="s">
        <v>14</v>
      </c>
      <c r="F240" t="s">
        <v>42</v>
      </c>
      <c r="G240" t="s">
        <v>943</v>
      </c>
      <c r="H240" t="s">
        <v>43</v>
      </c>
      <c r="I240" t="s">
        <v>40</v>
      </c>
      <c r="J240" t="s">
        <v>936</v>
      </c>
      <c r="K240" t="s">
        <v>941</v>
      </c>
      <c r="L240">
        <v>9</v>
      </c>
      <c r="M240">
        <v>6</v>
      </c>
      <c r="N240">
        <v>15</v>
      </c>
      <c r="O240">
        <f>StoreData!$N240*StoreData!$L240</f>
        <v>135</v>
      </c>
      <c r="P240">
        <f>StoreData!$N240*StoreData!$M240</f>
        <v>90</v>
      </c>
      <c r="Q240">
        <f>StoreData!$O240-StoreData!$P240</f>
        <v>45</v>
      </c>
      <c r="R240">
        <f>MONTH(StoreData!$B240)</f>
        <v>8</v>
      </c>
      <c r="S240" t="str">
        <f>IF(StoreData!$R240=9,"August","Sept")</f>
        <v>Sept</v>
      </c>
    </row>
    <row r="241" spans="1:19" x14ac:dyDescent="0.3">
      <c r="A241">
        <v>88065565594</v>
      </c>
      <c r="B241">
        <v>44066</v>
      </c>
      <c r="C241" t="s">
        <v>301</v>
      </c>
      <c r="D241" t="s">
        <v>1146</v>
      </c>
      <c r="E241" t="s">
        <v>15</v>
      </c>
      <c r="F241" t="s">
        <v>45</v>
      </c>
      <c r="G241" t="s">
        <v>943</v>
      </c>
      <c r="H241" t="s">
        <v>46</v>
      </c>
      <c r="I241" t="s">
        <v>40</v>
      </c>
      <c r="J241" t="s">
        <v>937</v>
      </c>
      <c r="K241" t="s">
        <v>941</v>
      </c>
      <c r="L241">
        <v>18</v>
      </c>
      <c r="M241">
        <v>15</v>
      </c>
      <c r="N241">
        <v>47</v>
      </c>
      <c r="O241">
        <f>StoreData!$N241*StoreData!$L241</f>
        <v>846</v>
      </c>
      <c r="P241">
        <f>StoreData!$N241*StoreData!$M241</f>
        <v>705</v>
      </c>
      <c r="Q241">
        <f>StoreData!$O241-StoreData!$P241</f>
        <v>141</v>
      </c>
      <c r="R241">
        <f>MONTH(StoreData!$B241)</f>
        <v>8</v>
      </c>
      <c r="S241" t="str">
        <f>IF(StoreData!$R241=9,"August","Sept")</f>
        <v>Sept</v>
      </c>
    </row>
    <row r="242" spans="1:19" x14ac:dyDescent="0.3">
      <c r="A242">
        <v>88065565595</v>
      </c>
      <c r="B242">
        <v>44067</v>
      </c>
      <c r="C242" t="s">
        <v>302</v>
      </c>
      <c r="D242" t="s">
        <v>1146</v>
      </c>
      <c r="E242" t="s">
        <v>59</v>
      </c>
      <c r="F242" t="s">
        <v>48</v>
      </c>
      <c r="G242" t="s">
        <v>944</v>
      </c>
      <c r="H242" t="s">
        <v>49</v>
      </c>
      <c r="I242" t="s">
        <v>40</v>
      </c>
      <c r="J242" t="s">
        <v>908</v>
      </c>
      <c r="K242" t="s">
        <v>926</v>
      </c>
      <c r="L242">
        <v>52</v>
      </c>
      <c r="M242">
        <v>49</v>
      </c>
      <c r="N242">
        <v>6</v>
      </c>
      <c r="O242">
        <f>StoreData!$N242*StoreData!$L242</f>
        <v>312</v>
      </c>
      <c r="P242">
        <f>StoreData!$N242*StoreData!$M242</f>
        <v>294</v>
      </c>
      <c r="Q242">
        <f>StoreData!$O242-StoreData!$P242</f>
        <v>18</v>
      </c>
      <c r="R242">
        <f>MONTH(StoreData!$B242)</f>
        <v>8</v>
      </c>
      <c r="S242" t="str">
        <f>IF(StoreData!$R242=9,"August","Sept")</f>
        <v>Sept</v>
      </c>
    </row>
    <row r="243" spans="1:19" x14ac:dyDescent="0.3">
      <c r="A243">
        <v>88065565596</v>
      </c>
      <c r="B243">
        <v>44068</v>
      </c>
      <c r="C243" t="s">
        <v>303</v>
      </c>
      <c r="D243" t="s">
        <v>1145</v>
      </c>
      <c r="E243" t="s">
        <v>60</v>
      </c>
      <c r="F243" t="s">
        <v>38</v>
      </c>
      <c r="G243" t="s">
        <v>944</v>
      </c>
      <c r="H243" t="s">
        <v>39</v>
      </c>
      <c r="I243" t="s">
        <v>40</v>
      </c>
      <c r="J243" t="s">
        <v>927</v>
      </c>
      <c r="K243" t="s">
        <v>941</v>
      </c>
      <c r="L243">
        <v>9</v>
      </c>
      <c r="M243">
        <v>6</v>
      </c>
      <c r="N243">
        <v>10</v>
      </c>
      <c r="O243">
        <f>StoreData!$N243*StoreData!$L243</f>
        <v>90</v>
      </c>
      <c r="P243">
        <f>StoreData!$N243*StoreData!$M243</f>
        <v>60</v>
      </c>
      <c r="Q243">
        <f>StoreData!$O243-StoreData!$P243</f>
        <v>30</v>
      </c>
      <c r="R243">
        <f>MONTH(StoreData!$B243)</f>
        <v>8</v>
      </c>
      <c r="S243" t="str">
        <f>IF(StoreData!$R243=9,"August","Sept")</f>
        <v>Sept</v>
      </c>
    </row>
    <row r="244" spans="1:19" x14ac:dyDescent="0.3">
      <c r="A244">
        <v>88065565597</v>
      </c>
      <c r="B244">
        <v>44072</v>
      </c>
      <c r="C244" t="s">
        <v>304</v>
      </c>
      <c r="D244" t="s">
        <v>1145</v>
      </c>
      <c r="E244" t="s">
        <v>61</v>
      </c>
      <c r="F244" t="s">
        <v>42</v>
      </c>
      <c r="G244" t="s">
        <v>943</v>
      </c>
      <c r="H244" t="s">
        <v>43</v>
      </c>
      <c r="I244" t="s">
        <v>40</v>
      </c>
      <c r="J244" t="s">
        <v>928</v>
      </c>
      <c r="K244" t="s">
        <v>941</v>
      </c>
      <c r="L244">
        <v>5</v>
      </c>
      <c r="M244">
        <v>2</v>
      </c>
      <c r="N244">
        <v>11</v>
      </c>
      <c r="O244">
        <f>StoreData!$N244*StoreData!$L244</f>
        <v>55</v>
      </c>
      <c r="P244">
        <f>StoreData!$N244*StoreData!$M244</f>
        <v>22</v>
      </c>
      <c r="Q244">
        <f>StoreData!$O244-StoreData!$P244</f>
        <v>33</v>
      </c>
      <c r="R244">
        <f>MONTH(StoreData!$B244)</f>
        <v>8</v>
      </c>
      <c r="S244" t="str">
        <f>IF(StoreData!$R244=9,"August","Sept")</f>
        <v>Sept</v>
      </c>
    </row>
    <row r="245" spans="1:19" x14ac:dyDescent="0.3">
      <c r="A245">
        <v>88065565598</v>
      </c>
      <c r="B245">
        <v>44071</v>
      </c>
      <c r="C245" t="s">
        <v>305</v>
      </c>
      <c r="D245" t="s">
        <v>1145</v>
      </c>
      <c r="E245" t="s">
        <v>94</v>
      </c>
      <c r="F245" t="s">
        <v>45</v>
      </c>
      <c r="G245" t="s">
        <v>943</v>
      </c>
      <c r="H245" t="s">
        <v>46</v>
      </c>
      <c r="I245" t="s">
        <v>40</v>
      </c>
      <c r="J245" t="s">
        <v>909</v>
      </c>
      <c r="K245" t="s">
        <v>926</v>
      </c>
      <c r="L245">
        <v>14</v>
      </c>
      <c r="M245">
        <v>11</v>
      </c>
      <c r="N245">
        <v>60</v>
      </c>
      <c r="O245">
        <f>StoreData!$N245*StoreData!$L245</f>
        <v>840</v>
      </c>
      <c r="P245">
        <f>StoreData!$N245*StoreData!$M245</f>
        <v>660</v>
      </c>
      <c r="Q245">
        <f>StoreData!$O245-StoreData!$P245</f>
        <v>180</v>
      </c>
      <c r="R245">
        <f>MONTH(StoreData!$B245)</f>
        <v>8</v>
      </c>
      <c r="S245" t="str">
        <f>IF(StoreData!$R245=9,"August","Sept")</f>
        <v>Sept</v>
      </c>
    </row>
    <row r="246" spans="1:19" x14ac:dyDescent="0.3">
      <c r="A246">
        <v>88065565599</v>
      </c>
      <c r="B246">
        <v>44071</v>
      </c>
      <c r="C246" t="s">
        <v>306</v>
      </c>
      <c r="D246" t="s">
        <v>1146</v>
      </c>
      <c r="E246" t="s">
        <v>96</v>
      </c>
      <c r="F246" t="s">
        <v>48</v>
      </c>
      <c r="G246" t="s">
        <v>944</v>
      </c>
      <c r="H246" t="s">
        <v>49</v>
      </c>
      <c r="I246" t="s">
        <v>40</v>
      </c>
      <c r="J246" t="s">
        <v>910</v>
      </c>
      <c r="K246" t="s">
        <v>926</v>
      </c>
      <c r="L246">
        <v>6</v>
      </c>
      <c r="M246">
        <v>3</v>
      </c>
      <c r="N246">
        <v>89</v>
      </c>
      <c r="O246">
        <f>StoreData!$N246*StoreData!$L246</f>
        <v>534</v>
      </c>
      <c r="P246">
        <f>StoreData!$N246*StoreData!$M246</f>
        <v>267</v>
      </c>
      <c r="Q246">
        <f>StoreData!$O246-StoreData!$P246</f>
        <v>267</v>
      </c>
      <c r="R246">
        <f>MONTH(StoreData!$B246)</f>
        <v>8</v>
      </c>
      <c r="S246" t="str">
        <f>IF(StoreData!$R246=9,"August","Sept")</f>
        <v>Sept</v>
      </c>
    </row>
    <row r="247" spans="1:19" x14ac:dyDescent="0.3">
      <c r="A247">
        <v>88065565600</v>
      </c>
      <c r="B247">
        <v>44072</v>
      </c>
      <c r="C247" t="s">
        <v>307</v>
      </c>
      <c r="D247" t="s">
        <v>1145</v>
      </c>
      <c r="E247" t="s">
        <v>16</v>
      </c>
      <c r="F247" t="s">
        <v>38</v>
      </c>
      <c r="G247" t="s">
        <v>944</v>
      </c>
      <c r="H247" t="s">
        <v>39</v>
      </c>
      <c r="I247" t="s">
        <v>40</v>
      </c>
      <c r="J247" t="s">
        <v>930</v>
      </c>
      <c r="K247" t="s">
        <v>941</v>
      </c>
      <c r="L247">
        <v>10</v>
      </c>
      <c r="M247">
        <v>7</v>
      </c>
      <c r="N247">
        <v>77</v>
      </c>
      <c r="O247">
        <f>StoreData!$N247*StoreData!$L247</f>
        <v>770</v>
      </c>
      <c r="P247">
        <f>StoreData!$N247*StoreData!$M247</f>
        <v>539</v>
      </c>
      <c r="Q247">
        <f>StoreData!$O247-StoreData!$P247</f>
        <v>231</v>
      </c>
      <c r="R247">
        <f>MONTH(StoreData!$B247)</f>
        <v>8</v>
      </c>
      <c r="S247" t="str">
        <f>IF(StoreData!$R247=9,"August","Sept")</f>
        <v>Sept</v>
      </c>
    </row>
    <row r="248" spans="1:19" x14ac:dyDescent="0.3">
      <c r="A248">
        <v>88065565601</v>
      </c>
      <c r="B248">
        <v>44073</v>
      </c>
      <c r="C248" t="s">
        <v>308</v>
      </c>
      <c r="D248" t="s">
        <v>1146</v>
      </c>
      <c r="E248" t="s">
        <v>17</v>
      </c>
      <c r="F248" t="s">
        <v>42</v>
      </c>
      <c r="G248" t="s">
        <v>943</v>
      </c>
      <c r="H248" t="s">
        <v>43</v>
      </c>
      <c r="I248" t="s">
        <v>40</v>
      </c>
      <c r="J248" t="s">
        <v>911</v>
      </c>
      <c r="K248" t="s">
        <v>926</v>
      </c>
      <c r="L248">
        <v>13</v>
      </c>
      <c r="M248">
        <v>10</v>
      </c>
      <c r="N248">
        <v>68</v>
      </c>
      <c r="O248">
        <f>StoreData!$N248*StoreData!$L248</f>
        <v>884</v>
      </c>
      <c r="P248">
        <f>StoreData!$N248*StoreData!$M248</f>
        <v>680</v>
      </c>
      <c r="Q248">
        <f>StoreData!$O248-StoreData!$P248</f>
        <v>204</v>
      </c>
      <c r="R248">
        <f>MONTH(StoreData!$B248)</f>
        <v>8</v>
      </c>
      <c r="S248" t="str">
        <f>IF(StoreData!$R248=9,"August","Sept")</f>
        <v>Sept</v>
      </c>
    </row>
    <row r="249" spans="1:19" x14ac:dyDescent="0.3">
      <c r="A249">
        <v>88065565602</v>
      </c>
      <c r="B249">
        <v>44074</v>
      </c>
      <c r="C249" t="s">
        <v>309</v>
      </c>
      <c r="D249" t="s">
        <v>1146</v>
      </c>
      <c r="E249" t="s">
        <v>16</v>
      </c>
      <c r="F249" t="s">
        <v>45</v>
      </c>
      <c r="G249" t="s">
        <v>943</v>
      </c>
      <c r="H249" t="s">
        <v>46</v>
      </c>
      <c r="I249" t="s">
        <v>40</v>
      </c>
      <c r="J249" t="s">
        <v>931</v>
      </c>
      <c r="K249" t="s">
        <v>941</v>
      </c>
      <c r="L249">
        <v>20</v>
      </c>
      <c r="M249">
        <v>17</v>
      </c>
      <c r="N249">
        <v>15</v>
      </c>
      <c r="O249">
        <f>StoreData!$N249*StoreData!$L249</f>
        <v>300</v>
      </c>
      <c r="P249">
        <f>StoreData!$N249*StoreData!$M249</f>
        <v>255</v>
      </c>
      <c r="Q249">
        <f>StoreData!$O249-StoreData!$P249</f>
        <v>45</v>
      </c>
      <c r="R249">
        <f>MONTH(StoreData!$B249)</f>
        <v>8</v>
      </c>
      <c r="S249" t="str">
        <f>IF(StoreData!$R249=9,"August","Sept")</f>
        <v>Sept</v>
      </c>
    </row>
    <row r="250" spans="1:19" x14ac:dyDescent="0.3">
      <c r="A250">
        <v>88065565603</v>
      </c>
      <c r="B250">
        <v>44044</v>
      </c>
      <c r="C250" t="s">
        <v>310</v>
      </c>
      <c r="D250" t="s">
        <v>1145</v>
      </c>
      <c r="E250" t="s">
        <v>17</v>
      </c>
      <c r="F250" t="s">
        <v>48</v>
      </c>
      <c r="G250" t="s">
        <v>944</v>
      </c>
      <c r="H250" t="s">
        <v>49</v>
      </c>
      <c r="I250" t="s">
        <v>104</v>
      </c>
      <c r="J250" t="s">
        <v>912</v>
      </c>
      <c r="K250" t="s">
        <v>926</v>
      </c>
      <c r="L250">
        <v>15</v>
      </c>
      <c r="M250">
        <v>12</v>
      </c>
      <c r="N250">
        <v>60</v>
      </c>
      <c r="O250">
        <f>StoreData!$N250*StoreData!$L250</f>
        <v>900</v>
      </c>
      <c r="P250">
        <f>StoreData!$N250*StoreData!$M250</f>
        <v>720</v>
      </c>
      <c r="Q250">
        <f>StoreData!$O250-StoreData!$P250</f>
        <v>180</v>
      </c>
      <c r="R250">
        <f>MONTH(StoreData!$B250)</f>
        <v>8</v>
      </c>
      <c r="S250" t="str">
        <f>IF(StoreData!$R250=9,"August","Sept")</f>
        <v>Sept</v>
      </c>
    </row>
    <row r="251" spans="1:19" x14ac:dyDescent="0.3">
      <c r="A251">
        <v>88065565604</v>
      </c>
      <c r="B251">
        <v>44045</v>
      </c>
      <c r="C251" t="s">
        <v>311</v>
      </c>
      <c r="D251" t="s">
        <v>1145</v>
      </c>
      <c r="E251" t="s">
        <v>18</v>
      </c>
      <c r="F251" t="s">
        <v>38</v>
      </c>
      <c r="G251" t="s">
        <v>944</v>
      </c>
      <c r="H251" t="s">
        <v>39</v>
      </c>
      <c r="I251" t="s">
        <v>104</v>
      </c>
      <c r="J251" t="s">
        <v>913</v>
      </c>
      <c r="K251" t="s">
        <v>926</v>
      </c>
      <c r="L251">
        <v>20</v>
      </c>
      <c r="M251">
        <v>17</v>
      </c>
      <c r="N251">
        <v>89</v>
      </c>
      <c r="O251">
        <f>StoreData!$N251*StoreData!$L251</f>
        <v>1780</v>
      </c>
      <c r="P251">
        <f>StoreData!$N251*StoreData!$M251</f>
        <v>1513</v>
      </c>
      <c r="Q251">
        <f>StoreData!$O251-StoreData!$P251</f>
        <v>267</v>
      </c>
      <c r="R251">
        <f>MONTH(StoreData!$B251)</f>
        <v>8</v>
      </c>
      <c r="S251" t="str">
        <f>IF(StoreData!$R251=9,"August","Sept")</f>
        <v>Sept</v>
      </c>
    </row>
    <row r="252" spans="1:19" x14ac:dyDescent="0.3">
      <c r="A252">
        <v>88065565605</v>
      </c>
      <c r="B252">
        <v>44046</v>
      </c>
      <c r="C252" t="s">
        <v>312</v>
      </c>
      <c r="D252" t="s">
        <v>1146</v>
      </c>
      <c r="E252" t="s">
        <v>19</v>
      </c>
      <c r="F252" t="s">
        <v>42</v>
      </c>
      <c r="G252" t="s">
        <v>943</v>
      </c>
      <c r="H252" t="s">
        <v>43</v>
      </c>
      <c r="I252" t="s">
        <v>104</v>
      </c>
      <c r="J252" t="s">
        <v>914</v>
      </c>
      <c r="K252" t="s">
        <v>926</v>
      </c>
      <c r="L252">
        <v>12</v>
      </c>
      <c r="M252">
        <v>9</v>
      </c>
      <c r="N252">
        <v>77</v>
      </c>
      <c r="O252">
        <f>StoreData!$N252*StoreData!$L252</f>
        <v>924</v>
      </c>
      <c r="P252">
        <f>StoreData!$N252*StoreData!$M252</f>
        <v>693</v>
      </c>
      <c r="Q252">
        <f>StoreData!$O252-StoreData!$P252</f>
        <v>231</v>
      </c>
      <c r="R252">
        <f>MONTH(StoreData!$B252)</f>
        <v>8</v>
      </c>
      <c r="S252" t="str">
        <f>IF(StoreData!$R252=9,"August","Sept")</f>
        <v>Sept</v>
      </c>
    </row>
    <row r="253" spans="1:19" x14ac:dyDescent="0.3">
      <c r="A253">
        <v>88065565606</v>
      </c>
      <c r="B253">
        <v>44047</v>
      </c>
      <c r="C253" t="s">
        <v>313</v>
      </c>
      <c r="D253" t="s">
        <v>1146</v>
      </c>
      <c r="E253" t="s">
        <v>20</v>
      </c>
      <c r="F253" t="s">
        <v>45</v>
      </c>
      <c r="G253" t="s">
        <v>943</v>
      </c>
      <c r="H253" t="s">
        <v>46</v>
      </c>
      <c r="I253" t="s">
        <v>104</v>
      </c>
      <c r="J253" t="s">
        <v>915</v>
      </c>
      <c r="K253" t="s">
        <v>926</v>
      </c>
      <c r="L253">
        <v>16</v>
      </c>
      <c r="M253">
        <v>13</v>
      </c>
      <c r="N253">
        <v>68</v>
      </c>
      <c r="O253">
        <f>StoreData!$N253*StoreData!$L253</f>
        <v>1088</v>
      </c>
      <c r="P253">
        <f>StoreData!$N253*StoreData!$M253</f>
        <v>884</v>
      </c>
      <c r="Q253">
        <f>StoreData!$O253-StoreData!$P253</f>
        <v>204</v>
      </c>
      <c r="R253">
        <f>MONTH(StoreData!$B253)</f>
        <v>8</v>
      </c>
      <c r="S253" t="str">
        <f>IF(StoreData!$R253=9,"August","Sept")</f>
        <v>Sept</v>
      </c>
    </row>
    <row r="254" spans="1:19" x14ac:dyDescent="0.3">
      <c r="A254">
        <v>88065565607</v>
      </c>
      <c r="B254">
        <v>44048</v>
      </c>
      <c r="C254" t="s">
        <v>314</v>
      </c>
      <c r="D254" t="s">
        <v>1146</v>
      </c>
      <c r="E254" t="s">
        <v>1</v>
      </c>
      <c r="F254" t="s">
        <v>48</v>
      </c>
      <c r="G254" t="s">
        <v>944</v>
      </c>
      <c r="H254" t="s">
        <v>49</v>
      </c>
      <c r="I254" t="s">
        <v>104</v>
      </c>
      <c r="J254" t="s">
        <v>932</v>
      </c>
      <c r="K254" t="s">
        <v>941</v>
      </c>
      <c r="L254">
        <v>70</v>
      </c>
      <c r="M254">
        <v>67</v>
      </c>
      <c r="N254">
        <v>15</v>
      </c>
      <c r="O254">
        <f>StoreData!$N254*StoreData!$L254</f>
        <v>1050</v>
      </c>
      <c r="P254">
        <f>StoreData!$N254*StoreData!$M254</f>
        <v>1005</v>
      </c>
      <c r="Q254">
        <f>StoreData!$O254-StoreData!$P254</f>
        <v>45</v>
      </c>
      <c r="R254">
        <f>MONTH(StoreData!$B254)</f>
        <v>8</v>
      </c>
      <c r="S254" t="str">
        <f>IF(StoreData!$R254=9,"August","Sept")</f>
        <v>Sept</v>
      </c>
    </row>
    <row r="255" spans="1:19" x14ac:dyDescent="0.3">
      <c r="A255">
        <v>88065565608</v>
      </c>
      <c r="B255">
        <v>44052</v>
      </c>
      <c r="C255" t="s">
        <v>315</v>
      </c>
      <c r="D255" t="s">
        <v>1145</v>
      </c>
      <c r="E255" t="s">
        <v>2</v>
      </c>
      <c r="F255" t="s">
        <v>38</v>
      </c>
      <c r="G255" t="s">
        <v>944</v>
      </c>
      <c r="H255" t="s">
        <v>39</v>
      </c>
      <c r="I255" t="s">
        <v>104</v>
      </c>
      <c r="J255" t="s">
        <v>940</v>
      </c>
      <c r="K255" t="s">
        <v>941</v>
      </c>
      <c r="L255">
        <v>15</v>
      </c>
      <c r="M255">
        <v>12</v>
      </c>
      <c r="N255">
        <v>47</v>
      </c>
      <c r="O255">
        <f>StoreData!$N255*StoreData!$L255</f>
        <v>705</v>
      </c>
      <c r="P255">
        <f>StoreData!$N255*StoreData!$M255</f>
        <v>564</v>
      </c>
      <c r="Q255">
        <f>StoreData!$O255-StoreData!$P255</f>
        <v>141</v>
      </c>
      <c r="R255">
        <f>MONTH(StoreData!$B255)</f>
        <v>8</v>
      </c>
      <c r="S255" t="str">
        <f>IF(StoreData!$R255=9,"August","Sept")</f>
        <v>Sept</v>
      </c>
    </row>
    <row r="256" spans="1:19" x14ac:dyDescent="0.3">
      <c r="A256">
        <v>88065565609</v>
      </c>
      <c r="B256">
        <v>44051</v>
      </c>
      <c r="C256" t="s">
        <v>316</v>
      </c>
      <c r="D256" t="s">
        <v>1145</v>
      </c>
      <c r="E256" t="s">
        <v>3</v>
      </c>
      <c r="F256" t="s">
        <v>42</v>
      </c>
      <c r="G256" t="s">
        <v>943</v>
      </c>
      <c r="H256" t="s">
        <v>43</v>
      </c>
      <c r="I256" t="s">
        <v>104</v>
      </c>
      <c r="J256" t="s">
        <v>915</v>
      </c>
      <c r="K256" t="s">
        <v>926</v>
      </c>
      <c r="L256">
        <v>16</v>
      </c>
      <c r="M256">
        <v>13</v>
      </c>
      <c r="N256">
        <v>6</v>
      </c>
      <c r="O256">
        <f>StoreData!$N256*StoreData!$L256</f>
        <v>96</v>
      </c>
      <c r="P256">
        <f>StoreData!$N256*StoreData!$M256</f>
        <v>78</v>
      </c>
      <c r="Q256">
        <f>StoreData!$O256-StoreData!$P256</f>
        <v>18</v>
      </c>
      <c r="R256">
        <f>MONTH(StoreData!$B256)</f>
        <v>8</v>
      </c>
      <c r="S256" t="str">
        <f>IF(StoreData!$R256=9,"August","Sept")</f>
        <v>Sept</v>
      </c>
    </row>
    <row r="257" spans="1:19" x14ac:dyDescent="0.3">
      <c r="A257">
        <v>88065565610</v>
      </c>
      <c r="B257">
        <v>44051</v>
      </c>
      <c r="C257" t="s">
        <v>317</v>
      </c>
      <c r="D257" t="s">
        <v>1145</v>
      </c>
      <c r="E257" t="s">
        <v>4</v>
      </c>
      <c r="F257" t="s">
        <v>45</v>
      </c>
      <c r="G257" t="s">
        <v>943</v>
      </c>
      <c r="H257" t="s">
        <v>46</v>
      </c>
      <c r="I257" t="s">
        <v>104</v>
      </c>
      <c r="J257" t="s">
        <v>916</v>
      </c>
      <c r="K257" t="s">
        <v>926</v>
      </c>
      <c r="L257">
        <v>20</v>
      </c>
      <c r="M257">
        <v>17</v>
      </c>
      <c r="N257">
        <v>10</v>
      </c>
      <c r="O257">
        <f>StoreData!$N257*StoreData!$L257</f>
        <v>200</v>
      </c>
      <c r="P257">
        <f>StoreData!$N257*StoreData!$M257</f>
        <v>170</v>
      </c>
      <c r="Q257">
        <f>StoreData!$O257-StoreData!$P257</f>
        <v>30</v>
      </c>
      <c r="R257">
        <f>MONTH(StoreData!$B257)</f>
        <v>8</v>
      </c>
      <c r="S257" t="str">
        <f>IF(StoreData!$R257=9,"August","Sept")</f>
        <v>Sept</v>
      </c>
    </row>
    <row r="258" spans="1:19" x14ac:dyDescent="0.3">
      <c r="A258">
        <v>88065565611</v>
      </c>
      <c r="B258">
        <v>44052</v>
      </c>
      <c r="C258" t="s">
        <v>318</v>
      </c>
      <c r="D258" t="s">
        <v>1146</v>
      </c>
      <c r="E258" t="s">
        <v>5</v>
      </c>
      <c r="F258" t="s">
        <v>48</v>
      </c>
      <c r="G258" t="s">
        <v>944</v>
      </c>
      <c r="H258" t="s">
        <v>49</v>
      </c>
      <c r="I258" t="s">
        <v>104</v>
      </c>
      <c r="J258" t="s">
        <v>917</v>
      </c>
      <c r="K258" t="s">
        <v>926</v>
      </c>
      <c r="L258">
        <v>12</v>
      </c>
      <c r="M258">
        <v>9</v>
      </c>
      <c r="N258">
        <v>11</v>
      </c>
      <c r="O258">
        <f>StoreData!$N258*StoreData!$L258</f>
        <v>132</v>
      </c>
      <c r="P258">
        <f>StoreData!$N258*StoreData!$M258</f>
        <v>99</v>
      </c>
      <c r="Q258">
        <f>StoreData!$O258-StoreData!$P258</f>
        <v>33</v>
      </c>
      <c r="R258">
        <f>MONTH(StoreData!$B258)</f>
        <v>8</v>
      </c>
      <c r="S258" t="str">
        <f>IF(StoreData!$R258=9,"August","Sept")</f>
        <v>Sept</v>
      </c>
    </row>
    <row r="259" spans="1:19" x14ac:dyDescent="0.3">
      <c r="A259">
        <v>88065565612</v>
      </c>
      <c r="B259">
        <v>44053</v>
      </c>
      <c r="C259" t="s">
        <v>319</v>
      </c>
      <c r="D259" t="s">
        <v>1146</v>
      </c>
      <c r="E259" t="s">
        <v>6</v>
      </c>
      <c r="F259" t="s">
        <v>38</v>
      </c>
      <c r="G259" t="s">
        <v>944</v>
      </c>
      <c r="H259" t="s">
        <v>39</v>
      </c>
      <c r="I259" t="s">
        <v>104</v>
      </c>
      <c r="J259" t="s">
        <v>933</v>
      </c>
      <c r="K259" t="s">
        <v>941</v>
      </c>
      <c r="L259">
        <v>12</v>
      </c>
      <c r="M259">
        <v>9</v>
      </c>
      <c r="N259">
        <v>60</v>
      </c>
      <c r="O259">
        <f>StoreData!$N259*StoreData!$L259</f>
        <v>720</v>
      </c>
      <c r="P259">
        <f>StoreData!$N259*StoreData!$M259</f>
        <v>540</v>
      </c>
      <c r="Q259">
        <f>StoreData!$O259-StoreData!$P259</f>
        <v>180</v>
      </c>
      <c r="R259">
        <f>MONTH(StoreData!$B259)</f>
        <v>8</v>
      </c>
      <c r="S259" t="str">
        <f>IF(StoreData!$R259=9,"August","Sept")</f>
        <v>Sept</v>
      </c>
    </row>
    <row r="260" spans="1:19" x14ac:dyDescent="0.3">
      <c r="A260">
        <v>88065565613</v>
      </c>
      <c r="B260">
        <v>44054</v>
      </c>
      <c r="C260" t="s">
        <v>320</v>
      </c>
      <c r="D260" t="s">
        <v>1146</v>
      </c>
      <c r="E260" t="s">
        <v>7</v>
      </c>
      <c r="F260" t="s">
        <v>42</v>
      </c>
      <c r="G260" t="s">
        <v>943</v>
      </c>
      <c r="H260" t="s">
        <v>43</v>
      </c>
      <c r="I260" t="s">
        <v>104</v>
      </c>
      <c r="J260" t="s">
        <v>934</v>
      </c>
      <c r="K260" t="s">
        <v>941</v>
      </c>
      <c r="L260">
        <v>18</v>
      </c>
      <c r="M260">
        <v>15</v>
      </c>
      <c r="N260">
        <v>89</v>
      </c>
      <c r="O260">
        <f>StoreData!$N260*StoreData!$L260</f>
        <v>1602</v>
      </c>
      <c r="P260">
        <f>StoreData!$N260*StoreData!$M260</f>
        <v>1335</v>
      </c>
      <c r="Q260">
        <f>StoreData!$O260-StoreData!$P260</f>
        <v>267</v>
      </c>
      <c r="R260">
        <f>MONTH(StoreData!$B260)</f>
        <v>8</v>
      </c>
      <c r="S260" t="str">
        <f>IF(StoreData!$R260=9,"August","Sept")</f>
        <v>Sept</v>
      </c>
    </row>
    <row r="261" spans="1:19" x14ac:dyDescent="0.3">
      <c r="A261">
        <v>88065565614</v>
      </c>
      <c r="B261">
        <v>44055</v>
      </c>
      <c r="C261" t="s">
        <v>321</v>
      </c>
      <c r="D261" t="s">
        <v>1146</v>
      </c>
      <c r="E261" t="s">
        <v>8</v>
      </c>
      <c r="F261" t="s">
        <v>45</v>
      </c>
      <c r="G261" t="s">
        <v>943</v>
      </c>
      <c r="H261" t="s">
        <v>46</v>
      </c>
      <c r="I261" t="s">
        <v>104</v>
      </c>
      <c r="J261" t="s">
        <v>918</v>
      </c>
      <c r="K261" t="s">
        <v>926</v>
      </c>
      <c r="L261">
        <v>10</v>
      </c>
      <c r="M261">
        <v>7</v>
      </c>
      <c r="N261">
        <v>77</v>
      </c>
      <c r="O261">
        <f>StoreData!$N261*StoreData!$L261</f>
        <v>770</v>
      </c>
      <c r="P261">
        <f>StoreData!$N261*StoreData!$M261</f>
        <v>539</v>
      </c>
      <c r="Q261">
        <f>StoreData!$O261-StoreData!$P261</f>
        <v>231</v>
      </c>
      <c r="R261">
        <f>MONTH(StoreData!$B261)</f>
        <v>8</v>
      </c>
      <c r="S261" t="str">
        <f>IF(StoreData!$R261=9,"August","Sept")</f>
        <v>Sept</v>
      </c>
    </row>
    <row r="262" spans="1:19" x14ac:dyDescent="0.3">
      <c r="A262">
        <v>88065565615</v>
      </c>
      <c r="B262">
        <v>44056</v>
      </c>
      <c r="C262" t="s">
        <v>322</v>
      </c>
      <c r="D262" t="s">
        <v>1146</v>
      </c>
      <c r="E262" t="s">
        <v>9</v>
      </c>
      <c r="F262" t="s">
        <v>48</v>
      </c>
      <c r="G262" t="s">
        <v>944</v>
      </c>
      <c r="H262" t="s">
        <v>49</v>
      </c>
      <c r="I262" t="s">
        <v>104</v>
      </c>
      <c r="J262" t="s">
        <v>919</v>
      </c>
      <c r="K262" t="s">
        <v>926</v>
      </c>
      <c r="L262">
        <v>15</v>
      </c>
      <c r="M262">
        <v>12</v>
      </c>
      <c r="N262">
        <v>68</v>
      </c>
      <c r="O262">
        <f>StoreData!$N262*StoreData!$L262</f>
        <v>1020</v>
      </c>
      <c r="P262">
        <f>StoreData!$N262*StoreData!$M262</f>
        <v>816</v>
      </c>
      <c r="Q262">
        <f>StoreData!$O262-StoreData!$P262</f>
        <v>204</v>
      </c>
      <c r="R262">
        <f>MONTH(StoreData!$B262)</f>
        <v>8</v>
      </c>
      <c r="S262" t="str">
        <f>IF(StoreData!$R262=9,"August","Sept")</f>
        <v>Sept</v>
      </c>
    </row>
    <row r="263" spans="1:19" x14ac:dyDescent="0.3">
      <c r="A263">
        <v>88065565616</v>
      </c>
      <c r="B263">
        <v>44057</v>
      </c>
      <c r="C263" t="s">
        <v>323</v>
      </c>
      <c r="D263" t="s">
        <v>1145</v>
      </c>
      <c r="E263" t="s">
        <v>10</v>
      </c>
      <c r="F263" t="s">
        <v>38</v>
      </c>
      <c r="G263" t="s">
        <v>944</v>
      </c>
      <c r="H263" t="s">
        <v>39</v>
      </c>
      <c r="I263" t="s">
        <v>104</v>
      </c>
      <c r="J263" t="s">
        <v>920</v>
      </c>
      <c r="K263" t="s">
        <v>926</v>
      </c>
      <c r="L263">
        <v>15</v>
      </c>
      <c r="M263">
        <v>12</v>
      </c>
      <c r="N263">
        <v>15</v>
      </c>
      <c r="O263">
        <f>StoreData!$N263*StoreData!$L263</f>
        <v>225</v>
      </c>
      <c r="P263">
        <f>StoreData!$N263*StoreData!$M263</f>
        <v>180</v>
      </c>
      <c r="Q263">
        <f>StoreData!$O263-StoreData!$P263</f>
        <v>45</v>
      </c>
      <c r="R263">
        <f>MONTH(StoreData!$B263)</f>
        <v>8</v>
      </c>
      <c r="S263" t="str">
        <f>IF(StoreData!$R263=9,"August","Sept")</f>
        <v>Sept</v>
      </c>
    </row>
    <row r="264" spans="1:19" x14ac:dyDescent="0.3">
      <c r="A264">
        <v>88065565617</v>
      </c>
      <c r="B264">
        <v>44058</v>
      </c>
      <c r="C264" t="s">
        <v>324</v>
      </c>
      <c r="D264" t="s">
        <v>1145</v>
      </c>
      <c r="E264" t="s">
        <v>11</v>
      </c>
      <c r="F264" t="s">
        <v>42</v>
      </c>
      <c r="G264" t="s">
        <v>943</v>
      </c>
      <c r="H264" t="s">
        <v>43</v>
      </c>
      <c r="I264" t="s">
        <v>104</v>
      </c>
      <c r="J264" t="s">
        <v>935</v>
      </c>
      <c r="K264" t="s">
        <v>941</v>
      </c>
      <c r="L264">
        <v>23</v>
      </c>
      <c r="M264">
        <v>20</v>
      </c>
      <c r="N264">
        <v>47</v>
      </c>
      <c r="O264">
        <f>StoreData!$N264*StoreData!$L264</f>
        <v>1081</v>
      </c>
      <c r="P264">
        <f>StoreData!$N264*StoreData!$M264</f>
        <v>940</v>
      </c>
      <c r="Q264">
        <f>StoreData!$O264-StoreData!$P264</f>
        <v>141</v>
      </c>
      <c r="R264">
        <f>MONTH(StoreData!$B264)</f>
        <v>8</v>
      </c>
      <c r="S264" t="str">
        <f>IF(StoreData!$R264=9,"August","Sept")</f>
        <v>Sept</v>
      </c>
    </row>
    <row r="265" spans="1:19" x14ac:dyDescent="0.3">
      <c r="A265">
        <v>88065565618</v>
      </c>
      <c r="B265">
        <v>44062</v>
      </c>
      <c r="C265" t="s">
        <v>325</v>
      </c>
      <c r="D265" t="s">
        <v>1146</v>
      </c>
      <c r="E265" t="s">
        <v>12</v>
      </c>
      <c r="F265" t="s">
        <v>45</v>
      </c>
      <c r="G265" t="s">
        <v>943</v>
      </c>
      <c r="H265" t="s">
        <v>46</v>
      </c>
      <c r="I265" t="s">
        <v>104</v>
      </c>
      <c r="J265" t="s">
        <v>936</v>
      </c>
      <c r="K265" t="s">
        <v>941</v>
      </c>
      <c r="L265">
        <v>9</v>
      </c>
      <c r="M265">
        <v>6</v>
      </c>
      <c r="N265">
        <v>6</v>
      </c>
      <c r="O265">
        <f>StoreData!$N265*StoreData!$L265</f>
        <v>54</v>
      </c>
      <c r="P265">
        <f>StoreData!$N265*StoreData!$M265</f>
        <v>36</v>
      </c>
      <c r="Q265">
        <f>StoreData!$O265-StoreData!$P265</f>
        <v>18</v>
      </c>
      <c r="R265">
        <f>MONTH(StoreData!$B265)</f>
        <v>8</v>
      </c>
      <c r="S265" t="str">
        <f>IF(StoreData!$R265=9,"August","Sept")</f>
        <v>Sept</v>
      </c>
    </row>
    <row r="266" spans="1:19" x14ac:dyDescent="0.3">
      <c r="A266">
        <v>88065565619</v>
      </c>
      <c r="B266">
        <v>44061</v>
      </c>
      <c r="C266" t="s">
        <v>326</v>
      </c>
      <c r="D266" t="s">
        <v>1145</v>
      </c>
      <c r="E266" t="s">
        <v>13</v>
      </c>
      <c r="F266" t="s">
        <v>48</v>
      </c>
      <c r="G266" t="s">
        <v>944</v>
      </c>
      <c r="H266" t="s">
        <v>49</v>
      </c>
      <c r="I266" t="s">
        <v>104</v>
      </c>
      <c r="J266" t="s">
        <v>937</v>
      </c>
      <c r="K266" t="s">
        <v>941</v>
      </c>
      <c r="L266">
        <v>18</v>
      </c>
      <c r="M266">
        <v>15</v>
      </c>
      <c r="N266">
        <v>10</v>
      </c>
      <c r="O266">
        <f>StoreData!$N266*StoreData!$L266</f>
        <v>180</v>
      </c>
      <c r="P266">
        <f>StoreData!$N266*StoreData!$M266</f>
        <v>150</v>
      </c>
      <c r="Q266">
        <f>StoreData!$O266-StoreData!$P266</f>
        <v>30</v>
      </c>
      <c r="R266">
        <f>MONTH(StoreData!$B266)</f>
        <v>8</v>
      </c>
      <c r="S266" t="str">
        <f>IF(StoreData!$R266=9,"August","Sept")</f>
        <v>Sept</v>
      </c>
    </row>
    <row r="267" spans="1:19" x14ac:dyDescent="0.3">
      <c r="A267">
        <v>88065565620</v>
      </c>
      <c r="B267">
        <v>44061</v>
      </c>
      <c r="C267" t="s">
        <v>327</v>
      </c>
      <c r="D267" t="s">
        <v>1145</v>
      </c>
      <c r="E267" t="s">
        <v>14</v>
      </c>
      <c r="F267" t="s">
        <v>38</v>
      </c>
      <c r="G267" t="s">
        <v>944</v>
      </c>
      <c r="H267" t="s">
        <v>39</v>
      </c>
      <c r="I267" t="s">
        <v>104</v>
      </c>
      <c r="J267" t="s">
        <v>925</v>
      </c>
      <c r="K267" t="s">
        <v>926</v>
      </c>
      <c r="L267">
        <v>14</v>
      </c>
      <c r="M267">
        <v>11</v>
      </c>
      <c r="N267">
        <v>11</v>
      </c>
      <c r="O267">
        <f>StoreData!$N267*StoreData!$L267</f>
        <v>154</v>
      </c>
      <c r="P267">
        <f>StoreData!$N267*StoreData!$M267</f>
        <v>121</v>
      </c>
      <c r="Q267">
        <f>StoreData!$O267-StoreData!$P267</f>
        <v>33</v>
      </c>
      <c r="R267">
        <f>MONTH(StoreData!$B267)</f>
        <v>8</v>
      </c>
      <c r="S267" t="str">
        <f>IF(StoreData!$R267=9,"August","Sept")</f>
        <v>Sept</v>
      </c>
    </row>
    <row r="268" spans="1:19" x14ac:dyDescent="0.3">
      <c r="A268">
        <v>88065565621</v>
      </c>
      <c r="B268">
        <v>44062</v>
      </c>
      <c r="C268" t="s">
        <v>328</v>
      </c>
      <c r="D268" t="s">
        <v>1146</v>
      </c>
      <c r="E268" t="s">
        <v>15</v>
      </c>
      <c r="F268" t="s">
        <v>42</v>
      </c>
      <c r="G268" t="s">
        <v>943</v>
      </c>
      <c r="H268" t="s">
        <v>43</v>
      </c>
      <c r="I268" t="s">
        <v>104</v>
      </c>
      <c r="J268" t="s">
        <v>938</v>
      </c>
      <c r="K268" t="s">
        <v>926</v>
      </c>
      <c r="L268">
        <v>30</v>
      </c>
      <c r="M268">
        <v>27</v>
      </c>
      <c r="N268">
        <v>60</v>
      </c>
      <c r="O268">
        <f>StoreData!$N268*StoreData!$L268</f>
        <v>1800</v>
      </c>
      <c r="P268">
        <f>StoreData!$N268*StoreData!$M268</f>
        <v>1620</v>
      </c>
      <c r="Q268">
        <f>StoreData!$O268-StoreData!$P268</f>
        <v>180</v>
      </c>
      <c r="R268">
        <f>MONTH(StoreData!$B268)</f>
        <v>8</v>
      </c>
      <c r="S268" t="str">
        <f>IF(StoreData!$R268=9,"August","Sept")</f>
        <v>Sept</v>
      </c>
    </row>
    <row r="269" spans="1:19" x14ac:dyDescent="0.3">
      <c r="A269">
        <v>88065565622</v>
      </c>
      <c r="B269">
        <v>44063</v>
      </c>
      <c r="C269" t="s">
        <v>329</v>
      </c>
      <c r="D269" t="s">
        <v>1146</v>
      </c>
      <c r="E269" t="s">
        <v>59</v>
      </c>
      <c r="F269" t="s">
        <v>45</v>
      </c>
      <c r="G269" t="s">
        <v>943</v>
      </c>
      <c r="H269" t="s">
        <v>46</v>
      </c>
      <c r="I269" t="s">
        <v>104</v>
      </c>
      <c r="J269" t="s">
        <v>939</v>
      </c>
      <c r="K269" t="s">
        <v>926</v>
      </c>
      <c r="L269">
        <v>16</v>
      </c>
      <c r="M269">
        <v>13</v>
      </c>
      <c r="N269">
        <v>89</v>
      </c>
      <c r="O269">
        <f>StoreData!$N269*StoreData!$L269</f>
        <v>1424</v>
      </c>
      <c r="P269">
        <f>StoreData!$N269*StoreData!$M269</f>
        <v>1157</v>
      </c>
      <c r="Q269">
        <f>StoreData!$O269-StoreData!$P269</f>
        <v>267</v>
      </c>
      <c r="R269">
        <f>MONTH(StoreData!$B269)</f>
        <v>8</v>
      </c>
      <c r="S269" t="str">
        <f>IF(StoreData!$R269=9,"August","Sept")</f>
        <v>Sept</v>
      </c>
    </row>
    <row r="270" spans="1:19" x14ac:dyDescent="0.3">
      <c r="A270">
        <v>88065565623</v>
      </c>
      <c r="B270">
        <v>44064</v>
      </c>
      <c r="C270" t="s">
        <v>330</v>
      </c>
      <c r="D270" t="s">
        <v>1146</v>
      </c>
      <c r="E270" t="s">
        <v>60</v>
      </c>
      <c r="F270" t="s">
        <v>48</v>
      </c>
      <c r="G270" t="s">
        <v>944</v>
      </c>
      <c r="H270" t="s">
        <v>49</v>
      </c>
      <c r="I270" t="s">
        <v>104</v>
      </c>
      <c r="J270" t="s">
        <v>908</v>
      </c>
      <c r="K270" t="s">
        <v>926</v>
      </c>
      <c r="L270">
        <v>52</v>
      </c>
      <c r="M270">
        <v>49</v>
      </c>
      <c r="N270">
        <v>77</v>
      </c>
      <c r="O270">
        <f>StoreData!$N270*StoreData!$L270</f>
        <v>4004</v>
      </c>
      <c r="P270">
        <f>StoreData!$N270*StoreData!$M270</f>
        <v>3773</v>
      </c>
      <c r="Q270">
        <f>StoreData!$O270-StoreData!$P270</f>
        <v>231</v>
      </c>
      <c r="R270">
        <f>MONTH(StoreData!$B270)</f>
        <v>8</v>
      </c>
      <c r="S270" t="str">
        <f>IF(StoreData!$R270=9,"August","Sept")</f>
        <v>Sept</v>
      </c>
    </row>
    <row r="271" spans="1:19" x14ac:dyDescent="0.3">
      <c r="A271">
        <v>88065565624</v>
      </c>
      <c r="B271">
        <v>44065</v>
      </c>
      <c r="C271" t="s">
        <v>331</v>
      </c>
      <c r="D271" t="s">
        <v>1146</v>
      </c>
      <c r="E271" t="s">
        <v>61</v>
      </c>
      <c r="F271" t="s">
        <v>38</v>
      </c>
      <c r="G271" t="s">
        <v>944</v>
      </c>
      <c r="H271" t="s">
        <v>39</v>
      </c>
      <c r="I271" t="s">
        <v>104</v>
      </c>
      <c r="J271" t="s">
        <v>909</v>
      </c>
      <c r="K271" t="s">
        <v>926</v>
      </c>
      <c r="L271">
        <v>14</v>
      </c>
      <c r="M271">
        <v>11</v>
      </c>
      <c r="N271">
        <v>68</v>
      </c>
      <c r="O271">
        <f>StoreData!$N271*StoreData!$L271</f>
        <v>952</v>
      </c>
      <c r="P271">
        <f>StoreData!$N271*StoreData!$M271</f>
        <v>748</v>
      </c>
      <c r="Q271">
        <f>StoreData!$O271-StoreData!$P271</f>
        <v>204</v>
      </c>
      <c r="R271">
        <f>MONTH(StoreData!$B271)</f>
        <v>8</v>
      </c>
      <c r="S271" t="str">
        <f>IF(StoreData!$R271=9,"August","Sept")</f>
        <v>Sept</v>
      </c>
    </row>
    <row r="272" spans="1:19" x14ac:dyDescent="0.3">
      <c r="A272">
        <v>88065565625</v>
      </c>
      <c r="B272">
        <v>44066</v>
      </c>
      <c r="C272" t="s">
        <v>332</v>
      </c>
      <c r="D272" t="s">
        <v>1145</v>
      </c>
      <c r="E272" t="s">
        <v>63</v>
      </c>
      <c r="F272" t="s">
        <v>42</v>
      </c>
      <c r="G272" t="s">
        <v>943</v>
      </c>
      <c r="H272" t="s">
        <v>43</v>
      </c>
      <c r="I272" t="s">
        <v>104</v>
      </c>
      <c r="J272" t="s">
        <v>910</v>
      </c>
      <c r="K272" t="s">
        <v>926</v>
      </c>
      <c r="L272">
        <v>6</v>
      </c>
      <c r="M272">
        <v>3</v>
      </c>
      <c r="N272">
        <v>15</v>
      </c>
      <c r="O272">
        <f>StoreData!$N272*StoreData!$L272</f>
        <v>90</v>
      </c>
      <c r="P272">
        <f>StoreData!$N272*StoreData!$M272</f>
        <v>45</v>
      </c>
      <c r="Q272">
        <f>StoreData!$O272-StoreData!$P272</f>
        <v>45</v>
      </c>
      <c r="R272">
        <f>MONTH(StoreData!$B272)</f>
        <v>8</v>
      </c>
      <c r="S272" t="str">
        <f>IF(StoreData!$R272=9,"August","Sept")</f>
        <v>Sept</v>
      </c>
    </row>
    <row r="273" spans="1:19" x14ac:dyDescent="0.3">
      <c r="A273">
        <v>88065565626</v>
      </c>
      <c r="B273">
        <v>44067</v>
      </c>
      <c r="C273" t="s">
        <v>333</v>
      </c>
      <c r="D273" t="s">
        <v>1146</v>
      </c>
      <c r="E273" t="s">
        <v>16</v>
      </c>
      <c r="F273" t="s">
        <v>45</v>
      </c>
      <c r="G273" t="s">
        <v>943</v>
      </c>
      <c r="H273" t="s">
        <v>46</v>
      </c>
      <c r="I273" t="s">
        <v>104</v>
      </c>
      <c r="J273" t="s">
        <v>911</v>
      </c>
      <c r="K273" t="s">
        <v>926</v>
      </c>
      <c r="L273">
        <v>13</v>
      </c>
      <c r="M273">
        <v>10</v>
      </c>
      <c r="N273">
        <v>47</v>
      </c>
      <c r="O273">
        <f>StoreData!$N273*StoreData!$L273</f>
        <v>611</v>
      </c>
      <c r="P273">
        <f>StoreData!$N273*StoreData!$M273</f>
        <v>470</v>
      </c>
      <c r="Q273">
        <f>StoreData!$O273-StoreData!$P273</f>
        <v>141</v>
      </c>
      <c r="R273">
        <f>MONTH(StoreData!$B273)</f>
        <v>8</v>
      </c>
      <c r="S273" t="str">
        <f>IF(StoreData!$R273=9,"August","Sept")</f>
        <v>Sept</v>
      </c>
    </row>
    <row r="274" spans="1:19" x14ac:dyDescent="0.3">
      <c r="A274">
        <v>88065565627</v>
      </c>
      <c r="B274">
        <v>44068</v>
      </c>
      <c r="C274" t="s">
        <v>334</v>
      </c>
      <c r="D274" t="s">
        <v>1146</v>
      </c>
      <c r="E274" t="s">
        <v>66</v>
      </c>
      <c r="F274" t="s">
        <v>48</v>
      </c>
      <c r="G274" t="s">
        <v>944</v>
      </c>
      <c r="H274" t="s">
        <v>49</v>
      </c>
      <c r="I274" t="s">
        <v>104</v>
      </c>
      <c r="J274" t="s">
        <v>912</v>
      </c>
      <c r="K274" t="s">
        <v>926</v>
      </c>
      <c r="L274">
        <v>15</v>
      </c>
      <c r="M274">
        <v>12</v>
      </c>
      <c r="N274">
        <v>6</v>
      </c>
      <c r="O274">
        <f>StoreData!$N274*StoreData!$L274</f>
        <v>90</v>
      </c>
      <c r="P274">
        <f>StoreData!$N274*StoreData!$M274</f>
        <v>72</v>
      </c>
      <c r="Q274">
        <f>StoreData!$O274-StoreData!$P274</f>
        <v>18</v>
      </c>
      <c r="R274">
        <f>MONTH(StoreData!$B274)</f>
        <v>8</v>
      </c>
      <c r="S274" t="str">
        <f>IF(StoreData!$R274=9,"August","Sept")</f>
        <v>Sept</v>
      </c>
    </row>
    <row r="275" spans="1:19" x14ac:dyDescent="0.3">
      <c r="A275">
        <v>88065565628</v>
      </c>
      <c r="B275">
        <v>44072</v>
      </c>
      <c r="C275" t="s">
        <v>335</v>
      </c>
      <c r="D275" t="s">
        <v>1145</v>
      </c>
      <c r="E275" t="s">
        <v>68</v>
      </c>
      <c r="F275" t="s">
        <v>38</v>
      </c>
      <c r="G275" t="s">
        <v>944</v>
      </c>
      <c r="H275" t="s">
        <v>39</v>
      </c>
      <c r="I275" t="s">
        <v>104</v>
      </c>
      <c r="J275" t="s">
        <v>913</v>
      </c>
      <c r="K275" t="s">
        <v>926</v>
      </c>
      <c r="L275">
        <v>20</v>
      </c>
      <c r="M275">
        <v>17</v>
      </c>
      <c r="N275">
        <v>10</v>
      </c>
      <c r="O275">
        <f>StoreData!$N275*StoreData!$L275</f>
        <v>200</v>
      </c>
      <c r="P275">
        <f>StoreData!$N275*StoreData!$M275</f>
        <v>170</v>
      </c>
      <c r="Q275">
        <f>StoreData!$O275-StoreData!$P275</f>
        <v>30</v>
      </c>
      <c r="R275">
        <f>MONTH(StoreData!$B275)</f>
        <v>8</v>
      </c>
      <c r="S275" t="str">
        <f>IF(StoreData!$R275=9,"August","Sept")</f>
        <v>Sept</v>
      </c>
    </row>
    <row r="276" spans="1:19" x14ac:dyDescent="0.3">
      <c r="A276">
        <v>88065565629</v>
      </c>
      <c r="B276">
        <v>44071</v>
      </c>
      <c r="C276" t="s">
        <v>336</v>
      </c>
      <c r="D276" t="s">
        <v>1146</v>
      </c>
      <c r="E276" t="s">
        <v>70</v>
      </c>
      <c r="F276" t="s">
        <v>42</v>
      </c>
      <c r="G276" t="s">
        <v>943</v>
      </c>
      <c r="H276" t="s">
        <v>43</v>
      </c>
      <c r="I276" t="s">
        <v>104</v>
      </c>
      <c r="J276" t="s">
        <v>914</v>
      </c>
      <c r="K276" t="s">
        <v>926</v>
      </c>
      <c r="L276">
        <v>12</v>
      </c>
      <c r="M276">
        <v>9</v>
      </c>
      <c r="N276">
        <v>11</v>
      </c>
      <c r="O276">
        <f>StoreData!$N276*StoreData!$L276</f>
        <v>132</v>
      </c>
      <c r="P276">
        <f>StoreData!$N276*StoreData!$M276</f>
        <v>99</v>
      </c>
      <c r="Q276">
        <f>StoreData!$O276-StoreData!$P276</f>
        <v>33</v>
      </c>
      <c r="R276">
        <f>MONTH(StoreData!$B276)</f>
        <v>8</v>
      </c>
      <c r="S276" t="str">
        <f>IF(StoreData!$R276=9,"August","Sept")</f>
        <v>Sept</v>
      </c>
    </row>
    <row r="277" spans="1:19" x14ac:dyDescent="0.3">
      <c r="A277">
        <v>88065565630</v>
      </c>
      <c r="B277">
        <v>44071</v>
      </c>
      <c r="C277" t="s">
        <v>337</v>
      </c>
      <c r="D277" t="s">
        <v>1146</v>
      </c>
      <c r="E277" t="s">
        <v>72</v>
      </c>
      <c r="F277" t="s">
        <v>45</v>
      </c>
      <c r="G277" t="s">
        <v>943</v>
      </c>
      <c r="H277" t="s">
        <v>46</v>
      </c>
      <c r="I277" t="s">
        <v>104</v>
      </c>
      <c r="J277" t="s">
        <v>915</v>
      </c>
      <c r="K277" t="s">
        <v>926</v>
      </c>
      <c r="L277">
        <v>16</v>
      </c>
      <c r="M277">
        <v>13</v>
      </c>
      <c r="N277">
        <v>60</v>
      </c>
      <c r="O277">
        <f>StoreData!$N277*StoreData!$L277</f>
        <v>960</v>
      </c>
      <c r="P277">
        <f>StoreData!$N277*StoreData!$M277</f>
        <v>780</v>
      </c>
      <c r="Q277">
        <f>StoreData!$O277-StoreData!$P277</f>
        <v>180</v>
      </c>
      <c r="R277">
        <f>MONTH(StoreData!$B277)</f>
        <v>8</v>
      </c>
      <c r="S277" t="str">
        <f>IF(StoreData!$R277=9,"August","Sept")</f>
        <v>Sept</v>
      </c>
    </row>
    <row r="278" spans="1:19" x14ac:dyDescent="0.3">
      <c r="A278">
        <v>88065565631</v>
      </c>
      <c r="B278">
        <v>44072</v>
      </c>
      <c r="C278" t="s">
        <v>338</v>
      </c>
      <c r="D278" t="s">
        <v>1146</v>
      </c>
      <c r="E278" t="s">
        <v>74</v>
      </c>
      <c r="F278" t="s">
        <v>48</v>
      </c>
      <c r="G278" t="s">
        <v>944</v>
      </c>
      <c r="H278" t="s">
        <v>49</v>
      </c>
      <c r="I278" t="s">
        <v>104</v>
      </c>
      <c r="J278" t="s">
        <v>916</v>
      </c>
      <c r="K278" t="s">
        <v>926</v>
      </c>
      <c r="L278">
        <v>20</v>
      </c>
      <c r="M278">
        <v>17</v>
      </c>
      <c r="N278">
        <v>89</v>
      </c>
      <c r="O278">
        <f>StoreData!$N278*StoreData!$L278</f>
        <v>1780</v>
      </c>
      <c r="P278">
        <f>StoreData!$N278*StoreData!$M278</f>
        <v>1513</v>
      </c>
      <c r="Q278">
        <f>StoreData!$O278-StoreData!$P278</f>
        <v>267</v>
      </c>
      <c r="R278">
        <f>MONTH(StoreData!$B278)</f>
        <v>8</v>
      </c>
      <c r="S278" t="str">
        <f>IF(StoreData!$R278=9,"August","Sept")</f>
        <v>Sept</v>
      </c>
    </row>
    <row r="279" spans="1:19" x14ac:dyDescent="0.3">
      <c r="A279">
        <v>88065565632</v>
      </c>
      <c r="B279">
        <v>44073</v>
      </c>
      <c r="C279" t="s">
        <v>339</v>
      </c>
      <c r="D279" t="s">
        <v>1145</v>
      </c>
      <c r="E279" t="s">
        <v>76</v>
      </c>
      <c r="F279" t="s">
        <v>38</v>
      </c>
      <c r="G279" t="s">
        <v>944</v>
      </c>
      <c r="H279" t="s">
        <v>39</v>
      </c>
      <c r="I279" t="s">
        <v>104</v>
      </c>
      <c r="J279" t="s">
        <v>917</v>
      </c>
      <c r="K279" t="s">
        <v>926</v>
      </c>
      <c r="L279">
        <v>12</v>
      </c>
      <c r="M279">
        <v>9</v>
      </c>
      <c r="N279">
        <v>77</v>
      </c>
      <c r="O279">
        <f>StoreData!$N279*StoreData!$L279</f>
        <v>924</v>
      </c>
      <c r="P279">
        <f>StoreData!$N279*StoreData!$M279</f>
        <v>693</v>
      </c>
      <c r="Q279">
        <f>StoreData!$O279-StoreData!$P279</f>
        <v>231</v>
      </c>
      <c r="R279">
        <f>MONTH(StoreData!$B279)</f>
        <v>8</v>
      </c>
      <c r="S279" t="str">
        <f>IF(StoreData!$R279=9,"August","Sept")</f>
        <v>Sept</v>
      </c>
    </row>
    <row r="280" spans="1:19" x14ac:dyDescent="0.3">
      <c r="A280">
        <v>88065565633</v>
      </c>
      <c r="B280">
        <v>44074</v>
      </c>
      <c r="C280" t="s">
        <v>340</v>
      </c>
      <c r="D280" t="s">
        <v>1146</v>
      </c>
      <c r="E280" t="s">
        <v>78</v>
      </c>
      <c r="F280" t="s">
        <v>42</v>
      </c>
      <c r="G280" t="s">
        <v>943</v>
      </c>
      <c r="H280" t="s">
        <v>43</v>
      </c>
      <c r="I280" t="s">
        <v>104</v>
      </c>
      <c r="J280" t="s">
        <v>918</v>
      </c>
      <c r="K280" t="s">
        <v>926</v>
      </c>
      <c r="L280">
        <v>10</v>
      </c>
      <c r="M280">
        <v>7</v>
      </c>
      <c r="N280">
        <v>68</v>
      </c>
      <c r="O280">
        <f>StoreData!$N280*StoreData!$L280</f>
        <v>680</v>
      </c>
      <c r="P280">
        <f>StoreData!$N280*StoreData!$M280</f>
        <v>476</v>
      </c>
      <c r="Q280">
        <f>StoreData!$O280-StoreData!$P280</f>
        <v>204</v>
      </c>
      <c r="R280">
        <f>MONTH(StoreData!$B280)</f>
        <v>8</v>
      </c>
      <c r="S280" t="str">
        <f>IF(StoreData!$R280=9,"August","Sept")</f>
        <v>Sept</v>
      </c>
    </row>
    <row r="281" spans="1:19" x14ac:dyDescent="0.3">
      <c r="A281">
        <v>88065565634</v>
      </c>
      <c r="B281">
        <v>44075</v>
      </c>
      <c r="C281" t="s">
        <v>341</v>
      </c>
      <c r="D281" t="s">
        <v>1146</v>
      </c>
      <c r="E281" t="s">
        <v>80</v>
      </c>
      <c r="F281" t="s">
        <v>45</v>
      </c>
      <c r="G281" t="s">
        <v>943</v>
      </c>
      <c r="H281" t="s">
        <v>46</v>
      </c>
      <c r="I281" t="s">
        <v>104</v>
      </c>
      <c r="J281" t="s">
        <v>919</v>
      </c>
      <c r="K281" t="s">
        <v>926</v>
      </c>
      <c r="L281">
        <v>15</v>
      </c>
      <c r="M281">
        <v>12</v>
      </c>
      <c r="N281">
        <v>15</v>
      </c>
      <c r="O281">
        <f>StoreData!$N281*StoreData!$L281</f>
        <v>225</v>
      </c>
      <c r="P281">
        <f>StoreData!$N281*StoreData!$M281</f>
        <v>180</v>
      </c>
      <c r="Q281">
        <f>StoreData!$O281-StoreData!$P281</f>
        <v>45</v>
      </c>
      <c r="R281">
        <f>MONTH(StoreData!$B281)</f>
        <v>9</v>
      </c>
      <c r="S281" t="str">
        <f>IF(StoreData!$R281=9,"August","Sept")</f>
        <v>August</v>
      </c>
    </row>
    <row r="282" spans="1:19" x14ac:dyDescent="0.3">
      <c r="A282">
        <v>88065565635</v>
      </c>
      <c r="B282">
        <v>44076</v>
      </c>
      <c r="C282" t="s">
        <v>342</v>
      </c>
      <c r="D282" t="s">
        <v>1146</v>
      </c>
      <c r="E282" t="s">
        <v>82</v>
      </c>
      <c r="F282" t="s">
        <v>48</v>
      </c>
      <c r="G282" t="s">
        <v>944</v>
      </c>
      <c r="H282" t="s">
        <v>49</v>
      </c>
      <c r="I282" t="s">
        <v>104</v>
      </c>
      <c r="J282" t="s">
        <v>920</v>
      </c>
      <c r="K282" t="s">
        <v>926</v>
      </c>
      <c r="L282">
        <v>15</v>
      </c>
      <c r="M282">
        <v>12</v>
      </c>
      <c r="N282">
        <v>47</v>
      </c>
      <c r="O282">
        <f>StoreData!$N282*StoreData!$L282</f>
        <v>705</v>
      </c>
      <c r="P282">
        <f>StoreData!$N282*StoreData!$M282</f>
        <v>564</v>
      </c>
      <c r="Q282">
        <f>StoreData!$O282-StoreData!$P282</f>
        <v>141</v>
      </c>
      <c r="R282">
        <f>MONTH(StoreData!$B282)</f>
        <v>9</v>
      </c>
      <c r="S282" t="str">
        <f>IF(StoreData!$R282=9,"August","Sept")</f>
        <v>August</v>
      </c>
    </row>
    <row r="283" spans="1:19" x14ac:dyDescent="0.3">
      <c r="A283">
        <v>88065565636</v>
      </c>
      <c r="B283">
        <v>44077</v>
      </c>
      <c r="C283" t="s">
        <v>343</v>
      </c>
      <c r="D283" t="s">
        <v>1145</v>
      </c>
      <c r="E283" t="s">
        <v>84</v>
      </c>
      <c r="F283" t="s">
        <v>38</v>
      </c>
      <c r="G283" t="s">
        <v>944</v>
      </c>
      <c r="H283" t="s">
        <v>39</v>
      </c>
      <c r="I283" t="s">
        <v>104</v>
      </c>
      <c r="J283" t="s">
        <v>921</v>
      </c>
      <c r="K283" t="s">
        <v>926</v>
      </c>
      <c r="L283">
        <v>20</v>
      </c>
      <c r="M283">
        <v>17</v>
      </c>
      <c r="N283">
        <v>6</v>
      </c>
      <c r="O283">
        <f>StoreData!$N283*StoreData!$L283</f>
        <v>120</v>
      </c>
      <c r="P283">
        <f>StoreData!$N283*StoreData!$M283</f>
        <v>102</v>
      </c>
      <c r="Q283">
        <f>StoreData!$O283-StoreData!$P283</f>
        <v>18</v>
      </c>
      <c r="R283">
        <f>MONTH(StoreData!$B283)</f>
        <v>9</v>
      </c>
      <c r="S283" t="str">
        <f>IF(StoreData!$R283=9,"August","Sept")</f>
        <v>August</v>
      </c>
    </row>
    <row r="284" spans="1:19" x14ac:dyDescent="0.3">
      <c r="A284">
        <v>88065565637</v>
      </c>
      <c r="B284">
        <v>44078</v>
      </c>
      <c r="C284" t="s">
        <v>344</v>
      </c>
      <c r="D284" t="s">
        <v>1146</v>
      </c>
      <c r="E284" t="s">
        <v>86</v>
      </c>
      <c r="F284" t="s">
        <v>42</v>
      </c>
      <c r="G284" t="s">
        <v>943</v>
      </c>
      <c r="H284" t="s">
        <v>43</v>
      </c>
      <c r="I284" t="s">
        <v>104</v>
      </c>
      <c r="J284" t="s">
        <v>922</v>
      </c>
      <c r="K284" t="s">
        <v>926</v>
      </c>
      <c r="L284">
        <v>12</v>
      </c>
      <c r="M284">
        <v>9</v>
      </c>
      <c r="N284">
        <v>10</v>
      </c>
      <c r="O284">
        <f>StoreData!$N284*StoreData!$L284</f>
        <v>120</v>
      </c>
      <c r="P284">
        <f>StoreData!$N284*StoreData!$M284</f>
        <v>90</v>
      </c>
      <c r="Q284">
        <f>StoreData!$O284-StoreData!$P284</f>
        <v>30</v>
      </c>
      <c r="R284">
        <f>MONTH(StoreData!$B284)</f>
        <v>9</v>
      </c>
      <c r="S284" t="str">
        <f>IF(StoreData!$R284=9,"August","Sept")</f>
        <v>August</v>
      </c>
    </row>
    <row r="285" spans="1:19" x14ac:dyDescent="0.3">
      <c r="A285">
        <v>88065565638</v>
      </c>
      <c r="B285">
        <v>44079</v>
      </c>
      <c r="C285" t="s">
        <v>345</v>
      </c>
      <c r="D285" t="s">
        <v>1146</v>
      </c>
      <c r="E285" t="s">
        <v>88</v>
      </c>
      <c r="F285" t="s">
        <v>45</v>
      </c>
      <c r="G285" t="s">
        <v>943</v>
      </c>
      <c r="H285" t="s">
        <v>46</v>
      </c>
      <c r="I285" t="s">
        <v>104</v>
      </c>
      <c r="J285" t="s">
        <v>923</v>
      </c>
      <c r="K285" t="s">
        <v>926</v>
      </c>
      <c r="L285">
        <v>13</v>
      </c>
      <c r="M285">
        <v>10</v>
      </c>
      <c r="N285">
        <v>11</v>
      </c>
      <c r="O285">
        <f>StoreData!$N285*StoreData!$L285</f>
        <v>143</v>
      </c>
      <c r="P285">
        <f>StoreData!$N285*StoreData!$M285</f>
        <v>110</v>
      </c>
      <c r="Q285">
        <f>StoreData!$O285-StoreData!$P285</f>
        <v>33</v>
      </c>
      <c r="R285">
        <f>MONTH(StoreData!$B285)</f>
        <v>9</v>
      </c>
      <c r="S285" t="str">
        <f>IF(StoreData!$R285=9,"August","Sept")</f>
        <v>August</v>
      </c>
    </row>
    <row r="286" spans="1:19" x14ac:dyDescent="0.3">
      <c r="A286">
        <v>88065565639</v>
      </c>
      <c r="B286">
        <v>44083</v>
      </c>
      <c r="C286" t="s">
        <v>346</v>
      </c>
      <c r="D286" t="s">
        <v>1145</v>
      </c>
      <c r="E286" t="s">
        <v>90</v>
      </c>
      <c r="F286" t="s">
        <v>48</v>
      </c>
      <c r="G286" t="s">
        <v>944</v>
      </c>
      <c r="H286" t="s">
        <v>49</v>
      </c>
      <c r="I286" t="s">
        <v>104</v>
      </c>
      <c r="J286" t="s">
        <v>924</v>
      </c>
      <c r="K286" t="s">
        <v>926</v>
      </c>
      <c r="L286">
        <v>15</v>
      </c>
      <c r="M286">
        <v>12</v>
      </c>
      <c r="N286">
        <v>60</v>
      </c>
      <c r="O286">
        <f>StoreData!$N286*StoreData!$L286</f>
        <v>900</v>
      </c>
      <c r="P286">
        <f>StoreData!$N286*StoreData!$M286</f>
        <v>720</v>
      </c>
      <c r="Q286">
        <f>StoreData!$O286-StoreData!$P286</f>
        <v>180</v>
      </c>
      <c r="R286">
        <f>MONTH(StoreData!$B286)</f>
        <v>9</v>
      </c>
      <c r="S286" t="str">
        <f>IF(StoreData!$R286=9,"August","Sept")</f>
        <v>August</v>
      </c>
    </row>
    <row r="287" spans="1:19" x14ac:dyDescent="0.3">
      <c r="A287">
        <v>88065565640</v>
      </c>
      <c r="B287">
        <v>44082</v>
      </c>
      <c r="C287" t="s">
        <v>347</v>
      </c>
      <c r="D287" t="s">
        <v>1146</v>
      </c>
      <c r="E287" t="s">
        <v>92</v>
      </c>
      <c r="F287" t="s">
        <v>38</v>
      </c>
      <c r="G287" t="s">
        <v>944</v>
      </c>
      <c r="H287" t="s">
        <v>39</v>
      </c>
      <c r="I287" t="s">
        <v>104</v>
      </c>
      <c r="J287" t="s">
        <v>925</v>
      </c>
      <c r="K287" t="s">
        <v>926</v>
      </c>
      <c r="L287">
        <v>14</v>
      </c>
      <c r="M287">
        <v>11</v>
      </c>
      <c r="N287">
        <v>89</v>
      </c>
      <c r="O287">
        <f>StoreData!$N287*StoreData!$L287</f>
        <v>1246</v>
      </c>
      <c r="P287">
        <f>StoreData!$N287*StoreData!$M287</f>
        <v>979</v>
      </c>
      <c r="Q287">
        <f>StoreData!$O287-StoreData!$P287</f>
        <v>267</v>
      </c>
      <c r="R287">
        <f>MONTH(StoreData!$B287)</f>
        <v>9</v>
      </c>
      <c r="S287" t="str">
        <f>IF(StoreData!$R287=9,"August","Sept")</f>
        <v>August</v>
      </c>
    </row>
    <row r="288" spans="1:19" x14ac:dyDescent="0.3">
      <c r="A288">
        <v>88065565641</v>
      </c>
      <c r="B288">
        <v>44082</v>
      </c>
      <c r="C288" t="s">
        <v>348</v>
      </c>
      <c r="D288" t="s">
        <v>1145</v>
      </c>
      <c r="E288" t="s">
        <v>94</v>
      </c>
      <c r="F288" t="s">
        <v>42</v>
      </c>
      <c r="G288" t="s">
        <v>943</v>
      </c>
      <c r="H288" t="s">
        <v>43</v>
      </c>
      <c r="I288" t="s">
        <v>104</v>
      </c>
      <c r="J288" t="s">
        <v>938</v>
      </c>
      <c r="K288" t="s">
        <v>926</v>
      </c>
      <c r="L288">
        <v>30</v>
      </c>
      <c r="M288">
        <v>27</v>
      </c>
      <c r="N288">
        <v>77</v>
      </c>
      <c r="O288">
        <f>StoreData!$N288*StoreData!$L288</f>
        <v>2310</v>
      </c>
      <c r="P288">
        <f>StoreData!$N288*StoreData!$M288</f>
        <v>2079</v>
      </c>
      <c r="Q288">
        <f>StoreData!$O288-StoreData!$P288</f>
        <v>231</v>
      </c>
      <c r="R288">
        <f>MONTH(StoreData!$B288)</f>
        <v>9</v>
      </c>
      <c r="S288" t="str">
        <f>IF(StoreData!$R288=9,"August","Sept")</f>
        <v>August</v>
      </c>
    </row>
    <row r="289" spans="1:19" x14ac:dyDescent="0.3">
      <c r="A289">
        <v>88065565642</v>
      </c>
      <c r="B289">
        <v>44083</v>
      </c>
      <c r="C289" t="s">
        <v>349</v>
      </c>
      <c r="D289" t="s">
        <v>1145</v>
      </c>
      <c r="E289" t="s">
        <v>96</v>
      </c>
      <c r="F289" t="s">
        <v>38</v>
      </c>
      <c r="G289" t="s">
        <v>944</v>
      </c>
      <c r="H289" t="s">
        <v>39</v>
      </c>
      <c r="I289" t="s">
        <v>104</v>
      </c>
      <c r="J289" t="s">
        <v>939</v>
      </c>
      <c r="K289" t="s">
        <v>926</v>
      </c>
      <c r="L289">
        <v>16</v>
      </c>
      <c r="M289">
        <v>13</v>
      </c>
      <c r="N289">
        <v>68</v>
      </c>
      <c r="O289">
        <f>StoreData!$N289*StoreData!$L289</f>
        <v>1088</v>
      </c>
      <c r="P289">
        <f>StoreData!$N289*StoreData!$M289</f>
        <v>884</v>
      </c>
      <c r="Q289">
        <f>StoreData!$O289-StoreData!$P289</f>
        <v>204</v>
      </c>
      <c r="R289">
        <f>MONTH(StoreData!$B289)</f>
        <v>9</v>
      </c>
      <c r="S289" t="str">
        <f>IF(StoreData!$R289=9,"August","Sept")</f>
        <v>August</v>
      </c>
    </row>
    <row r="290" spans="1:19" x14ac:dyDescent="0.3">
      <c r="A290">
        <v>88065565643</v>
      </c>
      <c r="B290">
        <v>44084</v>
      </c>
      <c r="C290" t="s">
        <v>350</v>
      </c>
      <c r="D290" t="s">
        <v>1145</v>
      </c>
      <c r="E290" t="s">
        <v>16</v>
      </c>
      <c r="F290" t="s">
        <v>42</v>
      </c>
      <c r="G290" t="s">
        <v>943</v>
      </c>
      <c r="H290" t="s">
        <v>43</v>
      </c>
      <c r="I290" t="s">
        <v>104</v>
      </c>
      <c r="J290" t="s">
        <v>927</v>
      </c>
      <c r="K290" t="s">
        <v>941</v>
      </c>
      <c r="L290">
        <v>9</v>
      </c>
      <c r="M290">
        <v>6</v>
      </c>
      <c r="N290">
        <v>15</v>
      </c>
      <c r="O290">
        <f>StoreData!$N290*StoreData!$L290</f>
        <v>135</v>
      </c>
      <c r="P290">
        <f>StoreData!$N290*StoreData!$M290</f>
        <v>90</v>
      </c>
      <c r="Q290">
        <f>StoreData!$O290-StoreData!$P290</f>
        <v>45</v>
      </c>
      <c r="R290">
        <f>MONTH(StoreData!$B290)</f>
        <v>9</v>
      </c>
      <c r="S290" t="str">
        <f>IF(StoreData!$R290=9,"August","Sept")</f>
        <v>August</v>
      </c>
    </row>
    <row r="291" spans="1:19" x14ac:dyDescent="0.3">
      <c r="A291">
        <v>88065565644</v>
      </c>
      <c r="B291">
        <v>44085</v>
      </c>
      <c r="C291" t="s">
        <v>351</v>
      </c>
      <c r="D291" t="s">
        <v>1146</v>
      </c>
      <c r="E291" t="s">
        <v>17</v>
      </c>
      <c r="F291" t="s">
        <v>38</v>
      </c>
      <c r="G291" t="s">
        <v>944</v>
      </c>
      <c r="H291" t="s">
        <v>39</v>
      </c>
      <c r="I291" t="s">
        <v>104</v>
      </c>
      <c r="J291" t="s">
        <v>928</v>
      </c>
      <c r="K291" t="s">
        <v>941</v>
      </c>
      <c r="L291">
        <v>5</v>
      </c>
      <c r="M291">
        <v>2</v>
      </c>
      <c r="N291">
        <v>47</v>
      </c>
      <c r="O291">
        <f>StoreData!$N291*StoreData!$L291</f>
        <v>235</v>
      </c>
      <c r="P291">
        <f>StoreData!$N291*StoreData!$M291</f>
        <v>94</v>
      </c>
      <c r="Q291">
        <f>StoreData!$O291-StoreData!$P291</f>
        <v>141</v>
      </c>
      <c r="R291">
        <f>MONTH(StoreData!$B291)</f>
        <v>9</v>
      </c>
      <c r="S291" t="str">
        <f>IF(StoreData!$R291=9,"August","Sept")</f>
        <v>August</v>
      </c>
    </row>
    <row r="292" spans="1:19" x14ac:dyDescent="0.3">
      <c r="A292">
        <v>88065565645</v>
      </c>
      <c r="B292">
        <v>44086</v>
      </c>
      <c r="C292" t="s">
        <v>352</v>
      </c>
      <c r="D292" t="s">
        <v>1145</v>
      </c>
      <c r="E292" t="s">
        <v>18</v>
      </c>
      <c r="F292" t="s">
        <v>42</v>
      </c>
      <c r="G292" t="s">
        <v>943</v>
      </c>
      <c r="H292" t="s">
        <v>43</v>
      </c>
      <c r="I292" t="s">
        <v>104</v>
      </c>
      <c r="J292" t="s">
        <v>929</v>
      </c>
      <c r="K292" t="s">
        <v>941</v>
      </c>
      <c r="L292">
        <v>18</v>
      </c>
      <c r="M292">
        <v>15</v>
      </c>
      <c r="N292">
        <v>6</v>
      </c>
      <c r="O292">
        <f>StoreData!$N292*StoreData!$L292</f>
        <v>108</v>
      </c>
      <c r="P292">
        <f>StoreData!$N292*StoreData!$M292</f>
        <v>90</v>
      </c>
      <c r="Q292">
        <f>StoreData!$O292-StoreData!$P292</f>
        <v>18</v>
      </c>
      <c r="R292">
        <f>MONTH(StoreData!$B292)</f>
        <v>9</v>
      </c>
      <c r="S292" t="str">
        <f>IF(StoreData!$R292=9,"August","Sept")</f>
        <v>August</v>
      </c>
    </row>
    <row r="293" spans="1:19" x14ac:dyDescent="0.3">
      <c r="A293">
        <v>88065565646</v>
      </c>
      <c r="B293">
        <v>44087</v>
      </c>
      <c r="C293" t="s">
        <v>353</v>
      </c>
      <c r="D293" t="s">
        <v>1146</v>
      </c>
      <c r="E293" t="s">
        <v>19</v>
      </c>
      <c r="F293" t="s">
        <v>38</v>
      </c>
      <c r="G293" t="s">
        <v>944</v>
      </c>
      <c r="H293" t="s">
        <v>39</v>
      </c>
      <c r="I293" t="s">
        <v>104</v>
      </c>
      <c r="J293" t="s">
        <v>930</v>
      </c>
      <c r="K293" t="s">
        <v>941</v>
      </c>
      <c r="L293">
        <v>10</v>
      </c>
      <c r="M293">
        <v>7</v>
      </c>
      <c r="N293">
        <v>10</v>
      </c>
      <c r="O293">
        <f>StoreData!$N293*StoreData!$L293</f>
        <v>100</v>
      </c>
      <c r="P293">
        <f>StoreData!$N293*StoreData!$M293</f>
        <v>70</v>
      </c>
      <c r="Q293">
        <f>StoreData!$O293-StoreData!$P293</f>
        <v>30</v>
      </c>
      <c r="R293">
        <f>MONTH(StoreData!$B293)</f>
        <v>9</v>
      </c>
      <c r="S293" t="str">
        <f>IF(StoreData!$R293=9,"August","Sept")</f>
        <v>August</v>
      </c>
    </row>
    <row r="294" spans="1:19" x14ac:dyDescent="0.3">
      <c r="A294">
        <v>88065565647</v>
      </c>
      <c r="B294">
        <v>44088</v>
      </c>
      <c r="C294" t="s">
        <v>354</v>
      </c>
      <c r="D294" t="s">
        <v>1146</v>
      </c>
      <c r="E294" t="s">
        <v>20</v>
      </c>
      <c r="F294" t="s">
        <v>42</v>
      </c>
      <c r="G294" t="s">
        <v>943</v>
      </c>
      <c r="H294" t="s">
        <v>43</v>
      </c>
      <c r="I294" t="s">
        <v>104</v>
      </c>
      <c r="J294" t="s">
        <v>931</v>
      </c>
      <c r="K294" t="s">
        <v>941</v>
      </c>
      <c r="L294">
        <v>20</v>
      </c>
      <c r="M294">
        <v>17</v>
      </c>
      <c r="N294">
        <v>11</v>
      </c>
      <c r="O294">
        <f>StoreData!$N294*StoreData!$L294</f>
        <v>220</v>
      </c>
      <c r="P294">
        <f>StoreData!$N294*StoreData!$M294</f>
        <v>187</v>
      </c>
      <c r="Q294">
        <f>StoreData!$O294-StoreData!$P294</f>
        <v>33</v>
      </c>
      <c r="R294">
        <f>MONTH(StoreData!$B294)</f>
        <v>9</v>
      </c>
      <c r="S294" t="str">
        <f>IF(StoreData!$R294=9,"August","Sept")</f>
        <v>August</v>
      </c>
    </row>
    <row r="295" spans="1:19" x14ac:dyDescent="0.3">
      <c r="A295">
        <v>88065565648</v>
      </c>
      <c r="B295">
        <v>44089</v>
      </c>
      <c r="C295" t="s">
        <v>355</v>
      </c>
      <c r="D295" t="s">
        <v>1145</v>
      </c>
      <c r="E295" t="s">
        <v>1</v>
      </c>
      <c r="F295" t="s">
        <v>38</v>
      </c>
      <c r="G295" t="s">
        <v>944</v>
      </c>
      <c r="H295" t="s">
        <v>39</v>
      </c>
      <c r="I295" t="s">
        <v>104</v>
      </c>
      <c r="J295" t="s">
        <v>932</v>
      </c>
      <c r="K295" t="s">
        <v>941</v>
      </c>
      <c r="L295">
        <v>70</v>
      </c>
      <c r="M295">
        <v>67</v>
      </c>
      <c r="N295">
        <v>60</v>
      </c>
      <c r="O295">
        <f>StoreData!$N295*StoreData!$L295</f>
        <v>4200</v>
      </c>
      <c r="P295">
        <f>StoreData!$N295*StoreData!$M295</f>
        <v>4020</v>
      </c>
      <c r="Q295">
        <f>StoreData!$O295-StoreData!$P295</f>
        <v>180</v>
      </c>
      <c r="R295">
        <f>MONTH(StoreData!$B295)</f>
        <v>9</v>
      </c>
      <c r="S295" t="str">
        <f>IF(StoreData!$R295=9,"August","Sept")</f>
        <v>August</v>
      </c>
    </row>
    <row r="296" spans="1:19" x14ac:dyDescent="0.3">
      <c r="A296">
        <v>88065565649</v>
      </c>
      <c r="B296">
        <v>44093</v>
      </c>
      <c r="C296" t="s">
        <v>356</v>
      </c>
      <c r="D296" t="s">
        <v>1146</v>
      </c>
      <c r="E296" t="s">
        <v>2</v>
      </c>
      <c r="F296" t="s">
        <v>42</v>
      </c>
      <c r="G296" t="s">
        <v>943</v>
      </c>
      <c r="H296" t="s">
        <v>43</v>
      </c>
      <c r="I296" t="s">
        <v>104</v>
      </c>
      <c r="J296" t="s">
        <v>940</v>
      </c>
      <c r="K296" t="s">
        <v>941</v>
      </c>
      <c r="L296">
        <v>15</v>
      </c>
      <c r="M296">
        <v>12</v>
      </c>
      <c r="N296">
        <v>89</v>
      </c>
      <c r="O296">
        <f>StoreData!$N296*StoreData!$L296</f>
        <v>1335</v>
      </c>
      <c r="P296">
        <f>StoreData!$N296*StoreData!$M296</f>
        <v>1068</v>
      </c>
      <c r="Q296">
        <f>StoreData!$O296-StoreData!$P296</f>
        <v>267</v>
      </c>
      <c r="R296">
        <f>MONTH(StoreData!$B296)</f>
        <v>9</v>
      </c>
      <c r="S296" t="str">
        <f>IF(StoreData!$R296=9,"August","Sept")</f>
        <v>August</v>
      </c>
    </row>
    <row r="297" spans="1:19" x14ac:dyDescent="0.3">
      <c r="A297">
        <v>88065565650</v>
      </c>
      <c r="B297">
        <v>44092</v>
      </c>
      <c r="C297" t="s">
        <v>357</v>
      </c>
      <c r="D297" t="s">
        <v>1145</v>
      </c>
      <c r="E297" t="s">
        <v>3</v>
      </c>
      <c r="F297" t="s">
        <v>38</v>
      </c>
      <c r="G297" t="s">
        <v>944</v>
      </c>
      <c r="H297" t="s">
        <v>39</v>
      </c>
      <c r="I297" t="s">
        <v>104</v>
      </c>
      <c r="J297" t="s">
        <v>933</v>
      </c>
      <c r="K297" t="s">
        <v>941</v>
      </c>
      <c r="L297">
        <v>12</v>
      </c>
      <c r="M297">
        <v>9</v>
      </c>
      <c r="N297">
        <v>77</v>
      </c>
      <c r="O297">
        <f>StoreData!$N297*StoreData!$L297</f>
        <v>924</v>
      </c>
      <c r="P297">
        <f>StoreData!$N297*StoreData!$M297</f>
        <v>693</v>
      </c>
      <c r="Q297">
        <f>StoreData!$O297-StoreData!$P297</f>
        <v>231</v>
      </c>
      <c r="R297">
        <f>MONTH(StoreData!$B297)</f>
        <v>9</v>
      </c>
      <c r="S297" t="str">
        <f>IF(StoreData!$R297=9,"August","Sept")</f>
        <v>August</v>
      </c>
    </row>
    <row r="298" spans="1:19" x14ac:dyDescent="0.3">
      <c r="A298">
        <v>88065565651</v>
      </c>
      <c r="B298">
        <v>44092</v>
      </c>
      <c r="C298" t="s">
        <v>358</v>
      </c>
      <c r="D298" t="s">
        <v>1146</v>
      </c>
      <c r="E298" t="s">
        <v>4</v>
      </c>
      <c r="F298" t="s">
        <v>42</v>
      </c>
      <c r="G298" t="s">
        <v>943</v>
      </c>
      <c r="H298" t="s">
        <v>43</v>
      </c>
      <c r="I298" t="s">
        <v>104</v>
      </c>
      <c r="J298" t="s">
        <v>934</v>
      </c>
      <c r="K298" t="s">
        <v>941</v>
      </c>
      <c r="L298">
        <v>18</v>
      </c>
      <c r="M298">
        <v>15</v>
      </c>
      <c r="N298">
        <v>68</v>
      </c>
      <c r="O298">
        <f>StoreData!$N298*StoreData!$L298</f>
        <v>1224</v>
      </c>
      <c r="P298">
        <f>StoreData!$N298*StoreData!$M298</f>
        <v>1020</v>
      </c>
      <c r="Q298">
        <f>StoreData!$O298-StoreData!$P298</f>
        <v>204</v>
      </c>
      <c r="R298">
        <f>MONTH(StoreData!$B298)</f>
        <v>9</v>
      </c>
      <c r="S298" t="str">
        <f>IF(StoreData!$R298=9,"August","Sept")</f>
        <v>August</v>
      </c>
    </row>
    <row r="299" spans="1:19" x14ac:dyDescent="0.3">
      <c r="A299">
        <v>88065565652</v>
      </c>
      <c r="B299">
        <v>44093</v>
      </c>
      <c r="C299" t="s">
        <v>359</v>
      </c>
      <c r="D299" t="s">
        <v>1145</v>
      </c>
      <c r="E299" t="s">
        <v>8</v>
      </c>
      <c r="F299" t="s">
        <v>38</v>
      </c>
      <c r="G299" t="s">
        <v>944</v>
      </c>
      <c r="H299" t="s">
        <v>39</v>
      </c>
      <c r="I299" t="s">
        <v>104</v>
      </c>
      <c r="J299" t="s">
        <v>935</v>
      </c>
      <c r="K299" t="s">
        <v>941</v>
      </c>
      <c r="L299">
        <v>23</v>
      </c>
      <c r="M299">
        <v>20</v>
      </c>
      <c r="N299">
        <v>15</v>
      </c>
      <c r="O299">
        <f>StoreData!$N299*StoreData!$L299</f>
        <v>345</v>
      </c>
      <c r="P299">
        <f>StoreData!$N299*StoreData!$M299</f>
        <v>300</v>
      </c>
      <c r="Q299">
        <f>StoreData!$O299-StoreData!$P299</f>
        <v>45</v>
      </c>
      <c r="R299">
        <f>MONTH(StoreData!$B299)</f>
        <v>9</v>
      </c>
      <c r="S299" t="str">
        <f>IF(StoreData!$R299=9,"August","Sept")</f>
        <v>August</v>
      </c>
    </row>
    <row r="300" spans="1:19" x14ac:dyDescent="0.3">
      <c r="A300">
        <v>88065565653</v>
      </c>
      <c r="B300">
        <v>44094</v>
      </c>
      <c r="C300" t="s">
        <v>360</v>
      </c>
      <c r="D300" t="s">
        <v>1145</v>
      </c>
      <c r="E300" t="s">
        <v>9</v>
      </c>
      <c r="F300" t="s">
        <v>42</v>
      </c>
      <c r="G300" t="s">
        <v>943</v>
      </c>
      <c r="H300" t="s">
        <v>43</v>
      </c>
      <c r="I300" t="s">
        <v>104</v>
      </c>
      <c r="J300" t="s">
        <v>936</v>
      </c>
      <c r="K300" t="s">
        <v>941</v>
      </c>
      <c r="L300">
        <v>9</v>
      </c>
      <c r="M300">
        <v>6</v>
      </c>
      <c r="N300">
        <v>47</v>
      </c>
      <c r="O300">
        <f>StoreData!$N300*StoreData!$L300</f>
        <v>423</v>
      </c>
      <c r="P300">
        <f>StoreData!$N300*StoreData!$M300</f>
        <v>282</v>
      </c>
      <c r="Q300">
        <f>StoreData!$O300-StoreData!$P300</f>
        <v>141</v>
      </c>
      <c r="R300">
        <f>MONTH(StoreData!$B300)</f>
        <v>9</v>
      </c>
      <c r="S300" t="str">
        <f>IF(StoreData!$R300=9,"August","Sept")</f>
        <v>August</v>
      </c>
    </row>
    <row r="301" spans="1:19" x14ac:dyDescent="0.3">
      <c r="A301">
        <v>88065565654</v>
      </c>
      <c r="B301">
        <v>44095</v>
      </c>
      <c r="C301" t="s">
        <v>361</v>
      </c>
      <c r="D301" t="s">
        <v>1145</v>
      </c>
      <c r="E301" t="s">
        <v>16</v>
      </c>
      <c r="F301" t="s">
        <v>38</v>
      </c>
      <c r="G301" t="s">
        <v>944</v>
      </c>
      <c r="H301" t="s">
        <v>39</v>
      </c>
      <c r="I301" t="s">
        <v>104</v>
      </c>
      <c r="J301" t="s">
        <v>937</v>
      </c>
      <c r="K301" t="s">
        <v>941</v>
      </c>
      <c r="L301">
        <v>18</v>
      </c>
      <c r="M301">
        <v>15</v>
      </c>
      <c r="N301">
        <v>6</v>
      </c>
      <c r="O301">
        <f>StoreData!$N301*StoreData!$L301</f>
        <v>108</v>
      </c>
      <c r="P301">
        <f>StoreData!$N301*StoreData!$M301</f>
        <v>90</v>
      </c>
      <c r="Q301">
        <f>StoreData!$O301-StoreData!$P301</f>
        <v>18</v>
      </c>
      <c r="R301">
        <f>MONTH(StoreData!$B301)</f>
        <v>9</v>
      </c>
      <c r="S301" t="str">
        <f>IF(StoreData!$R301=9,"August","Sept")</f>
        <v>August</v>
      </c>
    </row>
    <row r="302" spans="1:19" x14ac:dyDescent="0.3">
      <c r="A302">
        <v>88065565655</v>
      </c>
      <c r="B302">
        <v>44096</v>
      </c>
      <c r="C302" t="s">
        <v>362</v>
      </c>
      <c r="D302" t="s">
        <v>1146</v>
      </c>
      <c r="E302" t="s">
        <v>17</v>
      </c>
      <c r="F302" t="s">
        <v>42</v>
      </c>
      <c r="G302" t="s">
        <v>943</v>
      </c>
      <c r="H302" t="s">
        <v>43</v>
      </c>
      <c r="I302" t="s">
        <v>104</v>
      </c>
      <c r="J302" t="s">
        <v>908</v>
      </c>
      <c r="K302" t="s">
        <v>926</v>
      </c>
      <c r="L302">
        <v>52</v>
      </c>
      <c r="M302">
        <v>49</v>
      </c>
      <c r="N302">
        <v>10</v>
      </c>
      <c r="O302">
        <f>StoreData!$N302*StoreData!$L302</f>
        <v>520</v>
      </c>
      <c r="P302">
        <f>StoreData!$N302*StoreData!$M302</f>
        <v>490</v>
      </c>
      <c r="Q302">
        <f>StoreData!$O302-StoreData!$P302</f>
        <v>30</v>
      </c>
      <c r="R302">
        <f>MONTH(StoreData!$B302)</f>
        <v>9</v>
      </c>
      <c r="S302" t="str">
        <f>IF(StoreData!$R302=9,"August","Sept")</f>
        <v>August</v>
      </c>
    </row>
    <row r="303" spans="1:19" x14ac:dyDescent="0.3">
      <c r="A303">
        <v>88065565656</v>
      </c>
      <c r="B303">
        <v>44097</v>
      </c>
      <c r="C303" t="s">
        <v>363</v>
      </c>
      <c r="D303" t="s">
        <v>1145</v>
      </c>
      <c r="E303" t="s">
        <v>18</v>
      </c>
      <c r="F303" t="s">
        <v>38</v>
      </c>
      <c r="G303" t="s">
        <v>944</v>
      </c>
      <c r="H303" t="s">
        <v>39</v>
      </c>
      <c r="I303" t="s">
        <v>104</v>
      </c>
      <c r="J303" t="s">
        <v>927</v>
      </c>
      <c r="K303" t="s">
        <v>941</v>
      </c>
      <c r="L303">
        <v>9</v>
      </c>
      <c r="M303">
        <v>6</v>
      </c>
      <c r="N303">
        <v>11</v>
      </c>
      <c r="O303">
        <f>StoreData!$N303*StoreData!$L303</f>
        <v>99</v>
      </c>
      <c r="P303">
        <f>StoreData!$N303*StoreData!$M303</f>
        <v>66</v>
      </c>
      <c r="Q303">
        <f>StoreData!$O303-StoreData!$P303</f>
        <v>33</v>
      </c>
      <c r="R303">
        <f>MONTH(StoreData!$B303)</f>
        <v>9</v>
      </c>
      <c r="S303" t="str">
        <f>IF(StoreData!$R303=9,"August","Sept")</f>
        <v>August</v>
      </c>
    </row>
    <row r="304" spans="1:19" x14ac:dyDescent="0.3">
      <c r="A304">
        <v>88065565657</v>
      </c>
      <c r="B304">
        <v>44098</v>
      </c>
      <c r="C304" t="s">
        <v>364</v>
      </c>
      <c r="D304" t="s">
        <v>1145</v>
      </c>
      <c r="E304" t="s">
        <v>9</v>
      </c>
      <c r="F304" t="s">
        <v>42</v>
      </c>
      <c r="G304" t="s">
        <v>943</v>
      </c>
      <c r="H304" t="s">
        <v>43</v>
      </c>
      <c r="I304" t="s">
        <v>104</v>
      </c>
      <c r="J304" t="s">
        <v>928</v>
      </c>
      <c r="K304" t="s">
        <v>941</v>
      </c>
      <c r="L304">
        <v>5</v>
      </c>
      <c r="M304">
        <v>2</v>
      </c>
      <c r="N304">
        <v>60</v>
      </c>
      <c r="O304">
        <f>StoreData!$N304*StoreData!$L304</f>
        <v>300</v>
      </c>
      <c r="P304">
        <f>StoreData!$N304*StoreData!$M304</f>
        <v>120</v>
      </c>
      <c r="Q304">
        <f>StoreData!$O304-StoreData!$P304</f>
        <v>180</v>
      </c>
      <c r="R304">
        <f>MONTH(StoreData!$B304)</f>
        <v>9</v>
      </c>
      <c r="S304" t="str">
        <f>IF(StoreData!$R304=9,"August","Sept")</f>
        <v>August</v>
      </c>
    </row>
    <row r="305" spans="1:19" x14ac:dyDescent="0.3">
      <c r="A305">
        <v>88065565658</v>
      </c>
      <c r="B305">
        <v>44099</v>
      </c>
      <c r="C305" t="s">
        <v>365</v>
      </c>
      <c r="D305" t="s">
        <v>1145</v>
      </c>
      <c r="E305" t="s">
        <v>10</v>
      </c>
      <c r="F305" t="s">
        <v>38</v>
      </c>
      <c r="G305" t="s">
        <v>944</v>
      </c>
      <c r="H305" t="s">
        <v>39</v>
      </c>
      <c r="I305" t="s">
        <v>104</v>
      </c>
      <c r="J305" t="s">
        <v>909</v>
      </c>
      <c r="K305" t="s">
        <v>926</v>
      </c>
      <c r="L305">
        <v>14</v>
      </c>
      <c r="M305">
        <v>11</v>
      </c>
      <c r="N305">
        <v>89</v>
      </c>
      <c r="O305">
        <f>StoreData!$N305*StoreData!$L305</f>
        <v>1246</v>
      </c>
      <c r="P305">
        <f>StoreData!$N305*StoreData!$M305</f>
        <v>979</v>
      </c>
      <c r="Q305">
        <f>StoreData!$O305-StoreData!$P305</f>
        <v>267</v>
      </c>
      <c r="R305">
        <f>MONTH(StoreData!$B305)</f>
        <v>9</v>
      </c>
      <c r="S305" t="str">
        <f>IF(StoreData!$R305=9,"August","Sept")</f>
        <v>August</v>
      </c>
    </row>
    <row r="306" spans="1:19" x14ac:dyDescent="0.3">
      <c r="A306">
        <v>88065565659</v>
      </c>
      <c r="B306">
        <v>44103</v>
      </c>
      <c r="C306" t="s">
        <v>366</v>
      </c>
      <c r="D306" t="s">
        <v>1146</v>
      </c>
      <c r="E306" t="s">
        <v>11</v>
      </c>
      <c r="F306" t="s">
        <v>42</v>
      </c>
      <c r="G306" t="s">
        <v>943</v>
      </c>
      <c r="H306" t="s">
        <v>43</v>
      </c>
      <c r="I306" t="s">
        <v>104</v>
      </c>
      <c r="J306" t="s">
        <v>910</v>
      </c>
      <c r="K306" t="s">
        <v>926</v>
      </c>
      <c r="L306">
        <v>6</v>
      </c>
      <c r="M306">
        <v>3</v>
      </c>
      <c r="N306">
        <v>77</v>
      </c>
      <c r="O306">
        <f>StoreData!$N306*StoreData!$L306</f>
        <v>462</v>
      </c>
      <c r="P306">
        <f>StoreData!$N306*StoreData!$M306</f>
        <v>231</v>
      </c>
      <c r="Q306">
        <f>StoreData!$O306-StoreData!$P306</f>
        <v>231</v>
      </c>
      <c r="R306">
        <f>MONTH(StoreData!$B306)</f>
        <v>9</v>
      </c>
      <c r="S306" t="str">
        <f>IF(StoreData!$R306=9,"August","Sept")</f>
        <v>August</v>
      </c>
    </row>
    <row r="307" spans="1:19" x14ac:dyDescent="0.3">
      <c r="A307">
        <v>88065565660</v>
      </c>
      <c r="B307">
        <v>44102</v>
      </c>
      <c r="C307" t="s">
        <v>367</v>
      </c>
      <c r="D307" t="s">
        <v>1146</v>
      </c>
      <c r="E307" t="s">
        <v>12</v>
      </c>
      <c r="F307" t="s">
        <v>38</v>
      </c>
      <c r="G307" t="s">
        <v>944</v>
      </c>
      <c r="H307" t="s">
        <v>39</v>
      </c>
      <c r="I307" t="s">
        <v>104</v>
      </c>
      <c r="J307" t="s">
        <v>930</v>
      </c>
      <c r="K307" t="s">
        <v>941</v>
      </c>
      <c r="L307">
        <v>10</v>
      </c>
      <c r="M307">
        <v>7</v>
      </c>
      <c r="N307">
        <v>68</v>
      </c>
      <c r="O307">
        <f>StoreData!$N307*StoreData!$L307</f>
        <v>680</v>
      </c>
      <c r="P307">
        <f>StoreData!$N307*StoreData!$M307</f>
        <v>476</v>
      </c>
      <c r="Q307">
        <f>StoreData!$O307-StoreData!$P307</f>
        <v>204</v>
      </c>
      <c r="R307">
        <f>MONTH(StoreData!$B307)</f>
        <v>9</v>
      </c>
      <c r="S307" t="str">
        <f>IF(StoreData!$R307=9,"August","Sept")</f>
        <v>August</v>
      </c>
    </row>
    <row r="308" spans="1:19" x14ac:dyDescent="0.3">
      <c r="A308">
        <v>88065565661</v>
      </c>
      <c r="B308">
        <v>44102</v>
      </c>
      <c r="C308" t="s">
        <v>368</v>
      </c>
      <c r="D308" t="s">
        <v>1146</v>
      </c>
      <c r="E308" t="s">
        <v>13</v>
      </c>
      <c r="F308" t="s">
        <v>42</v>
      </c>
      <c r="G308" t="s">
        <v>943</v>
      </c>
      <c r="H308" t="s">
        <v>43</v>
      </c>
      <c r="I308" t="s">
        <v>104</v>
      </c>
      <c r="J308" t="s">
        <v>911</v>
      </c>
      <c r="K308" t="s">
        <v>926</v>
      </c>
      <c r="L308">
        <v>13</v>
      </c>
      <c r="M308">
        <v>10</v>
      </c>
      <c r="N308">
        <v>15</v>
      </c>
      <c r="O308">
        <f>StoreData!$N308*StoreData!$L308</f>
        <v>195</v>
      </c>
      <c r="P308">
        <f>StoreData!$N308*StoreData!$M308</f>
        <v>150</v>
      </c>
      <c r="Q308">
        <f>StoreData!$O308-StoreData!$P308</f>
        <v>45</v>
      </c>
      <c r="R308">
        <f>MONTH(StoreData!$B308)</f>
        <v>9</v>
      </c>
      <c r="S308" t="str">
        <f>IF(StoreData!$R308=9,"August","Sept")</f>
        <v>August</v>
      </c>
    </row>
    <row r="309" spans="1:19" x14ac:dyDescent="0.3">
      <c r="A309">
        <v>88065565662</v>
      </c>
      <c r="B309">
        <v>44103</v>
      </c>
      <c r="C309" t="s">
        <v>369</v>
      </c>
      <c r="D309" t="s">
        <v>1145</v>
      </c>
      <c r="E309" t="s">
        <v>14</v>
      </c>
      <c r="F309" t="s">
        <v>45</v>
      </c>
      <c r="G309" t="s">
        <v>943</v>
      </c>
      <c r="H309" t="s">
        <v>46</v>
      </c>
      <c r="I309" t="s">
        <v>104</v>
      </c>
      <c r="J309" t="s">
        <v>931</v>
      </c>
      <c r="K309" t="s">
        <v>941</v>
      </c>
      <c r="L309">
        <v>20</v>
      </c>
      <c r="M309">
        <v>17</v>
      </c>
      <c r="N309">
        <v>47</v>
      </c>
      <c r="O309">
        <f>StoreData!$N309*StoreData!$L309</f>
        <v>940</v>
      </c>
      <c r="P309">
        <f>StoreData!$N309*StoreData!$M309</f>
        <v>799</v>
      </c>
      <c r="Q309">
        <f>StoreData!$O309-StoreData!$P309</f>
        <v>141</v>
      </c>
      <c r="R309">
        <f>MONTH(StoreData!$B309)</f>
        <v>9</v>
      </c>
      <c r="S309" t="str">
        <f>IF(StoreData!$R309=9,"August","Sept")</f>
        <v>August</v>
      </c>
    </row>
    <row r="310" spans="1:19" x14ac:dyDescent="0.3">
      <c r="A310">
        <v>88065565663</v>
      </c>
      <c r="B310">
        <v>44104</v>
      </c>
      <c r="C310" t="s">
        <v>370</v>
      </c>
      <c r="D310" t="s">
        <v>1145</v>
      </c>
      <c r="E310" t="s">
        <v>15</v>
      </c>
      <c r="F310" t="s">
        <v>48</v>
      </c>
      <c r="G310" t="s">
        <v>944</v>
      </c>
      <c r="H310" t="s">
        <v>49</v>
      </c>
      <c r="I310" t="s">
        <v>104</v>
      </c>
      <c r="J310" t="s">
        <v>912</v>
      </c>
      <c r="K310" t="s">
        <v>926</v>
      </c>
      <c r="L310">
        <v>15</v>
      </c>
      <c r="M310">
        <v>12</v>
      </c>
      <c r="N310">
        <v>6</v>
      </c>
      <c r="O310">
        <f>StoreData!$N310*StoreData!$L310</f>
        <v>90</v>
      </c>
      <c r="P310">
        <f>StoreData!$N310*StoreData!$M310</f>
        <v>72</v>
      </c>
      <c r="Q310">
        <f>StoreData!$O310-StoreData!$P310</f>
        <v>18</v>
      </c>
      <c r="R310">
        <f>MONTH(StoreData!$B310)</f>
        <v>9</v>
      </c>
      <c r="S310" t="str">
        <f>IF(StoreData!$R310=9,"August","Sept")</f>
        <v>August</v>
      </c>
    </row>
    <row r="311" spans="1:19" x14ac:dyDescent="0.3">
      <c r="A311">
        <v>88065565664</v>
      </c>
      <c r="B311">
        <v>44094</v>
      </c>
      <c r="C311" t="s">
        <v>371</v>
      </c>
      <c r="D311" t="s">
        <v>1146</v>
      </c>
      <c r="E311" t="s">
        <v>59</v>
      </c>
      <c r="F311" t="s">
        <v>48</v>
      </c>
      <c r="G311" t="s">
        <v>944</v>
      </c>
      <c r="H311" t="s">
        <v>49</v>
      </c>
      <c r="I311" t="s">
        <v>40</v>
      </c>
      <c r="J311" t="s">
        <v>913</v>
      </c>
      <c r="K311" t="s">
        <v>926</v>
      </c>
      <c r="L311">
        <v>20</v>
      </c>
      <c r="M311">
        <v>17</v>
      </c>
      <c r="N311">
        <v>10</v>
      </c>
      <c r="O311">
        <f>StoreData!$N311*StoreData!$L311</f>
        <v>200</v>
      </c>
      <c r="P311">
        <f>StoreData!$N311*StoreData!$M311</f>
        <v>170</v>
      </c>
      <c r="Q311">
        <f>StoreData!$O311-StoreData!$P311</f>
        <v>30</v>
      </c>
      <c r="R311">
        <f>MONTH(StoreData!$B311)</f>
        <v>9</v>
      </c>
      <c r="S311" t="str">
        <f>IF(StoreData!$R311=9,"August","Sept")</f>
        <v>August</v>
      </c>
    </row>
    <row r="312" spans="1:19" x14ac:dyDescent="0.3">
      <c r="A312">
        <v>88065565665</v>
      </c>
      <c r="B312">
        <v>44095</v>
      </c>
      <c r="C312" t="s">
        <v>372</v>
      </c>
      <c r="D312" t="s">
        <v>1146</v>
      </c>
      <c r="E312" t="s">
        <v>60</v>
      </c>
      <c r="F312" t="s">
        <v>48</v>
      </c>
      <c r="G312" t="s">
        <v>944</v>
      </c>
      <c r="H312" t="s">
        <v>49</v>
      </c>
      <c r="I312" t="s">
        <v>40</v>
      </c>
      <c r="J312" t="s">
        <v>914</v>
      </c>
      <c r="K312" t="s">
        <v>926</v>
      </c>
      <c r="L312">
        <v>12</v>
      </c>
      <c r="M312">
        <v>9</v>
      </c>
      <c r="N312">
        <v>11</v>
      </c>
      <c r="O312">
        <f>StoreData!$N312*StoreData!$L312</f>
        <v>132</v>
      </c>
      <c r="P312">
        <f>StoreData!$N312*StoreData!$M312</f>
        <v>99</v>
      </c>
      <c r="Q312">
        <f>StoreData!$O312-StoreData!$P312</f>
        <v>33</v>
      </c>
      <c r="R312">
        <f>MONTH(StoreData!$B312)</f>
        <v>9</v>
      </c>
      <c r="S312" t="str">
        <f>IF(StoreData!$R312=9,"August","Sept")</f>
        <v>August</v>
      </c>
    </row>
    <row r="313" spans="1:19" x14ac:dyDescent="0.3">
      <c r="A313">
        <v>88065565666</v>
      </c>
      <c r="B313">
        <v>44096</v>
      </c>
      <c r="C313" t="s">
        <v>373</v>
      </c>
      <c r="D313" t="s">
        <v>1145</v>
      </c>
      <c r="E313" t="s">
        <v>61</v>
      </c>
      <c r="F313" t="s">
        <v>48</v>
      </c>
      <c r="G313" t="s">
        <v>944</v>
      </c>
      <c r="H313" t="s">
        <v>49</v>
      </c>
      <c r="I313" t="s">
        <v>40</v>
      </c>
      <c r="J313" t="s">
        <v>915</v>
      </c>
      <c r="K313" t="s">
        <v>926</v>
      </c>
      <c r="L313">
        <v>16</v>
      </c>
      <c r="M313">
        <v>13</v>
      </c>
      <c r="N313">
        <v>60</v>
      </c>
      <c r="O313">
        <f>StoreData!$N313*StoreData!$L313</f>
        <v>960</v>
      </c>
      <c r="P313">
        <f>StoreData!$N313*StoreData!$M313</f>
        <v>780</v>
      </c>
      <c r="Q313">
        <f>StoreData!$O313-StoreData!$P313</f>
        <v>180</v>
      </c>
      <c r="R313">
        <f>MONTH(StoreData!$B313)</f>
        <v>9</v>
      </c>
      <c r="S313" t="str">
        <f>IF(StoreData!$R313=9,"August","Sept")</f>
        <v>August</v>
      </c>
    </row>
    <row r="314" spans="1:19" x14ac:dyDescent="0.3">
      <c r="A314">
        <v>88065565667</v>
      </c>
      <c r="B314">
        <v>44097</v>
      </c>
      <c r="C314" t="s">
        <v>374</v>
      </c>
      <c r="D314" t="s">
        <v>1146</v>
      </c>
      <c r="E314" t="s">
        <v>63</v>
      </c>
      <c r="F314" t="s">
        <v>48</v>
      </c>
      <c r="G314" t="s">
        <v>944</v>
      </c>
      <c r="H314" t="s">
        <v>49</v>
      </c>
      <c r="I314" t="s">
        <v>40</v>
      </c>
      <c r="J314" t="s">
        <v>932</v>
      </c>
      <c r="K314" t="s">
        <v>941</v>
      </c>
      <c r="L314">
        <v>70</v>
      </c>
      <c r="M314">
        <v>67</v>
      </c>
      <c r="N314">
        <v>89</v>
      </c>
      <c r="O314">
        <f>StoreData!$N314*StoreData!$L314</f>
        <v>6230</v>
      </c>
      <c r="P314">
        <f>StoreData!$N314*StoreData!$M314</f>
        <v>5963</v>
      </c>
      <c r="Q314">
        <f>StoreData!$O314-StoreData!$P314</f>
        <v>267</v>
      </c>
      <c r="R314">
        <f>MONTH(StoreData!$B314)</f>
        <v>9</v>
      </c>
      <c r="S314" t="str">
        <f>IF(StoreData!$R314=9,"August","Sept")</f>
        <v>August</v>
      </c>
    </row>
    <row r="315" spans="1:19" x14ac:dyDescent="0.3">
      <c r="A315">
        <v>88065565668</v>
      </c>
      <c r="B315">
        <v>44098</v>
      </c>
      <c r="C315" t="s">
        <v>375</v>
      </c>
      <c r="D315" t="s">
        <v>1146</v>
      </c>
      <c r="E315" t="s">
        <v>16</v>
      </c>
      <c r="F315" t="s">
        <v>48</v>
      </c>
      <c r="G315" t="s">
        <v>944</v>
      </c>
      <c r="H315" t="s">
        <v>49</v>
      </c>
      <c r="I315" t="s">
        <v>40</v>
      </c>
      <c r="J315" t="s">
        <v>940</v>
      </c>
      <c r="K315" t="s">
        <v>941</v>
      </c>
      <c r="L315">
        <v>15</v>
      </c>
      <c r="M315">
        <v>12</v>
      </c>
      <c r="N315">
        <v>77</v>
      </c>
      <c r="O315">
        <f>StoreData!$N315*StoreData!$L315</f>
        <v>1155</v>
      </c>
      <c r="P315">
        <f>StoreData!$N315*StoreData!$M315</f>
        <v>924</v>
      </c>
      <c r="Q315">
        <f>StoreData!$O315-StoreData!$P315</f>
        <v>231</v>
      </c>
      <c r="R315">
        <f>MONTH(StoreData!$B315)</f>
        <v>9</v>
      </c>
      <c r="S315" t="str">
        <f>IF(StoreData!$R315=9,"August","Sept")</f>
        <v>August</v>
      </c>
    </row>
    <row r="316" spans="1:19" x14ac:dyDescent="0.3">
      <c r="A316">
        <v>88065565669</v>
      </c>
      <c r="B316">
        <v>44099</v>
      </c>
      <c r="C316" t="s">
        <v>376</v>
      </c>
      <c r="D316" t="s">
        <v>1146</v>
      </c>
      <c r="E316" t="s">
        <v>82</v>
      </c>
      <c r="F316" t="s">
        <v>48</v>
      </c>
      <c r="G316" t="s">
        <v>944</v>
      </c>
      <c r="H316" t="s">
        <v>49</v>
      </c>
      <c r="I316" t="s">
        <v>40</v>
      </c>
      <c r="J316" t="s">
        <v>915</v>
      </c>
      <c r="K316" t="s">
        <v>926</v>
      </c>
      <c r="L316">
        <v>16</v>
      </c>
      <c r="M316">
        <v>13</v>
      </c>
      <c r="N316">
        <v>68</v>
      </c>
      <c r="O316">
        <f>StoreData!$N316*StoreData!$L316</f>
        <v>1088</v>
      </c>
      <c r="P316">
        <f>StoreData!$N316*StoreData!$M316</f>
        <v>884</v>
      </c>
      <c r="Q316">
        <f>StoreData!$O316-StoreData!$P316</f>
        <v>204</v>
      </c>
      <c r="R316">
        <f>MONTH(StoreData!$B316)</f>
        <v>9</v>
      </c>
      <c r="S316" t="str">
        <f>IF(StoreData!$R316=9,"August","Sept")</f>
        <v>August</v>
      </c>
    </row>
    <row r="317" spans="1:19" x14ac:dyDescent="0.3">
      <c r="A317">
        <v>88065565670</v>
      </c>
      <c r="B317">
        <v>44103</v>
      </c>
      <c r="C317" t="s">
        <v>377</v>
      </c>
      <c r="D317" t="s">
        <v>1146</v>
      </c>
      <c r="E317" t="s">
        <v>84</v>
      </c>
      <c r="F317" t="s">
        <v>48</v>
      </c>
      <c r="G317" t="s">
        <v>944</v>
      </c>
      <c r="H317" t="s">
        <v>49</v>
      </c>
      <c r="I317" t="s">
        <v>40</v>
      </c>
      <c r="J317" t="s">
        <v>916</v>
      </c>
      <c r="K317" t="s">
        <v>926</v>
      </c>
      <c r="L317">
        <v>20</v>
      </c>
      <c r="M317">
        <v>17</v>
      </c>
      <c r="N317">
        <v>15</v>
      </c>
      <c r="O317">
        <f>StoreData!$N317*StoreData!$L317</f>
        <v>300</v>
      </c>
      <c r="P317">
        <f>StoreData!$N317*StoreData!$M317</f>
        <v>255</v>
      </c>
      <c r="Q317">
        <f>StoreData!$O317-StoreData!$P317</f>
        <v>45</v>
      </c>
      <c r="R317">
        <f>MONTH(StoreData!$B317)</f>
        <v>9</v>
      </c>
      <c r="S317" t="str">
        <f>IF(StoreData!$R317=9,"August","Sept")</f>
        <v>August</v>
      </c>
    </row>
    <row r="318" spans="1:19" x14ac:dyDescent="0.3">
      <c r="A318">
        <v>88065565671</v>
      </c>
      <c r="B318">
        <v>44102</v>
      </c>
      <c r="C318" t="s">
        <v>378</v>
      </c>
      <c r="D318" t="s">
        <v>1145</v>
      </c>
      <c r="E318" t="s">
        <v>86</v>
      </c>
      <c r="F318" t="s">
        <v>48</v>
      </c>
      <c r="G318" t="s">
        <v>944</v>
      </c>
      <c r="H318" t="s">
        <v>49</v>
      </c>
      <c r="I318" t="s">
        <v>40</v>
      </c>
      <c r="J318" t="s">
        <v>917</v>
      </c>
      <c r="K318" t="s">
        <v>926</v>
      </c>
      <c r="L318">
        <v>12</v>
      </c>
      <c r="M318">
        <v>9</v>
      </c>
      <c r="N318">
        <v>47</v>
      </c>
      <c r="O318">
        <f>StoreData!$N318*StoreData!$L318</f>
        <v>564</v>
      </c>
      <c r="P318">
        <f>StoreData!$N318*StoreData!$M318</f>
        <v>423</v>
      </c>
      <c r="Q318">
        <f>StoreData!$O318-StoreData!$P318</f>
        <v>141</v>
      </c>
      <c r="R318">
        <f>MONTH(StoreData!$B318)</f>
        <v>9</v>
      </c>
      <c r="S318" t="str">
        <f>IF(StoreData!$R318=9,"August","Sept")</f>
        <v>August</v>
      </c>
    </row>
    <row r="319" spans="1:19" x14ac:dyDescent="0.3">
      <c r="A319">
        <v>88065565672</v>
      </c>
      <c r="B319">
        <v>44102</v>
      </c>
      <c r="C319" t="s">
        <v>379</v>
      </c>
      <c r="D319" t="s">
        <v>1145</v>
      </c>
      <c r="E319" t="s">
        <v>88</v>
      </c>
      <c r="F319" t="s">
        <v>48</v>
      </c>
      <c r="G319" t="s">
        <v>944</v>
      </c>
      <c r="H319" t="s">
        <v>49</v>
      </c>
      <c r="I319" t="s">
        <v>40</v>
      </c>
      <c r="J319" t="s">
        <v>933</v>
      </c>
      <c r="K319" t="s">
        <v>941</v>
      </c>
      <c r="L319">
        <v>12</v>
      </c>
      <c r="M319">
        <v>9</v>
      </c>
      <c r="N319">
        <v>6</v>
      </c>
      <c r="O319">
        <f>StoreData!$N319*StoreData!$L319</f>
        <v>72</v>
      </c>
      <c r="P319">
        <f>StoreData!$N319*StoreData!$M319</f>
        <v>54</v>
      </c>
      <c r="Q319">
        <f>StoreData!$O319-StoreData!$P319</f>
        <v>18</v>
      </c>
      <c r="R319">
        <f>MONTH(StoreData!$B319)</f>
        <v>9</v>
      </c>
      <c r="S319" t="str">
        <f>IF(StoreData!$R319=9,"August","Sept")</f>
        <v>August</v>
      </c>
    </row>
    <row r="320" spans="1:19" x14ac:dyDescent="0.3">
      <c r="A320">
        <v>88065565673</v>
      </c>
      <c r="B320">
        <v>44103</v>
      </c>
      <c r="C320" t="s">
        <v>380</v>
      </c>
      <c r="D320" t="s">
        <v>1146</v>
      </c>
      <c r="E320" t="s">
        <v>90</v>
      </c>
      <c r="F320" t="s">
        <v>48</v>
      </c>
      <c r="G320" t="s">
        <v>944</v>
      </c>
      <c r="H320" t="s">
        <v>49</v>
      </c>
      <c r="I320" t="s">
        <v>40</v>
      </c>
      <c r="J320" t="s">
        <v>934</v>
      </c>
      <c r="K320" t="s">
        <v>941</v>
      </c>
      <c r="L320">
        <v>18</v>
      </c>
      <c r="M320">
        <v>15</v>
      </c>
      <c r="N320">
        <v>10</v>
      </c>
      <c r="O320">
        <f>StoreData!$N320*StoreData!$L320</f>
        <v>180</v>
      </c>
      <c r="P320">
        <f>StoreData!$N320*StoreData!$M320</f>
        <v>150</v>
      </c>
      <c r="Q320">
        <f>StoreData!$O320-StoreData!$P320</f>
        <v>30</v>
      </c>
      <c r="R320">
        <f>MONTH(StoreData!$B320)</f>
        <v>9</v>
      </c>
      <c r="S320" t="str">
        <f>IF(StoreData!$R320=9,"August","Sept")</f>
        <v>August</v>
      </c>
    </row>
    <row r="321" spans="1:19" x14ac:dyDescent="0.3">
      <c r="A321">
        <v>88065565674</v>
      </c>
      <c r="B321">
        <v>44104</v>
      </c>
      <c r="C321" t="s">
        <v>381</v>
      </c>
      <c r="D321" t="s">
        <v>1146</v>
      </c>
      <c r="E321" t="s">
        <v>68</v>
      </c>
      <c r="F321" t="s">
        <v>48</v>
      </c>
      <c r="G321" t="s">
        <v>944</v>
      </c>
      <c r="H321" t="s">
        <v>49</v>
      </c>
      <c r="I321" t="s">
        <v>40</v>
      </c>
      <c r="J321" t="s">
        <v>918</v>
      </c>
      <c r="K321" t="s">
        <v>926</v>
      </c>
      <c r="L321">
        <v>10</v>
      </c>
      <c r="M321">
        <v>7</v>
      </c>
      <c r="N321">
        <v>11</v>
      </c>
      <c r="O321">
        <f>StoreData!$N321*StoreData!$L321</f>
        <v>110</v>
      </c>
      <c r="P321">
        <f>StoreData!$N321*StoreData!$M321</f>
        <v>77</v>
      </c>
      <c r="Q321">
        <f>StoreData!$O321-StoreData!$P321</f>
        <v>33</v>
      </c>
      <c r="R321">
        <f>MONTH(StoreData!$B321)</f>
        <v>9</v>
      </c>
      <c r="S321" t="str">
        <f>IF(StoreData!$R321=9,"August","Sept")</f>
        <v>August</v>
      </c>
    </row>
    <row r="322" spans="1:19" x14ac:dyDescent="0.3">
      <c r="A322">
        <v>88065565675</v>
      </c>
      <c r="B322">
        <v>44044</v>
      </c>
      <c r="C322" t="s">
        <v>382</v>
      </c>
      <c r="D322" t="s">
        <v>1145</v>
      </c>
      <c r="E322" t="s">
        <v>70</v>
      </c>
      <c r="F322" t="s">
        <v>48</v>
      </c>
      <c r="G322" t="s">
        <v>944</v>
      </c>
      <c r="H322" t="s">
        <v>49</v>
      </c>
      <c r="I322" t="s">
        <v>40</v>
      </c>
      <c r="J322" t="s">
        <v>919</v>
      </c>
      <c r="K322" t="s">
        <v>926</v>
      </c>
      <c r="L322">
        <v>15</v>
      </c>
      <c r="M322">
        <v>12</v>
      </c>
      <c r="N322">
        <v>60</v>
      </c>
      <c r="O322">
        <f>StoreData!$N322*StoreData!$L322</f>
        <v>900</v>
      </c>
      <c r="P322">
        <f>StoreData!$N322*StoreData!$M322</f>
        <v>720</v>
      </c>
      <c r="Q322">
        <f>StoreData!$O322-StoreData!$P322</f>
        <v>180</v>
      </c>
      <c r="R322">
        <f>MONTH(StoreData!$B322)</f>
        <v>8</v>
      </c>
      <c r="S322" t="str">
        <f>IF(StoreData!$R322=9,"August","Sept")</f>
        <v>Sept</v>
      </c>
    </row>
    <row r="323" spans="1:19" x14ac:dyDescent="0.3">
      <c r="A323">
        <v>88065565676</v>
      </c>
      <c r="B323">
        <v>44045</v>
      </c>
      <c r="C323" t="s">
        <v>383</v>
      </c>
      <c r="D323" t="s">
        <v>1145</v>
      </c>
      <c r="E323" t="s">
        <v>72</v>
      </c>
      <c r="F323" t="s">
        <v>48</v>
      </c>
      <c r="G323" t="s">
        <v>944</v>
      </c>
      <c r="H323" t="s">
        <v>49</v>
      </c>
      <c r="I323" t="s">
        <v>40</v>
      </c>
      <c r="J323" t="s">
        <v>920</v>
      </c>
      <c r="K323" t="s">
        <v>926</v>
      </c>
      <c r="L323">
        <v>15</v>
      </c>
      <c r="M323">
        <v>12</v>
      </c>
      <c r="N323">
        <v>89</v>
      </c>
      <c r="O323">
        <f>StoreData!$N323*StoreData!$L323</f>
        <v>1335</v>
      </c>
      <c r="P323">
        <f>StoreData!$N323*StoreData!$M323</f>
        <v>1068</v>
      </c>
      <c r="Q323">
        <f>StoreData!$O323-StoreData!$P323</f>
        <v>267</v>
      </c>
      <c r="R323">
        <f>MONTH(StoreData!$B323)</f>
        <v>8</v>
      </c>
      <c r="S323" t="str">
        <f>IF(StoreData!$R323=9,"August","Sept")</f>
        <v>Sept</v>
      </c>
    </row>
    <row r="324" spans="1:19" x14ac:dyDescent="0.3">
      <c r="A324">
        <v>88065565677</v>
      </c>
      <c r="B324">
        <v>44046</v>
      </c>
      <c r="C324" t="s">
        <v>384</v>
      </c>
      <c r="D324" t="s">
        <v>1145</v>
      </c>
      <c r="E324" t="s">
        <v>14</v>
      </c>
      <c r="F324" t="s">
        <v>48</v>
      </c>
      <c r="G324" t="s">
        <v>944</v>
      </c>
      <c r="H324" t="s">
        <v>49</v>
      </c>
      <c r="I324" t="s">
        <v>40</v>
      </c>
      <c r="J324" t="s">
        <v>935</v>
      </c>
      <c r="K324" t="s">
        <v>941</v>
      </c>
      <c r="L324">
        <v>23</v>
      </c>
      <c r="M324">
        <v>20</v>
      </c>
      <c r="N324">
        <v>77</v>
      </c>
      <c r="O324">
        <f>StoreData!$N324*StoreData!$L324</f>
        <v>1771</v>
      </c>
      <c r="P324">
        <f>StoreData!$N324*StoreData!$M324</f>
        <v>1540</v>
      </c>
      <c r="Q324">
        <f>StoreData!$O324-StoreData!$P324</f>
        <v>231</v>
      </c>
      <c r="R324">
        <f>MONTH(StoreData!$B324)</f>
        <v>8</v>
      </c>
      <c r="S324" t="str">
        <f>IF(StoreData!$R324=9,"August","Sept")</f>
        <v>Sept</v>
      </c>
    </row>
    <row r="325" spans="1:19" x14ac:dyDescent="0.3">
      <c r="A325">
        <v>88065565678</v>
      </c>
      <c r="B325">
        <v>44047</v>
      </c>
      <c r="C325" t="s">
        <v>385</v>
      </c>
      <c r="D325" t="s">
        <v>1145</v>
      </c>
      <c r="E325" t="s">
        <v>15</v>
      </c>
      <c r="F325" t="s">
        <v>48</v>
      </c>
      <c r="G325" t="s">
        <v>944</v>
      </c>
      <c r="H325" t="s">
        <v>49</v>
      </c>
      <c r="I325" t="s">
        <v>40</v>
      </c>
      <c r="J325" t="s">
        <v>936</v>
      </c>
      <c r="K325" t="s">
        <v>941</v>
      </c>
      <c r="L325">
        <v>9</v>
      </c>
      <c r="M325">
        <v>6</v>
      </c>
      <c r="N325">
        <v>68</v>
      </c>
      <c r="O325">
        <f>StoreData!$N325*StoreData!$L325</f>
        <v>612</v>
      </c>
      <c r="P325">
        <f>StoreData!$N325*StoreData!$M325</f>
        <v>408</v>
      </c>
      <c r="Q325">
        <f>StoreData!$O325-StoreData!$P325</f>
        <v>204</v>
      </c>
      <c r="R325">
        <f>MONTH(StoreData!$B325)</f>
        <v>8</v>
      </c>
      <c r="S325" t="str">
        <f>IF(StoreData!$R325=9,"August","Sept")</f>
        <v>Sept</v>
      </c>
    </row>
    <row r="326" spans="1:19" x14ac:dyDescent="0.3">
      <c r="A326">
        <v>88065565679</v>
      </c>
      <c r="B326">
        <v>44048</v>
      </c>
      <c r="C326" t="s">
        <v>386</v>
      </c>
      <c r="D326" t="s">
        <v>1145</v>
      </c>
      <c r="E326" t="s">
        <v>59</v>
      </c>
      <c r="F326" t="s">
        <v>48</v>
      </c>
      <c r="G326" t="s">
        <v>944</v>
      </c>
      <c r="H326" t="s">
        <v>49</v>
      </c>
      <c r="I326" t="s">
        <v>40</v>
      </c>
      <c r="J326" t="s">
        <v>937</v>
      </c>
      <c r="K326" t="s">
        <v>941</v>
      </c>
      <c r="L326">
        <v>18</v>
      </c>
      <c r="M326">
        <v>15</v>
      </c>
      <c r="N326">
        <v>15</v>
      </c>
      <c r="O326">
        <f>StoreData!$N326*StoreData!$L326</f>
        <v>270</v>
      </c>
      <c r="P326">
        <f>StoreData!$N326*StoreData!$M326</f>
        <v>225</v>
      </c>
      <c r="Q326">
        <f>StoreData!$O326-StoreData!$P326</f>
        <v>45</v>
      </c>
      <c r="R326">
        <f>MONTH(StoreData!$B326)</f>
        <v>8</v>
      </c>
      <c r="S326" t="str">
        <f>IF(StoreData!$R326=9,"August","Sept")</f>
        <v>Sept</v>
      </c>
    </row>
    <row r="327" spans="1:19" x14ac:dyDescent="0.3">
      <c r="A327">
        <v>88065565680</v>
      </c>
      <c r="B327">
        <v>44052</v>
      </c>
      <c r="C327" t="s">
        <v>387</v>
      </c>
      <c r="D327" t="s">
        <v>1146</v>
      </c>
      <c r="E327" t="s">
        <v>60</v>
      </c>
      <c r="F327" t="s">
        <v>45</v>
      </c>
      <c r="G327" t="s">
        <v>943</v>
      </c>
      <c r="H327" t="s">
        <v>46</v>
      </c>
      <c r="I327" t="s">
        <v>40</v>
      </c>
      <c r="J327" t="s">
        <v>925</v>
      </c>
      <c r="K327" t="s">
        <v>926</v>
      </c>
      <c r="L327">
        <v>14</v>
      </c>
      <c r="M327">
        <v>11</v>
      </c>
      <c r="N327">
        <v>47</v>
      </c>
      <c r="O327">
        <f>StoreData!$N327*StoreData!$L327</f>
        <v>658</v>
      </c>
      <c r="P327">
        <f>StoreData!$N327*StoreData!$M327</f>
        <v>517</v>
      </c>
      <c r="Q327">
        <f>StoreData!$O327-StoreData!$P327</f>
        <v>141</v>
      </c>
      <c r="R327">
        <f>MONTH(StoreData!$B327)</f>
        <v>8</v>
      </c>
      <c r="S327" t="str">
        <f>IF(StoreData!$R327=9,"August","Sept")</f>
        <v>Sept</v>
      </c>
    </row>
    <row r="328" spans="1:19" x14ac:dyDescent="0.3">
      <c r="A328">
        <v>88065565681</v>
      </c>
      <c r="B328">
        <v>44051</v>
      </c>
      <c r="C328" t="s">
        <v>388</v>
      </c>
      <c r="D328" t="s">
        <v>1146</v>
      </c>
      <c r="E328" t="s">
        <v>61</v>
      </c>
      <c r="F328" t="s">
        <v>48</v>
      </c>
      <c r="G328" t="s">
        <v>944</v>
      </c>
      <c r="H328" t="s">
        <v>49</v>
      </c>
      <c r="I328" t="s">
        <v>40</v>
      </c>
      <c r="J328" t="s">
        <v>938</v>
      </c>
      <c r="K328" t="s">
        <v>926</v>
      </c>
      <c r="L328">
        <v>30</v>
      </c>
      <c r="M328">
        <v>27</v>
      </c>
      <c r="N328">
        <v>6</v>
      </c>
      <c r="O328">
        <f>StoreData!$N328*StoreData!$L328</f>
        <v>180</v>
      </c>
      <c r="P328">
        <f>StoreData!$N328*StoreData!$M328</f>
        <v>162</v>
      </c>
      <c r="Q328">
        <f>StoreData!$O328-StoreData!$P328</f>
        <v>18</v>
      </c>
      <c r="R328">
        <f>MONTH(StoreData!$B328)</f>
        <v>8</v>
      </c>
      <c r="S328" t="str">
        <f>IF(StoreData!$R328=9,"August","Sept")</f>
        <v>Sept</v>
      </c>
    </row>
    <row r="329" spans="1:19" x14ac:dyDescent="0.3">
      <c r="A329">
        <v>88065565682</v>
      </c>
      <c r="B329">
        <v>44051</v>
      </c>
      <c r="C329" t="s">
        <v>389</v>
      </c>
      <c r="D329" t="s">
        <v>1145</v>
      </c>
      <c r="E329" t="s">
        <v>94</v>
      </c>
      <c r="F329" t="s">
        <v>45</v>
      </c>
      <c r="G329" t="s">
        <v>943</v>
      </c>
      <c r="H329" t="s">
        <v>46</v>
      </c>
      <c r="I329" t="s">
        <v>40</v>
      </c>
      <c r="J329" t="s">
        <v>939</v>
      </c>
      <c r="K329" t="s">
        <v>926</v>
      </c>
      <c r="L329">
        <v>16</v>
      </c>
      <c r="M329">
        <v>13</v>
      </c>
      <c r="N329">
        <v>10</v>
      </c>
      <c r="O329">
        <f>StoreData!$N329*StoreData!$L329</f>
        <v>160</v>
      </c>
      <c r="P329">
        <f>StoreData!$N329*StoreData!$M329</f>
        <v>130</v>
      </c>
      <c r="Q329">
        <f>StoreData!$O329-StoreData!$P329</f>
        <v>30</v>
      </c>
      <c r="R329">
        <f>MONTH(StoreData!$B329)</f>
        <v>8</v>
      </c>
      <c r="S329" t="str">
        <f>IF(StoreData!$R329=9,"August","Sept")</f>
        <v>Sept</v>
      </c>
    </row>
    <row r="330" spans="1:19" x14ac:dyDescent="0.3">
      <c r="A330">
        <v>88065565683</v>
      </c>
      <c r="B330">
        <v>44052</v>
      </c>
      <c r="C330" t="s">
        <v>390</v>
      </c>
      <c r="D330" t="s">
        <v>1146</v>
      </c>
      <c r="E330" t="s">
        <v>96</v>
      </c>
      <c r="F330" t="s">
        <v>48</v>
      </c>
      <c r="G330" t="s">
        <v>944</v>
      </c>
      <c r="H330" t="s">
        <v>49</v>
      </c>
      <c r="I330" t="s">
        <v>40</v>
      </c>
      <c r="J330" t="s">
        <v>908</v>
      </c>
      <c r="K330" t="s">
        <v>926</v>
      </c>
      <c r="L330">
        <v>52</v>
      </c>
      <c r="M330">
        <v>49</v>
      </c>
      <c r="N330">
        <v>11</v>
      </c>
      <c r="O330">
        <f>StoreData!$N330*StoreData!$L330</f>
        <v>572</v>
      </c>
      <c r="P330">
        <f>StoreData!$N330*StoreData!$M330</f>
        <v>539</v>
      </c>
      <c r="Q330">
        <f>StoreData!$O330-StoreData!$P330</f>
        <v>33</v>
      </c>
      <c r="R330">
        <f>MONTH(StoreData!$B330)</f>
        <v>8</v>
      </c>
      <c r="S330" t="str">
        <f>IF(StoreData!$R330=9,"August","Sept")</f>
        <v>Sept</v>
      </c>
    </row>
    <row r="331" spans="1:19" x14ac:dyDescent="0.3">
      <c r="A331">
        <v>88065565684</v>
      </c>
      <c r="B331">
        <v>44053</v>
      </c>
      <c r="C331" t="s">
        <v>391</v>
      </c>
      <c r="D331" t="s">
        <v>1146</v>
      </c>
      <c r="E331" t="s">
        <v>16</v>
      </c>
      <c r="F331" t="s">
        <v>45</v>
      </c>
      <c r="G331" t="s">
        <v>943</v>
      </c>
      <c r="H331" t="s">
        <v>46</v>
      </c>
      <c r="I331" t="s">
        <v>40</v>
      </c>
      <c r="J331" t="s">
        <v>909</v>
      </c>
      <c r="K331" t="s">
        <v>926</v>
      </c>
      <c r="L331">
        <v>14</v>
      </c>
      <c r="M331">
        <v>11</v>
      </c>
      <c r="N331">
        <v>60</v>
      </c>
      <c r="O331">
        <f>StoreData!$N331*StoreData!$L331</f>
        <v>840</v>
      </c>
      <c r="P331">
        <f>StoreData!$N331*StoreData!$M331</f>
        <v>660</v>
      </c>
      <c r="Q331">
        <f>StoreData!$O331-StoreData!$P331</f>
        <v>180</v>
      </c>
      <c r="R331">
        <f>MONTH(StoreData!$B331)</f>
        <v>8</v>
      </c>
      <c r="S331" t="str">
        <f>IF(StoreData!$R331=9,"August","Sept")</f>
        <v>Sept</v>
      </c>
    </row>
    <row r="332" spans="1:19" x14ac:dyDescent="0.3">
      <c r="A332">
        <v>88065565685</v>
      </c>
      <c r="B332">
        <v>44054</v>
      </c>
      <c r="C332" t="s">
        <v>392</v>
      </c>
      <c r="D332" t="s">
        <v>1146</v>
      </c>
      <c r="E332" t="s">
        <v>17</v>
      </c>
      <c r="F332" t="s">
        <v>48</v>
      </c>
      <c r="G332" t="s">
        <v>944</v>
      </c>
      <c r="H332" t="s">
        <v>49</v>
      </c>
      <c r="I332" t="s">
        <v>40</v>
      </c>
      <c r="J332" t="s">
        <v>910</v>
      </c>
      <c r="K332" t="s">
        <v>926</v>
      </c>
      <c r="L332">
        <v>6</v>
      </c>
      <c r="M332">
        <v>3</v>
      </c>
      <c r="N332">
        <v>89</v>
      </c>
      <c r="O332">
        <f>StoreData!$N332*StoreData!$L332</f>
        <v>534</v>
      </c>
      <c r="P332">
        <f>StoreData!$N332*StoreData!$M332</f>
        <v>267</v>
      </c>
      <c r="Q332">
        <f>StoreData!$O332-StoreData!$P332</f>
        <v>267</v>
      </c>
      <c r="R332">
        <f>MONTH(StoreData!$B332)</f>
        <v>8</v>
      </c>
      <c r="S332" t="str">
        <f>IF(StoreData!$R332=9,"August","Sept")</f>
        <v>Sept</v>
      </c>
    </row>
    <row r="333" spans="1:19" x14ac:dyDescent="0.3">
      <c r="A333">
        <v>88065565686</v>
      </c>
      <c r="B333">
        <v>44055</v>
      </c>
      <c r="C333" t="s">
        <v>393</v>
      </c>
      <c r="D333" t="s">
        <v>1146</v>
      </c>
      <c r="E333" t="s">
        <v>16</v>
      </c>
      <c r="F333" t="s">
        <v>45</v>
      </c>
      <c r="G333" t="s">
        <v>943</v>
      </c>
      <c r="H333" t="s">
        <v>46</v>
      </c>
      <c r="I333" t="s">
        <v>40</v>
      </c>
      <c r="J333" t="s">
        <v>911</v>
      </c>
      <c r="K333" t="s">
        <v>926</v>
      </c>
      <c r="L333">
        <v>13</v>
      </c>
      <c r="M333">
        <v>10</v>
      </c>
      <c r="N333">
        <v>77</v>
      </c>
      <c r="O333">
        <f>StoreData!$N333*StoreData!$L333</f>
        <v>1001</v>
      </c>
      <c r="P333">
        <f>StoreData!$N333*StoreData!$M333</f>
        <v>770</v>
      </c>
      <c r="Q333">
        <f>StoreData!$O333-StoreData!$P333</f>
        <v>231</v>
      </c>
      <c r="R333">
        <f>MONTH(StoreData!$B333)</f>
        <v>8</v>
      </c>
      <c r="S333" t="str">
        <f>IF(StoreData!$R333=9,"August","Sept")</f>
        <v>Sept</v>
      </c>
    </row>
    <row r="334" spans="1:19" x14ac:dyDescent="0.3">
      <c r="A334">
        <v>88065565687</v>
      </c>
      <c r="B334">
        <v>44056</v>
      </c>
      <c r="C334" t="s">
        <v>394</v>
      </c>
      <c r="D334" t="s">
        <v>1145</v>
      </c>
      <c r="E334" t="s">
        <v>17</v>
      </c>
      <c r="F334" t="s">
        <v>48</v>
      </c>
      <c r="G334" t="s">
        <v>944</v>
      </c>
      <c r="H334" t="s">
        <v>49</v>
      </c>
      <c r="I334" t="s">
        <v>40</v>
      </c>
      <c r="J334" t="s">
        <v>912</v>
      </c>
      <c r="K334" t="s">
        <v>926</v>
      </c>
      <c r="L334">
        <v>15</v>
      </c>
      <c r="M334">
        <v>12</v>
      </c>
      <c r="N334">
        <v>68</v>
      </c>
      <c r="O334">
        <f>StoreData!$N334*StoreData!$L334</f>
        <v>1020</v>
      </c>
      <c r="P334">
        <f>StoreData!$N334*StoreData!$M334</f>
        <v>816</v>
      </c>
      <c r="Q334">
        <f>StoreData!$O334-StoreData!$P334</f>
        <v>204</v>
      </c>
      <c r="R334">
        <f>MONTH(StoreData!$B334)</f>
        <v>8</v>
      </c>
      <c r="S334" t="str">
        <f>IF(StoreData!$R334=9,"August","Sept")</f>
        <v>Sept</v>
      </c>
    </row>
    <row r="335" spans="1:19" x14ac:dyDescent="0.3">
      <c r="A335">
        <v>88065565688</v>
      </c>
      <c r="B335">
        <v>44057</v>
      </c>
      <c r="C335" t="s">
        <v>395</v>
      </c>
      <c r="D335" t="s">
        <v>1146</v>
      </c>
      <c r="E335" t="s">
        <v>18</v>
      </c>
      <c r="F335" t="s">
        <v>45</v>
      </c>
      <c r="G335" t="s">
        <v>943</v>
      </c>
      <c r="H335" t="s">
        <v>46</v>
      </c>
      <c r="I335" t="s">
        <v>40</v>
      </c>
      <c r="J335" t="s">
        <v>913</v>
      </c>
      <c r="K335" t="s">
        <v>926</v>
      </c>
      <c r="L335">
        <v>20</v>
      </c>
      <c r="M335">
        <v>17</v>
      </c>
      <c r="N335">
        <v>15</v>
      </c>
      <c r="O335">
        <f>StoreData!$N335*StoreData!$L335</f>
        <v>300</v>
      </c>
      <c r="P335">
        <f>StoreData!$N335*StoreData!$M335</f>
        <v>255</v>
      </c>
      <c r="Q335">
        <f>StoreData!$O335-StoreData!$P335</f>
        <v>45</v>
      </c>
      <c r="R335">
        <f>MONTH(StoreData!$B335)</f>
        <v>8</v>
      </c>
      <c r="S335" t="str">
        <f>IF(StoreData!$R335=9,"August","Sept")</f>
        <v>Sept</v>
      </c>
    </row>
    <row r="336" spans="1:19" x14ac:dyDescent="0.3">
      <c r="A336">
        <v>88065565689</v>
      </c>
      <c r="B336">
        <v>44058</v>
      </c>
      <c r="C336" t="s">
        <v>396</v>
      </c>
      <c r="D336" t="s">
        <v>1146</v>
      </c>
      <c r="E336" t="s">
        <v>19</v>
      </c>
      <c r="F336" t="s">
        <v>48</v>
      </c>
      <c r="G336" t="s">
        <v>944</v>
      </c>
      <c r="H336" t="s">
        <v>49</v>
      </c>
      <c r="I336" t="s">
        <v>40</v>
      </c>
      <c r="J336" t="s">
        <v>914</v>
      </c>
      <c r="K336" t="s">
        <v>926</v>
      </c>
      <c r="L336">
        <v>12</v>
      </c>
      <c r="M336">
        <v>9</v>
      </c>
      <c r="N336">
        <v>47</v>
      </c>
      <c r="O336">
        <f>StoreData!$N336*StoreData!$L336</f>
        <v>564</v>
      </c>
      <c r="P336">
        <f>StoreData!$N336*StoreData!$M336</f>
        <v>423</v>
      </c>
      <c r="Q336">
        <f>StoreData!$O336-StoreData!$P336</f>
        <v>141</v>
      </c>
      <c r="R336">
        <f>MONTH(StoreData!$B336)</f>
        <v>8</v>
      </c>
      <c r="S336" t="str">
        <f>IF(StoreData!$R336=9,"August","Sept")</f>
        <v>Sept</v>
      </c>
    </row>
    <row r="337" spans="1:19" x14ac:dyDescent="0.3">
      <c r="A337">
        <v>88065565690</v>
      </c>
      <c r="B337">
        <v>44062</v>
      </c>
      <c r="C337" t="s">
        <v>397</v>
      </c>
      <c r="D337" t="s">
        <v>1145</v>
      </c>
      <c r="E337" t="s">
        <v>20</v>
      </c>
      <c r="F337" t="s">
        <v>45</v>
      </c>
      <c r="G337" t="s">
        <v>943</v>
      </c>
      <c r="H337" t="s">
        <v>46</v>
      </c>
      <c r="I337" t="s">
        <v>40</v>
      </c>
      <c r="J337" t="s">
        <v>915</v>
      </c>
      <c r="K337" t="s">
        <v>926</v>
      </c>
      <c r="L337">
        <v>16</v>
      </c>
      <c r="M337">
        <v>13</v>
      </c>
      <c r="N337">
        <v>6</v>
      </c>
      <c r="O337">
        <f>StoreData!$N337*StoreData!$L337</f>
        <v>96</v>
      </c>
      <c r="P337">
        <f>StoreData!$N337*StoreData!$M337</f>
        <v>78</v>
      </c>
      <c r="Q337">
        <f>StoreData!$O337-StoreData!$P337</f>
        <v>18</v>
      </c>
      <c r="R337">
        <f>MONTH(StoreData!$B337)</f>
        <v>8</v>
      </c>
      <c r="S337" t="str">
        <f>IF(StoreData!$R337=9,"August","Sept")</f>
        <v>Sept</v>
      </c>
    </row>
    <row r="338" spans="1:19" x14ac:dyDescent="0.3">
      <c r="A338">
        <v>88065565691</v>
      </c>
      <c r="B338">
        <v>44061</v>
      </c>
      <c r="C338" t="s">
        <v>398</v>
      </c>
      <c r="D338" t="s">
        <v>1146</v>
      </c>
      <c r="E338" t="s">
        <v>1</v>
      </c>
      <c r="F338" t="s">
        <v>48</v>
      </c>
      <c r="G338" t="s">
        <v>944</v>
      </c>
      <c r="H338" t="s">
        <v>49</v>
      </c>
      <c r="I338" t="s">
        <v>40</v>
      </c>
      <c r="J338" t="s">
        <v>916</v>
      </c>
      <c r="K338" t="s">
        <v>926</v>
      </c>
      <c r="L338">
        <v>20</v>
      </c>
      <c r="M338">
        <v>17</v>
      </c>
      <c r="N338">
        <v>10</v>
      </c>
      <c r="O338">
        <f>StoreData!$N338*StoreData!$L338</f>
        <v>200</v>
      </c>
      <c r="P338">
        <f>StoreData!$N338*StoreData!$M338</f>
        <v>170</v>
      </c>
      <c r="Q338">
        <f>StoreData!$O338-StoreData!$P338</f>
        <v>30</v>
      </c>
      <c r="R338">
        <f>MONTH(StoreData!$B338)</f>
        <v>8</v>
      </c>
      <c r="S338" t="str">
        <f>IF(StoreData!$R338=9,"August","Sept")</f>
        <v>Sept</v>
      </c>
    </row>
    <row r="339" spans="1:19" x14ac:dyDescent="0.3">
      <c r="A339">
        <v>88065565692</v>
      </c>
      <c r="B339">
        <v>44061</v>
      </c>
      <c r="C339" t="s">
        <v>399</v>
      </c>
      <c r="D339" t="s">
        <v>1146</v>
      </c>
      <c r="E339" t="s">
        <v>2</v>
      </c>
      <c r="F339" t="s">
        <v>45</v>
      </c>
      <c r="G339" t="s">
        <v>943</v>
      </c>
      <c r="H339" t="s">
        <v>46</v>
      </c>
      <c r="I339" t="s">
        <v>40</v>
      </c>
      <c r="J339" t="s">
        <v>917</v>
      </c>
      <c r="K339" t="s">
        <v>926</v>
      </c>
      <c r="L339">
        <v>12</v>
      </c>
      <c r="M339">
        <v>9</v>
      </c>
      <c r="N339">
        <v>11</v>
      </c>
      <c r="O339">
        <f>StoreData!$N339*StoreData!$L339</f>
        <v>132</v>
      </c>
      <c r="P339">
        <f>StoreData!$N339*StoreData!$M339</f>
        <v>99</v>
      </c>
      <c r="Q339">
        <f>StoreData!$O339-StoreData!$P339</f>
        <v>33</v>
      </c>
      <c r="R339">
        <f>MONTH(StoreData!$B339)</f>
        <v>8</v>
      </c>
      <c r="S339" t="str">
        <f>IF(StoreData!$R339=9,"August","Sept")</f>
        <v>Sept</v>
      </c>
    </row>
    <row r="340" spans="1:19" x14ac:dyDescent="0.3">
      <c r="A340">
        <v>88065565693</v>
      </c>
      <c r="B340">
        <v>44062</v>
      </c>
      <c r="C340" t="s">
        <v>400</v>
      </c>
      <c r="D340" t="s">
        <v>1145</v>
      </c>
      <c r="E340" t="s">
        <v>3</v>
      </c>
      <c r="F340" t="s">
        <v>48</v>
      </c>
      <c r="G340" t="s">
        <v>944</v>
      </c>
      <c r="H340" t="s">
        <v>49</v>
      </c>
      <c r="I340" t="s">
        <v>40</v>
      </c>
      <c r="J340" t="s">
        <v>918</v>
      </c>
      <c r="K340" t="s">
        <v>926</v>
      </c>
      <c r="L340">
        <v>10</v>
      </c>
      <c r="M340">
        <v>7</v>
      </c>
      <c r="N340">
        <v>60</v>
      </c>
      <c r="O340">
        <f>StoreData!$N340*StoreData!$L340</f>
        <v>600</v>
      </c>
      <c r="P340">
        <f>StoreData!$N340*StoreData!$M340</f>
        <v>420</v>
      </c>
      <c r="Q340">
        <f>StoreData!$O340-StoreData!$P340</f>
        <v>180</v>
      </c>
      <c r="R340">
        <f>MONTH(StoreData!$B340)</f>
        <v>8</v>
      </c>
      <c r="S340" t="str">
        <f>IF(StoreData!$R340=9,"August","Sept")</f>
        <v>Sept</v>
      </c>
    </row>
    <row r="341" spans="1:19" x14ac:dyDescent="0.3">
      <c r="A341">
        <v>88065565694</v>
      </c>
      <c r="B341">
        <v>44063</v>
      </c>
      <c r="C341" t="s">
        <v>401</v>
      </c>
      <c r="D341" t="s">
        <v>1145</v>
      </c>
      <c r="E341" t="s">
        <v>4</v>
      </c>
      <c r="F341" t="s">
        <v>45</v>
      </c>
      <c r="G341" t="s">
        <v>943</v>
      </c>
      <c r="H341" t="s">
        <v>46</v>
      </c>
      <c r="I341" t="s">
        <v>40</v>
      </c>
      <c r="J341" t="s">
        <v>919</v>
      </c>
      <c r="K341" t="s">
        <v>926</v>
      </c>
      <c r="L341">
        <v>15</v>
      </c>
      <c r="M341">
        <v>12</v>
      </c>
      <c r="N341">
        <v>89</v>
      </c>
      <c r="O341">
        <f>StoreData!$N341*StoreData!$L341</f>
        <v>1335</v>
      </c>
      <c r="P341">
        <f>StoreData!$N341*StoreData!$M341</f>
        <v>1068</v>
      </c>
      <c r="Q341">
        <f>StoreData!$O341-StoreData!$P341</f>
        <v>267</v>
      </c>
      <c r="R341">
        <f>MONTH(StoreData!$B341)</f>
        <v>8</v>
      </c>
      <c r="S341" t="str">
        <f>IF(StoreData!$R341=9,"August","Sept")</f>
        <v>Sept</v>
      </c>
    </row>
    <row r="342" spans="1:19" x14ac:dyDescent="0.3">
      <c r="A342">
        <v>88065565695</v>
      </c>
      <c r="B342">
        <v>44064</v>
      </c>
      <c r="C342" t="s">
        <v>402</v>
      </c>
      <c r="D342" t="s">
        <v>1146</v>
      </c>
      <c r="E342" t="s">
        <v>5</v>
      </c>
      <c r="F342" t="s">
        <v>48</v>
      </c>
      <c r="G342" t="s">
        <v>944</v>
      </c>
      <c r="H342" t="s">
        <v>49</v>
      </c>
      <c r="I342" t="s">
        <v>40</v>
      </c>
      <c r="J342" t="s">
        <v>920</v>
      </c>
      <c r="K342" t="s">
        <v>926</v>
      </c>
      <c r="L342">
        <v>15</v>
      </c>
      <c r="M342">
        <v>12</v>
      </c>
      <c r="N342">
        <v>77</v>
      </c>
      <c r="O342">
        <f>StoreData!$N342*StoreData!$L342</f>
        <v>1155</v>
      </c>
      <c r="P342">
        <f>StoreData!$N342*StoreData!$M342</f>
        <v>924</v>
      </c>
      <c r="Q342">
        <f>StoreData!$O342-StoreData!$P342</f>
        <v>231</v>
      </c>
      <c r="R342">
        <f>MONTH(StoreData!$B342)</f>
        <v>8</v>
      </c>
      <c r="S342" t="str">
        <f>IF(StoreData!$R342=9,"August","Sept")</f>
        <v>Sept</v>
      </c>
    </row>
    <row r="343" spans="1:19" x14ac:dyDescent="0.3">
      <c r="A343">
        <v>88065565696</v>
      </c>
      <c r="B343">
        <v>44065</v>
      </c>
      <c r="C343" t="s">
        <v>403</v>
      </c>
      <c r="D343" t="s">
        <v>1145</v>
      </c>
      <c r="E343" t="s">
        <v>6</v>
      </c>
      <c r="F343" t="s">
        <v>45</v>
      </c>
      <c r="G343" t="s">
        <v>943</v>
      </c>
      <c r="H343" t="s">
        <v>46</v>
      </c>
      <c r="I343" t="s">
        <v>40</v>
      </c>
      <c r="J343" t="s">
        <v>921</v>
      </c>
      <c r="K343" t="s">
        <v>926</v>
      </c>
      <c r="L343">
        <v>20</v>
      </c>
      <c r="M343">
        <v>17</v>
      </c>
      <c r="N343">
        <v>68</v>
      </c>
      <c r="O343">
        <f>StoreData!$N343*StoreData!$L343</f>
        <v>1360</v>
      </c>
      <c r="P343">
        <f>StoreData!$N343*StoreData!$M343</f>
        <v>1156</v>
      </c>
      <c r="Q343">
        <f>StoreData!$O343-StoreData!$P343</f>
        <v>204</v>
      </c>
      <c r="R343">
        <f>MONTH(StoreData!$B343)</f>
        <v>8</v>
      </c>
      <c r="S343" t="str">
        <f>IF(StoreData!$R343=9,"August","Sept")</f>
        <v>Sept</v>
      </c>
    </row>
    <row r="344" spans="1:19" x14ac:dyDescent="0.3">
      <c r="A344">
        <v>88065565697</v>
      </c>
      <c r="B344">
        <v>44066</v>
      </c>
      <c r="C344" t="s">
        <v>404</v>
      </c>
      <c r="D344" t="s">
        <v>1145</v>
      </c>
      <c r="E344" t="s">
        <v>7</v>
      </c>
      <c r="F344" t="s">
        <v>48</v>
      </c>
      <c r="G344" t="s">
        <v>944</v>
      </c>
      <c r="H344" t="s">
        <v>49</v>
      </c>
      <c r="I344" t="s">
        <v>40</v>
      </c>
      <c r="J344" t="s">
        <v>922</v>
      </c>
      <c r="K344" t="s">
        <v>926</v>
      </c>
      <c r="L344">
        <v>12</v>
      </c>
      <c r="M344">
        <v>9</v>
      </c>
      <c r="N344">
        <v>15</v>
      </c>
      <c r="O344">
        <f>StoreData!$N344*StoreData!$L344</f>
        <v>180</v>
      </c>
      <c r="P344">
        <f>StoreData!$N344*StoreData!$M344</f>
        <v>135</v>
      </c>
      <c r="Q344">
        <f>StoreData!$O344-StoreData!$P344</f>
        <v>45</v>
      </c>
      <c r="R344">
        <f>MONTH(StoreData!$B344)</f>
        <v>8</v>
      </c>
      <c r="S344" t="str">
        <f>IF(StoreData!$R344=9,"August","Sept")</f>
        <v>Sept</v>
      </c>
    </row>
    <row r="345" spans="1:19" x14ac:dyDescent="0.3">
      <c r="A345">
        <v>88065565698</v>
      </c>
      <c r="B345">
        <v>44067</v>
      </c>
      <c r="C345" t="s">
        <v>405</v>
      </c>
      <c r="D345" t="s">
        <v>1145</v>
      </c>
      <c r="E345" t="s">
        <v>8</v>
      </c>
      <c r="F345" t="s">
        <v>45</v>
      </c>
      <c r="G345" t="s">
        <v>943</v>
      </c>
      <c r="H345" t="s">
        <v>46</v>
      </c>
      <c r="I345" t="s">
        <v>40</v>
      </c>
      <c r="J345" t="s">
        <v>923</v>
      </c>
      <c r="K345" t="s">
        <v>926</v>
      </c>
      <c r="L345">
        <v>13</v>
      </c>
      <c r="M345">
        <v>10</v>
      </c>
      <c r="N345">
        <v>47</v>
      </c>
      <c r="O345">
        <f>StoreData!$N345*StoreData!$L345</f>
        <v>611</v>
      </c>
      <c r="P345">
        <f>StoreData!$N345*StoreData!$M345</f>
        <v>470</v>
      </c>
      <c r="Q345">
        <f>StoreData!$O345-StoreData!$P345</f>
        <v>141</v>
      </c>
      <c r="R345">
        <f>MONTH(StoreData!$B345)</f>
        <v>8</v>
      </c>
      <c r="S345" t="str">
        <f>IF(StoreData!$R345=9,"August","Sept")</f>
        <v>Sept</v>
      </c>
    </row>
    <row r="346" spans="1:19" x14ac:dyDescent="0.3">
      <c r="A346">
        <v>88065565699</v>
      </c>
      <c r="B346">
        <v>44068</v>
      </c>
      <c r="C346" t="s">
        <v>406</v>
      </c>
      <c r="D346" t="s">
        <v>1145</v>
      </c>
      <c r="E346" t="s">
        <v>9</v>
      </c>
      <c r="F346" t="s">
        <v>48</v>
      </c>
      <c r="G346" t="s">
        <v>944</v>
      </c>
      <c r="H346" t="s">
        <v>49</v>
      </c>
      <c r="I346" t="s">
        <v>40</v>
      </c>
      <c r="J346" t="s">
        <v>924</v>
      </c>
      <c r="K346" t="s">
        <v>926</v>
      </c>
      <c r="L346">
        <v>15</v>
      </c>
      <c r="M346">
        <v>12</v>
      </c>
      <c r="N346">
        <v>6</v>
      </c>
      <c r="O346">
        <f>StoreData!$N346*StoreData!$L346</f>
        <v>90</v>
      </c>
      <c r="P346">
        <f>StoreData!$N346*StoreData!$M346</f>
        <v>72</v>
      </c>
      <c r="Q346">
        <f>StoreData!$O346-StoreData!$P346</f>
        <v>18</v>
      </c>
      <c r="R346">
        <f>MONTH(StoreData!$B346)</f>
        <v>8</v>
      </c>
      <c r="S346" t="str">
        <f>IF(StoreData!$R346=9,"August","Sept")</f>
        <v>Sept</v>
      </c>
    </row>
    <row r="347" spans="1:19" x14ac:dyDescent="0.3">
      <c r="A347">
        <v>88065565700</v>
      </c>
      <c r="B347">
        <v>44072</v>
      </c>
      <c r="C347" t="s">
        <v>407</v>
      </c>
      <c r="D347" t="s">
        <v>1146</v>
      </c>
      <c r="E347" t="s">
        <v>10</v>
      </c>
      <c r="F347" t="s">
        <v>45</v>
      </c>
      <c r="G347" t="s">
        <v>943</v>
      </c>
      <c r="H347" t="s">
        <v>46</v>
      </c>
      <c r="I347" t="s">
        <v>40</v>
      </c>
      <c r="J347" t="s">
        <v>925</v>
      </c>
      <c r="K347" t="s">
        <v>926</v>
      </c>
      <c r="L347">
        <v>14</v>
      </c>
      <c r="M347">
        <v>11</v>
      </c>
      <c r="N347">
        <v>10</v>
      </c>
      <c r="O347">
        <f>StoreData!$N347*StoreData!$L347</f>
        <v>140</v>
      </c>
      <c r="P347">
        <f>StoreData!$N347*StoreData!$M347</f>
        <v>110</v>
      </c>
      <c r="Q347">
        <f>StoreData!$O347-StoreData!$P347</f>
        <v>30</v>
      </c>
      <c r="R347">
        <f>MONTH(StoreData!$B347)</f>
        <v>8</v>
      </c>
      <c r="S347" t="str">
        <f>IF(StoreData!$R347=9,"August","Sept")</f>
        <v>Sept</v>
      </c>
    </row>
    <row r="348" spans="1:19" x14ac:dyDescent="0.3">
      <c r="A348">
        <v>88065565701</v>
      </c>
      <c r="B348">
        <v>44071</v>
      </c>
      <c r="C348" t="s">
        <v>408</v>
      </c>
      <c r="D348" t="s">
        <v>1145</v>
      </c>
      <c r="E348" t="s">
        <v>11</v>
      </c>
      <c r="F348" t="s">
        <v>48</v>
      </c>
      <c r="G348" t="s">
        <v>944</v>
      </c>
      <c r="H348" t="s">
        <v>49</v>
      </c>
      <c r="I348" t="s">
        <v>40</v>
      </c>
      <c r="J348" t="s">
        <v>938</v>
      </c>
      <c r="K348" t="s">
        <v>926</v>
      </c>
      <c r="L348">
        <v>30</v>
      </c>
      <c r="M348">
        <v>27</v>
      </c>
      <c r="N348">
        <v>11</v>
      </c>
      <c r="O348">
        <f>StoreData!$N348*StoreData!$L348</f>
        <v>330</v>
      </c>
      <c r="P348">
        <f>StoreData!$N348*StoreData!$M348</f>
        <v>297</v>
      </c>
      <c r="Q348">
        <f>StoreData!$O348-StoreData!$P348</f>
        <v>33</v>
      </c>
      <c r="R348">
        <f>MONTH(StoreData!$B348)</f>
        <v>8</v>
      </c>
      <c r="S348" t="str">
        <f>IF(StoreData!$R348=9,"August","Sept")</f>
        <v>Sept</v>
      </c>
    </row>
    <row r="349" spans="1:19" x14ac:dyDescent="0.3">
      <c r="A349">
        <v>88065565702</v>
      </c>
      <c r="B349">
        <v>44071</v>
      </c>
      <c r="C349" t="s">
        <v>409</v>
      </c>
      <c r="D349" t="s">
        <v>1146</v>
      </c>
      <c r="E349" t="s">
        <v>12</v>
      </c>
      <c r="F349" t="s">
        <v>45</v>
      </c>
      <c r="G349" t="s">
        <v>943</v>
      </c>
      <c r="H349" t="s">
        <v>46</v>
      </c>
      <c r="I349" t="s">
        <v>40</v>
      </c>
      <c r="J349" t="s">
        <v>939</v>
      </c>
      <c r="K349" t="s">
        <v>926</v>
      </c>
      <c r="L349">
        <v>16</v>
      </c>
      <c r="M349">
        <v>13</v>
      </c>
      <c r="N349">
        <v>60</v>
      </c>
      <c r="O349">
        <f>StoreData!$N349*StoreData!$L349</f>
        <v>960</v>
      </c>
      <c r="P349">
        <f>StoreData!$N349*StoreData!$M349</f>
        <v>780</v>
      </c>
      <c r="Q349">
        <f>StoreData!$O349-StoreData!$P349</f>
        <v>180</v>
      </c>
      <c r="R349">
        <f>MONTH(StoreData!$B349)</f>
        <v>8</v>
      </c>
      <c r="S349" t="str">
        <f>IF(StoreData!$R349=9,"August","Sept")</f>
        <v>Sept</v>
      </c>
    </row>
    <row r="350" spans="1:19" x14ac:dyDescent="0.3">
      <c r="A350">
        <v>88065565703</v>
      </c>
      <c r="B350">
        <v>44072</v>
      </c>
      <c r="C350" t="s">
        <v>410</v>
      </c>
      <c r="D350" t="s">
        <v>1146</v>
      </c>
      <c r="E350" t="s">
        <v>13</v>
      </c>
      <c r="F350" t="s">
        <v>48</v>
      </c>
      <c r="G350" t="s">
        <v>944</v>
      </c>
      <c r="H350" t="s">
        <v>49</v>
      </c>
      <c r="I350" t="s">
        <v>40</v>
      </c>
      <c r="J350" t="s">
        <v>927</v>
      </c>
      <c r="K350" t="s">
        <v>941</v>
      </c>
      <c r="L350">
        <v>9</v>
      </c>
      <c r="M350">
        <v>6</v>
      </c>
      <c r="N350">
        <v>89</v>
      </c>
      <c r="O350">
        <f>StoreData!$N350*StoreData!$L350</f>
        <v>801</v>
      </c>
      <c r="P350">
        <f>StoreData!$N350*StoreData!$M350</f>
        <v>534</v>
      </c>
      <c r="Q350">
        <f>StoreData!$O350-StoreData!$P350</f>
        <v>267</v>
      </c>
      <c r="R350">
        <f>MONTH(StoreData!$B350)</f>
        <v>8</v>
      </c>
      <c r="S350" t="str">
        <f>IF(StoreData!$R350=9,"August","Sept")</f>
        <v>Sept</v>
      </c>
    </row>
    <row r="351" spans="1:19" x14ac:dyDescent="0.3">
      <c r="A351">
        <v>88065565704</v>
      </c>
      <c r="B351">
        <v>44073</v>
      </c>
      <c r="C351" t="s">
        <v>411</v>
      </c>
      <c r="D351" t="s">
        <v>1145</v>
      </c>
      <c r="E351" t="s">
        <v>14</v>
      </c>
      <c r="F351" t="s">
        <v>45</v>
      </c>
      <c r="G351" t="s">
        <v>943</v>
      </c>
      <c r="H351" t="s">
        <v>46</v>
      </c>
      <c r="I351" t="s">
        <v>40</v>
      </c>
      <c r="J351" t="s">
        <v>928</v>
      </c>
      <c r="K351" t="s">
        <v>941</v>
      </c>
      <c r="L351">
        <v>5</v>
      </c>
      <c r="M351">
        <v>2</v>
      </c>
      <c r="N351">
        <v>77</v>
      </c>
      <c r="O351">
        <f>StoreData!$N351*StoreData!$L351</f>
        <v>385</v>
      </c>
      <c r="P351">
        <f>StoreData!$N351*StoreData!$M351</f>
        <v>154</v>
      </c>
      <c r="Q351">
        <f>StoreData!$O351-StoreData!$P351</f>
        <v>231</v>
      </c>
      <c r="R351">
        <f>MONTH(StoreData!$B351)</f>
        <v>8</v>
      </c>
      <c r="S351" t="str">
        <f>IF(StoreData!$R351=9,"August","Sept")</f>
        <v>Sept</v>
      </c>
    </row>
    <row r="352" spans="1:19" x14ac:dyDescent="0.3">
      <c r="A352">
        <v>88065565705</v>
      </c>
      <c r="B352">
        <v>44074</v>
      </c>
      <c r="C352" t="s">
        <v>412</v>
      </c>
      <c r="D352" t="s">
        <v>1145</v>
      </c>
      <c r="E352" t="s">
        <v>15</v>
      </c>
      <c r="F352" t="s">
        <v>48</v>
      </c>
      <c r="G352" t="s">
        <v>944</v>
      </c>
      <c r="H352" t="s">
        <v>49</v>
      </c>
      <c r="I352" t="s">
        <v>104</v>
      </c>
      <c r="J352" t="s">
        <v>929</v>
      </c>
      <c r="K352" t="s">
        <v>941</v>
      </c>
      <c r="L352">
        <v>18</v>
      </c>
      <c r="M352">
        <v>15</v>
      </c>
      <c r="N352">
        <v>68</v>
      </c>
      <c r="O352">
        <f>StoreData!$N352*StoreData!$L352</f>
        <v>1224</v>
      </c>
      <c r="P352">
        <f>StoreData!$N352*StoreData!$M352</f>
        <v>1020</v>
      </c>
      <c r="Q352">
        <f>StoreData!$O352-StoreData!$P352</f>
        <v>204</v>
      </c>
      <c r="R352">
        <f>MONTH(StoreData!$B352)</f>
        <v>8</v>
      </c>
      <c r="S352" t="str">
        <f>IF(StoreData!$R352=9,"August","Sept")</f>
        <v>Sept</v>
      </c>
    </row>
    <row r="353" spans="1:19" x14ac:dyDescent="0.3">
      <c r="A353">
        <v>88065565706</v>
      </c>
      <c r="B353">
        <v>44044</v>
      </c>
      <c r="C353" t="s">
        <v>413</v>
      </c>
      <c r="D353" t="s">
        <v>1145</v>
      </c>
      <c r="E353" t="s">
        <v>59</v>
      </c>
      <c r="F353" t="s">
        <v>45</v>
      </c>
      <c r="G353" t="s">
        <v>943</v>
      </c>
      <c r="H353" t="s">
        <v>46</v>
      </c>
      <c r="I353" t="s">
        <v>104</v>
      </c>
      <c r="J353" t="s">
        <v>930</v>
      </c>
      <c r="K353" t="s">
        <v>941</v>
      </c>
      <c r="L353">
        <v>10</v>
      </c>
      <c r="M353">
        <v>7</v>
      </c>
      <c r="N353">
        <v>15</v>
      </c>
      <c r="O353">
        <f>StoreData!$N353*StoreData!$L353</f>
        <v>150</v>
      </c>
      <c r="P353">
        <f>StoreData!$N353*StoreData!$M353</f>
        <v>105</v>
      </c>
      <c r="Q353">
        <f>StoreData!$O353-StoreData!$P353</f>
        <v>45</v>
      </c>
      <c r="R353">
        <f>MONTH(StoreData!$B353)</f>
        <v>8</v>
      </c>
      <c r="S353" t="str">
        <f>IF(StoreData!$R353=9,"August","Sept")</f>
        <v>Sept</v>
      </c>
    </row>
    <row r="354" spans="1:19" x14ac:dyDescent="0.3">
      <c r="A354">
        <v>88065565707</v>
      </c>
      <c r="B354">
        <v>44045</v>
      </c>
      <c r="C354" t="s">
        <v>414</v>
      </c>
      <c r="D354" t="s">
        <v>1145</v>
      </c>
      <c r="E354" t="s">
        <v>60</v>
      </c>
      <c r="F354" t="s">
        <v>48</v>
      </c>
      <c r="G354" t="s">
        <v>944</v>
      </c>
      <c r="H354" t="s">
        <v>49</v>
      </c>
      <c r="I354" t="s">
        <v>104</v>
      </c>
      <c r="J354" t="s">
        <v>931</v>
      </c>
      <c r="K354" t="s">
        <v>941</v>
      </c>
      <c r="L354">
        <v>20</v>
      </c>
      <c r="M354">
        <v>17</v>
      </c>
      <c r="N354">
        <v>47</v>
      </c>
      <c r="O354">
        <f>StoreData!$N354*StoreData!$L354</f>
        <v>940</v>
      </c>
      <c r="P354">
        <f>StoreData!$N354*StoreData!$M354</f>
        <v>799</v>
      </c>
      <c r="Q354">
        <f>StoreData!$O354-StoreData!$P354</f>
        <v>141</v>
      </c>
      <c r="R354">
        <f>MONTH(StoreData!$B354)</f>
        <v>8</v>
      </c>
      <c r="S354" t="str">
        <f>IF(StoreData!$R354=9,"August","Sept")</f>
        <v>Sept</v>
      </c>
    </row>
    <row r="355" spans="1:19" x14ac:dyDescent="0.3">
      <c r="A355">
        <v>88065565708</v>
      </c>
      <c r="B355">
        <v>44046</v>
      </c>
      <c r="C355" t="s">
        <v>415</v>
      </c>
      <c r="D355" t="s">
        <v>1145</v>
      </c>
      <c r="E355" t="s">
        <v>61</v>
      </c>
      <c r="F355" t="s">
        <v>45</v>
      </c>
      <c r="G355" t="s">
        <v>943</v>
      </c>
      <c r="H355" t="s">
        <v>46</v>
      </c>
      <c r="I355" t="s">
        <v>104</v>
      </c>
      <c r="J355" t="s">
        <v>932</v>
      </c>
      <c r="K355" t="s">
        <v>941</v>
      </c>
      <c r="L355">
        <v>70</v>
      </c>
      <c r="M355">
        <v>67</v>
      </c>
      <c r="N355">
        <v>6</v>
      </c>
      <c r="O355">
        <f>StoreData!$N355*StoreData!$L355</f>
        <v>420</v>
      </c>
      <c r="P355">
        <f>StoreData!$N355*StoreData!$M355</f>
        <v>402</v>
      </c>
      <c r="Q355">
        <f>StoreData!$O355-StoreData!$P355</f>
        <v>18</v>
      </c>
      <c r="R355">
        <f>MONTH(StoreData!$B355)</f>
        <v>8</v>
      </c>
      <c r="S355" t="str">
        <f>IF(StoreData!$R355=9,"August","Sept")</f>
        <v>Sept</v>
      </c>
    </row>
    <row r="356" spans="1:19" x14ac:dyDescent="0.3">
      <c r="A356">
        <v>88065565709</v>
      </c>
      <c r="B356">
        <v>44047</v>
      </c>
      <c r="C356" t="s">
        <v>416</v>
      </c>
      <c r="D356" t="s">
        <v>1145</v>
      </c>
      <c r="E356" t="s">
        <v>63</v>
      </c>
      <c r="F356" t="s">
        <v>48</v>
      </c>
      <c r="G356" t="s">
        <v>944</v>
      </c>
      <c r="H356" t="s">
        <v>49</v>
      </c>
      <c r="I356" t="s">
        <v>104</v>
      </c>
      <c r="J356" t="s">
        <v>940</v>
      </c>
      <c r="K356" t="s">
        <v>941</v>
      </c>
      <c r="L356">
        <v>15</v>
      </c>
      <c r="M356">
        <v>12</v>
      </c>
      <c r="N356">
        <v>10</v>
      </c>
      <c r="O356">
        <f>StoreData!$N356*StoreData!$L356</f>
        <v>150</v>
      </c>
      <c r="P356">
        <f>StoreData!$N356*StoreData!$M356</f>
        <v>120</v>
      </c>
      <c r="Q356">
        <f>StoreData!$O356-StoreData!$P356</f>
        <v>30</v>
      </c>
      <c r="R356">
        <f>MONTH(StoreData!$B356)</f>
        <v>8</v>
      </c>
      <c r="S356" t="str">
        <f>IF(StoreData!$R356=9,"August","Sept")</f>
        <v>Sept</v>
      </c>
    </row>
    <row r="357" spans="1:19" x14ac:dyDescent="0.3">
      <c r="A357">
        <v>88065565710</v>
      </c>
      <c r="B357">
        <v>44048</v>
      </c>
      <c r="C357" t="s">
        <v>417</v>
      </c>
      <c r="D357" t="s">
        <v>1145</v>
      </c>
      <c r="E357" t="s">
        <v>16</v>
      </c>
      <c r="F357" t="s">
        <v>45</v>
      </c>
      <c r="G357" t="s">
        <v>943</v>
      </c>
      <c r="H357" t="s">
        <v>46</v>
      </c>
      <c r="I357" t="s">
        <v>104</v>
      </c>
      <c r="J357" t="s">
        <v>933</v>
      </c>
      <c r="K357" t="s">
        <v>941</v>
      </c>
      <c r="L357">
        <v>12</v>
      </c>
      <c r="M357">
        <v>9</v>
      </c>
      <c r="N357">
        <v>11</v>
      </c>
      <c r="O357">
        <f>StoreData!$N357*StoreData!$L357</f>
        <v>132</v>
      </c>
      <c r="P357">
        <f>StoreData!$N357*StoreData!$M357</f>
        <v>99</v>
      </c>
      <c r="Q357">
        <f>StoreData!$O357-StoreData!$P357</f>
        <v>33</v>
      </c>
      <c r="R357">
        <f>MONTH(StoreData!$B357)</f>
        <v>8</v>
      </c>
      <c r="S357" t="str">
        <f>IF(StoreData!$R357=9,"August","Sept")</f>
        <v>Sept</v>
      </c>
    </row>
    <row r="358" spans="1:19" x14ac:dyDescent="0.3">
      <c r="A358">
        <v>88065565711</v>
      </c>
      <c r="B358">
        <v>44052</v>
      </c>
      <c r="C358" t="s">
        <v>418</v>
      </c>
      <c r="D358" t="s">
        <v>1145</v>
      </c>
      <c r="E358" t="s">
        <v>66</v>
      </c>
      <c r="F358" t="s">
        <v>48</v>
      </c>
      <c r="G358" t="s">
        <v>944</v>
      </c>
      <c r="H358" t="s">
        <v>49</v>
      </c>
      <c r="I358" t="s">
        <v>104</v>
      </c>
      <c r="J358" t="s">
        <v>934</v>
      </c>
      <c r="K358" t="s">
        <v>941</v>
      </c>
      <c r="L358">
        <v>18</v>
      </c>
      <c r="M358">
        <v>15</v>
      </c>
      <c r="N358">
        <v>60</v>
      </c>
      <c r="O358">
        <f>StoreData!$N358*StoreData!$L358</f>
        <v>1080</v>
      </c>
      <c r="P358">
        <f>StoreData!$N358*StoreData!$M358</f>
        <v>900</v>
      </c>
      <c r="Q358">
        <f>StoreData!$O358-StoreData!$P358</f>
        <v>180</v>
      </c>
      <c r="R358">
        <f>MONTH(StoreData!$B358)</f>
        <v>8</v>
      </c>
      <c r="S358" t="str">
        <f>IF(StoreData!$R358=9,"August","Sept")</f>
        <v>Sept</v>
      </c>
    </row>
    <row r="359" spans="1:19" x14ac:dyDescent="0.3">
      <c r="A359">
        <v>88065565712</v>
      </c>
      <c r="B359">
        <v>44051</v>
      </c>
      <c r="C359" t="s">
        <v>419</v>
      </c>
      <c r="D359" t="s">
        <v>1146</v>
      </c>
      <c r="E359" t="s">
        <v>68</v>
      </c>
      <c r="F359" t="s">
        <v>45</v>
      </c>
      <c r="G359" t="s">
        <v>943</v>
      </c>
      <c r="H359" t="s">
        <v>46</v>
      </c>
      <c r="I359" t="s">
        <v>104</v>
      </c>
      <c r="J359" t="s">
        <v>935</v>
      </c>
      <c r="K359" t="s">
        <v>941</v>
      </c>
      <c r="L359">
        <v>23</v>
      </c>
      <c r="M359">
        <v>20</v>
      </c>
      <c r="N359">
        <v>89</v>
      </c>
      <c r="O359">
        <f>StoreData!$N359*StoreData!$L359</f>
        <v>2047</v>
      </c>
      <c r="P359">
        <f>StoreData!$N359*StoreData!$M359</f>
        <v>1780</v>
      </c>
      <c r="Q359">
        <f>StoreData!$O359-StoreData!$P359</f>
        <v>267</v>
      </c>
      <c r="R359">
        <f>MONTH(StoreData!$B359)</f>
        <v>8</v>
      </c>
      <c r="S359" t="str">
        <f>IF(StoreData!$R359=9,"August","Sept")</f>
        <v>Sept</v>
      </c>
    </row>
    <row r="360" spans="1:19" x14ac:dyDescent="0.3">
      <c r="A360">
        <v>88065565713</v>
      </c>
      <c r="B360">
        <v>44051</v>
      </c>
      <c r="C360" t="s">
        <v>420</v>
      </c>
      <c r="D360" t="s">
        <v>1145</v>
      </c>
      <c r="E360" t="s">
        <v>70</v>
      </c>
      <c r="F360" t="s">
        <v>48</v>
      </c>
      <c r="G360" t="s">
        <v>944</v>
      </c>
      <c r="H360" t="s">
        <v>49</v>
      </c>
      <c r="I360" t="s">
        <v>104</v>
      </c>
      <c r="J360" t="s">
        <v>936</v>
      </c>
      <c r="K360" t="s">
        <v>941</v>
      </c>
      <c r="L360">
        <v>9</v>
      </c>
      <c r="M360">
        <v>6</v>
      </c>
      <c r="N360">
        <v>77</v>
      </c>
      <c r="O360">
        <f>StoreData!$N360*StoreData!$L360</f>
        <v>693</v>
      </c>
      <c r="P360">
        <f>StoreData!$N360*StoreData!$M360</f>
        <v>462</v>
      </c>
      <c r="Q360">
        <f>StoreData!$O360-StoreData!$P360</f>
        <v>231</v>
      </c>
      <c r="R360">
        <f>MONTH(StoreData!$B360)</f>
        <v>8</v>
      </c>
      <c r="S360" t="str">
        <f>IF(StoreData!$R360=9,"August","Sept")</f>
        <v>Sept</v>
      </c>
    </row>
    <row r="361" spans="1:19" x14ac:dyDescent="0.3">
      <c r="A361">
        <v>88065565714</v>
      </c>
      <c r="B361">
        <v>44052</v>
      </c>
      <c r="C361" t="s">
        <v>421</v>
      </c>
      <c r="D361" t="s">
        <v>1146</v>
      </c>
      <c r="E361" t="s">
        <v>72</v>
      </c>
      <c r="F361" t="s">
        <v>45</v>
      </c>
      <c r="G361" t="s">
        <v>943</v>
      </c>
      <c r="H361" t="s">
        <v>46</v>
      </c>
      <c r="I361" t="s">
        <v>104</v>
      </c>
      <c r="J361" t="s">
        <v>937</v>
      </c>
      <c r="K361" t="s">
        <v>941</v>
      </c>
      <c r="L361">
        <v>18</v>
      </c>
      <c r="M361">
        <v>15</v>
      </c>
      <c r="N361">
        <v>68</v>
      </c>
      <c r="O361">
        <f>StoreData!$N361*StoreData!$L361</f>
        <v>1224</v>
      </c>
      <c r="P361">
        <f>StoreData!$N361*StoreData!$M361</f>
        <v>1020</v>
      </c>
      <c r="Q361">
        <f>StoreData!$O361-StoreData!$P361</f>
        <v>204</v>
      </c>
      <c r="R361">
        <f>MONTH(StoreData!$B361)</f>
        <v>8</v>
      </c>
      <c r="S361" t="str">
        <f>IF(StoreData!$R361=9,"August","Sept")</f>
        <v>Sept</v>
      </c>
    </row>
    <row r="362" spans="1:19" x14ac:dyDescent="0.3">
      <c r="A362">
        <v>88065565715</v>
      </c>
      <c r="B362">
        <v>44053</v>
      </c>
      <c r="C362" t="s">
        <v>422</v>
      </c>
      <c r="D362" t="s">
        <v>1146</v>
      </c>
      <c r="E362" t="s">
        <v>74</v>
      </c>
      <c r="F362" t="s">
        <v>48</v>
      </c>
      <c r="G362" t="s">
        <v>944</v>
      </c>
      <c r="H362" t="s">
        <v>49</v>
      </c>
      <c r="I362" t="s">
        <v>104</v>
      </c>
      <c r="J362" t="s">
        <v>928</v>
      </c>
      <c r="K362" t="s">
        <v>941</v>
      </c>
      <c r="L362">
        <v>5</v>
      </c>
      <c r="M362">
        <v>2</v>
      </c>
      <c r="N362">
        <v>15</v>
      </c>
      <c r="O362">
        <f>StoreData!$N362*StoreData!$L362</f>
        <v>75</v>
      </c>
      <c r="P362">
        <f>StoreData!$N362*StoreData!$M362</f>
        <v>30</v>
      </c>
      <c r="Q362">
        <f>StoreData!$O362-StoreData!$P362</f>
        <v>45</v>
      </c>
      <c r="R362">
        <f>MONTH(StoreData!$B362)</f>
        <v>8</v>
      </c>
      <c r="S362" t="str">
        <f>IF(StoreData!$R362=9,"August","Sept")</f>
        <v>Sept</v>
      </c>
    </row>
    <row r="363" spans="1:19" x14ac:dyDescent="0.3">
      <c r="A363">
        <v>88065565716</v>
      </c>
      <c r="B363">
        <v>44054</v>
      </c>
      <c r="C363" t="s">
        <v>423</v>
      </c>
      <c r="D363" t="s">
        <v>1145</v>
      </c>
      <c r="E363" t="s">
        <v>76</v>
      </c>
      <c r="F363" t="s">
        <v>45</v>
      </c>
      <c r="G363" t="s">
        <v>943</v>
      </c>
      <c r="H363" t="s">
        <v>46</v>
      </c>
      <c r="I363" t="s">
        <v>104</v>
      </c>
      <c r="J363" t="s">
        <v>909</v>
      </c>
      <c r="K363" t="s">
        <v>926</v>
      </c>
      <c r="L363">
        <v>14</v>
      </c>
      <c r="M363">
        <v>11</v>
      </c>
      <c r="N363">
        <v>47</v>
      </c>
      <c r="O363">
        <f>StoreData!$N363*StoreData!$L363</f>
        <v>658</v>
      </c>
      <c r="P363">
        <f>StoreData!$N363*StoreData!$M363</f>
        <v>517</v>
      </c>
      <c r="Q363">
        <f>StoreData!$O363-StoreData!$P363</f>
        <v>141</v>
      </c>
      <c r="R363">
        <f>MONTH(StoreData!$B363)</f>
        <v>8</v>
      </c>
      <c r="S363" t="str">
        <f>IF(StoreData!$R363=9,"August","Sept")</f>
        <v>Sept</v>
      </c>
    </row>
    <row r="364" spans="1:19" x14ac:dyDescent="0.3">
      <c r="A364">
        <v>88065565717</v>
      </c>
      <c r="B364">
        <v>44055</v>
      </c>
      <c r="C364" t="s">
        <v>424</v>
      </c>
      <c r="D364" t="s">
        <v>1145</v>
      </c>
      <c r="E364" t="s">
        <v>78</v>
      </c>
      <c r="F364" t="s">
        <v>48</v>
      </c>
      <c r="G364" t="s">
        <v>944</v>
      </c>
      <c r="H364" t="s">
        <v>49</v>
      </c>
      <c r="I364" t="s">
        <v>104</v>
      </c>
      <c r="J364" t="s">
        <v>910</v>
      </c>
      <c r="K364" t="s">
        <v>926</v>
      </c>
      <c r="L364">
        <v>6</v>
      </c>
      <c r="M364">
        <v>3</v>
      </c>
      <c r="N364">
        <v>6</v>
      </c>
      <c r="O364">
        <f>StoreData!$N364*StoreData!$L364</f>
        <v>36</v>
      </c>
      <c r="P364">
        <f>StoreData!$N364*StoreData!$M364</f>
        <v>18</v>
      </c>
      <c r="Q364">
        <f>StoreData!$O364-StoreData!$P364</f>
        <v>18</v>
      </c>
      <c r="R364">
        <f>MONTH(StoreData!$B364)</f>
        <v>8</v>
      </c>
      <c r="S364" t="str">
        <f>IF(StoreData!$R364=9,"August","Sept")</f>
        <v>Sept</v>
      </c>
    </row>
    <row r="365" spans="1:19" x14ac:dyDescent="0.3">
      <c r="A365">
        <v>88065565718</v>
      </c>
      <c r="B365">
        <v>44056</v>
      </c>
      <c r="C365" t="s">
        <v>425</v>
      </c>
      <c r="D365" t="s">
        <v>1145</v>
      </c>
      <c r="E365" t="s">
        <v>80</v>
      </c>
      <c r="F365" t="s">
        <v>45</v>
      </c>
      <c r="G365" t="s">
        <v>943</v>
      </c>
      <c r="H365" t="s">
        <v>46</v>
      </c>
      <c r="I365" t="s">
        <v>104</v>
      </c>
      <c r="J365" t="s">
        <v>930</v>
      </c>
      <c r="K365" t="s">
        <v>941</v>
      </c>
      <c r="L365">
        <v>10</v>
      </c>
      <c r="M365">
        <v>7</v>
      </c>
      <c r="N365">
        <v>10</v>
      </c>
      <c r="O365">
        <f>StoreData!$N365*StoreData!$L365</f>
        <v>100</v>
      </c>
      <c r="P365">
        <f>StoreData!$N365*StoreData!$M365</f>
        <v>70</v>
      </c>
      <c r="Q365">
        <f>StoreData!$O365-StoreData!$P365</f>
        <v>30</v>
      </c>
      <c r="R365">
        <f>MONTH(StoreData!$B365)</f>
        <v>8</v>
      </c>
      <c r="S365" t="str">
        <f>IF(StoreData!$R365=9,"August","Sept")</f>
        <v>Sept</v>
      </c>
    </row>
    <row r="366" spans="1:19" x14ac:dyDescent="0.3">
      <c r="A366">
        <v>88065565719</v>
      </c>
      <c r="B366">
        <v>44057</v>
      </c>
      <c r="C366" t="s">
        <v>426</v>
      </c>
      <c r="D366" t="s">
        <v>1145</v>
      </c>
      <c r="E366" t="s">
        <v>82</v>
      </c>
      <c r="F366" t="s">
        <v>48</v>
      </c>
      <c r="G366" t="s">
        <v>944</v>
      </c>
      <c r="H366" t="s">
        <v>49</v>
      </c>
      <c r="I366" t="s">
        <v>104</v>
      </c>
      <c r="J366" t="s">
        <v>911</v>
      </c>
      <c r="K366" t="s">
        <v>926</v>
      </c>
      <c r="L366">
        <v>13</v>
      </c>
      <c r="M366">
        <v>10</v>
      </c>
      <c r="N366">
        <v>11</v>
      </c>
      <c r="O366">
        <f>StoreData!$N366*StoreData!$L366</f>
        <v>143</v>
      </c>
      <c r="P366">
        <f>StoreData!$N366*StoreData!$M366</f>
        <v>110</v>
      </c>
      <c r="Q366">
        <f>StoreData!$O366-StoreData!$P366</f>
        <v>33</v>
      </c>
      <c r="R366">
        <f>MONTH(StoreData!$B366)</f>
        <v>8</v>
      </c>
      <c r="S366" t="str">
        <f>IF(StoreData!$R366=9,"August","Sept")</f>
        <v>Sept</v>
      </c>
    </row>
    <row r="367" spans="1:19" x14ac:dyDescent="0.3">
      <c r="A367">
        <v>88065565720</v>
      </c>
      <c r="B367">
        <v>44058</v>
      </c>
      <c r="C367" t="s">
        <v>427</v>
      </c>
      <c r="D367" t="s">
        <v>1146</v>
      </c>
      <c r="E367" t="s">
        <v>84</v>
      </c>
      <c r="F367" t="s">
        <v>45</v>
      </c>
      <c r="G367" t="s">
        <v>943</v>
      </c>
      <c r="H367" t="s">
        <v>46</v>
      </c>
      <c r="I367" t="s">
        <v>104</v>
      </c>
      <c r="J367" t="s">
        <v>931</v>
      </c>
      <c r="K367" t="s">
        <v>941</v>
      </c>
      <c r="L367">
        <v>20</v>
      </c>
      <c r="M367">
        <v>17</v>
      </c>
      <c r="N367">
        <v>60</v>
      </c>
      <c r="O367">
        <f>StoreData!$N367*StoreData!$L367</f>
        <v>1200</v>
      </c>
      <c r="P367">
        <f>StoreData!$N367*StoreData!$M367</f>
        <v>1020</v>
      </c>
      <c r="Q367">
        <f>StoreData!$O367-StoreData!$P367</f>
        <v>180</v>
      </c>
      <c r="R367">
        <f>MONTH(StoreData!$B367)</f>
        <v>8</v>
      </c>
      <c r="S367" t="str">
        <f>IF(StoreData!$R367=9,"August","Sept")</f>
        <v>Sept</v>
      </c>
    </row>
    <row r="368" spans="1:19" x14ac:dyDescent="0.3">
      <c r="A368">
        <v>88065565721</v>
      </c>
      <c r="B368">
        <v>44062</v>
      </c>
      <c r="C368" t="s">
        <v>428</v>
      </c>
      <c r="D368" t="s">
        <v>1145</v>
      </c>
      <c r="E368" t="s">
        <v>86</v>
      </c>
      <c r="F368" t="s">
        <v>38</v>
      </c>
      <c r="G368" t="s">
        <v>944</v>
      </c>
      <c r="H368" t="s">
        <v>39</v>
      </c>
      <c r="I368" t="s">
        <v>104</v>
      </c>
      <c r="J368" t="s">
        <v>912</v>
      </c>
      <c r="K368" t="s">
        <v>926</v>
      </c>
      <c r="L368">
        <v>15</v>
      </c>
      <c r="M368">
        <v>12</v>
      </c>
      <c r="N368">
        <v>89</v>
      </c>
      <c r="O368">
        <f>StoreData!$N368*StoreData!$L368</f>
        <v>1335</v>
      </c>
      <c r="P368">
        <f>StoreData!$N368*StoreData!$M368</f>
        <v>1068</v>
      </c>
      <c r="Q368">
        <f>StoreData!$O368-StoreData!$P368</f>
        <v>267</v>
      </c>
      <c r="R368">
        <f>MONTH(StoreData!$B368)</f>
        <v>8</v>
      </c>
      <c r="S368" t="str">
        <f>IF(StoreData!$R368=9,"August","Sept")</f>
        <v>Sept</v>
      </c>
    </row>
    <row r="369" spans="1:19" x14ac:dyDescent="0.3">
      <c r="A369">
        <v>88065565722</v>
      </c>
      <c r="B369">
        <v>44061</v>
      </c>
      <c r="C369" t="s">
        <v>429</v>
      </c>
      <c r="D369" t="s">
        <v>1146</v>
      </c>
      <c r="E369" t="s">
        <v>88</v>
      </c>
      <c r="F369" t="s">
        <v>38</v>
      </c>
      <c r="G369" t="s">
        <v>944</v>
      </c>
      <c r="H369" t="s">
        <v>39</v>
      </c>
      <c r="I369" t="s">
        <v>104</v>
      </c>
      <c r="J369" t="s">
        <v>913</v>
      </c>
      <c r="K369" t="s">
        <v>926</v>
      </c>
      <c r="L369">
        <v>20</v>
      </c>
      <c r="M369">
        <v>17</v>
      </c>
      <c r="N369">
        <v>77</v>
      </c>
      <c r="O369">
        <f>StoreData!$N369*StoreData!$L369</f>
        <v>1540</v>
      </c>
      <c r="P369">
        <f>StoreData!$N369*StoreData!$M369</f>
        <v>1309</v>
      </c>
      <c r="Q369">
        <f>StoreData!$O369-StoreData!$P369</f>
        <v>231</v>
      </c>
      <c r="R369">
        <f>MONTH(StoreData!$B369)</f>
        <v>8</v>
      </c>
      <c r="S369" t="str">
        <f>IF(StoreData!$R369=9,"August","Sept")</f>
        <v>Sept</v>
      </c>
    </row>
    <row r="370" spans="1:19" x14ac:dyDescent="0.3">
      <c r="A370">
        <v>88065565723</v>
      </c>
      <c r="B370">
        <v>44061</v>
      </c>
      <c r="C370" t="s">
        <v>430</v>
      </c>
      <c r="D370" t="s">
        <v>1146</v>
      </c>
      <c r="E370" t="s">
        <v>90</v>
      </c>
      <c r="F370" t="s">
        <v>38</v>
      </c>
      <c r="G370" t="s">
        <v>944</v>
      </c>
      <c r="H370" t="s">
        <v>39</v>
      </c>
      <c r="I370" t="s">
        <v>104</v>
      </c>
      <c r="J370" t="s">
        <v>914</v>
      </c>
      <c r="K370" t="s">
        <v>926</v>
      </c>
      <c r="L370">
        <v>12</v>
      </c>
      <c r="M370">
        <v>9</v>
      </c>
      <c r="N370">
        <v>68</v>
      </c>
      <c r="O370">
        <f>StoreData!$N370*StoreData!$L370</f>
        <v>816</v>
      </c>
      <c r="P370">
        <f>StoreData!$N370*StoreData!$M370</f>
        <v>612</v>
      </c>
      <c r="Q370">
        <f>StoreData!$O370-StoreData!$P370</f>
        <v>204</v>
      </c>
      <c r="R370">
        <f>MONTH(StoreData!$B370)</f>
        <v>8</v>
      </c>
      <c r="S370" t="str">
        <f>IF(StoreData!$R370=9,"August","Sept")</f>
        <v>Sept</v>
      </c>
    </row>
    <row r="371" spans="1:19" x14ac:dyDescent="0.3">
      <c r="A371">
        <v>88065565724</v>
      </c>
      <c r="B371">
        <v>44062</v>
      </c>
      <c r="C371" t="s">
        <v>431</v>
      </c>
      <c r="D371" t="s">
        <v>1146</v>
      </c>
      <c r="E371" t="s">
        <v>92</v>
      </c>
      <c r="F371" t="s">
        <v>38</v>
      </c>
      <c r="G371" t="s">
        <v>944</v>
      </c>
      <c r="H371" t="s">
        <v>39</v>
      </c>
      <c r="I371" t="s">
        <v>104</v>
      </c>
      <c r="J371" t="s">
        <v>915</v>
      </c>
      <c r="K371" t="s">
        <v>926</v>
      </c>
      <c r="L371">
        <v>16</v>
      </c>
      <c r="M371">
        <v>13</v>
      </c>
      <c r="N371">
        <v>15</v>
      </c>
      <c r="O371">
        <f>StoreData!$N371*StoreData!$L371</f>
        <v>240</v>
      </c>
      <c r="P371">
        <f>StoreData!$N371*StoreData!$M371</f>
        <v>195</v>
      </c>
      <c r="Q371">
        <f>StoreData!$O371-StoreData!$P371</f>
        <v>45</v>
      </c>
      <c r="R371">
        <f>MONTH(StoreData!$B371)</f>
        <v>8</v>
      </c>
      <c r="S371" t="str">
        <f>IF(StoreData!$R371=9,"August","Sept")</f>
        <v>Sept</v>
      </c>
    </row>
    <row r="372" spans="1:19" x14ac:dyDescent="0.3">
      <c r="A372">
        <v>88065565725</v>
      </c>
      <c r="B372">
        <v>44063</v>
      </c>
      <c r="C372" t="s">
        <v>432</v>
      </c>
      <c r="D372" t="s">
        <v>1146</v>
      </c>
      <c r="E372" t="s">
        <v>94</v>
      </c>
      <c r="F372" t="s">
        <v>38</v>
      </c>
      <c r="G372" t="s">
        <v>944</v>
      </c>
      <c r="H372" t="s">
        <v>39</v>
      </c>
      <c r="I372" t="s">
        <v>104</v>
      </c>
      <c r="J372" t="s">
        <v>932</v>
      </c>
      <c r="K372" t="s">
        <v>941</v>
      </c>
      <c r="L372">
        <v>70</v>
      </c>
      <c r="M372">
        <v>67</v>
      </c>
      <c r="N372">
        <v>47</v>
      </c>
      <c r="O372">
        <f>StoreData!$N372*StoreData!$L372</f>
        <v>3290</v>
      </c>
      <c r="P372">
        <f>StoreData!$N372*StoreData!$M372</f>
        <v>3149</v>
      </c>
      <c r="Q372">
        <f>StoreData!$O372-StoreData!$P372</f>
        <v>141</v>
      </c>
      <c r="R372">
        <f>MONTH(StoreData!$B372)</f>
        <v>8</v>
      </c>
      <c r="S372" t="str">
        <f>IF(StoreData!$R372=9,"August","Sept")</f>
        <v>Sept</v>
      </c>
    </row>
    <row r="373" spans="1:19" x14ac:dyDescent="0.3">
      <c r="A373">
        <v>88065565726</v>
      </c>
      <c r="B373">
        <v>44064</v>
      </c>
      <c r="C373" t="s">
        <v>433</v>
      </c>
      <c r="D373" t="s">
        <v>1146</v>
      </c>
      <c r="E373" t="s">
        <v>96</v>
      </c>
      <c r="F373" t="s">
        <v>38</v>
      </c>
      <c r="G373" t="s">
        <v>944</v>
      </c>
      <c r="H373" t="s">
        <v>39</v>
      </c>
      <c r="I373" t="s">
        <v>104</v>
      </c>
      <c r="J373" t="s">
        <v>940</v>
      </c>
      <c r="K373" t="s">
        <v>941</v>
      </c>
      <c r="L373">
        <v>15</v>
      </c>
      <c r="M373">
        <v>12</v>
      </c>
      <c r="N373">
        <v>6</v>
      </c>
      <c r="O373">
        <f>StoreData!$N373*StoreData!$L373</f>
        <v>90</v>
      </c>
      <c r="P373">
        <f>StoreData!$N373*StoreData!$M373</f>
        <v>72</v>
      </c>
      <c r="Q373">
        <f>StoreData!$O373-StoreData!$P373</f>
        <v>18</v>
      </c>
      <c r="R373">
        <f>MONTH(StoreData!$B373)</f>
        <v>8</v>
      </c>
      <c r="S373" t="str">
        <f>IF(StoreData!$R373=9,"August","Sept")</f>
        <v>Sept</v>
      </c>
    </row>
    <row r="374" spans="1:19" x14ac:dyDescent="0.3">
      <c r="A374">
        <v>88065565727</v>
      </c>
      <c r="B374">
        <v>44065</v>
      </c>
      <c r="C374" t="s">
        <v>434</v>
      </c>
      <c r="D374" t="s">
        <v>1145</v>
      </c>
      <c r="E374" t="s">
        <v>16</v>
      </c>
      <c r="F374" t="s">
        <v>38</v>
      </c>
      <c r="G374" t="s">
        <v>944</v>
      </c>
      <c r="H374" t="s">
        <v>39</v>
      </c>
      <c r="I374" t="s">
        <v>104</v>
      </c>
      <c r="J374" t="s">
        <v>915</v>
      </c>
      <c r="K374" t="s">
        <v>926</v>
      </c>
      <c r="L374">
        <v>16</v>
      </c>
      <c r="M374">
        <v>13</v>
      </c>
      <c r="N374">
        <v>10</v>
      </c>
      <c r="O374">
        <f>StoreData!$N374*StoreData!$L374</f>
        <v>160</v>
      </c>
      <c r="P374">
        <f>StoreData!$N374*StoreData!$M374</f>
        <v>130</v>
      </c>
      <c r="Q374">
        <f>StoreData!$O374-StoreData!$P374</f>
        <v>30</v>
      </c>
      <c r="R374">
        <f>MONTH(StoreData!$B374)</f>
        <v>8</v>
      </c>
      <c r="S374" t="str">
        <f>IF(StoreData!$R374=9,"August","Sept")</f>
        <v>Sept</v>
      </c>
    </row>
    <row r="375" spans="1:19" x14ac:dyDescent="0.3">
      <c r="A375">
        <v>88065565728</v>
      </c>
      <c r="B375">
        <v>44066</v>
      </c>
      <c r="C375" t="s">
        <v>435</v>
      </c>
      <c r="D375" t="s">
        <v>1145</v>
      </c>
      <c r="E375" t="s">
        <v>17</v>
      </c>
      <c r="F375" t="s">
        <v>38</v>
      </c>
      <c r="G375" t="s">
        <v>944</v>
      </c>
      <c r="H375" t="s">
        <v>39</v>
      </c>
      <c r="I375" t="s">
        <v>104</v>
      </c>
      <c r="J375" t="s">
        <v>916</v>
      </c>
      <c r="K375" t="s">
        <v>926</v>
      </c>
      <c r="L375">
        <v>20</v>
      </c>
      <c r="M375">
        <v>17</v>
      </c>
      <c r="N375">
        <v>11</v>
      </c>
      <c r="O375">
        <f>StoreData!$N375*StoreData!$L375</f>
        <v>220</v>
      </c>
      <c r="P375">
        <f>StoreData!$N375*StoreData!$M375</f>
        <v>187</v>
      </c>
      <c r="Q375">
        <f>StoreData!$O375-StoreData!$P375</f>
        <v>33</v>
      </c>
      <c r="R375">
        <f>MONTH(StoreData!$B375)</f>
        <v>8</v>
      </c>
      <c r="S375" t="str">
        <f>IF(StoreData!$R375=9,"August","Sept")</f>
        <v>Sept</v>
      </c>
    </row>
    <row r="376" spans="1:19" x14ac:dyDescent="0.3">
      <c r="A376">
        <v>88065565729</v>
      </c>
      <c r="B376">
        <v>44067</v>
      </c>
      <c r="C376" t="s">
        <v>436</v>
      </c>
      <c r="D376" t="s">
        <v>1146</v>
      </c>
      <c r="E376" t="s">
        <v>18</v>
      </c>
      <c r="F376" t="s">
        <v>38</v>
      </c>
      <c r="G376" t="s">
        <v>944</v>
      </c>
      <c r="H376" t="s">
        <v>39</v>
      </c>
      <c r="I376" t="s">
        <v>104</v>
      </c>
      <c r="J376" t="s">
        <v>917</v>
      </c>
      <c r="K376" t="s">
        <v>926</v>
      </c>
      <c r="L376">
        <v>12</v>
      </c>
      <c r="M376">
        <v>9</v>
      </c>
      <c r="N376">
        <v>60</v>
      </c>
      <c r="O376">
        <f>StoreData!$N376*StoreData!$L376</f>
        <v>720</v>
      </c>
      <c r="P376">
        <f>StoreData!$N376*StoreData!$M376</f>
        <v>540</v>
      </c>
      <c r="Q376">
        <f>StoreData!$O376-StoreData!$P376</f>
        <v>180</v>
      </c>
      <c r="R376">
        <f>MONTH(StoreData!$B376)</f>
        <v>8</v>
      </c>
      <c r="S376" t="str">
        <f>IF(StoreData!$R376=9,"August","Sept")</f>
        <v>Sept</v>
      </c>
    </row>
    <row r="377" spans="1:19" x14ac:dyDescent="0.3">
      <c r="A377">
        <v>88065565730</v>
      </c>
      <c r="B377">
        <v>44068</v>
      </c>
      <c r="C377" t="s">
        <v>437</v>
      </c>
      <c r="D377" t="s">
        <v>1145</v>
      </c>
      <c r="E377" t="s">
        <v>19</v>
      </c>
      <c r="F377" t="s">
        <v>38</v>
      </c>
      <c r="G377" t="s">
        <v>944</v>
      </c>
      <c r="H377" t="s">
        <v>39</v>
      </c>
      <c r="I377" t="s">
        <v>104</v>
      </c>
      <c r="J377" t="s">
        <v>933</v>
      </c>
      <c r="K377" t="s">
        <v>941</v>
      </c>
      <c r="L377">
        <v>12</v>
      </c>
      <c r="M377">
        <v>9</v>
      </c>
      <c r="N377">
        <v>89</v>
      </c>
      <c r="O377">
        <f>StoreData!$N377*StoreData!$L377</f>
        <v>1068</v>
      </c>
      <c r="P377">
        <f>StoreData!$N377*StoreData!$M377</f>
        <v>801</v>
      </c>
      <c r="Q377">
        <f>StoreData!$O377-StoreData!$P377</f>
        <v>267</v>
      </c>
      <c r="R377">
        <f>MONTH(StoreData!$B377)</f>
        <v>8</v>
      </c>
      <c r="S377" t="str">
        <f>IF(StoreData!$R377=9,"August","Sept")</f>
        <v>Sept</v>
      </c>
    </row>
    <row r="378" spans="1:19" x14ac:dyDescent="0.3">
      <c r="A378">
        <v>88065565731</v>
      </c>
      <c r="B378">
        <v>44072</v>
      </c>
      <c r="C378" t="s">
        <v>438</v>
      </c>
      <c r="D378" t="s">
        <v>1146</v>
      </c>
      <c r="E378" t="s">
        <v>20</v>
      </c>
      <c r="F378" t="s">
        <v>38</v>
      </c>
      <c r="G378" t="s">
        <v>944</v>
      </c>
      <c r="H378" t="s">
        <v>39</v>
      </c>
      <c r="I378" t="s">
        <v>104</v>
      </c>
      <c r="J378" t="s">
        <v>934</v>
      </c>
      <c r="K378" t="s">
        <v>941</v>
      </c>
      <c r="L378">
        <v>18</v>
      </c>
      <c r="M378">
        <v>15</v>
      </c>
      <c r="N378">
        <v>77</v>
      </c>
      <c r="O378">
        <f>StoreData!$N378*StoreData!$L378</f>
        <v>1386</v>
      </c>
      <c r="P378">
        <f>StoreData!$N378*StoreData!$M378</f>
        <v>1155</v>
      </c>
      <c r="Q378">
        <f>StoreData!$O378-StoreData!$P378</f>
        <v>231</v>
      </c>
      <c r="R378">
        <f>MONTH(StoreData!$B378)</f>
        <v>8</v>
      </c>
      <c r="S378" t="str">
        <f>IF(StoreData!$R378=9,"August","Sept")</f>
        <v>Sept</v>
      </c>
    </row>
    <row r="379" spans="1:19" x14ac:dyDescent="0.3">
      <c r="A379">
        <v>88065565732</v>
      </c>
      <c r="B379">
        <v>44071</v>
      </c>
      <c r="C379" t="s">
        <v>439</v>
      </c>
      <c r="D379" t="s">
        <v>1146</v>
      </c>
      <c r="E379" t="s">
        <v>1</v>
      </c>
      <c r="F379" t="s">
        <v>38</v>
      </c>
      <c r="G379" t="s">
        <v>944</v>
      </c>
      <c r="H379" t="s">
        <v>39</v>
      </c>
      <c r="I379" t="s">
        <v>104</v>
      </c>
      <c r="J379" t="s">
        <v>918</v>
      </c>
      <c r="K379" t="s">
        <v>926</v>
      </c>
      <c r="L379">
        <v>10</v>
      </c>
      <c r="M379">
        <v>7</v>
      </c>
      <c r="N379">
        <v>68</v>
      </c>
      <c r="O379">
        <f>StoreData!$N379*StoreData!$L379</f>
        <v>680</v>
      </c>
      <c r="P379">
        <f>StoreData!$N379*StoreData!$M379</f>
        <v>476</v>
      </c>
      <c r="Q379">
        <f>StoreData!$O379-StoreData!$P379</f>
        <v>204</v>
      </c>
      <c r="R379">
        <f>MONTH(StoreData!$B379)</f>
        <v>8</v>
      </c>
      <c r="S379" t="str">
        <f>IF(StoreData!$R379=9,"August","Sept")</f>
        <v>Sept</v>
      </c>
    </row>
    <row r="380" spans="1:19" x14ac:dyDescent="0.3">
      <c r="A380">
        <v>88065565733</v>
      </c>
      <c r="B380">
        <v>44071</v>
      </c>
      <c r="C380" t="s">
        <v>440</v>
      </c>
      <c r="D380" t="s">
        <v>1146</v>
      </c>
      <c r="E380" t="s">
        <v>2</v>
      </c>
      <c r="F380" t="s">
        <v>38</v>
      </c>
      <c r="G380" t="s">
        <v>944</v>
      </c>
      <c r="H380" t="s">
        <v>39</v>
      </c>
      <c r="I380" t="s">
        <v>104</v>
      </c>
      <c r="J380" t="s">
        <v>920</v>
      </c>
      <c r="K380" t="s">
        <v>926</v>
      </c>
      <c r="L380">
        <v>15</v>
      </c>
      <c r="M380">
        <v>12</v>
      </c>
      <c r="N380">
        <v>15</v>
      </c>
      <c r="O380">
        <f>StoreData!$N380*StoreData!$L380</f>
        <v>225</v>
      </c>
      <c r="P380">
        <f>StoreData!$N380*StoreData!$M380</f>
        <v>180</v>
      </c>
      <c r="Q380">
        <f>StoreData!$O380-StoreData!$P380</f>
        <v>45</v>
      </c>
      <c r="R380">
        <f>MONTH(StoreData!$B380)</f>
        <v>8</v>
      </c>
      <c r="S380" t="str">
        <f>IF(StoreData!$R380=9,"August","Sept")</f>
        <v>Sept</v>
      </c>
    </row>
    <row r="381" spans="1:19" x14ac:dyDescent="0.3">
      <c r="A381">
        <v>88065565734</v>
      </c>
      <c r="B381">
        <v>44072</v>
      </c>
      <c r="C381" t="s">
        <v>441</v>
      </c>
      <c r="D381" t="s">
        <v>1145</v>
      </c>
      <c r="E381" t="s">
        <v>3</v>
      </c>
      <c r="F381" t="s">
        <v>38</v>
      </c>
      <c r="G381" t="s">
        <v>944</v>
      </c>
      <c r="H381" t="s">
        <v>39</v>
      </c>
      <c r="I381" t="s">
        <v>104</v>
      </c>
      <c r="J381" t="s">
        <v>935</v>
      </c>
      <c r="K381" t="s">
        <v>941</v>
      </c>
      <c r="L381">
        <v>23</v>
      </c>
      <c r="M381">
        <v>20</v>
      </c>
      <c r="N381">
        <v>47</v>
      </c>
      <c r="O381">
        <f>StoreData!$N381*StoreData!$L381</f>
        <v>1081</v>
      </c>
      <c r="P381">
        <f>StoreData!$N381*StoreData!$M381</f>
        <v>940</v>
      </c>
      <c r="Q381">
        <f>StoreData!$O381-StoreData!$P381</f>
        <v>141</v>
      </c>
      <c r="R381">
        <f>MONTH(StoreData!$B381)</f>
        <v>8</v>
      </c>
      <c r="S381" t="str">
        <f>IF(StoreData!$R381=9,"August","Sept")</f>
        <v>Sept</v>
      </c>
    </row>
    <row r="382" spans="1:19" x14ac:dyDescent="0.3">
      <c r="A382">
        <v>88065565735</v>
      </c>
      <c r="B382">
        <v>44073</v>
      </c>
      <c r="C382" t="s">
        <v>442</v>
      </c>
      <c r="D382" t="s">
        <v>1145</v>
      </c>
      <c r="E382" t="s">
        <v>4</v>
      </c>
      <c r="F382" t="s">
        <v>38</v>
      </c>
      <c r="G382" t="s">
        <v>944</v>
      </c>
      <c r="H382" t="s">
        <v>39</v>
      </c>
      <c r="I382" t="s">
        <v>104</v>
      </c>
      <c r="J382" t="s">
        <v>936</v>
      </c>
      <c r="K382" t="s">
        <v>941</v>
      </c>
      <c r="L382">
        <v>9</v>
      </c>
      <c r="M382">
        <v>6</v>
      </c>
      <c r="N382">
        <v>6</v>
      </c>
      <c r="O382">
        <f>StoreData!$N382*StoreData!$L382</f>
        <v>54</v>
      </c>
      <c r="P382">
        <f>StoreData!$N382*StoreData!$M382</f>
        <v>36</v>
      </c>
      <c r="Q382">
        <f>StoreData!$O382-StoreData!$P382</f>
        <v>18</v>
      </c>
      <c r="R382">
        <f>MONTH(StoreData!$B382)</f>
        <v>8</v>
      </c>
      <c r="S382" t="str">
        <f>IF(StoreData!$R382=9,"August","Sept")</f>
        <v>Sept</v>
      </c>
    </row>
    <row r="383" spans="1:19" x14ac:dyDescent="0.3">
      <c r="A383">
        <v>88065565736</v>
      </c>
      <c r="B383">
        <v>44074</v>
      </c>
      <c r="C383" t="s">
        <v>443</v>
      </c>
      <c r="D383" t="s">
        <v>1146</v>
      </c>
      <c r="E383" t="s">
        <v>8</v>
      </c>
      <c r="F383" t="s">
        <v>38</v>
      </c>
      <c r="G383" t="s">
        <v>944</v>
      </c>
      <c r="H383" t="s">
        <v>39</v>
      </c>
      <c r="I383" t="s">
        <v>104</v>
      </c>
      <c r="J383" t="s">
        <v>937</v>
      </c>
      <c r="K383" t="s">
        <v>941</v>
      </c>
      <c r="L383">
        <v>18</v>
      </c>
      <c r="M383">
        <v>15</v>
      </c>
      <c r="N383">
        <v>10</v>
      </c>
      <c r="O383">
        <f>StoreData!$N383*StoreData!$L383</f>
        <v>180</v>
      </c>
      <c r="P383">
        <f>StoreData!$N383*StoreData!$M383</f>
        <v>150</v>
      </c>
      <c r="Q383">
        <f>StoreData!$O383-StoreData!$P383</f>
        <v>30</v>
      </c>
      <c r="R383">
        <f>MONTH(StoreData!$B383)</f>
        <v>8</v>
      </c>
      <c r="S383" t="str">
        <f>IF(StoreData!$R383=9,"August","Sept")</f>
        <v>Sept</v>
      </c>
    </row>
    <row r="384" spans="1:19" x14ac:dyDescent="0.3">
      <c r="A384">
        <v>88065565737</v>
      </c>
      <c r="B384">
        <v>44075</v>
      </c>
      <c r="C384" t="s">
        <v>444</v>
      </c>
      <c r="D384" t="s">
        <v>1145</v>
      </c>
      <c r="E384" t="s">
        <v>9</v>
      </c>
      <c r="F384" t="s">
        <v>42</v>
      </c>
      <c r="G384" t="s">
        <v>943</v>
      </c>
      <c r="H384" t="s">
        <v>43</v>
      </c>
      <c r="I384" t="s">
        <v>104</v>
      </c>
      <c r="J384" t="s">
        <v>925</v>
      </c>
      <c r="K384" t="s">
        <v>926</v>
      </c>
      <c r="L384">
        <v>14</v>
      </c>
      <c r="M384">
        <v>11</v>
      </c>
      <c r="N384">
        <v>11</v>
      </c>
      <c r="O384">
        <f>StoreData!$N384*StoreData!$L384</f>
        <v>154</v>
      </c>
      <c r="P384">
        <f>StoreData!$N384*StoreData!$M384</f>
        <v>121</v>
      </c>
      <c r="Q384">
        <f>StoreData!$O384-StoreData!$P384</f>
        <v>33</v>
      </c>
      <c r="R384">
        <f>MONTH(StoreData!$B384)</f>
        <v>9</v>
      </c>
      <c r="S384" t="str">
        <f>IF(StoreData!$R384=9,"August","Sept")</f>
        <v>August</v>
      </c>
    </row>
    <row r="385" spans="1:19" x14ac:dyDescent="0.3">
      <c r="A385">
        <v>88065565738</v>
      </c>
      <c r="B385">
        <v>44076</v>
      </c>
      <c r="C385" t="s">
        <v>445</v>
      </c>
      <c r="D385" t="s">
        <v>1146</v>
      </c>
      <c r="E385" t="s">
        <v>16</v>
      </c>
      <c r="F385" t="s">
        <v>45</v>
      </c>
      <c r="G385" t="s">
        <v>943</v>
      </c>
      <c r="H385" t="s">
        <v>46</v>
      </c>
      <c r="I385" t="s">
        <v>104</v>
      </c>
      <c r="J385" t="s">
        <v>938</v>
      </c>
      <c r="K385" t="s">
        <v>926</v>
      </c>
      <c r="L385">
        <v>30</v>
      </c>
      <c r="M385">
        <v>27</v>
      </c>
      <c r="N385">
        <v>60</v>
      </c>
      <c r="O385">
        <f>StoreData!$N385*StoreData!$L385</f>
        <v>1800</v>
      </c>
      <c r="P385">
        <f>StoreData!$N385*StoreData!$M385</f>
        <v>1620</v>
      </c>
      <c r="Q385">
        <f>StoreData!$O385-StoreData!$P385</f>
        <v>180</v>
      </c>
      <c r="R385">
        <f>MONTH(StoreData!$B385)</f>
        <v>9</v>
      </c>
      <c r="S385" t="str">
        <f>IF(StoreData!$R385=9,"August","Sept")</f>
        <v>August</v>
      </c>
    </row>
    <row r="386" spans="1:19" x14ac:dyDescent="0.3">
      <c r="A386">
        <v>88065565739</v>
      </c>
      <c r="B386">
        <v>44077</v>
      </c>
      <c r="C386" t="s">
        <v>446</v>
      </c>
      <c r="D386" t="s">
        <v>1145</v>
      </c>
      <c r="E386" t="s">
        <v>17</v>
      </c>
      <c r="F386" t="s">
        <v>48</v>
      </c>
      <c r="G386" t="s">
        <v>944</v>
      </c>
      <c r="H386" t="s">
        <v>49</v>
      </c>
      <c r="I386" t="s">
        <v>104</v>
      </c>
      <c r="J386" t="s">
        <v>939</v>
      </c>
      <c r="K386" t="s">
        <v>926</v>
      </c>
      <c r="L386">
        <v>16</v>
      </c>
      <c r="M386">
        <v>13</v>
      </c>
      <c r="N386">
        <v>89</v>
      </c>
      <c r="O386">
        <f>StoreData!$N386*StoreData!$L386</f>
        <v>1424</v>
      </c>
      <c r="P386">
        <f>StoreData!$N386*StoreData!$M386</f>
        <v>1157</v>
      </c>
      <c r="Q386">
        <f>StoreData!$O386-StoreData!$P386</f>
        <v>267</v>
      </c>
      <c r="R386">
        <f>MONTH(StoreData!$B386)</f>
        <v>9</v>
      </c>
      <c r="S386" t="str">
        <f>IF(StoreData!$R386=9,"August","Sept")</f>
        <v>August</v>
      </c>
    </row>
    <row r="387" spans="1:19" x14ac:dyDescent="0.3">
      <c r="A387">
        <v>88065565740</v>
      </c>
      <c r="B387">
        <v>44078</v>
      </c>
      <c r="C387" t="s">
        <v>447</v>
      </c>
      <c r="D387" t="s">
        <v>1146</v>
      </c>
      <c r="E387" t="s">
        <v>18</v>
      </c>
      <c r="F387" t="s">
        <v>38</v>
      </c>
      <c r="G387" t="s">
        <v>944</v>
      </c>
      <c r="H387" t="s">
        <v>39</v>
      </c>
      <c r="I387" t="s">
        <v>104</v>
      </c>
      <c r="J387" t="s">
        <v>908</v>
      </c>
      <c r="K387" t="s">
        <v>926</v>
      </c>
      <c r="L387">
        <v>52</v>
      </c>
      <c r="M387">
        <v>49</v>
      </c>
      <c r="N387">
        <v>77</v>
      </c>
      <c r="O387">
        <f>StoreData!$N387*StoreData!$L387</f>
        <v>4004</v>
      </c>
      <c r="P387">
        <f>StoreData!$N387*StoreData!$M387</f>
        <v>3773</v>
      </c>
      <c r="Q387">
        <f>StoreData!$O387-StoreData!$P387</f>
        <v>231</v>
      </c>
      <c r="R387">
        <f>MONTH(StoreData!$B387)</f>
        <v>9</v>
      </c>
      <c r="S387" t="str">
        <f>IF(StoreData!$R387=9,"August","Sept")</f>
        <v>August</v>
      </c>
    </row>
    <row r="388" spans="1:19" x14ac:dyDescent="0.3">
      <c r="A388">
        <v>88065565741</v>
      </c>
      <c r="B388">
        <v>44079</v>
      </c>
      <c r="C388" t="s">
        <v>448</v>
      </c>
      <c r="D388" t="s">
        <v>1146</v>
      </c>
      <c r="E388" t="s">
        <v>9</v>
      </c>
      <c r="F388" t="s">
        <v>38</v>
      </c>
      <c r="G388" t="s">
        <v>944</v>
      </c>
      <c r="H388" t="s">
        <v>39</v>
      </c>
      <c r="I388" t="s">
        <v>104</v>
      </c>
      <c r="J388" t="s">
        <v>909</v>
      </c>
      <c r="K388" t="s">
        <v>926</v>
      </c>
      <c r="L388">
        <v>14</v>
      </c>
      <c r="M388">
        <v>11</v>
      </c>
      <c r="N388">
        <v>68</v>
      </c>
      <c r="O388">
        <f>StoreData!$N388*StoreData!$L388</f>
        <v>952</v>
      </c>
      <c r="P388">
        <f>StoreData!$N388*StoreData!$M388</f>
        <v>748</v>
      </c>
      <c r="Q388">
        <f>StoreData!$O388-StoreData!$P388</f>
        <v>204</v>
      </c>
      <c r="R388">
        <f>MONTH(StoreData!$B388)</f>
        <v>9</v>
      </c>
      <c r="S388" t="str">
        <f>IF(StoreData!$R388=9,"August","Sept")</f>
        <v>August</v>
      </c>
    </row>
    <row r="389" spans="1:19" x14ac:dyDescent="0.3">
      <c r="A389">
        <v>88065565742</v>
      </c>
      <c r="B389">
        <v>44083</v>
      </c>
      <c r="C389" t="s">
        <v>449</v>
      </c>
      <c r="D389" t="s">
        <v>1146</v>
      </c>
      <c r="E389" t="s">
        <v>10</v>
      </c>
      <c r="F389" t="s">
        <v>42</v>
      </c>
      <c r="G389" t="s">
        <v>943</v>
      </c>
      <c r="H389" t="s">
        <v>43</v>
      </c>
      <c r="I389" t="s">
        <v>104</v>
      </c>
      <c r="J389" t="s">
        <v>910</v>
      </c>
      <c r="K389" t="s">
        <v>926</v>
      </c>
      <c r="L389">
        <v>6</v>
      </c>
      <c r="M389">
        <v>3</v>
      </c>
      <c r="N389">
        <v>15</v>
      </c>
      <c r="O389">
        <f>StoreData!$N389*StoreData!$L389</f>
        <v>90</v>
      </c>
      <c r="P389">
        <f>StoreData!$N389*StoreData!$M389</f>
        <v>45</v>
      </c>
      <c r="Q389">
        <f>StoreData!$O389-StoreData!$P389</f>
        <v>45</v>
      </c>
      <c r="R389">
        <f>MONTH(StoreData!$B389)</f>
        <v>9</v>
      </c>
      <c r="S389" t="str">
        <f>IF(StoreData!$R389=9,"August","Sept")</f>
        <v>August</v>
      </c>
    </row>
    <row r="390" spans="1:19" x14ac:dyDescent="0.3">
      <c r="A390">
        <v>88065565743</v>
      </c>
      <c r="B390">
        <v>44082</v>
      </c>
      <c r="C390" t="s">
        <v>450</v>
      </c>
      <c r="D390" t="s">
        <v>1146</v>
      </c>
      <c r="E390" t="s">
        <v>11</v>
      </c>
      <c r="F390" t="s">
        <v>45</v>
      </c>
      <c r="G390" t="s">
        <v>943</v>
      </c>
      <c r="H390" t="s">
        <v>46</v>
      </c>
      <c r="I390" t="s">
        <v>104</v>
      </c>
      <c r="J390" t="s">
        <v>911</v>
      </c>
      <c r="K390" t="s">
        <v>926</v>
      </c>
      <c r="L390">
        <v>13</v>
      </c>
      <c r="M390">
        <v>10</v>
      </c>
      <c r="N390">
        <v>47</v>
      </c>
      <c r="O390">
        <f>StoreData!$N390*StoreData!$L390</f>
        <v>611</v>
      </c>
      <c r="P390">
        <f>StoreData!$N390*StoreData!$M390</f>
        <v>470</v>
      </c>
      <c r="Q390">
        <f>StoreData!$O390-StoreData!$P390</f>
        <v>141</v>
      </c>
      <c r="R390">
        <f>MONTH(StoreData!$B390)</f>
        <v>9</v>
      </c>
      <c r="S390" t="str">
        <f>IF(StoreData!$R390=9,"August","Sept")</f>
        <v>August</v>
      </c>
    </row>
    <row r="391" spans="1:19" x14ac:dyDescent="0.3">
      <c r="A391">
        <v>88065565744</v>
      </c>
      <c r="B391">
        <v>44082</v>
      </c>
      <c r="C391" t="s">
        <v>451</v>
      </c>
      <c r="D391" t="s">
        <v>1146</v>
      </c>
      <c r="E391" t="s">
        <v>12</v>
      </c>
      <c r="F391" t="s">
        <v>48</v>
      </c>
      <c r="G391" t="s">
        <v>944</v>
      </c>
      <c r="H391" t="s">
        <v>49</v>
      </c>
      <c r="I391" t="s">
        <v>104</v>
      </c>
      <c r="J391" t="s">
        <v>912</v>
      </c>
      <c r="K391" t="s">
        <v>926</v>
      </c>
      <c r="L391">
        <v>15</v>
      </c>
      <c r="M391">
        <v>12</v>
      </c>
      <c r="N391">
        <v>6</v>
      </c>
      <c r="O391">
        <f>StoreData!$N391*StoreData!$L391</f>
        <v>90</v>
      </c>
      <c r="P391">
        <f>StoreData!$N391*StoreData!$M391</f>
        <v>72</v>
      </c>
      <c r="Q391">
        <f>StoreData!$O391-StoreData!$P391</f>
        <v>18</v>
      </c>
      <c r="R391">
        <f>MONTH(StoreData!$B391)</f>
        <v>9</v>
      </c>
      <c r="S391" t="str">
        <f>IF(StoreData!$R391=9,"August","Sept")</f>
        <v>August</v>
      </c>
    </row>
    <row r="392" spans="1:19" x14ac:dyDescent="0.3">
      <c r="A392">
        <v>88065565745</v>
      </c>
      <c r="B392">
        <v>44083</v>
      </c>
      <c r="C392" t="s">
        <v>452</v>
      </c>
      <c r="D392" t="s">
        <v>1146</v>
      </c>
      <c r="E392" t="s">
        <v>13</v>
      </c>
      <c r="F392" t="s">
        <v>38</v>
      </c>
      <c r="G392" t="s">
        <v>944</v>
      </c>
      <c r="H392" t="s">
        <v>39</v>
      </c>
      <c r="I392" t="s">
        <v>104</v>
      </c>
      <c r="J392" t="s">
        <v>913</v>
      </c>
      <c r="K392" t="s">
        <v>926</v>
      </c>
      <c r="L392">
        <v>20</v>
      </c>
      <c r="M392">
        <v>17</v>
      </c>
      <c r="N392">
        <v>10</v>
      </c>
      <c r="O392">
        <f>StoreData!$N392*StoreData!$L392</f>
        <v>200</v>
      </c>
      <c r="P392">
        <f>StoreData!$N392*StoreData!$M392</f>
        <v>170</v>
      </c>
      <c r="Q392">
        <f>StoreData!$O392-StoreData!$P392</f>
        <v>30</v>
      </c>
      <c r="R392">
        <f>MONTH(StoreData!$B392)</f>
        <v>9</v>
      </c>
      <c r="S392" t="str">
        <f>IF(StoreData!$R392=9,"August","Sept")</f>
        <v>August</v>
      </c>
    </row>
    <row r="393" spans="1:19" x14ac:dyDescent="0.3">
      <c r="A393">
        <v>88065565746</v>
      </c>
      <c r="B393">
        <v>44084</v>
      </c>
      <c r="C393" t="s">
        <v>453</v>
      </c>
      <c r="D393" t="s">
        <v>1145</v>
      </c>
      <c r="E393" t="s">
        <v>14</v>
      </c>
      <c r="F393" t="s">
        <v>38</v>
      </c>
      <c r="G393" t="s">
        <v>944</v>
      </c>
      <c r="H393" t="s">
        <v>39</v>
      </c>
      <c r="I393" t="s">
        <v>104</v>
      </c>
      <c r="J393" t="s">
        <v>914</v>
      </c>
      <c r="K393" t="s">
        <v>926</v>
      </c>
      <c r="L393">
        <v>12</v>
      </c>
      <c r="M393">
        <v>9</v>
      </c>
      <c r="N393">
        <v>11</v>
      </c>
      <c r="O393">
        <f>StoreData!$N393*StoreData!$L393</f>
        <v>132</v>
      </c>
      <c r="P393">
        <f>StoreData!$N393*StoreData!$M393</f>
        <v>99</v>
      </c>
      <c r="Q393">
        <f>StoreData!$O393-StoreData!$P393</f>
        <v>33</v>
      </c>
      <c r="R393">
        <f>MONTH(StoreData!$B393)</f>
        <v>9</v>
      </c>
      <c r="S393" t="str">
        <f>IF(StoreData!$R393=9,"August","Sept")</f>
        <v>August</v>
      </c>
    </row>
    <row r="394" spans="1:19" x14ac:dyDescent="0.3">
      <c r="A394">
        <v>88065565747</v>
      </c>
      <c r="B394">
        <v>44085</v>
      </c>
      <c r="C394" t="s">
        <v>454</v>
      </c>
      <c r="D394" t="s">
        <v>1145</v>
      </c>
      <c r="E394" t="s">
        <v>15</v>
      </c>
      <c r="F394" t="s">
        <v>42</v>
      </c>
      <c r="G394" t="s">
        <v>943</v>
      </c>
      <c r="H394" t="s">
        <v>43</v>
      </c>
      <c r="I394" t="s">
        <v>104</v>
      </c>
      <c r="J394" t="s">
        <v>915</v>
      </c>
      <c r="K394" t="s">
        <v>926</v>
      </c>
      <c r="L394">
        <v>16</v>
      </c>
      <c r="M394">
        <v>13</v>
      </c>
      <c r="N394">
        <v>60</v>
      </c>
      <c r="O394">
        <f>StoreData!$N394*StoreData!$L394</f>
        <v>960</v>
      </c>
      <c r="P394">
        <f>StoreData!$N394*StoreData!$M394</f>
        <v>780</v>
      </c>
      <c r="Q394">
        <f>StoreData!$O394-StoreData!$P394</f>
        <v>180</v>
      </c>
      <c r="R394">
        <f>MONTH(StoreData!$B394)</f>
        <v>9</v>
      </c>
      <c r="S394" t="str">
        <f>IF(StoreData!$R394=9,"August","Sept")</f>
        <v>August</v>
      </c>
    </row>
    <row r="395" spans="1:19" x14ac:dyDescent="0.3">
      <c r="A395">
        <v>88065565748</v>
      </c>
      <c r="B395">
        <v>44086</v>
      </c>
      <c r="C395" t="s">
        <v>455</v>
      </c>
      <c r="D395" t="s">
        <v>1146</v>
      </c>
      <c r="E395" t="s">
        <v>59</v>
      </c>
      <c r="F395" t="s">
        <v>45</v>
      </c>
      <c r="G395" t="s">
        <v>943</v>
      </c>
      <c r="H395" t="s">
        <v>46</v>
      </c>
      <c r="I395" t="s">
        <v>104</v>
      </c>
      <c r="J395" t="s">
        <v>916</v>
      </c>
      <c r="K395" t="s">
        <v>926</v>
      </c>
      <c r="L395">
        <v>20</v>
      </c>
      <c r="M395">
        <v>17</v>
      </c>
      <c r="N395">
        <v>89</v>
      </c>
      <c r="O395">
        <f>StoreData!$N395*StoreData!$L395</f>
        <v>1780</v>
      </c>
      <c r="P395">
        <f>StoreData!$N395*StoreData!$M395</f>
        <v>1513</v>
      </c>
      <c r="Q395">
        <f>StoreData!$O395-StoreData!$P395</f>
        <v>267</v>
      </c>
      <c r="R395">
        <f>MONTH(StoreData!$B395)</f>
        <v>9</v>
      </c>
      <c r="S395" t="str">
        <f>IF(StoreData!$R395=9,"August","Sept")</f>
        <v>August</v>
      </c>
    </row>
    <row r="396" spans="1:19" x14ac:dyDescent="0.3">
      <c r="A396">
        <v>88065565749</v>
      </c>
      <c r="B396">
        <v>44087</v>
      </c>
      <c r="C396" t="s">
        <v>456</v>
      </c>
      <c r="D396" t="s">
        <v>1146</v>
      </c>
      <c r="E396" t="s">
        <v>60</v>
      </c>
      <c r="F396" t="s">
        <v>48</v>
      </c>
      <c r="G396" t="s">
        <v>944</v>
      </c>
      <c r="H396" t="s">
        <v>49</v>
      </c>
      <c r="I396" t="s">
        <v>104</v>
      </c>
      <c r="J396" t="s">
        <v>917</v>
      </c>
      <c r="K396" t="s">
        <v>926</v>
      </c>
      <c r="L396">
        <v>12</v>
      </c>
      <c r="M396">
        <v>9</v>
      </c>
      <c r="N396">
        <v>77</v>
      </c>
      <c r="O396">
        <f>StoreData!$N396*StoreData!$L396</f>
        <v>924</v>
      </c>
      <c r="P396">
        <f>StoreData!$N396*StoreData!$M396</f>
        <v>693</v>
      </c>
      <c r="Q396">
        <f>StoreData!$O396-StoreData!$P396</f>
        <v>231</v>
      </c>
      <c r="R396">
        <f>MONTH(StoreData!$B396)</f>
        <v>9</v>
      </c>
      <c r="S396" t="str">
        <f>IF(StoreData!$R396=9,"August","Sept")</f>
        <v>August</v>
      </c>
    </row>
    <row r="397" spans="1:19" x14ac:dyDescent="0.3">
      <c r="A397">
        <v>88065565750</v>
      </c>
      <c r="B397">
        <v>44088</v>
      </c>
      <c r="C397" t="s">
        <v>457</v>
      </c>
      <c r="D397" t="s">
        <v>1145</v>
      </c>
      <c r="E397" t="s">
        <v>61</v>
      </c>
      <c r="F397" t="s">
        <v>38</v>
      </c>
      <c r="G397" t="s">
        <v>944</v>
      </c>
      <c r="H397" t="s">
        <v>39</v>
      </c>
      <c r="I397" t="s">
        <v>104</v>
      </c>
      <c r="J397" t="s">
        <v>918</v>
      </c>
      <c r="K397" t="s">
        <v>926</v>
      </c>
      <c r="L397">
        <v>10</v>
      </c>
      <c r="M397">
        <v>7</v>
      </c>
      <c r="N397">
        <v>68</v>
      </c>
      <c r="O397">
        <f>StoreData!$N397*StoreData!$L397</f>
        <v>680</v>
      </c>
      <c r="P397">
        <f>StoreData!$N397*StoreData!$M397</f>
        <v>476</v>
      </c>
      <c r="Q397">
        <f>StoreData!$O397-StoreData!$P397</f>
        <v>204</v>
      </c>
      <c r="R397">
        <f>MONTH(StoreData!$B397)</f>
        <v>9</v>
      </c>
      <c r="S397" t="str">
        <f>IF(StoreData!$R397=9,"August","Sept")</f>
        <v>August</v>
      </c>
    </row>
    <row r="398" spans="1:19" x14ac:dyDescent="0.3">
      <c r="A398">
        <v>88065565751</v>
      </c>
      <c r="B398">
        <v>44089</v>
      </c>
      <c r="C398" t="s">
        <v>458</v>
      </c>
      <c r="D398" t="s">
        <v>1145</v>
      </c>
      <c r="E398" t="s">
        <v>63</v>
      </c>
      <c r="F398" t="s">
        <v>38</v>
      </c>
      <c r="G398" t="s">
        <v>944</v>
      </c>
      <c r="H398" t="s">
        <v>39</v>
      </c>
      <c r="I398" t="s">
        <v>104</v>
      </c>
      <c r="J398" t="s">
        <v>919</v>
      </c>
      <c r="K398" t="s">
        <v>926</v>
      </c>
      <c r="L398">
        <v>15</v>
      </c>
      <c r="M398">
        <v>12</v>
      </c>
      <c r="N398">
        <v>15</v>
      </c>
      <c r="O398">
        <f>StoreData!$N398*StoreData!$L398</f>
        <v>225</v>
      </c>
      <c r="P398">
        <f>StoreData!$N398*StoreData!$M398</f>
        <v>180</v>
      </c>
      <c r="Q398">
        <f>StoreData!$O398-StoreData!$P398</f>
        <v>45</v>
      </c>
      <c r="R398">
        <f>MONTH(StoreData!$B398)</f>
        <v>9</v>
      </c>
      <c r="S398" t="str">
        <f>IF(StoreData!$R398=9,"August","Sept")</f>
        <v>August</v>
      </c>
    </row>
    <row r="399" spans="1:19" x14ac:dyDescent="0.3">
      <c r="A399">
        <v>88065565752</v>
      </c>
      <c r="B399">
        <v>44093</v>
      </c>
      <c r="C399" t="s">
        <v>459</v>
      </c>
      <c r="D399" t="s">
        <v>1145</v>
      </c>
      <c r="E399" t="s">
        <v>16</v>
      </c>
      <c r="F399" t="s">
        <v>42</v>
      </c>
      <c r="G399" t="s">
        <v>943</v>
      </c>
      <c r="H399" t="s">
        <v>43</v>
      </c>
      <c r="I399" t="s">
        <v>104</v>
      </c>
      <c r="J399" t="s">
        <v>920</v>
      </c>
      <c r="K399" t="s">
        <v>926</v>
      </c>
      <c r="L399">
        <v>15</v>
      </c>
      <c r="M399">
        <v>12</v>
      </c>
      <c r="N399">
        <v>47</v>
      </c>
      <c r="O399">
        <f>StoreData!$N399*StoreData!$L399</f>
        <v>705</v>
      </c>
      <c r="P399">
        <f>StoreData!$N399*StoreData!$M399</f>
        <v>564</v>
      </c>
      <c r="Q399">
        <f>StoreData!$O399-StoreData!$P399</f>
        <v>141</v>
      </c>
      <c r="R399">
        <f>MONTH(StoreData!$B399)</f>
        <v>9</v>
      </c>
      <c r="S399" t="str">
        <f>IF(StoreData!$R399=9,"August","Sept")</f>
        <v>August</v>
      </c>
    </row>
    <row r="400" spans="1:19" x14ac:dyDescent="0.3">
      <c r="A400">
        <v>88065565753</v>
      </c>
      <c r="B400">
        <v>44092</v>
      </c>
      <c r="C400" t="s">
        <v>460</v>
      </c>
      <c r="D400" t="s">
        <v>1145</v>
      </c>
      <c r="E400" t="s">
        <v>82</v>
      </c>
      <c r="F400" t="s">
        <v>45</v>
      </c>
      <c r="G400" t="s">
        <v>943</v>
      </c>
      <c r="H400" t="s">
        <v>46</v>
      </c>
      <c r="I400" t="s">
        <v>104</v>
      </c>
      <c r="J400" t="s">
        <v>921</v>
      </c>
      <c r="K400" t="s">
        <v>926</v>
      </c>
      <c r="L400">
        <v>20</v>
      </c>
      <c r="M400">
        <v>17</v>
      </c>
      <c r="N400">
        <v>6</v>
      </c>
      <c r="O400">
        <f>StoreData!$N400*StoreData!$L400</f>
        <v>120</v>
      </c>
      <c r="P400">
        <f>StoreData!$N400*StoreData!$M400</f>
        <v>102</v>
      </c>
      <c r="Q400">
        <f>StoreData!$O400-StoreData!$P400</f>
        <v>18</v>
      </c>
      <c r="R400">
        <f>MONTH(StoreData!$B400)</f>
        <v>9</v>
      </c>
      <c r="S400" t="str">
        <f>IF(StoreData!$R400=9,"August","Sept")</f>
        <v>August</v>
      </c>
    </row>
    <row r="401" spans="1:19" x14ac:dyDescent="0.3">
      <c r="A401">
        <v>88065565754</v>
      </c>
      <c r="B401">
        <v>44092</v>
      </c>
      <c r="C401" t="s">
        <v>461</v>
      </c>
      <c r="D401" t="s">
        <v>1146</v>
      </c>
      <c r="E401" t="s">
        <v>84</v>
      </c>
      <c r="F401" t="s">
        <v>48</v>
      </c>
      <c r="G401" t="s">
        <v>944</v>
      </c>
      <c r="H401" t="s">
        <v>49</v>
      </c>
      <c r="I401" t="s">
        <v>104</v>
      </c>
      <c r="J401" t="s">
        <v>922</v>
      </c>
      <c r="K401" t="s">
        <v>926</v>
      </c>
      <c r="L401">
        <v>12</v>
      </c>
      <c r="M401">
        <v>9</v>
      </c>
      <c r="N401">
        <v>10</v>
      </c>
      <c r="O401">
        <f>StoreData!$N401*StoreData!$L401</f>
        <v>120</v>
      </c>
      <c r="P401">
        <f>StoreData!$N401*StoreData!$M401</f>
        <v>90</v>
      </c>
      <c r="Q401">
        <f>StoreData!$O401-StoreData!$P401</f>
        <v>30</v>
      </c>
      <c r="R401">
        <f>MONTH(StoreData!$B401)</f>
        <v>9</v>
      </c>
      <c r="S401" t="str">
        <f>IF(StoreData!$R401=9,"August","Sept")</f>
        <v>August</v>
      </c>
    </row>
    <row r="402" spans="1:19" x14ac:dyDescent="0.3">
      <c r="A402">
        <v>88065565755</v>
      </c>
      <c r="B402">
        <v>44093</v>
      </c>
      <c r="C402" t="s">
        <v>462</v>
      </c>
      <c r="D402" t="s">
        <v>1145</v>
      </c>
      <c r="E402" t="s">
        <v>86</v>
      </c>
      <c r="F402" t="s">
        <v>38</v>
      </c>
      <c r="G402" t="s">
        <v>944</v>
      </c>
      <c r="H402" t="s">
        <v>39</v>
      </c>
      <c r="I402" t="s">
        <v>104</v>
      </c>
      <c r="J402" t="s">
        <v>923</v>
      </c>
      <c r="K402" t="s">
        <v>926</v>
      </c>
      <c r="L402">
        <v>13</v>
      </c>
      <c r="M402">
        <v>10</v>
      </c>
      <c r="N402">
        <v>11</v>
      </c>
      <c r="O402">
        <f>StoreData!$N402*StoreData!$L402</f>
        <v>143</v>
      </c>
      <c r="P402">
        <f>StoreData!$N402*StoreData!$M402</f>
        <v>110</v>
      </c>
      <c r="Q402">
        <f>StoreData!$O402-StoreData!$P402</f>
        <v>33</v>
      </c>
      <c r="R402">
        <f>MONTH(StoreData!$B402)</f>
        <v>9</v>
      </c>
      <c r="S402" t="str">
        <f>IF(StoreData!$R402=9,"August","Sept")</f>
        <v>August</v>
      </c>
    </row>
    <row r="403" spans="1:19" x14ac:dyDescent="0.3">
      <c r="A403">
        <v>88065565756</v>
      </c>
      <c r="B403">
        <v>44094</v>
      </c>
      <c r="C403" t="s">
        <v>463</v>
      </c>
      <c r="D403" t="s">
        <v>1146</v>
      </c>
      <c r="E403" t="s">
        <v>88</v>
      </c>
      <c r="F403" t="s">
        <v>38</v>
      </c>
      <c r="G403" t="s">
        <v>944</v>
      </c>
      <c r="H403" t="s">
        <v>39</v>
      </c>
      <c r="I403" t="s">
        <v>104</v>
      </c>
      <c r="J403" t="s">
        <v>924</v>
      </c>
      <c r="K403" t="s">
        <v>926</v>
      </c>
      <c r="L403">
        <v>15</v>
      </c>
      <c r="M403">
        <v>12</v>
      </c>
      <c r="N403">
        <v>60</v>
      </c>
      <c r="O403">
        <f>StoreData!$N403*StoreData!$L403</f>
        <v>900</v>
      </c>
      <c r="P403">
        <f>StoreData!$N403*StoreData!$M403</f>
        <v>720</v>
      </c>
      <c r="Q403">
        <f>StoreData!$O403-StoreData!$P403</f>
        <v>180</v>
      </c>
      <c r="R403">
        <f>MONTH(StoreData!$B403)</f>
        <v>9</v>
      </c>
      <c r="S403" t="str">
        <f>IF(StoreData!$R403=9,"August","Sept")</f>
        <v>August</v>
      </c>
    </row>
    <row r="404" spans="1:19" x14ac:dyDescent="0.3">
      <c r="A404">
        <v>88065565757</v>
      </c>
      <c r="B404">
        <v>44095</v>
      </c>
      <c r="C404" t="s">
        <v>464</v>
      </c>
      <c r="D404" t="s">
        <v>1145</v>
      </c>
      <c r="E404" t="s">
        <v>90</v>
      </c>
      <c r="F404" t="s">
        <v>42</v>
      </c>
      <c r="G404" t="s">
        <v>943</v>
      </c>
      <c r="H404" t="s">
        <v>43</v>
      </c>
      <c r="I404" t="s">
        <v>104</v>
      </c>
      <c r="J404" t="s">
        <v>925</v>
      </c>
      <c r="K404" t="s">
        <v>926</v>
      </c>
      <c r="L404">
        <v>14</v>
      </c>
      <c r="M404">
        <v>11</v>
      </c>
      <c r="N404">
        <v>89</v>
      </c>
      <c r="O404">
        <f>StoreData!$N404*StoreData!$L404</f>
        <v>1246</v>
      </c>
      <c r="P404">
        <f>StoreData!$N404*StoreData!$M404</f>
        <v>979</v>
      </c>
      <c r="Q404">
        <f>StoreData!$O404-StoreData!$P404</f>
        <v>267</v>
      </c>
      <c r="R404">
        <f>MONTH(StoreData!$B404)</f>
        <v>9</v>
      </c>
      <c r="S404" t="str">
        <f>IF(StoreData!$R404=9,"August","Sept")</f>
        <v>August</v>
      </c>
    </row>
    <row r="405" spans="1:19" x14ac:dyDescent="0.3">
      <c r="A405">
        <v>88065565758</v>
      </c>
      <c r="B405">
        <v>44096</v>
      </c>
      <c r="C405" t="s">
        <v>465</v>
      </c>
      <c r="D405" t="s">
        <v>1146</v>
      </c>
      <c r="E405" t="s">
        <v>68</v>
      </c>
      <c r="F405" t="s">
        <v>45</v>
      </c>
      <c r="G405" t="s">
        <v>943</v>
      </c>
      <c r="H405" t="s">
        <v>46</v>
      </c>
      <c r="I405" t="s">
        <v>104</v>
      </c>
      <c r="J405" t="s">
        <v>938</v>
      </c>
      <c r="K405" t="s">
        <v>926</v>
      </c>
      <c r="L405">
        <v>30</v>
      </c>
      <c r="M405">
        <v>27</v>
      </c>
      <c r="N405">
        <v>77</v>
      </c>
      <c r="O405">
        <f>StoreData!$N405*StoreData!$L405</f>
        <v>2310</v>
      </c>
      <c r="P405">
        <f>StoreData!$N405*StoreData!$M405</f>
        <v>2079</v>
      </c>
      <c r="Q405">
        <f>StoreData!$O405-StoreData!$P405</f>
        <v>231</v>
      </c>
      <c r="R405">
        <f>MONTH(StoreData!$B405)</f>
        <v>9</v>
      </c>
      <c r="S405" t="str">
        <f>IF(StoreData!$R405=9,"August","Sept")</f>
        <v>August</v>
      </c>
    </row>
    <row r="406" spans="1:19" x14ac:dyDescent="0.3">
      <c r="A406">
        <v>88065565759</v>
      </c>
      <c r="B406">
        <v>44097</v>
      </c>
      <c r="C406" t="s">
        <v>466</v>
      </c>
      <c r="D406" t="s">
        <v>1145</v>
      </c>
      <c r="E406" t="s">
        <v>70</v>
      </c>
      <c r="F406" t="s">
        <v>48</v>
      </c>
      <c r="G406" t="s">
        <v>944</v>
      </c>
      <c r="H406" t="s">
        <v>49</v>
      </c>
      <c r="I406" t="s">
        <v>104</v>
      </c>
      <c r="J406" t="s">
        <v>939</v>
      </c>
      <c r="K406" t="s">
        <v>926</v>
      </c>
      <c r="L406">
        <v>16</v>
      </c>
      <c r="M406">
        <v>13</v>
      </c>
      <c r="N406">
        <v>68</v>
      </c>
      <c r="O406">
        <f>StoreData!$N406*StoreData!$L406</f>
        <v>1088</v>
      </c>
      <c r="P406">
        <f>StoreData!$N406*StoreData!$M406</f>
        <v>884</v>
      </c>
      <c r="Q406">
        <f>StoreData!$O406-StoreData!$P406</f>
        <v>204</v>
      </c>
      <c r="R406">
        <f>MONTH(StoreData!$B406)</f>
        <v>9</v>
      </c>
      <c r="S406" t="str">
        <f>IF(StoreData!$R406=9,"August","Sept")</f>
        <v>August</v>
      </c>
    </row>
    <row r="407" spans="1:19" x14ac:dyDescent="0.3">
      <c r="A407">
        <v>88065565760</v>
      </c>
      <c r="B407">
        <v>44098</v>
      </c>
      <c r="C407" t="s">
        <v>467</v>
      </c>
      <c r="D407" t="s">
        <v>1146</v>
      </c>
      <c r="E407" t="s">
        <v>72</v>
      </c>
      <c r="F407" t="s">
        <v>38</v>
      </c>
      <c r="G407" t="s">
        <v>944</v>
      </c>
      <c r="H407" t="s">
        <v>39</v>
      </c>
      <c r="I407" t="s">
        <v>104</v>
      </c>
      <c r="J407" t="s">
        <v>927</v>
      </c>
      <c r="K407" t="s">
        <v>941</v>
      </c>
      <c r="L407">
        <v>9</v>
      </c>
      <c r="M407">
        <v>6</v>
      </c>
      <c r="N407">
        <v>15</v>
      </c>
      <c r="O407">
        <f>StoreData!$N407*StoreData!$L407</f>
        <v>135</v>
      </c>
      <c r="P407">
        <f>StoreData!$N407*StoreData!$M407</f>
        <v>90</v>
      </c>
      <c r="Q407">
        <f>StoreData!$O407-StoreData!$P407</f>
        <v>45</v>
      </c>
      <c r="R407">
        <f>MONTH(StoreData!$B407)</f>
        <v>9</v>
      </c>
      <c r="S407" t="str">
        <f>IF(StoreData!$R407=9,"August","Sept")</f>
        <v>August</v>
      </c>
    </row>
    <row r="408" spans="1:19" x14ac:dyDescent="0.3">
      <c r="A408">
        <v>88065565761</v>
      </c>
      <c r="B408">
        <v>44099</v>
      </c>
      <c r="C408" t="s">
        <v>468</v>
      </c>
      <c r="D408" t="s">
        <v>1146</v>
      </c>
      <c r="E408" t="s">
        <v>14</v>
      </c>
      <c r="F408" t="s">
        <v>38</v>
      </c>
      <c r="G408" t="s">
        <v>944</v>
      </c>
      <c r="H408" t="s">
        <v>39</v>
      </c>
      <c r="I408" t="s">
        <v>104</v>
      </c>
      <c r="J408" t="s">
        <v>928</v>
      </c>
      <c r="K408" t="s">
        <v>941</v>
      </c>
      <c r="L408">
        <v>5</v>
      </c>
      <c r="M408">
        <v>2</v>
      </c>
      <c r="N408">
        <v>47</v>
      </c>
      <c r="O408">
        <f>StoreData!$N408*StoreData!$L408</f>
        <v>235</v>
      </c>
      <c r="P408">
        <f>StoreData!$N408*StoreData!$M408</f>
        <v>94</v>
      </c>
      <c r="Q408">
        <f>StoreData!$O408-StoreData!$P408</f>
        <v>141</v>
      </c>
      <c r="R408">
        <f>MONTH(StoreData!$B408)</f>
        <v>9</v>
      </c>
      <c r="S408" t="str">
        <f>IF(StoreData!$R408=9,"August","Sept")</f>
        <v>August</v>
      </c>
    </row>
    <row r="409" spans="1:19" x14ac:dyDescent="0.3">
      <c r="A409">
        <v>88065565762</v>
      </c>
      <c r="B409">
        <v>44103</v>
      </c>
      <c r="C409" t="s">
        <v>469</v>
      </c>
      <c r="D409" t="s">
        <v>1146</v>
      </c>
      <c r="E409" t="s">
        <v>15</v>
      </c>
      <c r="F409" t="s">
        <v>42</v>
      </c>
      <c r="G409" t="s">
        <v>943</v>
      </c>
      <c r="H409" t="s">
        <v>43</v>
      </c>
      <c r="I409" t="s">
        <v>104</v>
      </c>
      <c r="J409" t="s">
        <v>929</v>
      </c>
      <c r="K409" t="s">
        <v>941</v>
      </c>
      <c r="L409">
        <v>18</v>
      </c>
      <c r="M409">
        <v>15</v>
      </c>
      <c r="N409">
        <v>6</v>
      </c>
      <c r="O409">
        <f>StoreData!$N409*StoreData!$L409</f>
        <v>108</v>
      </c>
      <c r="P409">
        <f>StoreData!$N409*StoreData!$M409</f>
        <v>90</v>
      </c>
      <c r="Q409">
        <f>StoreData!$O409-StoreData!$P409</f>
        <v>18</v>
      </c>
      <c r="R409">
        <f>MONTH(StoreData!$B409)</f>
        <v>9</v>
      </c>
      <c r="S409" t="str">
        <f>IF(StoreData!$R409=9,"August","Sept")</f>
        <v>August</v>
      </c>
    </row>
    <row r="410" spans="1:19" x14ac:dyDescent="0.3">
      <c r="A410">
        <v>88065565763</v>
      </c>
      <c r="B410">
        <v>44102</v>
      </c>
      <c r="C410" t="s">
        <v>470</v>
      </c>
      <c r="D410" t="s">
        <v>1145</v>
      </c>
      <c r="E410" t="s">
        <v>59</v>
      </c>
      <c r="F410" t="s">
        <v>45</v>
      </c>
      <c r="G410" t="s">
        <v>943</v>
      </c>
      <c r="H410" t="s">
        <v>46</v>
      </c>
      <c r="I410" t="s">
        <v>104</v>
      </c>
      <c r="J410" t="s">
        <v>930</v>
      </c>
      <c r="K410" t="s">
        <v>941</v>
      </c>
      <c r="L410">
        <v>10</v>
      </c>
      <c r="M410">
        <v>7</v>
      </c>
      <c r="N410">
        <v>10</v>
      </c>
      <c r="O410">
        <f>StoreData!$N410*StoreData!$L410</f>
        <v>100</v>
      </c>
      <c r="P410">
        <f>StoreData!$N410*StoreData!$M410</f>
        <v>70</v>
      </c>
      <c r="Q410">
        <f>StoreData!$O410-StoreData!$P410</f>
        <v>30</v>
      </c>
      <c r="R410">
        <f>MONTH(StoreData!$B410)</f>
        <v>9</v>
      </c>
      <c r="S410" t="str">
        <f>IF(StoreData!$R410=9,"August","Sept")</f>
        <v>August</v>
      </c>
    </row>
    <row r="411" spans="1:19" x14ac:dyDescent="0.3">
      <c r="A411">
        <v>88065565764</v>
      </c>
      <c r="B411">
        <v>44102</v>
      </c>
      <c r="C411" t="s">
        <v>471</v>
      </c>
      <c r="D411" t="s">
        <v>1146</v>
      </c>
      <c r="E411" t="s">
        <v>60</v>
      </c>
      <c r="F411" t="s">
        <v>48</v>
      </c>
      <c r="G411" t="s">
        <v>944</v>
      </c>
      <c r="H411" t="s">
        <v>49</v>
      </c>
      <c r="I411" t="s">
        <v>104</v>
      </c>
      <c r="J411" t="s">
        <v>931</v>
      </c>
      <c r="K411" t="s">
        <v>941</v>
      </c>
      <c r="L411">
        <v>20</v>
      </c>
      <c r="M411">
        <v>17</v>
      </c>
      <c r="N411">
        <v>11</v>
      </c>
      <c r="O411">
        <f>StoreData!$N411*StoreData!$L411</f>
        <v>220</v>
      </c>
      <c r="P411">
        <f>StoreData!$N411*StoreData!$M411</f>
        <v>187</v>
      </c>
      <c r="Q411">
        <f>StoreData!$O411-StoreData!$P411</f>
        <v>33</v>
      </c>
      <c r="R411">
        <f>MONTH(StoreData!$B411)</f>
        <v>9</v>
      </c>
      <c r="S411" t="str">
        <f>IF(StoreData!$R411=9,"August","Sept")</f>
        <v>August</v>
      </c>
    </row>
    <row r="412" spans="1:19" x14ac:dyDescent="0.3">
      <c r="A412">
        <v>88065565765</v>
      </c>
      <c r="B412">
        <v>44103</v>
      </c>
      <c r="C412" t="s">
        <v>472</v>
      </c>
      <c r="D412" t="s">
        <v>1145</v>
      </c>
      <c r="E412" t="s">
        <v>61</v>
      </c>
      <c r="F412" t="s">
        <v>38</v>
      </c>
      <c r="G412" t="s">
        <v>944</v>
      </c>
      <c r="H412" t="s">
        <v>39</v>
      </c>
      <c r="I412" t="s">
        <v>104</v>
      </c>
      <c r="J412" t="s">
        <v>932</v>
      </c>
      <c r="K412" t="s">
        <v>941</v>
      </c>
      <c r="L412">
        <v>70</v>
      </c>
      <c r="M412">
        <v>67</v>
      </c>
      <c r="N412">
        <v>60</v>
      </c>
      <c r="O412">
        <f>StoreData!$N412*StoreData!$L412</f>
        <v>4200</v>
      </c>
      <c r="P412">
        <f>StoreData!$N412*StoreData!$M412</f>
        <v>4020</v>
      </c>
      <c r="Q412">
        <f>StoreData!$O412-StoreData!$P412</f>
        <v>180</v>
      </c>
      <c r="R412">
        <f>MONTH(StoreData!$B412)</f>
        <v>9</v>
      </c>
      <c r="S412" t="str">
        <f>IF(StoreData!$R412=9,"August","Sept")</f>
        <v>August</v>
      </c>
    </row>
    <row r="413" spans="1:19" x14ac:dyDescent="0.3">
      <c r="A413">
        <v>88065565766</v>
      </c>
      <c r="B413">
        <v>44104</v>
      </c>
      <c r="C413" t="s">
        <v>473</v>
      </c>
      <c r="D413" t="s">
        <v>1146</v>
      </c>
      <c r="E413" t="s">
        <v>94</v>
      </c>
      <c r="F413" t="s">
        <v>38</v>
      </c>
      <c r="G413" t="s">
        <v>944</v>
      </c>
      <c r="H413" t="s">
        <v>39</v>
      </c>
      <c r="I413" t="s">
        <v>40</v>
      </c>
      <c r="J413" t="s">
        <v>940</v>
      </c>
      <c r="K413" t="s">
        <v>941</v>
      </c>
      <c r="L413">
        <v>15</v>
      </c>
      <c r="M413">
        <v>12</v>
      </c>
      <c r="N413">
        <v>89</v>
      </c>
      <c r="O413">
        <f>StoreData!$N413*StoreData!$L413</f>
        <v>1335</v>
      </c>
      <c r="P413">
        <f>StoreData!$N413*StoreData!$M413</f>
        <v>1068</v>
      </c>
      <c r="Q413">
        <f>StoreData!$O413-StoreData!$P413</f>
        <v>267</v>
      </c>
      <c r="R413">
        <f>MONTH(StoreData!$B413)</f>
        <v>9</v>
      </c>
      <c r="S413" t="str">
        <f>IF(StoreData!$R413=9,"August","Sept")</f>
        <v>August</v>
      </c>
    </row>
    <row r="414" spans="1:19" x14ac:dyDescent="0.3">
      <c r="A414">
        <v>88065565767</v>
      </c>
      <c r="B414">
        <v>44094</v>
      </c>
      <c r="C414" t="s">
        <v>474</v>
      </c>
      <c r="D414" t="s">
        <v>1146</v>
      </c>
      <c r="E414" t="s">
        <v>96</v>
      </c>
      <c r="F414" t="s">
        <v>42</v>
      </c>
      <c r="G414" t="s">
        <v>943</v>
      </c>
      <c r="H414" t="s">
        <v>43</v>
      </c>
      <c r="I414" t="s">
        <v>40</v>
      </c>
      <c r="J414" t="s">
        <v>933</v>
      </c>
      <c r="K414" t="s">
        <v>941</v>
      </c>
      <c r="L414">
        <v>12</v>
      </c>
      <c r="M414">
        <v>9</v>
      </c>
      <c r="N414">
        <v>77</v>
      </c>
      <c r="O414">
        <f>StoreData!$N414*StoreData!$L414</f>
        <v>924</v>
      </c>
      <c r="P414">
        <f>StoreData!$N414*StoreData!$M414</f>
        <v>693</v>
      </c>
      <c r="Q414">
        <f>StoreData!$O414-StoreData!$P414</f>
        <v>231</v>
      </c>
      <c r="R414">
        <f>MONTH(StoreData!$B414)</f>
        <v>9</v>
      </c>
      <c r="S414" t="str">
        <f>IF(StoreData!$R414=9,"August","Sept")</f>
        <v>August</v>
      </c>
    </row>
    <row r="415" spans="1:19" x14ac:dyDescent="0.3">
      <c r="A415">
        <v>88065565768</v>
      </c>
      <c r="B415">
        <v>44095</v>
      </c>
      <c r="C415" t="s">
        <v>475</v>
      </c>
      <c r="D415" t="s">
        <v>1145</v>
      </c>
      <c r="E415" t="s">
        <v>16</v>
      </c>
      <c r="F415" t="s">
        <v>45</v>
      </c>
      <c r="G415" t="s">
        <v>943</v>
      </c>
      <c r="H415" t="s">
        <v>46</v>
      </c>
      <c r="I415" t="s">
        <v>40</v>
      </c>
      <c r="J415" t="s">
        <v>934</v>
      </c>
      <c r="K415" t="s">
        <v>941</v>
      </c>
      <c r="L415">
        <v>18</v>
      </c>
      <c r="M415">
        <v>15</v>
      </c>
      <c r="N415">
        <v>68</v>
      </c>
      <c r="O415">
        <f>StoreData!$N415*StoreData!$L415</f>
        <v>1224</v>
      </c>
      <c r="P415">
        <f>StoreData!$N415*StoreData!$M415</f>
        <v>1020</v>
      </c>
      <c r="Q415">
        <f>StoreData!$O415-StoreData!$P415</f>
        <v>204</v>
      </c>
      <c r="R415">
        <f>MONTH(StoreData!$B415)</f>
        <v>9</v>
      </c>
      <c r="S415" t="str">
        <f>IF(StoreData!$R415=9,"August","Sept")</f>
        <v>August</v>
      </c>
    </row>
    <row r="416" spans="1:19" x14ac:dyDescent="0.3">
      <c r="A416">
        <v>88065565769</v>
      </c>
      <c r="B416">
        <v>44096</v>
      </c>
      <c r="C416" t="s">
        <v>476</v>
      </c>
      <c r="D416" t="s">
        <v>1146</v>
      </c>
      <c r="E416" t="s">
        <v>17</v>
      </c>
      <c r="F416" t="s">
        <v>48</v>
      </c>
      <c r="G416" t="s">
        <v>944</v>
      </c>
      <c r="H416" t="s">
        <v>49</v>
      </c>
      <c r="I416" t="s">
        <v>40</v>
      </c>
      <c r="J416" t="s">
        <v>935</v>
      </c>
      <c r="K416" t="s">
        <v>941</v>
      </c>
      <c r="L416">
        <v>23</v>
      </c>
      <c r="M416">
        <v>20</v>
      </c>
      <c r="N416">
        <v>15</v>
      </c>
      <c r="O416">
        <f>StoreData!$N416*StoreData!$L416</f>
        <v>345</v>
      </c>
      <c r="P416">
        <f>StoreData!$N416*StoreData!$M416</f>
        <v>300</v>
      </c>
      <c r="Q416">
        <f>StoreData!$O416-StoreData!$P416</f>
        <v>45</v>
      </c>
      <c r="R416">
        <f>MONTH(StoreData!$B416)</f>
        <v>9</v>
      </c>
      <c r="S416" t="str">
        <f>IF(StoreData!$R416=9,"August","Sept")</f>
        <v>August</v>
      </c>
    </row>
    <row r="417" spans="1:19" x14ac:dyDescent="0.3">
      <c r="A417">
        <v>88065565770</v>
      </c>
      <c r="B417">
        <v>44097</v>
      </c>
      <c r="C417" t="s">
        <v>477</v>
      </c>
      <c r="D417" t="s">
        <v>1146</v>
      </c>
      <c r="E417" t="s">
        <v>16</v>
      </c>
      <c r="F417" t="s">
        <v>38</v>
      </c>
      <c r="G417" t="s">
        <v>944</v>
      </c>
      <c r="H417" t="s">
        <v>39</v>
      </c>
      <c r="I417" t="s">
        <v>40</v>
      </c>
      <c r="J417" t="s">
        <v>936</v>
      </c>
      <c r="K417" t="s">
        <v>941</v>
      </c>
      <c r="L417">
        <v>9</v>
      </c>
      <c r="M417">
        <v>6</v>
      </c>
      <c r="N417">
        <v>47</v>
      </c>
      <c r="O417">
        <f>StoreData!$N417*StoreData!$L417</f>
        <v>423</v>
      </c>
      <c r="P417">
        <f>StoreData!$N417*StoreData!$M417</f>
        <v>282</v>
      </c>
      <c r="Q417">
        <f>StoreData!$O417-StoreData!$P417</f>
        <v>141</v>
      </c>
      <c r="R417">
        <f>MONTH(StoreData!$B417)</f>
        <v>9</v>
      </c>
      <c r="S417" t="str">
        <f>IF(StoreData!$R417=9,"August","Sept")</f>
        <v>August</v>
      </c>
    </row>
    <row r="418" spans="1:19" x14ac:dyDescent="0.3">
      <c r="A418">
        <v>88065565771</v>
      </c>
      <c r="B418">
        <v>44098</v>
      </c>
      <c r="C418" t="s">
        <v>478</v>
      </c>
      <c r="D418" t="s">
        <v>1145</v>
      </c>
      <c r="E418" t="s">
        <v>17</v>
      </c>
      <c r="F418" t="s">
        <v>38</v>
      </c>
      <c r="G418" t="s">
        <v>944</v>
      </c>
      <c r="H418" t="s">
        <v>39</v>
      </c>
      <c r="I418" t="s">
        <v>40</v>
      </c>
      <c r="J418" t="s">
        <v>937</v>
      </c>
      <c r="K418" t="s">
        <v>941</v>
      </c>
      <c r="L418">
        <v>18</v>
      </c>
      <c r="M418">
        <v>15</v>
      </c>
      <c r="N418">
        <v>6</v>
      </c>
      <c r="O418">
        <f>StoreData!$N418*StoreData!$L418</f>
        <v>108</v>
      </c>
      <c r="P418">
        <f>StoreData!$N418*StoreData!$M418</f>
        <v>90</v>
      </c>
      <c r="Q418">
        <f>StoreData!$O418-StoreData!$P418</f>
        <v>18</v>
      </c>
      <c r="R418">
        <f>MONTH(StoreData!$B418)</f>
        <v>9</v>
      </c>
      <c r="S418" t="str">
        <f>IF(StoreData!$R418=9,"August","Sept")</f>
        <v>August</v>
      </c>
    </row>
    <row r="419" spans="1:19" x14ac:dyDescent="0.3">
      <c r="A419">
        <v>88065565772</v>
      </c>
      <c r="B419">
        <v>44099</v>
      </c>
      <c r="C419" t="s">
        <v>479</v>
      </c>
      <c r="D419" t="s">
        <v>1146</v>
      </c>
      <c r="E419" t="s">
        <v>18</v>
      </c>
      <c r="F419" t="s">
        <v>42</v>
      </c>
      <c r="G419" t="s">
        <v>943</v>
      </c>
      <c r="H419" t="s">
        <v>43</v>
      </c>
      <c r="I419" t="s">
        <v>40</v>
      </c>
      <c r="J419" t="s">
        <v>928</v>
      </c>
      <c r="K419" t="s">
        <v>941</v>
      </c>
      <c r="L419">
        <v>5</v>
      </c>
      <c r="M419">
        <v>2</v>
      </c>
      <c r="N419">
        <v>10</v>
      </c>
      <c r="O419">
        <f>StoreData!$N419*StoreData!$L419</f>
        <v>50</v>
      </c>
      <c r="P419">
        <f>StoreData!$N419*StoreData!$M419</f>
        <v>20</v>
      </c>
      <c r="Q419">
        <f>StoreData!$O419-StoreData!$P419</f>
        <v>30</v>
      </c>
      <c r="R419">
        <f>MONTH(StoreData!$B419)</f>
        <v>9</v>
      </c>
      <c r="S419" t="str">
        <f>IF(StoreData!$R419=9,"August","Sept")</f>
        <v>August</v>
      </c>
    </row>
    <row r="420" spans="1:19" x14ac:dyDescent="0.3">
      <c r="A420">
        <v>88065565773</v>
      </c>
      <c r="B420">
        <v>44103</v>
      </c>
      <c r="C420" t="s">
        <v>480</v>
      </c>
      <c r="D420" t="s">
        <v>1146</v>
      </c>
      <c r="E420" t="s">
        <v>19</v>
      </c>
      <c r="F420" t="s">
        <v>45</v>
      </c>
      <c r="G420" t="s">
        <v>943</v>
      </c>
      <c r="H420" t="s">
        <v>46</v>
      </c>
      <c r="I420" t="s">
        <v>40</v>
      </c>
      <c r="J420" t="s">
        <v>909</v>
      </c>
      <c r="K420" t="s">
        <v>926</v>
      </c>
      <c r="L420">
        <v>14</v>
      </c>
      <c r="M420">
        <v>11</v>
      </c>
      <c r="N420">
        <v>11</v>
      </c>
      <c r="O420">
        <f>StoreData!$N420*StoreData!$L420</f>
        <v>154</v>
      </c>
      <c r="P420">
        <f>StoreData!$N420*StoreData!$M420</f>
        <v>121</v>
      </c>
      <c r="Q420">
        <f>StoreData!$O420-StoreData!$P420</f>
        <v>33</v>
      </c>
      <c r="R420">
        <f>MONTH(StoreData!$B420)</f>
        <v>9</v>
      </c>
      <c r="S420" t="str">
        <f>IF(StoreData!$R420=9,"August","Sept")</f>
        <v>August</v>
      </c>
    </row>
    <row r="421" spans="1:19" x14ac:dyDescent="0.3">
      <c r="A421">
        <v>88065565774</v>
      </c>
      <c r="B421">
        <v>44102</v>
      </c>
      <c r="C421" t="s">
        <v>481</v>
      </c>
      <c r="D421" t="s">
        <v>1146</v>
      </c>
      <c r="E421" t="s">
        <v>20</v>
      </c>
      <c r="F421" t="s">
        <v>48</v>
      </c>
      <c r="G421" t="s">
        <v>944</v>
      </c>
      <c r="H421" t="s">
        <v>49</v>
      </c>
      <c r="I421" t="s">
        <v>40</v>
      </c>
      <c r="J421" t="s">
        <v>910</v>
      </c>
      <c r="K421" t="s">
        <v>926</v>
      </c>
      <c r="L421">
        <v>6</v>
      </c>
      <c r="M421">
        <v>3</v>
      </c>
      <c r="N421">
        <v>60</v>
      </c>
      <c r="O421">
        <f>StoreData!$N421*StoreData!$L421</f>
        <v>360</v>
      </c>
      <c r="P421">
        <f>StoreData!$N421*StoreData!$M421</f>
        <v>180</v>
      </c>
      <c r="Q421">
        <f>StoreData!$O421-StoreData!$P421</f>
        <v>180</v>
      </c>
      <c r="R421">
        <f>MONTH(StoreData!$B421)</f>
        <v>9</v>
      </c>
      <c r="S421" t="str">
        <f>IF(StoreData!$R421=9,"August","Sept")</f>
        <v>August</v>
      </c>
    </row>
    <row r="422" spans="1:19" x14ac:dyDescent="0.3">
      <c r="A422">
        <v>88065565775</v>
      </c>
      <c r="B422">
        <v>44102</v>
      </c>
      <c r="C422" t="s">
        <v>482</v>
      </c>
      <c r="D422" t="s">
        <v>1146</v>
      </c>
      <c r="E422" t="s">
        <v>1</v>
      </c>
      <c r="F422" t="s">
        <v>38</v>
      </c>
      <c r="G422" t="s">
        <v>944</v>
      </c>
      <c r="H422" t="s">
        <v>39</v>
      </c>
      <c r="I422" t="s">
        <v>40</v>
      </c>
      <c r="J422" t="s">
        <v>930</v>
      </c>
      <c r="K422" t="s">
        <v>941</v>
      </c>
      <c r="L422">
        <v>10</v>
      </c>
      <c r="M422">
        <v>7</v>
      </c>
      <c r="N422">
        <v>89</v>
      </c>
      <c r="O422">
        <f>StoreData!$N422*StoreData!$L422</f>
        <v>890</v>
      </c>
      <c r="P422">
        <f>StoreData!$N422*StoreData!$M422</f>
        <v>623</v>
      </c>
      <c r="Q422">
        <f>StoreData!$O422-StoreData!$P422</f>
        <v>267</v>
      </c>
      <c r="R422">
        <f>MONTH(StoreData!$B422)</f>
        <v>9</v>
      </c>
      <c r="S422" t="str">
        <f>IF(StoreData!$R422=9,"August","Sept")</f>
        <v>August</v>
      </c>
    </row>
    <row r="423" spans="1:19" x14ac:dyDescent="0.3">
      <c r="A423">
        <v>88065565776</v>
      </c>
      <c r="B423">
        <v>44103</v>
      </c>
      <c r="C423" t="s">
        <v>483</v>
      </c>
      <c r="D423" t="s">
        <v>1145</v>
      </c>
      <c r="E423" t="s">
        <v>2</v>
      </c>
      <c r="F423" t="s">
        <v>38</v>
      </c>
      <c r="G423" t="s">
        <v>944</v>
      </c>
      <c r="H423" t="s">
        <v>39</v>
      </c>
      <c r="I423" t="s">
        <v>40</v>
      </c>
      <c r="J423" t="s">
        <v>911</v>
      </c>
      <c r="K423" t="s">
        <v>926</v>
      </c>
      <c r="L423">
        <v>13</v>
      </c>
      <c r="M423">
        <v>10</v>
      </c>
      <c r="N423">
        <v>77</v>
      </c>
      <c r="O423">
        <f>StoreData!$N423*StoreData!$L423</f>
        <v>1001</v>
      </c>
      <c r="P423">
        <f>StoreData!$N423*StoreData!$M423</f>
        <v>770</v>
      </c>
      <c r="Q423">
        <f>StoreData!$O423-StoreData!$P423</f>
        <v>231</v>
      </c>
      <c r="R423">
        <f>MONTH(StoreData!$B423)</f>
        <v>9</v>
      </c>
      <c r="S423" t="str">
        <f>IF(StoreData!$R423=9,"August","Sept")</f>
        <v>August</v>
      </c>
    </row>
    <row r="424" spans="1:19" x14ac:dyDescent="0.3">
      <c r="A424">
        <v>88065565777</v>
      </c>
      <c r="B424">
        <v>44104</v>
      </c>
      <c r="C424" t="s">
        <v>484</v>
      </c>
      <c r="D424" t="s">
        <v>1145</v>
      </c>
      <c r="E424" t="s">
        <v>3</v>
      </c>
      <c r="F424" t="s">
        <v>42</v>
      </c>
      <c r="G424" t="s">
        <v>943</v>
      </c>
      <c r="H424" t="s">
        <v>43</v>
      </c>
      <c r="I424" t="s">
        <v>40</v>
      </c>
      <c r="J424" t="s">
        <v>931</v>
      </c>
      <c r="K424" t="s">
        <v>941</v>
      </c>
      <c r="L424">
        <v>20</v>
      </c>
      <c r="M424">
        <v>17</v>
      </c>
      <c r="N424">
        <v>68</v>
      </c>
      <c r="O424">
        <f>StoreData!$N424*StoreData!$L424</f>
        <v>1360</v>
      </c>
      <c r="P424">
        <f>StoreData!$N424*StoreData!$M424</f>
        <v>1156</v>
      </c>
      <c r="Q424">
        <f>StoreData!$O424-StoreData!$P424</f>
        <v>204</v>
      </c>
      <c r="R424">
        <f>MONTH(StoreData!$B424)</f>
        <v>9</v>
      </c>
      <c r="S424" t="str">
        <f>IF(StoreData!$R424=9,"August","Sept")</f>
        <v>August</v>
      </c>
    </row>
    <row r="425" spans="1:19" x14ac:dyDescent="0.3">
      <c r="A425">
        <v>88065565778</v>
      </c>
      <c r="B425">
        <v>44044</v>
      </c>
      <c r="C425" t="s">
        <v>485</v>
      </c>
      <c r="D425" t="s">
        <v>1145</v>
      </c>
      <c r="E425" t="s">
        <v>4</v>
      </c>
      <c r="F425" t="s">
        <v>45</v>
      </c>
      <c r="G425" t="s">
        <v>943</v>
      </c>
      <c r="H425" t="s">
        <v>46</v>
      </c>
      <c r="I425" t="s">
        <v>40</v>
      </c>
      <c r="J425" t="s">
        <v>912</v>
      </c>
      <c r="K425" t="s">
        <v>926</v>
      </c>
      <c r="L425">
        <v>15</v>
      </c>
      <c r="M425">
        <v>12</v>
      </c>
      <c r="N425">
        <v>15</v>
      </c>
      <c r="O425">
        <f>StoreData!$N425*StoreData!$L425</f>
        <v>225</v>
      </c>
      <c r="P425">
        <f>StoreData!$N425*StoreData!$M425</f>
        <v>180</v>
      </c>
      <c r="Q425">
        <f>StoreData!$O425-StoreData!$P425</f>
        <v>45</v>
      </c>
      <c r="R425">
        <f>MONTH(StoreData!$B425)</f>
        <v>8</v>
      </c>
      <c r="S425" t="str">
        <f>IF(StoreData!$R425=9,"August","Sept")</f>
        <v>Sept</v>
      </c>
    </row>
    <row r="426" spans="1:19" x14ac:dyDescent="0.3">
      <c r="A426">
        <v>88065565779</v>
      </c>
      <c r="B426">
        <v>44045</v>
      </c>
      <c r="C426" t="s">
        <v>486</v>
      </c>
      <c r="D426" t="s">
        <v>1146</v>
      </c>
      <c r="E426" t="s">
        <v>5</v>
      </c>
      <c r="F426" t="s">
        <v>48</v>
      </c>
      <c r="G426" t="s">
        <v>944</v>
      </c>
      <c r="H426" t="s">
        <v>49</v>
      </c>
      <c r="I426" t="s">
        <v>40</v>
      </c>
      <c r="J426" t="s">
        <v>913</v>
      </c>
      <c r="K426" t="s">
        <v>926</v>
      </c>
      <c r="L426">
        <v>20</v>
      </c>
      <c r="M426">
        <v>17</v>
      </c>
      <c r="N426">
        <v>47</v>
      </c>
      <c r="O426">
        <f>StoreData!$N426*StoreData!$L426</f>
        <v>940</v>
      </c>
      <c r="P426">
        <f>StoreData!$N426*StoreData!$M426</f>
        <v>799</v>
      </c>
      <c r="Q426">
        <f>StoreData!$O426-StoreData!$P426</f>
        <v>141</v>
      </c>
      <c r="R426">
        <f>MONTH(StoreData!$B426)</f>
        <v>8</v>
      </c>
      <c r="S426" t="str">
        <f>IF(StoreData!$R426=9,"August","Sept")</f>
        <v>Sept</v>
      </c>
    </row>
    <row r="427" spans="1:19" x14ac:dyDescent="0.3">
      <c r="A427">
        <v>88065565780</v>
      </c>
      <c r="B427">
        <v>44046</v>
      </c>
      <c r="C427" t="s">
        <v>487</v>
      </c>
      <c r="D427" t="s">
        <v>1145</v>
      </c>
      <c r="E427" t="s">
        <v>6</v>
      </c>
      <c r="F427" t="s">
        <v>38</v>
      </c>
      <c r="G427" t="s">
        <v>944</v>
      </c>
      <c r="H427" t="s">
        <v>39</v>
      </c>
      <c r="I427" t="s">
        <v>40</v>
      </c>
      <c r="J427" t="s">
        <v>914</v>
      </c>
      <c r="K427" t="s">
        <v>926</v>
      </c>
      <c r="L427">
        <v>12</v>
      </c>
      <c r="M427">
        <v>9</v>
      </c>
      <c r="N427">
        <v>6</v>
      </c>
      <c r="O427">
        <f>StoreData!$N427*StoreData!$L427</f>
        <v>72</v>
      </c>
      <c r="P427">
        <f>StoreData!$N427*StoreData!$M427</f>
        <v>54</v>
      </c>
      <c r="Q427">
        <f>StoreData!$O427-StoreData!$P427</f>
        <v>18</v>
      </c>
      <c r="R427">
        <f>MONTH(StoreData!$B427)</f>
        <v>8</v>
      </c>
      <c r="S427" t="str">
        <f>IF(StoreData!$R427=9,"August","Sept")</f>
        <v>Sept</v>
      </c>
    </row>
    <row r="428" spans="1:19" x14ac:dyDescent="0.3">
      <c r="A428">
        <v>88065565781</v>
      </c>
      <c r="B428">
        <v>44047</v>
      </c>
      <c r="C428" t="s">
        <v>488</v>
      </c>
      <c r="D428" t="s">
        <v>1145</v>
      </c>
      <c r="E428" t="s">
        <v>7</v>
      </c>
      <c r="F428" t="s">
        <v>38</v>
      </c>
      <c r="G428" t="s">
        <v>944</v>
      </c>
      <c r="H428" t="s">
        <v>39</v>
      </c>
      <c r="I428" t="s">
        <v>40</v>
      </c>
      <c r="J428" t="s">
        <v>915</v>
      </c>
      <c r="K428" t="s">
        <v>926</v>
      </c>
      <c r="L428">
        <v>16</v>
      </c>
      <c r="M428">
        <v>13</v>
      </c>
      <c r="N428">
        <v>10</v>
      </c>
      <c r="O428">
        <f>StoreData!$N428*StoreData!$L428</f>
        <v>160</v>
      </c>
      <c r="P428">
        <f>StoreData!$N428*StoreData!$M428</f>
        <v>130</v>
      </c>
      <c r="Q428">
        <f>StoreData!$O428-StoreData!$P428</f>
        <v>30</v>
      </c>
      <c r="R428">
        <f>MONTH(StoreData!$B428)</f>
        <v>8</v>
      </c>
      <c r="S428" t="str">
        <f>IF(StoreData!$R428=9,"August","Sept")</f>
        <v>Sept</v>
      </c>
    </row>
    <row r="429" spans="1:19" x14ac:dyDescent="0.3">
      <c r="A429">
        <v>88065565782</v>
      </c>
      <c r="B429">
        <v>44048</v>
      </c>
      <c r="C429" t="s">
        <v>489</v>
      </c>
      <c r="D429" t="s">
        <v>1146</v>
      </c>
      <c r="E429" t="s">
        <v>8</v>
      </c>
      <c r="F429" t="s">
        <v>42</v>
      </c>
      <c r="G429" t="s">
        <v>943</v>
      </c>
      <c r="H429" t="s">
        <v>43</v>
      </c>
      <c r="I429" t="s">
        <v>40</v>
      </c>
      <c r="J429" t="s">
        <v>932</v>
      </c>
      <c r="K429" t="s">
        <v>941</v>
      </c>
      <c r="L429">
        <v>70</v>
      </c>
      <c r="M429">
        <v>67</v>
      </c>
      <c r="N429">
        <v>11</v>
      </c>
      <c r="O429">
        <f>StoreData!$N429*StoreData!$L429</f>
        <v>770</v>
      </c>
      <c r="P429">
        <f>StoreData!$N429*StoreData!$M429</f>
        <v>737</v>
      </c>
      <c r="Q429">
        <f>StoreData!$O429-StoreData!$P429</f>
        <v>33</v>
      </c>
      <c r="R429">
        <f>MONTH(StoreData!$B429)</f>
        <v>8</v>
      </c>
      <c r="S429" t="str">
        <f>IF(StoreData!$R429=9,"August","Sept")</f>
        <v>Sept</v>
      </c>
    </row>
    <row r="430" spans="1:19" x14ac:dyDescent="0.3">
      <c r="A430">
        <v>88065565783</v>
      </c>
      <c r="B430">
        <v>44052</v>
      </c>
      <c r="C430" t="s">
        <v>490</v>
      </c>
      <c r="D430" t="s">
        <v>1146</v>
      </c>
      <c r="E430" t="s">
        <v>9</v>
      </c>
      <c r="F430" t="s">
        <v>45</v>
      </c>
      <c r="G430" t="s">
        <v>943</v>
      </c>
      <c r="H430" t="s">
        <v>46</v>
      </c>
      <c r="I430" t="s">
        <v>40</v>
      </c>
      <c r="J430" t="s">
        <v>940</v>
      </c>
      <c r="K430" t="s">
        <v>941</v>
      </c>
      <c r="L430">
        <v>15</v>
      </c>
      <c r="M430">
        <v>12</v>
      </c>
      <c r="N430">
        <v>60</v>
      </c>
      <c r="O430">
        <f>StoreData!$N430*StoreData!$L430</f>
        <v>900</v>
      </c>
      <c r="P430">
        <f>StoreData!$N430*StoreData!$M430</f>
        <v>720</v>
      </c>
      <c r="Q430">
        <f>StoreData!$O430-StoreData!$P430</f>
        <v>180</v>
      </c>
      <c r="R430">
        <f>MONTH(StoreData!$B430)</f>
        <v>8</v>
      </c>
      <c r="S430" t="str">
        <f>IF(StoreData!$R430=9,"August","Sept")</f>
        <v>Sept</v>
      </c>
    </row>
    <row r="431" spans="1:19" x14ac:dyDescent="0.3">
      <c r="A431">
        <v>88065565784</v>
      </c>
      <c r="B431">
        <v>44051</v>
      </c>
      <c r="C431" t="s">
        <v>491</v>
      </c>
      <c r="D431" t="s">
        <v>1146</v>
      </c>
      <c r="E431" t="s">
        <v>10</v>
      </c>
      <c r="F431" t="s">
        <v>48</v>
      </c>
      <c r="G431" t="s">
        <v>944</v>
      </c>
      <c r="H431" t="s">
        <v>49</v>
      </c>
      <c r="I431" t="s">
        <v>40</v>
      </c>
      <c r="J431" t="s">
        <v>915</v>
      </c>
      <c r="K431" t="s">
        <v>926</v>
      </c>
      <c r="L431">
        <v>16</v>
      </c>
      <c r="M431">
        <v>13</v>
      </c>
      <c r="N431">
        <v>89</v>
      </c>
      <c r="O431">
        <f>StoreData!$N431*StoreData!$L431</f>
        <v>1424</v>
      </c>
      <c r="P431">
        <f>StoreData!$N431*StoreData!$M431</f>
        <v>1157</v>
      </c>
      <c r="Q431">
        <f>StoreData!$O431-StoreData!$P431</f>
        <v>267</v>
      </c>
      <c r="R431">
        <f>MONTH(StoreData!$B431)</f>
        <v>8</v>
      </c>
      <c r="S431" t="str">
        <f>IF(StoreData!$R431=9,"August","Sept")</f>
        <v>Sept</v>
      </c>
    </row>
    <row r="432" spans="1:19" x14ac:dyDescent="0.3">
      <c r="A432">
        <v>88065565785</v>
      </c>
      <c r="B432">
        <v>44051</v>
      </c>
      <c r="C432" t="s">
        <v>492</v>
      </c>
      <c r="D432" t="s">
        <v>1145</v>
      </c>
      <c r="E432" t="s">
        <v>11</v>
      </c>
      <c r="F432" t="s">
        <v>38</v>
      </c>
      <c r="G432" t="s">
        <v>944</v>
      </c>
      <c r="H432" t="s">
        <v>39</v>
      </c>
      <c r="I432" t="s">
        <v>40</v>
      </c>
      <c r="J432" t="s">
        <v>916</v>
      </c>
      <c r="K432" t="s">
        <v>926</v>
      </c>
      <c r="L432">
        <v>20</v>
      </c>
      <c r="M432">
        <v>17</v>
      </c>
      <c r="N432">
        <v>77</v>
      </c>
      <c r="O432">
        <f>StoreData!$N432*StoreData!$L432</f>
        <v>1540</v>
      </c>
      <c r="P432">
        <f>StoreData!$N432*StoreData!$M432</f>
        <v>1309</v>
      </c>
      <c r="Q432">
        <f>StoreData!$O432-StoreData!$P432</f>
        <v>231</v>
      </c>
      <c r="R432">
        <f>MONTH(StoreData!$B432)</f>
        <v>8</v>
      </c>
      <c r="S432" t="str">
        <f>IF(StoreData!$R432=9,"August","Sept")</f>
        <v>Sept</v>
      </c>
    </row>
    <row r="433" spans="1:19" x14ac:dyDescent="0.3">
      <c r="A433">
        <v>88065565786</v>
      </c>
      <c r="B433">
        <v>44052</v>
      </c>
      <c r="C433" t="s">
        <v>493</v>
      </c>
      <c r="D433" t="s">
        <v>1145</v>
      </c>
      <c r="E433" t="s">
        <v>12</v>
      </c>
      <c r="F433" t="s">
        <v>38</v>
      </c>
      <c r="G433" t="s">
        <v>944</v>
      </c>
      <c r="H433" t="s">
        <v>39</v>
      </c>
      <c r="I433" t="s">
        <v>40</v>
      </c>
      <c r="J433" t="s">
        <v>917</v>
      </c>
      <c r="K433" t="s">
        <v>926</v>
      </c>
      <c r="L433">
        <v>12</v>
      </c>
      <c r="M433">
        <v>9</v>
      </c>
      <c r="N433">
        <v>68</v>
      </c>
      <c r="O433">
        <f>StoreData!$N433*StoreData!$L433</f>
        <v>816</v>
      </c>
      <c r="P433">
        <f>StoreData!$N433*StoreData!$M433</f>
        <v>612</v>
      </c>
      <c r="Q433">
        <f>StoreData!$O433-StoreData!$P433</f>
        <v>204</v>
      </c>
      <c r="R433">
        <f>MONTH(StoreData!$B433)</f>
        <v>8</v>
      </c>
      <c r="S433" t="str">
        <f>IF(StoreData!$R433=9,"August","Sept")</f>
        <v>Sept</v>
      </c>
    </row>
    <row r="434" spans="1:19" x14ac:dyDescent="0.3">
      <c r="A434">
        <v>88065565787</v>
      </c>
      <c r="B434">
        <v>44053</v>
      </c>
      <c r="C434" t="s">
        <v>494</v>
      </c>
      <c r="D434" t="s">
        <v>1146</v>
      </c>
      <c r="E434" t="s">
        <v>13</v>
      </c>
      <c r="F434" t="s">
        <v>42</v>
      </c>
      <c r="G434" t="s">
        <v>943</v>
      </c>
      <c r="H434" t="s">
        <v>43</v>
      </c>
      <c r="I434" t="s">
        <v>40</v>
      </c>
      <c r="J434" t="s">
        <v>933</v>
      </c>
      <c r="K434" t="s">
        <v>941</v>
      </c>
      <c r="L434">
        <v>12</v>
      </c>
      <c r="M434">
        <v>9</v>
      </c>
      <c r="N434">
        <v>15</v>
      </c>
      <c r="O434">
        <f>StoreData!$N434*StoreData!$L434</f>
        <v>180</v>
      </c>
      <c r="P434">
        <f>StoreData!$N434*StoreData!$M434</f>
        <v>135</v>
      </c>
      <c r="Q434">
        <f>StoreData!$O434-StoreData!$P434</f>
        <v>45</v>
      </c>
      <c r="R434">
        <f>MONTH(StoreData!$B434)</f>
        <v>8</v>
      </c>
      <c r="S434" t="str">
        <f>IF(StoreData!$R434=9,"August","Sept")</f>
        <v>Sept</v>
      </c>
    </row>
    <row r="435" spans="1:19" x14ac:dyDescent="0.3">
      <c r="A435">
        <v>88065565788</v>
      </c>
      <c r="B435">
        <v>44054</v>
      </c>
      <c r="C435" t="s">
        <v>495</v>
      </c>
      <c r="D435" t="s">
        <v>1145</v>
      </c>
      <c r="E435" t="s">
        <v>14</v>
      </c>
      <c r="F435" t="s">
        <v>45</v>
      </c>
      <c r="G435" t="s">
        <v>943</v>
      </c>
      <c r="H435" t="s">
        <v>46</v>
      </c>
      <c r="I435" t="s">
        <v>40</v>
      </c>
      <c r="J435" t="s">
        <v>934</v>
      </c>
      <c r="K435" t="s">
        <v>941</v>
      </c>
      <c r="L435">
        <v>18</v>
      </c>
      <c r="M435">
        <v>15</v>
      </c>
      <c r="N435">
        <v>47</v>
      </c>
      <c r="O435">
        <f>StoreData!$N435*StoreData!$L435</f>
        <v>846</v>
      </c>
      <c r="P435">
        <f>StoreData!$N435*StoreData!$M435</f>
        <v>705</v>
      </c>
      <c r="Q435">
        <f>StoreData!$O435-StoreData!$P435</f>
        <v>141</v>
      </c>
      <c r="R435">
        <f>MONTH(StoreData!$B435)</f>
        <v>8</v>
      </c>
      <c r="S435" t="str">
        <f>IF(StoreData!$R435=9,"August","Sept")</f>
        <v>Sept</v>
      </c>
    </row>
    <row r="436" spans="1:19" x14ac:dyDescent="0.3">
      <c r="A436">
        <v>88065565789</v>
      </c>
      <c r="B436">
        <v>44055</v>
      </c>
      <c r="C436" t="s">
        <v>496</v>
      </c>
      <c r="D436" t="s">
        <v>1145</v>
      </c>
      <c r="E436" t="s">
        <v>15</v>
      </c>
      <c r="F436" t="s">
        <v>48</v>
      </c>
      <c r="G436" t="s">
        <v>944</v>
      </c>
      <c r="H436" t="s">
        <v>49</v>
      </c>
      <c r="I436" t="s">
        <v>40</v>
      </c>
      <c r="J436" t="s">
        <v>918</v>
      </c>
      <c r="K436" t="s">
        <v>926</v>
      </c>
      <c r="L436">
        <v>10</v>
      </c>
      <c r="M436">
        <v>7</v>
      </c>
      <c r="N436">
        <v>6</v>
      </c>
      <c r="O436">
        <f>StoreData!$N436*StoreData!$L436</f>
        <v>60</v>
      </c>
      <c r="P436">
        <f>StoreData!$N436*StoreData!$M436</f>
        <v>42</v>
      </c>
      <c r="Q436">
        <f>StoreData!$O436-StoreData!$P436</f>
        <v>18</v>
      </c>
      <c r="R436">
        <f>MONTH(StoreData!$B436)</f>
        <v>8</v>
      </c>
      <c r="S436" t="str">
        <f>IF(StoreData!$R436=9,"August","Sept")</f>
        <v>Sept</v>
      </c>
    </row>
    <row r="437" spans="1:19" x14ac:dyDescent="0.3">
      <c r="A437">
        <v>88065565790</v>
      </c>
      <c r="B437">
        <v>44056</v>
      </c>
      <c r="C437" t="s">
        <v>497</v>
      </c>
      <c r="D437" t="s">
        <v>1146</v>
      </c>
      <c r="E437" t="s">
        <v>59</v>
      </c>
      <c r="F437" t="s">
        <v>38</v>
      </c>
      <c r="G437" t="s">
        <v>944</v>
      </c>
      <c r="H437" t="s">
        <v>39</v>
      </c>
      <c r="I437" t="s">
        <v>40</v>
      </c>
      <c r="J437" t="s">
        <v>920</v>
      </c>
      <c r="K437" t="s">
        <v>926</v>
      </c>
      <c r="L437">
        <v>15</v>
      </c>
      <c r="M437">
        <v>12</v>
      </c>
      <c r="N437">
        <v>10</v>
      </c>
      <c r="O437">
        <f>StoreData!$N437*StoreData!$L437</f>
        <v>150</v>
      </c>
      <c r="P437">
        <f>StoreData!$N437*StoreData!$M437</f>
        <v>120</v>
      </c>
      <c r="Q437">
        <f>StoreData!$O437-StoreData!$P437</f>
        <v>30</v>
      </c>
      <c r="R437">
        <f>MONTH(StoreData!$B437)</f>
        <v>8</v>
      </c>
      <c r="S437" t="str">
        <f>IF(StoreData!$R437=9,"August","Sept")</f>
        <v>Sept</v>
      </c>
    </row>
    <row r="438" spans="1:19" x14ac:dyDescent="0.3">
      <c r="A438">
        <v>88065565791</v>
      </c>
      <c r="B438">
        <v>44057</v>
      </c>
      <c r="C438" t="s">
        <v>498</v>
      </c>
      <c r="D438" t="s">
        <v>1146</v>
      </c>
      <c r="E438" t="s">
        <v>60</v>
      </c>
      <c r="F438" t="s">
        <v>38</v>
      </c>
      <c r="G438" t="s">
        <v>944</v>
      </c>
      <c r="H438" t="s">
        <v>39</v>
      </c>
      <c r="I438" t="s">
        <v>40</v>
      </c>
      <c r="J438" t="s">
        <v>935</v>
      </c>
      <c r="K438" t="s">
        <v>941</v>
      </c>
      <c r="L438">
        <v>23</v>
      </c>
      <c r="M438">
        <v>20</v>
      </c>
      <c r="N438">
        <v>11</v>
      </c>
      <c r="O438">
        <f>StoreData!$N438*StoreData!$L438</f>
        <v>253</v>
      </c>
      <c r="P438">
        <f>StoreData!$N438*StoreData!$M438</f>
        <v>220</v>
      </c>
      <c r="Q438">
        <f>StoreData!$O438-StoreData!$P438</f>
        <v>33</v>
      </c>
      <c r="R438">
        <f>MONTH(StoreData!$B438)</f>
        <v>8</v>
      </c>
      <c r="S438" t="str">
        <f>IF(StoreData!$R438=9,"August","Sept")</f>
        <v>Sept</v>
      </c>
    </row>
    <row r="439" spans="1:19" x14ac:dyDescent="0.3">
      <c r="A439">
        <v>88065565792</v>
      </c>
      <c r="B439">
        <v>44058</v>
      </c>
      <c r="C439" t="s">
        <v>499</v>
      </c>
      <c r="D439" t="s">
        <v>1145</v>
      </c>
      <c r="E439" t="s">
        <v>61</v>
      </c>
      <c r="F439" t="s">
        <v>42</v>
      </c>
      <c r="G439" t="s">
        <v>943</v>
      </c>
      <c r="H439" t="s">
        <v>43</v>
      </c>
      <c r="I439" t="s">
        <v>40</v>
      </c>
      <c r="J439" t="s">
        <v>936</v>
      </c>
      <c r="K439" t="s">
        <v>941</v>
      </c>
      <c r="L439">
        <v>9</v>
      </c>
      <c r="M439">
        <v>6</v>
      </c>
      <c r="N439">
        <v>60</v>
      </c>
      <c r="O439">
        <f>StoreData!$N439*StoreData!$L439</f>
        <v>540</v>
      </c>
      <c r="P439">
        <f>StoreData!$N439*StoreData!$M439</f>
        <v>360</v>
      </c>
      <c r="Q439">
        <f>StoreData!$O439-StoreData!$P439</f>
        <v>180</v>
      </c>
      <c r="R439">
        <f>MONTH(StoreData!$B439)</f>
        <v>8</v>
      </c>
      <c r="S439" t="str">
        <f>IF(StoreData!$R439=9,"August","Sept")</f>
        <v>Sept</v>
      </c>
    </row>
    <row r="440" spans="1:19" x14ac:dyDescent="0.3">
      <c r="A440">
        <v>88065565793</v>
      </c>
      <c r="B440">
        <v>44062</v>
      </c>
      <c r="C440" t="s">
        <v>500</v>
      </c>
      <c r="D440" t="s">
        <v>1146</v>
      </c>
      <c r="E440" t="s">
        <v>63</v>
      </c>
      <c r="F440" t="s">
        <v>45</v>
      </c>
      <c r="G440" t="s">
        <v>943</v>
      </c>
      <c r="H440" t="s">
        <v>46</v>
      </c>
      <c r="I440" t="s">
        <v>40</v>
      </c>
      <c r="J440" t="s">
        <v>937</v>
      </c>
      <c r="K440" t="s">
        <v>941</v>
      </c>
      <c r="L440">
        <v>18</v>
      </c>
      <c r="M440">
        <v>15</v>
      </c>
      <c r="N440">
        <v>89</v>
      </c>
      <c r="O440">
        <f>StoreData!$N440*StoreData!$L440</f>
        <v>1602</v>
      </c>
      <c r="P440">
        <f>StoreData!$N440*StoreData!$M440</f>
        <v>1335</v>
      </c>
      <c r="Q440">
        <f>StoreData!$O440-StoreData!$P440</f>
        <v>267</v>
      </c>
      <c r="R440">
        <f>MONTH(StoreData!$B440)</f>
        <v>8</v>
      </c>
      <c r="S440" t="str">
        <f>IF(StoreData!$R440=9,"August","Sept")</f>
        <v>Sept</v>
      </c>
    </row>
    <row r="441" spans="1:19" x14ac:dyDescent="0.3">
      <c r="A441">
        <v>88065565794</v>
      </c>
      <c r="B441">
        <v>44061</v>
      </c>
      <c r="C441" t="s">
        <v>501</v>
      </c>
      <c r="D441" t="s">
        <v>1146</v>
      </c>
      <c r="E441" t="s">
        <v>16</v>
      </c>
      <c r="F441" t="s">
        <v>48</v>
      </c>
      <c r="G441" t="s">
        <v>944</v>
      </c>
      <c r="H441" t="s">
        <v>49</v>
      </c>
      <c r="I441" t="s">
        <v>40</v>
      </c>
      <c r="J441" t="s">
        <v>925</v>
      </c>
      <c r="K441" t="s">
        <v>926</v>
      </c>
      <c r="L441">
        <v>14</v>
      </c>
      <c r="M441">
        <v>11</v>
      </c>
      <c r="N441">
        <v>77</v>
      </c>
      <c r="O441">
        <f>StoreData!$N441*StoreData!$L441</f>
        <v>1078</v>
      </c>
      <c r="P441">
        <f>StoreData!$N441*StoreData!$M441</f>
        <v>847</v>
      </c>
      <c r="Q441">
        <f>StoreData!$O441-StoreData!$P441</f>
        <v>231</v>
      </c>
      <c r="R441">
        <f>MONTH(StoreData!$B441)</f>
        <v>8</v>
      </c>
      <c r="S441" t="str">
        <f>IF(StoreData!$R441=9,"August","Sept")</f>
        <v>Sept</v>
      </c>
    </row>
    <row r="442" spans="1:19" x14ac:dyDescent="0.3">
      <c r="A442">
        <v>88065565795</v>
      </c>
      <c r="B442">
        <v>44061</v>
      </c>
      <c r="C442" t="s">
        <v>502</v>
      </c>
      <c r="D442" t="s">
        <v>1146</v>
      </c>
      <c r="E442" t="s">
        <v>66</v>
      </c>
      <c r="F442" t="s">
        <v>38</v>
      </c>
      <c r="G442" t="s">
        <v>944</v>
      </c>
      <c r="H442" t="s">
        <v>39</v>
      </c>
      <c r="I442" t="s">
        <v>40</v>
      </c>
      <c r="J442" t="s">
        <v>938</v>
      </c>
      <c r="K442" t="s">
        <v>926</v>
      </c>
      <c r="L442">
        <v>30</v>
      </c>
      <c r="M442">
        <v>27</v>
      </c>
      <c r="N442">
        <v>68</v>
      </c>
      <c r="O442">
        <f>StoreData!$N442*StoreData!$L442</f>
        <v>2040</v>
      </c>
      <c r="P442">
        <f>StoreData!$N442*StoreData!$M442</f>
        <v>1836</v>
      </c>
      <c r="Q442">
        <f>StoreData!$O442-StoreData!$P442</f>
        <v>204</v>
      </c>
      <c r="R442">
        <f>MONTH(StoreData!$B442)</f>
        <v>8</v>
      </c>
      <c r="S442" t="str">
        <f>IF(StoreData!$R442=9,"August","Sept")</f>
        <v>Sept</v>
      </c>
    </row>
    <row r="443" spans="1:19" x14ac:dyDescent="0.3">
      <c r="A443">
        <v>88065565796</v>
      </c>
      <c r="B443">
        <v>44062</v>
      </c>
      <c r="C443" t="s">
        <v>503</v>
      </c>
      <c r="D443" t="s">
        <v>1146</v>
      </c>
      <c r="E443" t="s">
        <v>68</v>
      </c>
      <c r="F443" t="s">
        <v>38</v>
      </c>
      <c r="G443" t="s">
        <v>944</v>
      </c>
      <c r="H443" t="s">
        <v>39</v>
      </c>
      <c r="I443" t="s">
        <v>40</v>
      </c>
      <c r="J443" t="s">
        <v>939</v>
      </c>
      <c r="K443" t="s">
        <v>926</v>
      </c>
      <c r="L443">
        <v>16</v>
      </c>
      <c r="M443">
        <v>13</v>
      </c>
      <c r="N443">
        <v>15</v>
      </c>
      <c r="O443">
        <f>StoreData!$N443*StoreData!$L443</f>
        <v>240</v>
      </c>
      <c r="P443">
        <f>StoreData!$N443*StoreData!$M443</f>
        <v>195</v>
      </c>
      <c r="Q443">
        <f>StoreData!$O443-StoreData!$P443</f>
        <v>45</v>
      </c>
      <c r="R443">
        <f>MONTH(StoreData!$B443)</f>
        <v>8</v>
      </c>
      <c r="S443" t="str">
        <f>IF(StoreData!$R443=9,"August","Sept")</f>
        <v>Sept</v>
      </c>
    </row>
    <row r="444" spans="1:19" x14ac:dyDescent="0.3">
      <c r="A444">
        <v>88065565797</v>
      </c>
      <c r="B444">
        <v>44063</v>
      </c>
      <c r="C444" t="s">
        <v>504</v>
      </c>
      <c r="D444" t="s">
        <v>1146</v>
      </c>
      <c r="E444" t="s">
        <v>70</v>
      </c>
      <c r="F444" t="s">
        <v>42</v>
      </c>
      <c r="G444" t="s">
        <v>943</v>
      </c>
      <c r="H444" t="s">
        <v>43</v>
      </c>
      <c r="I444" t="s">
        <v>40</v>
      </c>
      <c r="J444" t="s">
        <v>908</v>
      </c>
      <c r="K444" t="s">
        <v>926</v>
      </c>
      <c r="L444">
        <v>52</v>
      </c>
      <c r="M444">
        <v>49</v>
      </c>
      <c r="N444">
        <v>47</v>
      </c>
      <c r="O444">
        <f>StoreData!$N444*StoreData!$L444</f>
        <v>2444</v>
      </c>
      <c r="P444">
        <f>StoreData!$N444*StoreData!$M444</f>
        <v>2303</v>
      </c>
      <c r="Q444">
        <f>StoreData!$O444-StoreData!$P444</f>
        <v>141</v>
      </c>
      <c r="R444">
        <f>MONTH(StoreData!$B444)</f>
        <v>8</v>
      </c>
      <c r="S444" t="str">
        <f>IF(StoreData!$R444=9,"August","Sept")</f>
        <v>Sept</v>
      </c>
    </row>
    <row r="445" spans="1:19" x14ac:dyDescent="0.3">
      <c r="A445">
        <v>88065565798</v>
      </c>
      <c r="B445">
        <v>44064</v>
      </c>
      <c r="C445" t="s">
        <v>505</v>
      </c>
      <c r="D445" t="s">
        <v>1145</v>
      </c>
      <c r="E445" t="s">
        <v>72</v>
      </c>
      <c r="F445" t="s">
        <v>45</v>
      </c>
      <c r="G445" t="s">
        <v>943</v>
      </c>
      <c r="H445" t="s">
        <v>46</v>
      </c>
      <c r="I445" t="s">
        <v>40</v>
      </c>
      <c r="J445" t="s">
        <v>909</v>
      </c>
      <c r="K445" t="s">
        <v>926</v>
      </c>
      <c r="L445">
        <v>14</v>
      </c>
      <c r="M445">
        <v>11</v>
      </c>
      <c r="N445">
        <v>6</v>
      </c>
      <c r="O445">
        <f>StoreData!$N445*StoreData!$L445</f>
        <v>84</v>
      </c>
      <c r="P445">
        <f>StoreData!$N445*StoreData!$M445</f>
        <v>66</v>
      </c>
      <c r="Q445">
        <f>StoreData!$O445-StoreData!$P445</f>
        <v>18</v>
      </c>
      <c r="R445">
        <f>MONTH(StoreData!$B445)</f>
        <v>8</v>
      </c>
      <c r="S445" t="str">
        <f>IF(StoreData!$R445=9,"August","Sept")</f>
        <v>Sept</v>
      </c>
    </row>
    <row r="446" spans="1:19" x14ac:dyDescent="0.3">
      <c r="A446">
        <v>88065565799</v>
      </c>
      <c r="B446">
        <v>44065</v>
      </c>
      <c r="C446" t="s">
        <v>506</v>
      </c>
      <c r="D446" t="s">
        <v>1145</v>
      </c>
      <c r="E446" t="s">
        <v>74</v>
      </c>
      <c r="F446" t="s">
        <v>48</v>
      </c>
      <c r="G446" t="s">
        <v>944</v>
      </c>
      <c r="H446" t="s">
        <v>49</v>
      </c>
      <c r="I446" t="s">
        <v>40</v>
      </c>
      <c r="J446" t="s">
        <v>910</v>
      </c>
      <c r="K446" t="s">
        <v>926</v>
      </c>
      <c r="L446">
        <v>6</v>
      </c>
      <c r="M446">
        <v>3</v>
      </c>
      <c r="N446">
        <v>10</v>
      </c>
      <c r="O446">
        <f>StoreData!$N446*StoreData!$L446</f>
        <v>60</v>
      </c>
      <c r="P446">
        <f>StoreData!$N446*StoreData!$M446</f>
        <v>30</v>
      </c>
      <c r="Q446">
        <f>StoreData!$O446-StoreData!$P446</f>
        <v>30</v>
      </c>
      <c r="R446">
        <f>MONTH(StoreData!$B446)</f>
        <v>8</v>
      </c>
      <c r="S446" t="str">
        <f>IF(StoreData!$R446=9,"August","Sept")</f>
        <v>Sept</v>
      </c>
    </row>
    <row r="447" spans="1:19" x14ac:dyDescent="0.3">
      <c r="A447">
        <v>88065565800</v>
      </c>
      <c r="B447">
        <v>44066</v>
      </c>
      <c r="C447" t="s">
        <v>507</v>
      </c>
      <c r="D447" t="s">
        <v>1146</v>
      </c>
      <c r="E447" t="s">
        <v>76</v>
      </c>
      <c r="F447" t="s">
        <v>38</v>
      </c>
      <c r="G447" t="s">
        <v>944</v>
      </c>
      <c r="H447" t="s">
        <v>39</v>
      </c>
      <c r="I447" t="s">
        <v>40</v>
      </c>
      <c r="J447" t="s">
        <v>911</v>
      </c>
      <c r="K447" t="s">
        <v>926</v>
      </c>
      <c r="L447">
        <v>13</v>
      </c>
      <c r="M447">
        <v>10</v>
      </c>
      <c r="N447">
        <v>11</v>
      </c>
      <c r="O447">
        <f>StoreData!$N447*StoreData!$L447</f>
        <v>143</v>
      </c>
      <c r="P447">
        <f>StoreData!$N447*StoreData!$M447</f>
        <v>110</v>
      </c>
      <c r="Q447">
        <f>StoreData!$O447-StoreData!$P447</f>
        <v>33</v>
      </c>
      <c r="R447">
        <f>MONTH(StoreData!$B447)</f>
        <v>8</v>
      </c>
      <c r="S447" t="str">
        <f>IF(StoreData!$R447=9,"August","Sept")</f>
        <v>Sept</v>
      </c>
    </row>
    <row r="448" spans="1:19" x14ac:dyDescent="0.3">
      <c r="A448">
        <v>88065565801</v>
      </c>
      <c r="B448">
        <v>44067</v>
      </c>
      <c r="C448" t="s">
        <v>508</v>
      </c>
      <c r="D448" t="s">
        <v>1145</v>
      </c>
      <c r="E448" t="s">
        <v>78</v>
      </c>
      <c r="F448" t="s">
        <v>38</v>
      </c>
      <c r="G448" t="s">
        <v>944</v>
      </c>
      <c r="H448" t="s">
        <v>39</v>
      </c>
      <c r="I448" t="s">
        <v>40</v>
      </c>
      <c r="J448" t="s">
        <v>912</v>
      </c>
      <c r="K448" t="s">
        <v>926</v>
      </c>
      <c r="L448">
        <v>15</v>
      </c>
      <c r="M448">
        <v>12</v>
      </c>
      <c r="N448">
        <v>60</v>
      </c>
      <c r="O448">
        <f>StoreData!$N448*StoreData!$L448</f>
        <v>900</v>
      </c>
      <c r="P448">
        <f>StoreData!$N448*StoreData!$M448</f>
        <v>720</v>
      </c>
      <c r="Q448">
        <f>StoreData!$O448-StoreData!$P448</f>
        <v>180</v>
      </c>
      <c r="R448">
        <f>MONTH(StoreData!$B448)</f>
        <v>8</v>
      </c>
      <c r="S448" t="str">
        <f>IF(StoreData!$R448=9,"August","Sept")</f>
        <v>Sept</v>
      </c>
    </row>
    <row r="449" spans="1:19" x14ac:dyDescent="0.3">
      <c r="A449">
        <v>88065565802</v>
      </c>
      <c r="B449">
        <v>44068</v>
      </c>
      <c r="C449" t="s">
        <v>509</v>
      </c>
      <c r="D449" t="s">
        <v>1146</v>
      </c>
      <c r="E449" t="s">
        <v>80</v>
      </c>
      <c r="F449" t="s">
        <v>42</v>
      </c>
      <c r="G449" t="s">
        <v>943</v>
      </c>
      <c r="H449" t="s">
        <v>43</v>
      </c>
      <c r="I449" t="s">
        <v>40</v>
      </c>
      <c r="J449" t="s">
        <v>913</v>
      </c>
      <c r="K449" t="s">
        <v>926</v>
      </c>
      <c r="L449">
        <v>20</v>
      </c>
      <c r="M449">
        <v>17</v>
      </c>
      <c r="N449">
        <v>89</v>
      </c>
      <c r="O449">
        <f>StoreData!$N449*StoreData!$L449</f>
        <v>1780</v>
      </c>
      <c r="P449">
        <f>StoreData!$N449*StoreData!$M449</f>
        <v>1513</v>
      </c>
      <c r="Q449">
        <f>StoreData!$O449-StoreData!$P449</f>
        <v>267</v>
      </c>
      <c r="R449">
        <f>MONTH(StoreData!$B449)</f>
        <v>8</v>
      </c>
      <c r="S449" t="str">
        <f>IF(StoreData!$R449=9,"August","Sept")</f>
        <v>Sept</v>
      </c>
    </row>
    <row r="450" spans="1:19" x14ac:dyDescent="0.3">
      <c r="A450">
        <v>88065565803</v>
      </c>
      <c r="B450">
        <v>44072</v>
      </c>
      <c r="C450" t="s">
        <v>510</v>
      </c>
      <c r="D450" t="s">
        <v>1146</v>
      </c>
      <c r="E450" t="s">
        <v>82</v>
      </c>
      <c r="F450" t="s">
        <v>45</v>
      </c>
      <c r="G450" t="s">
        <v>943</v>
      </c>
      <c r="H450" t="s">
        <v>46</v>
      </c>
      <c r="I450" t="s">
        <v>40</v>
      </c>
      <c r="J450" t="s">
        <v>914</v>
      </c>
      <c r="K450" t="s">
        <v>926</v>
      </c>
      <c r="L450">
        <v>12</v>
      </c>
      <c r="M450">
        <v>9</v>
      </c>
      <c r="N450">
        <v>77</v>
      </c>
      <c r="O450">
        <f>StoreData!$N450*StoreData!$L450</f>
        <v>924</v>
      </c>
      <c r="P450">
        <f>StoreData!$N450*StoreData!$M450</f>
        <v>693</v>
      </c>
      <c r="Q450">
        <f>StoreData!$O450-StoreData!$P450</f>
        <v>231</v>
      </c>
      <c r="R450">
        <f>MONTH(StoreData!$B450)</f>
        <v>8</v>
      </c>
      <c r="S450" t="str">
        <f>IF(StoreData!$R450=9,"August","Sept")</f>
        <v>Sept</v>
      </c>
    </row>
    <row r="451" spans="1:19" x14ac:dyDescent="0.3">
      <c r="A451">
        <v>88065565804</v>
      </c>
      <c r="B451">
        <v>44071</v>
      </c>
      <c r="C451" t="s">
        <v>511</v>
      </c>
      <c r="D451" t="s">
        <v>1145</v>
      </c>
      <c r="E451" t="s">
        <v>84</v>
      </c>
      <c r="F451" t="s">
        <v>48</v>
      </c>
      <c r="G451" t="s">
        <v>944</v>
      </c>
      <c r="H451" t="s">
        <v>49</v>
      </c>
      <c r="I451" t="s">
        <v>40</v>
      </c>
      <c r="J451" t="s">
        <v>915</v>
      </c>
      <c r="K451" t="s">
        <v>926</v>
      </c>
      <c r="L451">
        <v>16</v>
      </c>
      <c r="M451">
        <v>13</v>
      </c>
      <c r="N451">
        <v>68</v>
      </c>
      <c r="O451">
        <f>StoreData!$N451*StoreData!$L451</f>
        <v>1088</v>
      </c>
      <c r="P451">
        <f>StoreData!$N451*StoreData!$M451</f>
        <v>884</v>
      </c>
      <c r="Q451">
        <f>StoreData!$O451-StoreData!$P451</f>
        <v>204</v>
      </c>
      <c r="R451">
        <f>MONTH(StoreData!$B451)</f>
        <v>8</v>
      </c>
      <c r="S451" t="str">
        <f>IF(StoreData!$R451=9,"August","Sept")</f>
        <v>Sept</v>
      </c>
    </row>
    <row r="452" spans="1:19" x14ac:dyDescent="0.3">
      <c r="A452">
        <v>88065565805</v>
      </c>
      <c r="B452">
        <v>44071</v>
      </c>
      <c r="C452" t="s">
        <v>512</v>
      </c>
      <c r="D452" t="s">
        <v>1146</v>
      </c>
      <c r="E452" t="s">
        <v>86</v>
      </c>
      <c r="F452" t="s">
        <v>38</v>
      </c>
      <c r="G452" t="s">
        <v>944</v>
      </c>
      <c r="H452" t="s">
        <v>39</v>
      </c>
      <c r="I452" t="s">
        <v>40</v>
      </c>
      <c r="J452" t="s">
        <v>916</v>
      </c>
      <c r="K452" t="s">
        <v>926</v>
      </c>
      <c r="L452">
        <v>20</v>
      </c>
      <c r="M452">
        <v>17</v>
      </c>
      <c r="N452">
        <v>15</v>
      </c>
      <c r="O452">
        <f>StoreData!$N452*StoreData!$L452</f>
        <v>300</v>
      </c>
      <c r="P452">
        <f>StoreData!$N452*StoreData!$M452</f>
        <v>255</v>
      </c>
      <c r="Q452">
        <f>StoreData!$O452-StoreData!$P452</f>
        <v>45</v>
      </c>
      <c r="R452">
        <f>MONTH(StoreData!$B452)</f>
        <v>8</v>
      </c>
      <c r="S452" t="str">
        <f>IF(StoreData!$R452=9,"August","Sept")</f>
        <v>Sept</v>
      </c>
    </row>
    <row r="453" spans="1:19" x14ac:dyDescent="0.3">
      <c r="A453">
        <v>88065565806</v>
      </c>
      <c r="B453">
        <v>44072</v>
      </c>
      <c r="C453" t="s">
        <v>513</v>
      </c>
      <c r="D453" t="s">
        <v>1146</v>
      </c>
      <c r="E453" t="s">
        <v>88</v>
      </c>
      <c r="F453" t="s">
        <v>38</v>
      </c>
      <c r="G453" t="s">
        <v>944</v>
      </c>
      <c r="H453" t="s">
        <v>39</v>
      </c>
      <c r="I453" t="s">
        <v>40</v>
      </c>
      <c r="J453" t="s">
        <v>917</v>
      </c>
      <c r="K453" t="s">
        <v>926</v>
      </c>
      <c r="L453">
        <v>12</v>
      </c>
      <c r="M453">
        <v>9</v>
      </c>
      <c r="N453">
        <v>47</v>
      </c>
      <c r="O453">
        <f>StoreData!$N453*StoreData!$L453</f>
        <v>564</v>
      </c>
      <c r="P453">
        <f>StoreData!$N453*StoreData!$M453</f>
        <v>423</v>
      </c>
      <c r="Q453">
        <f>StoreData!$O453-StoreData!$P453</f>
        <v>141</v>
      </c>
      <c r="R453">
        <f>MONTH(StoreData!$B453)</f>
        <v>8</v>
      </c>
      <c r="S453" t="str">
        <f>IF(StoreData!$R453=9,"August","Sept")</f>
        <v>Sept</v>
      </c>
    </row>
    <row r="454" spans="1:19" x14ac:dyDescent="0.3">
      <c r="A454">
        <v>88065565807</v>
      </c>
      <c r="B454">
        <v>44073</v>
      </c>
      <c r="C454" t="s">
        <v>514</v>
      </c>
      <c r="D454" t="s">
        <v>1145</v>
      </c>
      <c r="E454" t="s">
        <v>90</v>
      </c>
      <c r="F454" t="s">
        <v>42</v>
      </c>
      <c r="G454" t="s">
        <v>943</v>
      </c>
      <c r="H454" t="s">
        <v>43</v>
      </c>
      <c r="I454" t="s">
        <v>40</v>
      </c>
      <c r="J454" t="s">
        <v>918</v>
      </c>
      <c r="K454" t="s">
        <v>926</v>
      </c>
      <c r="L454">
        <v>10</v>
      </c>
      <c r="M454">
        <v>7</v>
      </c>
      <c r="N454">
        <v>6</v>
      </c>
      <c r="O454">
        <f>StoreData!$N454*StoreData!$L454</f>
        <v>60</v>
      </c>
      <c r="P454">
        <f>StoreData!$N454*StoreData!$M454</f>
        <v>42</v>
      </c>
      <c r="Q454">
        <f>StoreData!$O454-StoreData!$P454</f>
        <v>18</v>
      </c>
      <c r="R454">
        <f>MONTH(StoreData!$B454)</f>
        <v>8</v>
      </c>
      <c r="S454" t="str">
        <f>IF(StoreData!$R454=9,"August","Sept")</f>
        <v>Sept</v>
      </c>
    </row>
    <row r="455" spans="1:19" x14ac:dyDescent="0.3">
      <c r="A455">
        <v>88065565808</v>
      </c>
      <c r="B455">
        <v>44074</v>
      </c>
      <c r="C455" t="s">
        <v>515</v>
      </c>
      <c r="D455" t="s">
        <v>1145</v>
      </c>
      <c r="E455" t="s">
        <v>92</v>
      </c>
      <c r="F455" t="s">
        <v>45</v>
      </c>
      <c r="G455" t="s">
        <v>943</v>
      </c>
      <c r="H455" t="s">
        <v>46</v>
      </c>
      <c r="I455" t="s">
        <v>104</v>
      </c>
      <c r="J455" t="s">
        <v>919</v>
      </c>
      <c r="K455" t="s">
        <v>926</v>
      </c>
      <c r="L455">
        <v>15</v>
      </c>
      <c r="M455">
        <v>12</v>
      </c>
      <c r="N455">
        <v>10</v>
      </c>
      <c r="O455">
        <f>StoreData!$N455*StoreData!$L455</f>
        <v>150</v>
      </c>
      <c r="P455">
        <f>StoreData!$N455*StoreData!$M455</f>
        <v>120</v>
      </c>
      <c r="Q455">
        <f>StoreData!$O455-StoreData!$P455</f>
        <v>30</v>
      </c>
      <c r="R455">
        <f>MONTH(StoreData!$B455)</f>
        <v>8</v>
      </c>
      <c r="S455" t="str">
        <f>IF(StoreData!$R455=9,"August","Sept")</f>
        <v>Sept</v>
      </c>
    </row>
    <row r="456" spans="1:19" x14ac:dyDescent="0.3">
      <c r="A456">
        <v>88065565809</v>
      </c>
      <c r="B456">
        <v>44044</v>
      </c>
      <c r="C456" t="s">
        <v>516</v>
      </c>
      <c r="D456" t="s">
        <v>1145</v>
      </c>
      <c r="E456" t="s">
        <v>94</v>
      </c>
      <c r="F456" t="s">
        <v>48</v>
      </c>
      <c r="G456" t="s">
        <v>944</v>
      </c>
      <c r="H456" t="s">
        <v>49</v>
      </c>
      <c r="I456" t="s">
        <v>104</v>
      </c>
      <c r="J456" t="s">
        <v>920</v>
      </c>
      <c r="K456" t="s">
        <v>926</v>
      </c>
      <c r="L456">
        <v>15</v>
      </c>
      <c r="M456">
        <v>12</v>
      </c>
      <c r="N456">
        <v>11</v>
      </c>
      <c r="O456">
        <f>StoreData!$N456*StoreData!$L456</f>
        <v>165</v>
      </c>
      <c r="P456">
        <f>StoreData!$N456*StoreData!$M456</f>
        <v>132</v>
      </c>
      <c r="Q456">
        <f>StoreData!$O456-StoreData!$P456</f>
        <v>33</v>
      </c>
      <c r="R456">
        <f>MONTH(StoreData!$B456)</f>
        <v>8</v>
      </c>
      <c r="S456" t="str">
        <f>IF(StoreData!$R456=9,"August","Sept")</f>
        <v>Sept</v>
      </c>
    </row>
    <row r="457" spans="1:19" x14ac:dyDescent="0.3">
      <c r="A457">
        <v>88065565810</v>
      </c>
      <c r="B457">
        <v>44045</v>
      </c>
      <c r="C457" t="s">
        <v>517</v>
      </c>
      <c r="D457" t="s">
        <v>1145</v>
      </c>
      <c r="E457" t="s">
        <v>96</v>
      </c>
      <c r="F457" t="s">
        <v>38</v>
      </c>
      <c r="G457" t="s">
        <v>944</v>
      </c>
      <c r="H457" t="s">
        <v>39</v>
      </c>
      <c r="I457" t="s">
        <v>104</v>
      </c>
      <c r="J457" t="s">
        <v>921</v>
      </c>
      <c r="K457" t="s">
        <v>926</v>
      </c>
      <c r="L457">
        <v>20</v>
      </c>
      <c r="M457">
        <v>17</v>
      </c>
      <c r="N457">
        <v>60</v>
      </c>
      <c r="O457">
        <f>StoreData!$N457*StoreData!$L457</f>
        <v>1200</v>
      </c>
      <c r="P457">
        <f>StoreData!$N457*StoreData!$M457</f>
        <v>1020</v>
      </c>
      <c r="Q457">
        <f>StoreData!$O457-StoreData!$P457</f>
        <v>180</v>
      </c>
      <c r="R457">
        <f>MONTH(StoreData!$B457)</f>
        <v>8</v>
      </c>
      <c r="S457" t="str">
        <f>IF(StoreData!$R457=9,"August","Sept")</f>
        <v>Sept</v>
      </c>
    </row>
    <row r="458" spans="1:19" x14ac:dyDescent="0.3">
      <c r="A458">
        <v>88065565811</v>
      </c>
      <c r="B458">
        <v>44046</v>
      </c>
      <c r="C458" t="s">
        <v>518</v>
      </c>
      <c r="D458" t="s">
        <v>1145</v>
      </c>
      <c r="E458" t="s">
        <v>16</v>
      </c>
      <c r="F458" t="s">
        <v>38</v>
      </c>
      <c r="G458" t="s">
        <v>944</v>
      </c>
      <c r="H458" t="s">
        <v>39</v>
      </c>
      <c r="I458" t="s">
        <v>104</v>
      </c>
      <c r="J458" t="s">
        <v>922</v>
      </c>
      <c r="K458" t="s">
        <v>926</v>
      </c>
      <c r="L458">
        <v>12</v>
      </c>
      <c r="M458">
        <v>9</v>
      </c>
      <c r="N458">
        <v>89</v>
      </c>
      <c r="O458">
        <f>StoreData!$N458*StoreData!$L458</f>
        <v>1068</v>
      </c>
      <c r="P458">
        <f>StoreData!$N458*StoreData!$M458</f>
        <v>801</v>
      </c>
      <c r="Q458">
        <f>StoreData!$O458-StoreData!$P458</f>
        <v>267</v>
      </c>
      <c r="R458">
        <f>MONTH(StoreData!$B458)</f>
        <v>8</v>
      </c>
      <c r="S458" t="str">
        <f>IF(StoreData!$R458=9,"August","Sept")</f>
        <v>Sept</v>
      </c>
    </row>
    <row r="459" spans="1:19" x14ac:dyDescent="0.3">
      <c r="A459">
        <v>88065565812</v>
      </c>
      <c r="B459">
        <v>44047</v>
      </c>
      <c r="C459" t="s">
        <v>519</v>
      </c>
      <c r="D459" t="s">
        <v>1145</v>
      </c>
      <c r="E459" t="s">
        <v>17</v>
      </c>
      <c r="F459" t="s">
        <v>42</v>
      </c>
      <c r="G459" t="s">
        <v>943</v>
      </c>
      <c r="H459" t="s">
        <v>43</v>
      </c>
      <c r="I459" t="s">
        <v>104</v>
      </c>
      <c r="J459" t="s">
        <v>923</v>
      </c>
      <c r="K459" t="s">
        <v>926</v>
      </c>
      <c r="L459">
        <v>13</v>
      </c>
      <c r="M459">
        <v>10</v>
      </c>
      <c r="N459">
        <v>77</v>
      </c>
      <c r="O459">
        <f>StoreData!$N459*StoreData!$L459</f>
        <v>1001</v>
      </c>
      <c r="P459">
        <f>StoreData!$N459*StoreData!$M459</f>
        <v>770</v>
      </c>
      <c r="Q459">
        <f>StoreData!$O459-StoreData!$P459</f>
        <v>231</v>
      </c>
      <c r="R459">
        <f>MONTH(StoreData!$B459)</f>
        <v>8</v>
      </c>
      <c r="S459" t="str">
        <f>IF(StoreData!$R459=9,"August","Sept")</f>
        <v>Sept</v>
      </c>
    </row>
    <row r="460" spans="1:19" x14ac:dyDescent="0.3">
      <c r="A460">
        <v>88065565813</v>
      </c>
      <c r="B460">
        <v>44048</v>
      </c>
      <c r="C460" t="s">
        <v>520</v>
      </c>
      <c r="D460" t="s">
        <v>1145</v>
      </c>
      <c r="E460" t="s">
        <v>18</v>
      </c>
      <c r="F460" t="s">
        <v>45</v>
      </c>
      <c r="G460" t="s">
        <v>943</v>
      </c>
      <c r="H460" t="s">
        <v>46</v>
      </c>
      <c r="I460" t="s">
        <v>104</v>
      </c>
      <c r="J460" t="s">
        <v>924</v>
      </c>
      <c r="K460" t="s">
        <v>926</v>
      </c>
      <c r="L460">
        <v>15</v>
      </c>
      <c r="M460">
        <v>12</v>
      </c>
      <c r="N460">
        <v>68</v>
      </c>
      <c r="O460">
        <f>StoreData!$N460*StoreData!$L460</f>
        <v>1020</v>
      </c>
      <c r="P460">
        <f>StoreData!$N460*StoreData!$M460</f>
        <v>816</v>
      </c>
      <c r="Q460">
        <f>StoreData!$O460-StoreData!$P460</f>
        <v>204</v>
      </c>
      <c r="R460">
        <f>MONTH(StoreData!$B460)</f>
        <v>8</v>
      </c>
      <c r="S460" t="str">
        <f>IF(StoreData!$R460=9,"August","Sept")</f>
        <v>Sept</v>
      </c>
    </row>
    <row r="461" spans="1:19" x14ac:dyDescent="0.3">
      <c r="A461">
        <v>88065565814</v>
      </c>
      <c r="B461">
        <v>44052</v>
      </c>
      <c r="C461" t="s">
        <v>521</v>
      </c>
      <c r="D461" t="s">
        <v>1146</v>
      </c>
      <c r="E461" t="s">
        <v>19</v>
      </c>
      <c r="F461" t="s">
        <v>48</v>
      </c>
      <c r="G461" t="s">
        <v>944</v>
      </c>
      <c r="H461" t="s">
        <v>49</v>
      </c>
      <c r="I461" t="s">
        <v>104</v>
      </c>
      <c r="J461" t="s">
        <v>925</v>
      </c>
      <c r="K461" t="s">
        <v>926</v>
      </c>
      <c r="L461">
        <v>14</v>
      </c>
      <c r="M461">
        <v>11</v>
      </c>
      <c r="N461">
        <v>15</v>
      </c>
      <c r="O461">
        <f>StoreData!$N461*StoreData!$L461</f>
        <v>210</v>
      </c>
      <c r="P461">
        <f>StoreData!$N461*StoreData!$M461</f>
        <v>165</v>
      </c>
      <c r="Q461">
        <f>StoreData!$O461-StoreData!$P461</f>
        <v>45</v>
      </c>
      <c r="R461">
        <f>MONTH(StoreData!$B461)</f>
        <v>8</v>
      </c>
      <c r="S461" t="str">
        <f>IF(StoreData!$R461=9,"August","Sept")</f>
        <v>Sept</v>
      </c>
    </row>
    <row r="462" spans="1:19" x14ac:dyDescent="0.3">
      <c r="A462">
        <v>88065565815</v>
      </c>
      <c r="B462">
        <v>44051</v>
      </c>
      <c r="C462" t="s">
        <v>522</v>
      </c>
      <c r="D462" t="s">
        <v>1146</v>
      </c>
      <c r="E462" t="s">
        <v>20</v>
      </c>
      <c r="F462" t="s">
        <v>38</v>
      </c>
      <c r="G462" t="s">
        <v>944</v>
      </c>
      <c r="H462" t="s">
        <v>39</v>
      </c>
      <c r="I462" t="s">
        <v>104</v>
      </c>
      <c r="J462" t="s">
        <v>938</v>
      </c>
      <c r="K462" t="s">
        <v>926</v>
      </c>
      <c r="L462">
        <v>30</v>
      </c>
      <c r="M462">
        <v>27</v>
      </c>
      <c r="N462">
        <v>47</v>
      </c>
      <c r="O462">
        <f>StoreData!$N462*StoreData!$L462</f>
        <v>1410</v>
      </c>
      <c r="P462">
        <f>StoreData!$N462*StoreData!$M462</f>
        <v>1269</v>
      </c>
      <c r="Q462">
        <f>StoreData!$O462-StoreData!$P462</f>
        <v>141</v>
      </c>
      <c r="R462">
        <f>MONTH(StoreData!$B462)</f>
        <v>8</v>
      </c>
      <c r="S462" t="str">
        <f>IF(StoreData!$R462=9,"August","Sept")</f>
        <v>Sept</v>
      </c>
    </row>
    <row r="463" spans="1:19" x14ac:dyDescent="0.3">
      <c r="A463">
        <v>88065565816</v>
      </c>
      <c r="B463">
        <v>44051</v>
      </c>
      <c r="C463" t="s">
        <v>523</v>
      </c>
      <c r="D463" t="s">
        <v>1146</v>
      </c>
      <c r="E463" t="s">
        <v>1</v>
      </c>
      <c r="F463" t="s">
        <v>38</v>
      </c>
      <c r="G463" t="s">
        <v>944</v>
      </c>
      <c r="H463" t="s">
        <v>39</v>
      </c>
      <c r="I463" t="s">
        <v>104</v>
      </c>
      <c r="J463" t="s">
        <v>939</v>
      </c>
      <c r="K463" t="s">
        <v>926</v>
      </c>
      <c r="L463">
        <v>16</v>
      </c>
      <c r="M463">
        <v>13</v>
      </c>
      <c r="N463">
        <v>6</v>
      </c>
      <c r="O463">
        <f>StoreData!$N463*StoreData!$L463</f>
        <v>96</v>
      </c>
      <c r="P463">
        <f>StoreData!$N463*StoreData!$M463</f>
        <v>78</v>
      </c>
      <c r="Q463">
        <f>StoreData!$O463-StoreData!$P463</f>
        <v>18</v>
      </c>
      <c r="R463">
        <f>MONTH(StoreData!$B463)</f>
        <v>8</v>
      </c>
      <c r="S463" t="str">
        <f>IF(StoreData!$R463=9,"August","Sept")</f>
        <v>Sept</v>
      </c>
    </row>
    <row r="464" spans="1:19" x14ac:dyDescent="0.3">
      <c r="A464">
        <v>88065565817</v>
      </c>
      <c r="B464">
        <v>44052</v>
      </c>
      <c r="C464" t="s">
        <v>524</v>
      </c>
      <c r="D464" t="s">
        <v>1146</v>
      </c>
      <c r="E464" t="s">
        <v>2</v>
      </c>
      <c r="F464" t="s">
        <v>42</v>
      </c>
      <c r="G464" t="s">
        <v>943</v>
      </c>
      <c r="H464" t="s">
        <v>43</v>
      </c>
      <c r="I464" t="s">
        <v>104</v>
      </c>
      <c r="J464" t="s">
        <v>927</v>
      </c>
      <c r="K464" t="s">
        <v>941</v>
      </c>
      <c r="L464">
        <v>9</v>
      </c>
      <c r="M464">
        <v>6</v>
      </c>
      <c r="N464">
        <v>10</v>
      </c>
      <c r="O464">
        <f>StoreData!$N464*StoreData!$L464</f>
        <v>90</v>
      </c>
      <c r="P464">
        <f>StoreData!$N464*StoreData!$M464</f>
        <v>60</v>
      </c>
      <c r="Q464">
        <f>StoreData!$O464-StoreData!$P464</f>
        <v>30</v>
      </c>
      <c r="R464">
        <f>MONTH(StoreData!$B464)</f>
        <v>8</v>
      </c>
      <c r="S464" t="str">
        <f>IF(StoreData!$R464=9,"August","Sept")</f>
        <v>Sept</v>
      </c>
    </row>
    <row r="465" spans="1:19" x14ac:dyDescent="0.3">
      <c r="A465">
        <v>88065565818</v>
      </c>
      <c r="B465">
        <v>44053</v>
      </c>
      <c r="C465" t="s">
        <v>525</v>
      </c>
      <c r="D465" t="s">
        <v>1146</v>
      </c>
      <c r="E465" t="s">
        <v>3</v>
      </c>
      <c r="F465" t="s">
        <v>45</v>
      </c>
      <c r="G465" t="s">
        <v>943</v>
      </c>
      <c r="H465" t="s">
        <v>46</v>
      </c>
      <c r="I465" t="s">
        <v>104</v>
      </c>
      <c r="J465" t="s">
        <v>928</v>
      </c>
      <c r="K465" t="s">
        <v>941</v>
      </c>
      <c r="L465">
        <v>5</v>
      </c>
      <c r="M465">
        <v>2</v>
      </c>
      <c r="N465">
        <v>11</v>
      </c>
      <c r="O465">
        <f>StoreData!$N465*StoreData!$L465</f>
        <v>55</v>
      </c>
      <c r="P465">
        <f>StoreData!$N465*StoreData!$M465</f>
        <v>22</v>
      </c>
      <c r="Q465">
        <f>StoreData!$O465-StoreData!$P465</f>
        <v>33</v>
      </c>
      <c r="R465">
        <f>MONTH(StoreData!$B465)</f>
        <v>8</v>
      </c>
      <c r="S465" t="str">
        <f>IF(StoreData!$R465=9,"August","Sept")</f>
        <v>Sept</v>
      </c>
    </row>
    <row r="466" spans="1:19" x14ac:dyDescent="0.3">
      <c r="A466">
        <v>88065565819</v>
      </c>
      <c r="B466">
        <v>44054</v>
      </c>
      <c r="C466" t="s">
        <v>526</v>
      </c>
      <c r="D466" t="s">
        <v>1146</v>
      </c>
      <c r="E466" t="s">
        <v>4</v>
      </c>
      <c r="F466" t="s">
        <v>48</v>
      </c>
      <c r="G466" t="s">
        <v>944</v>
      </c>
      <c r="H466" t="s">
        <v>49</v>
      </c>
      <c r="I466" t="s">
        <v>104</v>
      </c>
      <c r="J466" t="s">
        <v>929</v>
      </c>
      <c r="K466" t="s">
        <v>941</v>
      </c>
      <c r="L466">
        <v>18</v>
      </c>
      <c r="M466">
        <v>15</v>
      </c>
      <c r="N466">
        <v>60</v>
      </c>
      <c r="O466">
        <f>StoreData!$N466*StoreData!$L466</f>
        <v>1080</v>
      </c>
      <c r="P466">
        <f>StoreData!$N466*StoreData!$M466</f>
        <v>900</v>
      </c>
      <c r="Q466">
        <f>StoreData!$O466-StoreData!$P466</f>
        <v>180</v>
      </c>
      <c r="R466">
        <f>MONTH(StoreData!$B466)</f>
        <v>8</v>
      </c>
      <c r="S466" t="str">
        <f>IF(StoreData!$R466=9,"August","Sept")</f>
        <v>Sept</v>
      </c>
    </row>
    <row r="467" spans="1:19" x14ac:dyDescent="0.3">
      <c r="A467">
        <v>88065565820</v>
      </c>
      <c r="B467">
        <v>44055</v>
      </c>
      <c r="C467" t="s">
        <v>527</v>
      </c>
      <c r="D467" t="s">
        <v>1145</v>
      </c>
      <c r="E467" t="s">
        <v>8</v>
      </c>
      <c r="F467" t="s">
        <v>38</v>
      </c>
      <c r="G467" t="s">
        <v>944</v>
      </c>
      <c r="H467" t="s">
        <v>39</v>
      </c>
      <c r="I467" t="s">
        <v>104</v>
      </c>
      <c r="J467" t="s">
        <v>930</v>
      </c>
      <c r="K467" t="s">
        <v>941</v>
      </c>
      <c r="L467">
        <v>10</v>
      </c>
      <c r="M467">
        <v>7</v>
      </c>
      <c r="N467">
        <v>89</v>
      </c>
      <c r="O467">
        <f>StoreData!$N467*StoreData!$L467</f>
        <v>890</v>
      </c>
      <c r="P467">
        <f>StoreData!$N467*StoreData!$M467</f>
        <v>623</v>
      </c>
      <c r="Q467">
        <f>StoreData!$O467-StoreData!$P467</f>
        <v>267</v>
      </c>
      <c r="R467">
        <f>MONTH(StoreData!$B467)</f>
        <v>8</v>
      </c>
      <c r="S467" t="str">
        <f>IF(StoreData!$R467=9,"August","Sept")</f>
        <v>Sept</v>
      </c>
    </row>
    <row r="468" spans="1:19" x14ac:dyDescent="0.3">
      <c r="A468">
        <v>88065565821</v>
      </c>
      <c r="B468">
        <v>44056</v>
      </c>
      <c r="C468" t="s">
        <v>528</v>
      </c>
      <c r="D468" t="s">
        <v>1146</v>
      </c>
      <c r="E468" t="s">
        <v>9</v>
      </c>
      <c r="F468" t="s">
        <v>38</v>
      </c>
      <c r="G468" t="s">
        <v>944</v>
      </c>
      <c r="H468" t="s">
        <v>39</v>
      </c>
      <c r="I468" t="s">
        <v>104</v>
      </c>
      <c r="J468" t="s">
        <v>931</v>
      </c>
      <c r="K468" t="s">
        <v>941</v>
      </c>
      <c r="L468">
        <v>20</v>
      </c>
      <c r="M468">
        <v>17</v>
      </c>
      <c r="N468">
        <v>77</v>
      </c>
      <c r="O468">
        <f>StoreData!$N468*StoreData!$L468</f>
        <v>1540</v>
      </c>
      <c r="P468">
        <f>StoreData!$N468*StoreData!$M468</f>
        <v>1309</v>
      </c>
      <c r="Q468">
        <f>StoreData!$O468-StoreData!$P468</f>
        <v>231</v>
      </c>
      <c r="R468">
        <f>MONTH(StoreData!$B468)</f>
        <v>8</v>
      </c>
      <c r="S468" t="str">
        <f>IF(StoreData!$R468=9,"August","Sept")</f>
        <v>Sept</v>
      </c>
    </row>
    <row r="469" spans="1:19" x14ac:dyDescent="0.3">
      <c r="A469">
        <v>88065565822</v>
      </c>
      <c r="B469">
        <v>44057</v>
      </c>
      <c r="C469" t="s">
        <v>529</v>
      </c>
      <c r="D469" t="s">
        <v>1146</v>
      </c>
      <c r="E469" t="s">
        <v>16</v>
      </c>
      <c r="F469" t="s">
        <v>42</v>
      </c>
      <c r="G469" t="s">
        <v>943</v>
      </c>
      <c r="H469" t="s">
        <v>43</v>
      </c>
      <c r="I469" t="s">
        <v>104</v>
      </c>
      <c r="J469" t="s">
        <v>932</v>
      </c>
      <c r="K469" t="s">
        <v>941</v>
      </c>
      <c r="L469">
        <v>70</v>
      </c>
      <c r="M469">
        <v>67</v>
      </c>
      <c r="N469">
        <v>68</v>
      </c>
      <c r="O469">
        <f>StoreData!$N469*StoreData!$L469</f>
        <v>4760</v>
      </c>
      <c r="P469">
        <f>StoreData!$N469*StoreData!$M469</f>
        <v>4556</v>
      </c>
      <c r="Q469">
        <f>StoreData!$O469-StoreData!$P469</f>
        <v>204</v>
      </c>
      <c r="R469">
        <f>MONTH(StoreData!$B469)</f>
        <v>8</v>
      </c>
      <c r="S469" t="str">
        <f>IF(StoreData!$R469=9,"August","Sept")</f>
        <v>Sept</v>
      </c>
    </row>
    <row r="470" spans="1:19" x14ac:dyDescent="0.3">
      <c r="A470">
        <v>88065565823</v>
      </c>
      <c r="B470">
        <v>44058</v>
      </c>
      <c r="C470" t="s">
        <v>530</v>
      </c>
      <c r="D470" t="s">
        <v>1146</v>
      </c>
      <c r="E470" t="s">
        <v>17</v>
      </c>
      <c r="F470" t="s">
        <v>45</v>
      </c>
      <c r="G470" t="s">
        <v>943</v>
      </c>
      <c r="H470" t="s">
        <v>46</v>
      </c>
      <c r="I470" t="s">
        <v>104</v>
      </c>
      <c r="J470" t="s">
        <v>940</v>
      </c>
      <c r="K470" t="s">
        <v>941</v>
      </c>
      <c r="L470">
        <v>15</v>
      </c>
      <c r="M470">
        <v>12</v>
      </c>
      <c r="N470">
        <v>15</v>
      </c>
      <c r="O470">
        <f>StoreData!$N470*StoreData!$L470</f>
        <v>225</v>
      </c>
      <c r="P470">
        <f>StoreData!$N470*StoreData!$M470</f>
        <v>180</v>
      </c>
      <c r="Q470">
        <f>StoreData!$O470-StoreData!$P470</f>
        <v>45</v>
      </c>
      <c r="R470">
        <f>MONTH(StoreData!$B470)</f>
        <v>8</v>
      </c>
      <c r="S470" t="str">
        <f>IF(StoreData!$R470=9,"August","Sept")</f>
        <v>Sept</v>
      </c>
    </row>
    <row r="471" spans="1:19" x14ac:dyDescent="0.3">
      <c r="A471">
        <v>88065565824</v>
      </c>
      <c r="B471">
        <v>44062</v>
      </c>
      <c r="C471" t="s">
        <v>531</v>
      </c>
      <c r="D471" t="s">
        <v>1145</v>
      </c>
      <c r="E471" t="s">
        <v>18</v>
      </c>
      <c r="F471" t="s">
        <v>48</v>
      </c>
      <c r="G471" t="s">
        <v>944</v>
      </c>
      <c r="H471" t="s">
        <v>49</v>
      </c>
      <c r="I471" t="s">
        <v>104</v>
      </c>
      <c r="J471" t="s">
        <v>933</v>
      </c>
      <c r="K471" t="s">
        <v>941</v>
      </c>
      <c r="L471">
        <v>12</v>
      </c>
      <c r="M471">
        <v>9</v>
      </c>
      <c r="N471">
        <v>47</v>
      </c>
      <c r="O471">
        <f>StoreData!$N471*StoreData!$L471</f>
        <v>564</v>
      </c>
      <c r="P471">
        <f>StoreData!$N471*StoreData!$M471</f>
        <v>423</v>
      </c>
      <c r="Q471">
        <f>StoreData!$O471-StoreData!$P471</f>
        <v>141</v>
      </c>
      <c r="R471">
        <f>MONTH(StoreData!$B471)</f>
        <v>8</v>
      </c>
      <c r="S471" t="str">
        <f>IF(StoreData!$R471=9,"August","Sept")</f>
        <v>Sept</v>
      </c>
    </row>
    <row r="472" spans="1:19" x14ac:dyDescent="0.3">
      <c r="A472">
        <v>88065565825</v>
      </c>
      <c r="B472">
        <v>44061</v>
      </c>
      <c r="C472" t="s">
        <v>532</v>
      </c>
      <c r="D472" t="s">
        <v>1145</v>
      </c>
      <c r="E472" t="s">
        <v>9</v>
      </c>
      <c r="F472" t="s">
        <v>38</v>
      </c>
      <c r="G472" t="s">
        <v>944</v>
      </c>
      <c r="H472" t="s">
        <v>39</v>
      </c>
      <c r="I472" t="s">
        <v>104</v>
      </c>
      <c r="J472" t="s">
        <v>934</v>
      </c>
      <c r="K472" t="s">
        <v>941</v>
      </c>
      <c r="L472">
        <v>18</v>
      </c>
      <c r="M472">
        <v>15</v>
      </c>
      <c r="N472">
        <v>6</v>
      </c>
      <c r="O472">
        <f>StoreData!$N472*StoreData!$L472</f>
        <v>108</v>
      </c>
      <c r="P472">
        <f>StoreData!$N472*StoreData!$M472</f>
        <v>90</v>
      </c>
      <c r="Q472">
        <f>StoreData!$O472-StoreData!$P472</f>
        <v>18</v>
      </c>
      <c r="R472">
        <f>MONTH(StoreData!$B472)</f>
        <v>8</v>
      </c>
      <c r="S472" t="str">
        <f>IF(StoreData!$R472=9,"August","Sept")</f>
        <v>Sept</v>
      </c>
    </row>
    <row r="473" spans="1:19" x14ac:dyDescent="0.3">
      <c r="A473">
        <v>88065565826</v>
      </c>
      <c r="B473">
        <v>44061</v>
      </c>
      <c r="C473" t="s">
        <v>533</v>
      </c>
      <c r="D473" t="s">
        <v>1146</v>
      </c>
      <c r="E473" t="s">
        <v>10</v>
      </c>
      <c r="F473" t="s">
        <v>38</v>
      </c>
      <c r="G473" t="s">
        <v>944</v>
      </c>
      <c r="H473" t="s">
        <v>39</v>
      </c>
      <c r="I473" t="s">
        <v>104</v>
      </c>
      <c r="J473" t="s">
        <v>935</v>
      </c>
      <c r="K473" t="s">
        <v>941</v>
      </c>
      <c r="L473">
        <v>23</v>
      </c>
      <c r="M473">
        <v>20</v>
      </c>
      <c r="N473">
        <v>10</v>
      </c>
      <c r="O473">
        <f>StoreData!$N473*StoreData!$L473</f>
        <v>230</v>
      </c>
      <c r="P473">
        <f>StoreData!$N473*StoreData!$M473</f>
        <v>200</v>
      </c>
      <c r="Q473">
        <f>StoreData!$O473-StoreData!$P473</f>
        <v>30</v>
      </c>
      <c r="R473">
        <f>MONTH(StoreData!$B473)</f>
        <v>8</v>
      </c>
      <c r="S473" t="str">
        <f>IF(StoreData!$R473=9,"August","Sept")</f>
        <v>Sept</v>
      </c>
    </row>
    <row r="474" spans="1:19" x14ac:dyDescent="0.3">
      <c r="A474">
        <v>88065565827</v>
      </c>
      <c r="B474">
        <v>44062</v>
      </c>
      <c r="C474" t="s">
        <v>534</v>
      </c>
      <c r="D474" t="s">
        <v>1145</v>
      </c>
      <c r="E474" t="s">
        <v>11</v>
      </c>
      <c r="F474" t="s">
        <v>42</v>
      </c>
      <c r="G474" t="s">
        <v>943</v>
      </c>
      <c r="H474" t="s">
        <v>43</v>
      </c>
      <c r="I474" t="s">
        <v>104</v>
      </c>
      <c r="J474" t="s">
        <v>936</v>
      </c>
      <c r="K474" t="s">
        <v>941</v>
      </c>
      <c r="L474">
        <v>9</v>
      </c>
      <c r="M474">
        <v>6</v>
      </c>
      <c r="N474">
        <v>11</v>
      </c>
      <c r="O474">
        <f>StoreData!$N474*StoreData!$L474</f>
        <v>99</v>
      </c>
      <c r="P474">
        <f>StoreData!$N474*StoreData!$M474</f>
        <v>66</v>
      </c>
      <c r="Q474">
        <f>StoreData!$O474-StoreData!$P474</f>
        <v>33</v>
      </c>
      <c r="R474">
        <f>MONTH(StoreData!$B474)</f>
        <v>8</v>
      </c>
      <c r="S474" t="str">
        <f>IF(StoreData!$R474=9,"August","Sept")</f>
        <v>Sept</v>
      </c>
    </row>
    <row r="475" spans="1:19" x14ac:dyDescent="0.3">
      <c r="A475">
        <v>88065565828</v>
      </c>
      <c r="B475">
        <v>44063</v>
      </c>
      <c r="C475" t="s">
        <v>535</v>
      </c>
      <c r="D475" t="s">
        <v>1145</v>
      </c>
      <c r="E475" t="s">
        <v>12</v>
      </c>
      <c r="F475" t="s">
        <v>45</v>
      </c>
      <c r="G475" t="s">
        <v>943</v>
      </c>
      <c r="H475" t="s">
        <v>46</v>
      </c>
      <c r="I475" t="s">
        <v>104</v>
      </c>
      <c r="J475" t="s">
        <v>937</v>
      </c>
      <c r="K475" t="s">
        <v>941</v>
      </c>
      <c r="L475">
        <v>18</v>
      </c>
      <c r="M475">
        <v>15</v>
      </c>
      <c r="N475">
        <v>60</v>
      </c>
      <c r="O475">
        <f>StoreData!$N475*StoreData!$L475</f>
        <v>1080</v>
      </c>
      <c r="P475">
        <f>StoreData!$N475*StoreData!$M475</f>
        <v>900</v>
      </c>
      <c r="Q475">
        <f>StoreData!$O475-StoreData!$P475</f>
        <v>180</v>
      </c>
      <c r="R475">
        <f>MONTH(StoreData!$B475)</f>
        <v>8</v>
      </c>
      <c r="S475" t="str">
        <f>IF(StoreData!$R475=9,"August","Sept")</f>
        <v>Sept</v>
      </c>
    </row>
    <row r="476" spans="1:19" x14ac:dyDescent="0.3">
      <c r="A476">
        <v>88065565829</v>
      </c>
      <c r="B476">
        <v>44064</v>
      </c>
      <c r="C476" t="s">
        <v>536</v>
      </c>
      <c r="D476" t="s">
        <v>1145</v>
      </c>
      <c r="E476" t="s">
        <v>13</v>
      </c>
      <c r="F476" t="s">
        <v>48</v>
      </c>
      <c r="G476" t="s">
        <v>944</v>
      </c>
      <c r="H476" t="s">
        <v>49</v>
      </c>
      <c r="I476" t="s">
        <v>104</v>
      </c>
      <c r="J476" t="s">
        <v>928</v>
      </c>
      <c r="K476" t="s">
        <v>941</v>
      </c>
      <c r="L476">
        <v>5</v>
      </c>
      <c r="M476">
        <v>2</v>
      </c>
      <c r="N476">
        <v>89</v>
      </c>
      <c r="O476">
        <f>StoreData!$N476*StoreData!$L476</f>
        <v>445</v>
      </c>
      <c r="P476">
        <f>StoreData!$N476*StoreData!$M476</f>
        <v>178</v>
      </c>
      <c r="Q476">
        <f>StoreData!$O476-StoreData!$P476</f>
        <v>267</v>
      </c>
      <c r="R476">
        <f>MONTH(StoreData!$B476)</f>
        <v>8</v>
      </c>
      <c r="S476" t="str">
        <f>IF(StoreData!$R476=9,"August","Sept")</f>
        <v>Sept</v>
      </c>
    </row>
    <row r="477" spans="1:19" x14ac:dyDescent="0.3">
      <c r="A477">
        <v>88065565830</v>
      </c>
      <c r="B477">
        <v>44065</v>
      </c>
      <c r="C477" t="s">
        <v>537</v>
      </c>
      <c r="D477" t="s">
        <v>1145</v>
      </c>
      <c r="E477" t="s">
        <v>14</v>
      </c>
      <c r="F477" t="s">
        <v>38</v>
      </c>
      <c r="G477" t="s">
        <v>944</v>
      </c>
      <c r="H477" t="s">
        <v>39</v>
      </c>
      <c r="I477" t="s">
        <v>104</v>
      </c>
      <c r="J477" t="s">
        <v>909</v>
      </c>
      <c r="K477" t="s">
        <v>926</v>
      </c>
      <c r="L477">
        <v>14</v>
      </c>
      <c r="M477">
        <v>11</v>
      </c>
      <c r="N477">
        <v>77</v>
      </c>
      <c r="O477">
        <f>StoreData!$N477*StoreData!$L477</f>
        <v>1078</v>
      </c>
      <c r="P477">
        <f>StoreData!$N477*StoreData!$M477</f>
        <v>847</v>
      </c>
      <c r="Q477">
        <f>StoreData!$O477-StoreData!$P477</f>
        <v>231</v>
      </c>
      <c r="R477">
        <f>MONTH(StoreData!$B477)</f>
        <v>8</v>
      </c>
      <c r="S477" t="str">
        <f>IF(StoreData!$R477=9,"August","Sept")</f>
        <v>Sept</v>
      </c>
    </row>
    <row r="478" spans="1:19" x14ac:dyDescent="0.3">
      <c r="A478">
        <v>88065565831</v>
      </c>
      <c r="B478">
        <v>44066</v>
      </c>
      <c r="C478" t="s">
        <v>538</v>
      </c>
      <c r="D478" t="s">
        <v>1145</v>
      </c>
      <c r="E478" t="s">
        <v>15</v>
      </c>
      <c r="F478" t="s">
        <v>38</v>
      </c>
      <c r="G478" t="s">
        <v>944</v>
      </c>
      <c r="H478" t="s">
        <v>39</v>
      </c>
      <c r="I478" t="s">
        <v>104</v>
      </c>
      <c r="J478" t="s">
        <v>910</v>
      </c>
      <c r="K478" t="s">
        <v>926</v>
      </c>
      <c r="L478">
        <v>6</v>
      </c>
      <c r="M478">
        <v>3</v>
      </c>
      <c r="N478">
        <v>68</v>
      </c>
      <c r="O478">
        <f>StoreData!$N478*StoreData!$L478</f>
        <v>408</v>
      </c>
      <c r="P478">
        <f>StoreData!$N478*StoreData!$M478</f>
        <v>204</v>
      </c>
      <c r="Q478">
        <f>StoreData!$O478-StoreData!$P478</f>
        <v>204</v>
      </c>
      <c r="R478">
        <f>MONTH(StoreData!$B478)</f>
        <v>8</v>
      </c>
      <c r="S478" t="str">
        <f>IF(StoreData!$R478=9,"August","Sept")</f>
        <v>Sept</v>
      </c>
    </row>
    <row r="479" spans="1:19" x14ac:dyDescent="0.3">
      <c r="A479">
        <v>88065565832</v>
      </c>
      <c r="B479">
        <v>44067</v>
      </c>
      <c r="C479" t="s">
        <v>539</v>
      </c>
      <c r="D479" t="s">
        <v>1146</v>
      </c>
      <c r="E479" t="s">
        <v>59</v>
      </c>
      <c r="F479" t="s">
        <v>42</v>
      </c>
      <c r="G479" t="s">
        <v>943</v>
      </c>
      <c r="H479" t="s">
        <v>43</v>
      </c>
      <c r="I479" t="s">
        <v>104</v>
      </c>
      <c r="J479" t="s">
        <v>930</v>
      </c>
      <c r="K479" t="s">
        <v>941</v>
      </c>
      <c r="L479">
        <v>10</v>
      </c>
      <c r="M479">
        <v>7</v>
      </c>
      <c r="N479">
        <v>15</v>
      </c>
      <c r="O479">
        <f>StoreData!$N479*StoreData!$L479</f>
        <v>150</v>
      </c>
      <c r="P479">
        <f>StoreData!$N479*StoreData!$M479</f>
        <v>105</v>
      </c>
      <c r="Q479">
        <f>StoreData!$O479-StoreData!$P479</f>
        <v>45</v>
      </c>
      <c r="R479">
        <f>MONTH(StoreData!$B479)</f>
        <v>8</v>
      </c>
      <c r="S479" t="str">
        <f>IF(StoreData!$R479=9,"August","Sept")</f>
        <v>Sept</v>
      </c>
    </row>
    <row r="480" spans="1:19" x14ac:dyDescent="0.3">
      <c r="A480">
        <v>88065565833</v>
      </c>
      <c r="B480">
        <v>44068</v>
      </c>
      <c r="C480" t="s">
        <v>540</v>
      </c>
      <c r="D480" t="s">
        <v>1146</v>
      </c>
      <c r="E480" t="s">
        <v>60</v>
      </c>
      <c r="F480" t="s">
        <v>45</v>
      </c>
      <c r="G480" t="s">
        <v>943</v>
      </c>
      <c r="H480" t="s">
        <v>46</v>
      </c>
      <c r="I480" t="s">
        <v>104</v>
      </c>
      <c r="J480" t="s">
        <v>911</v>
      </c>
      <c r="K480" t="s">
        <v>926</v>
      </c>
      <c r="L480">
        <v>13</v>
      </c>
      <c r="M480">
        <v>10</v>
      </c>
      <c r="N480">
        <v>47</v>
      </c>
      <c r="O480">
        <f>StoreData!$N480*StoreData!$L480</f>
        <v>611</v>
      </c>
      <c r="P480">
        <f>StoreData!$N480*StoreData!$M480</f>
        <v>470</v>
      </c>
      <c r="Q480">
        <f>StoreData!$O480-StoreData!$P480</f>
        <v>141</v>
      </c>
      <c r="R480">
        <f>MONTH(StoreData!$B480)</f>
        <v>8</v>
      </c>
      <c r="S480" t="str">
        <f>IF(StoreData!$R480=9,"August","Sept")</f>
        <v>Sept</v>
      </c>
    </row>
    <row r="481" spans="1:19" x14ac:dyDescent="0.3">
      <c r="A481">
        <v>88065565834</v>
      </c>
      <c r="B481">
        <v>44072</v>
      </c>
      <c r="C481" t="s">
        <v>541</v>
      </c>
      <c r="D481" t="s">
        <v>1145</v>
      </c>
      <c r="E481" t="s">
        <v>61</v>
      </c>
      <c r="F481" t="s">
        <v>48</v>
      </c>
      <c r="G481" t="s">
        <v>944</v>
      </c>
      <c r="H481" t="s">
        <v>49</v>
      </c>
      <c r="I481" t="s">
        <v>104</v>
      </c>
      <c r="J481" t="s">
        <v>931</v>
      </c>
      <c r="K481" t="s">
        <v>941</v>
      </c>
      <c r="L481">
        <v>20</v>
      </c>
      <c r="M481">
        <v>17</v>
      </c>
      <c r="N481">
        <v>6</v>
      </c>
      <c r="O481">
        <f>StoreData!$N481*StoreData!$L481</f>
        <v>120</v>
      </c>
      <c r="P481">
        <f>StoreData!$N481*StoreData!$M481</f>
        <v>102</v>
      </c>
      <c r="Q481">
        <f>StoreData!$O481-StoreData!$P481</f>
        <v>18</v>
      </c>
      <c r="R481">
        <f>MONTH(StoreData!$B481)</f>
        <v>8</v>
      </c>
      <c r="S481" t="str">
        <f>IF(StoreData!$R481=9,"August","Sept")</f>
        <v>Sept</v>
      </c>
    </row>
    <row r="482" spans="1:19" x14ac:dyDescent="0.3">
      <c r="A482">
        <v>88065565835</v>
      </c>
      <c r="B482">
        <v>44071</v>
      </c>
      <c r="C482" t="s">
        <v>542</v>
      </c>
      <c r="D482" t="s">
        <v>1145</v>
      </c>
      <c r="E482" t="s">
        <v>63</v>
      </c>
      <c r="F482" t="s">
        <v>38</v>
      </c>
      <c r="G482" t="s">
        <v>944</v>
      </c>
      <c r="H482" t="s">
        <v>39</v>
      </c>
      <c r="I482" t="s">
        <v>104</v>
      </c>
      <c r="J482" t="s">
        <v>912</v>
      </c>
      <c r="K482" t="s">
        <v>926</v>
      </c>
      <c r="L482">
        <v>15</v>
      </c>
      <c r="M482">
        <v>12</v>
      </c>
      <c r="N482">
        <v>10</v>
      </c>
      <c r="O482">
        <f>StoreData!$N482*StoreData!$L482</f>
        <v>150</v>
      </c>
      <c r="P482">
        <f>StoreData!$N482*StoreData!$M482</f>
        <v>120</v>
      </c>
      <c r="Q482">
        <f>StoreData!$O482-StoreData!$P482</f>
        <v>30</v>
      </c>
      <c r="R482">
        <f>MONTH(StoreData!$B482)</f>
        <v>8</v>
      </c>
      <c r="S482" t="str">
        <f>IF(StoreData!$R482=9,"August","Sept")</f>
        <v>Sept</v>
      </c>
    </row>
    <row r="483" spans="1:19" x14ac:dyDescent="0.3">
      <c r="A483">
        <v>88065565836</v>
      </c>
      <c r="B483">
        <v>44071</v>
      </c>
      <c r="C483" t="s">
        <v>543</v>
      </c>
      <c r="D483" t="s">
        <v>1146</v>
      </c>
      <c r="E483" t="s">
        <v>16</v>
      </c>
      <c r="F483" t="s">
        <v>38</v>
      </c>
      <c r="G483" t="s">
        <v>944</v>
      </c>
      <c r="H483" t="s">
        <v>39</v>
      </c>
      <c r="I483" t="s">
        <v>104</v>
      </c>
      <c r="J483" t="s">
        <v>913</v>
      </c>
      <c r="K483" t="s">
        <v>926</v>
      </c>
      <c r="L483">
        <v>20</v>
      </c>
      <c r="M483">
        <v>17</v>
      </c>
      <c r="N483">
        <v>11</v>
      </c>
      <c r="O483">
        <f>StoreData!$N483*StoreData!$L483</f>
        <v>220</v>
      </c>
      <c r="P483">
        <f>StoreData!$N483*StoreData!$M483</f>
        <v>187</v>
      </c>
      <c r="Q483">
        <f>StoreData!$O483-StoreData!$P483</f>
        <v>33</v>
      </c>
      <c r="R483">
        <f>MONTH(StoreData!$B483)</f>
        <v>8</v>
      </c>
      <c r="S483" t="str">
        <f>IF(StoreData!$R483=9,"August","Sept")</f>
        <v>Sept</v>
      </c>
    </row>
    <row r="484" spans="1:19" x14ac:dyDescent="0.3">
      <c r="A484">
        <v>88065565837</v>
      </c>
      <c r="B484">
        <v>44072</v>
      </c>
      <c r="C484" t="s">
        <v>544</v>
      </c>
      <c r="D484" t="s">
        <v>1146</v>
      </c>
      <c r="E484" t="s">
        <v>82</v>
      </c>
      <c r="F484" t="s">
        <v>42</v>
      </c>
      <c r="G484" t="s">
        <v>943</v>
      </c>
      <c r="H484" t="s">
        <v>43</v>
      </c>
      <c r="I484" t="s">
        <v>104</v>
      </c>
      <c r="J484" t="s">
        <v>914</v>
      </c>
      <c r="K484" t="s">
        <v>926</v>
      </c>
      <c r="L484">
        <v>12</v>
      </c>
      <c r="M484">
        <v>9</v>
      </c>
      <c r="N484">
        <v>60</v>
      </c>
      <c r="O484">
        <f>StoreData!$N484*StoreData!$L484</f>
        <v>720</v>
      </c>
      <c r="P484">
        <f>StoreData!$N484*StoreData!$M484</f>
        <v>540</v>
      </c>
      <c r="Q484">
        <f>StoreData!$O484-StoreData!$P484</f>
        <v>180</v>
      </c>
      <c r="R484">
        <f>MONTH(StoreData!$B484)</f>
        <v>8</v>
      </c>
      <c r="S484" t="str">
        <f>IF(StoreData!$R484=9,"August","Sept")</f>
        <v>Sept</v>
      </c>
    </row>
    <row r="485" spans="1:19" x14ac:dyDescent="0.3">
      <c r="A485">
        <v>88065565838</v>
      </c>
      <c r="B485">
        <v>44073</v>
      </c>
      <c r="C485" t="s">
        <v>545</v>
      </c>
      <c r="D485" t="s">
        <v>1145</v>
      </c>
      <c r="E485" t="s">
        <v>84</v>
      </c>
      <c r="F485" t="s">
        <v>45</v>
      </c>
      <c r="G485" t="s">
        <v>943</v>
      </c>
      <c r="H485" t="s">
        <v>46</v>
      </c>
      <c r="I485" t="s">
        <v>104</v>
      </c>
      <c r="J485" t="s">
        <v>915</v>
      </c>
      <c r="K485" t="s">
        <v>926</v>
      </c>
      <c r="L485">
        <v>16</v>
      </c>
      <c r="M485">
        <v>13</v>
      </c>
      <c r="N485">
        <v>89</v>
      </c>
      <c r="O485">
        <f>StoreData!$N485*StoreData!$L485</f>
        <v>1424</v>
      </c>
      <c r="P485">
        <f>StoreData!$N485*StoreData!$M485</f>
        <v>1157</v>
      </c>
      <c r="Q485">
        <f>StoreData!$O485-StoreData!$P485</f>
        <v>267</v>
      </c>
      <c r="R485">
        <f>MONTH(StoreData!$B485)</f>
        <v>8</v>
      </c>
      <c r="S485" t="str">
        <f>IF(StoreData!$R485=9,"August","Sept")</f>
        <v>Sept</v>
      </c>
    </row>
    <row r="486" spans="1:19" x14ac:dyDescent="0.3">
      <c r="A486">
        <v>88065565839</v>
      </c>
      <c r="B486">
        <v>44074</v>
      </c>
      <c r="C486" t="s">
        <v>546</v>
      </c>
      <c r="D486" t="s">
        <v>1145</v>
      </c>
      <c r="E486" t="s">
        <v>86</v>
      </c>
      <c r="F486" t="s">
        <v>48</v>
      </c>
      <c r="G486" t="s">
        <v>944</v>
      </c>
      <c r="H486" t="s">
        <v>49</v>
      </c>
      <c r="I486" t="s">
        <v>104</v>
      </c>
      <c r="J486" t="s">
        <v>932</v>
      </c>
      <c r="K486" t="s">
        <v>941</v>
      </c>
      <c r="L486">
        <v>70</v>
      </c>
      <c r="M486">
        <v>67</v>
      </c>
      <c r="N486">
        <v>77</v>
      </c>
      <c r="O486">
        <f>StoreData!$N486*StoreData!$L486</f>
        <v>5390</v>
      </c>
      <c r="P486">
        <f>StoreData!$N486*StoreData!$M486</f>
        <v>5159</v>
      </c>
      <c r="Q486">
        <f>StoreData!$O486-StoreData!$P486</f>
        <v>231</v>
      </c>
      <c r="R486">
        <f>MONTH(StoreData!$B486)</f>
        <v>8</v>
      </c>
      <c r="S486" t="str">
        <f>IF(StoreData!$R486=9,"August","Sept")</f>
        <v>Sept</v>
      </c>
    </row>
    <row r="487" spans="1:19" x14ac:dyDescent="0.3">
      <c r="A487">
        <v>88065565840</v>
      </c>
      <c r="B487">
        <v>44075</v>
      </c>
      <c r="C487" t="s">
        <v>547</v>
      </c>
      <c r="D487" t="s">
        <v>1145</v>
      </c>
      <c r="E487" t="s">
        <v>88</v>
      </c>
      <c r="F487" t="s">
        <v>38</v>
      </c>
      <c r="G487" t="s">
        <v>944</v>
      </c>
      <c r="H487" t="s">
        <v>39</v>
      </c>
      <c r="I487" t="s">
        <v>104</v>
      </c>
      <c r="J487" t="s">
        <v>940</v>
      </c>
      <c r="K487" t="s">
        <v>941</v>
      </c>
      <c r="L487">
        <v>15</v>
      </c>
      <c r="M487">
        <v>12</v>
      </c>
      <c r="N487">
        <v>68</v>
      </c>
      <c r="O487">
        <f>StoreData!$N487*StoreData!$L487</f>
        <v>1020</v>
      </c>
      <c r="P487">
        <f>StoreData!$N487*StoreData!$M487</f>
        <v>816</v>
      </c>
      <c r="Q487">
        <f>StoreData!$O487-StoreData!$P487</f>
        <v>204</v>
      </c>
      <c r="R487">
        <f>MONTH(StoreData!$B487)</f>
        <v>9</v>
      </c>
      <c r="S487" t="str">
        <f>IF(StoreData!$R487=9,"August","Sept")</f>
        <v>August</v>
      </c>
    </row>
    <row r="488" spans="1:19" x14ac:dyDescent="0.3">
      <c r="A488">
        <v>88065565841</v>
      </c>
      <c r="B488">
        <v>44076</v>
      </c>
      <c r="C488" t="s">
        <v>548</v>
      </c>
      <c r="D488" t="s">
        <v>1146</v>
      </c>
      <c r="E488" t="s">
        <v>90</v>
      </c>
      <c r="F488" t="s">
        <v>38</v>
      </c>
      <c r="G488" t="s">
        <v>944</v>
      </c>
      <c r="H488" t="s">
        <v>39</v>
      </c>
      <c r="I488" t="s">
        <v>104</v>
      </c>
      <c r="J488" t="s">
        <v>915</v>
      </c>
      <c r="K488" t="s">
        <v>926</v>
      </c>
      <c r="L488">
        <v>16</v>
      </c>
      <c r="M488">
        <v>13</v>
      </c>
      <c r="N488">
        <v>15</v>
      </c>
      <c r="O488">
        <f>StoreData!$N488*StoreData!$L488</f>
        <v>240</v>
      </c>
      <c r="P488">
        <f>StoreData!$N488*StoreData!$M488</f>
        <v>195</v>
      </c>
      <c r="Q488">
        <f>StoreData!$O488-StoreData!$P488</f>
        <v>45</v>
      </c>
      <c r="R488">
        <f>MONTH(StoreData!$B488)</f>
        <v>9</v>
      </c>
      <c r="S488" t="str">
        <f>IF(StoreData!$R488=9,"August","Sept")</f>
        <v>August</v>
      </c>
    </row>
    <row r="489" spans="1:19" x14ac:dyDescent="0.3">
      <c r="A489">
        <v>88065565842</v>
      </c>
      <c r="B489">
        <v>44077</v>
      </c>
      <c r="C489" t="s">
        <v>549</v>
      </c>
      <c r="D489" t="s">
        <v>1146</v>
      </c>
      <c r="E489" t="s">
        <v>68</v>
      </c>
      <c r="F489" t="s">
        <v>42</v>
      </c>
      <c r="G489" t="s">
        <v>943</v>
      </c>
      <c r="H489" t="s">
        <v>43</v>
      </c>
      <c r="I489" t="s">
        <v>104</v>
      </c>
      <c r="J489" t="s">
        <v>916</v>
      </c>
      <c r="K489" t="s">
        <v>926</v>
      </c>
      <c r="L489">
        <v>20</v>
      </c>
      <c r="M489">
        <v>17</v>
      </c>
      <c r="N489">
        <v>47</v>
      </c>
      <c r="O489">
        <f>StoreData!$N489*StoreData!$L489</f>
        <v>940</v>
      </c>
      <c r="P489">
        <f>StoreData!$N489*StoreData!$M489</f>
        <v>799</v>
      </c>
      <c r="Q489">
        <f>StoreData!$O489-StoreData!$P489</f>
        <v>141</v>
      </c>
      <c r="R489">
        <f>MONTH(StoreData!$B489)</f>
        <v>9</v>
      </c>
      <c r="S489" t="str">
        <f>IF(StoreData!$R489=9,"August","Sept")</f>
        <v>August</v>
      </c>
    </row>
    <row r="490" spans="1:19" x14ac:dyDescent="0.3">
      <c r="A490">
        <v>88065565843</v>
      </c>
      <c r="B490">
        <v>44078</v>
      </c>
      <c r="C490" t="s">
        <v>550</v>
      </c>
      <c r="D490" t="s">
        <v>1146</v>
      </c>
      <c r="E490" t="s">
        <v>70</v>
      </c>
      <c r="F490" t="s">
        <v>45</v>
      </c>
      <c r="G490" t="s">
        <v>943</v>
      </c>
      <c r="H490" t="s">
        <v>46</v>
      </c>
      <c r="I490" t="s">
        <v>104</v>
      </c>
      <c r="J490" t="s">
        <v>917</v>
      </c>
      <c r="K490" t="s">
        <v>926</v>
      </c>
      <c r="L490">
        <v>12</v>
      </c>
      <c r="M490">
        <v>9</v>
      </c>
      <c r="N490">
        <v>6</v>
      </c>
      <c r="O490">
        <f>StoreData!$N490*StoreData!$L490</f>
        <v>72</v>
      </c>
      <c r="P490">
        <f>StoreData!$N490*StoreData!$M490</f>
        <v>54</v>
      </c>
      <c r="Q490">
        <f>StoreData!$O490-StoreData!$P490</f>
        <v>18</v>
      </c>
      <c r="R490">
        <f>MONTH(StoreData!$B490)</f>
        <v>9</v>
      </c>
      <c r="S490" t="str">
        <f>IF(StoreData!$R490=9,"August","Sept")</f>
        <v>August</v>
      </c>
    </row>
    <row r="491" spans="1:19" x14ac:dyDescent="0.3">
      <c r="A491">
        <v>88065565844</v>
      </c>
      <c r="B491">
        <v>44079</v>
      </c>
      <c r="C491" t="s">
        <v>551</v>
      </c>
      <c r="D491" t="s">
        <v>1146</v>
      </c>
      <c r="E491" t="s">
        <v>72</v>
      </c>
      <c r="F491" t="s">
        <v>48</v>
      </c>
      <c r="G491" t="s">
        <v>944</v>
      </c>
      <c r="H491" t="s">
        <v>49</v>
      </c>
      <c r="I491" t="s">
        <v>104</v>
      </c>
      <c r="J491" t="s">
        <v>933</v>
      </c>
      <c r="K491" t="s">
        <v>941</v>
      </c>
      <c r="L491">
        <v>12</v>
      </c>
      <c r="M491">
        <v>9</v>
      </c>
      <c r="N491">
        <v>10</v>
      </c>
      <c r="O491">
        <f>StoreData!$N491*StoreData!$L491</f>
        <v>120</v>
      </c>
      <c r="P491">
        <f>StoreData!$N491*StoreData!$M491</f>
        <v>90</v>
      </c>
      <c r="Q491">
        <f>StoreData!$O491-StoreData!$P491</f>
        <v>30</v>
      </c>
      <c r="R491">
        <f>MONTH(StoreData!$B491)</f>
        <v>9</v>
      </c>
      <c r="S491" t="str">
        <f>IF(StoreData!$R491=9,"August","Sept")</f>
        <v>August</v>
      </c>
    </row>
    <row r="492" spans="1:19" x14ac:dyDescent="0.3">
      <c r="A492">
        <v>88065565845</v>
      </c>
      <c r="B492">
        <v>44083</v>
      </c>
      <c r="C492" t="s">
        <v>552</v>
      </c>
      <c r="D492" t="s">
        <v>1145</v>
      </c>
      <c r="E492" t="s">
        <v>14</v>
      </c>
      <c r="F492" t="s">
        <v>38</v>
      </c>
      <c r="G492" t="s">
        <v>944</v>
      </c>
      <c r="H492" t="s">
        <v>39</v>
      </c>
      <c r="I492" t="s">
        <v>104</v>
      </c>
      <c r="J492" t="s">
        <v>934</v>
      </c>
      <c r="K492" t="s">
        <v>941</v>
      </c>
      <c r="L492">
        <v>18</v>
      </c>
      <c r="M492">
        <v>15</v>
      </c>
      <c r="N492">
        <v>11</v>
      </c>
      <c r="O492">
        <f>StoreData!$N492*StoreData!$L492</f>
        <v>198</v>
      </c>
      <c r="P492">
        <f>StoreData!$N492*StoreData!$M492</f>
        <v>165</v>
      </c>
      <c r="Q492">
        <f>StoreData!$O492-StoreData!$P492</f>
        <v>33</v>
      </c>
      <c r="R492">
        <f>MONTH(StoreData!$B492)</f>
        <v>9</v>
      </c>
      <c r="S492" t="str">
        <f>IF(StoreData!$R492=9,"August","Sept")</f>
        <v>August</v>
      </c>
    </row>
    <row r="493" spans="1:19" x14ac:dyDescent="0.3">
      <c r="A493">
        <v>88065565846</v>
      </c>
      <c r="B493">
        <v>44082</v>
      </c>
      <c r="C493" t="s">
        <v>553</v>
      </c>
      <c r="D493" t="s">
        <v>1145</v>
      </c>
      <c r="E493" t="s">
        <v>15</v>
      </c>
      <c r="F493" t="s">
        <v>38</v>
      </c>
      <c r="G493" t="s">
        <v>944</v>
      </c>
      <c r="H493" t="s">
        <v>39</v>
      </c>
      <c r="I493" t="s">
        <v>104</v>
      </c>
      <c r="J493" t="s">
        <v>918</v>
      </c>
      <c r="K493" t="s">
        <v>926</v>
      </c>
      <c r="L493">
        <v>10</v>
      </c>
      <c r="M493">
        <v>7</v>
      </c>
      <c r="N493">
        <v>60</v>
      </c>
      <c r="O493">
        <f>StoreData!$N493*StoreData!$L493</f>
        <v>600</v>
      </c>
      <c r="P493">
        <f>StoreData!$N493*StoreData!$M493</f>
        <v>420</v>
      </c>
      <c r="Q493">
        <f>StoreData!$O493-StoreData!$P493</f>
        <v>180</v>
      </c>
      <c r="R493">
        <f>MONTH(StoreData!$B493)</f>
        <v>9</v>
      </c>
      <c r="S493" t="str">
        <f>IF(StoreData!$R493=9,"August","Sept")</f>
        <v>August</v>
      </c>
    </row>
    <row r="494" spans="1:19" x14ac:dyDescent="0.3">
      <c r="A494">
        <v>88065565847</v>
      </c>
      <c r="B494">
        <v>44082</v>
      </c>
      <c r="C494" t="s">
        <v>554</v>
      </c>
      <c r="D494" t="s">
        <v>1145</v>
      </c>
      <c r="E494" t="s">
        <v>59</v>
      </c>
      <c r="F494" t="s">
        <v>42</v>
      </c>
      <c r="G494" t="s">
        <v>943</v>
      </c>
      <c r="H494" t="s">
        <v>43</v>
      </c>
      <c r="I494" t="s">
        <v>104</v>
      </c>
      <c r="J494" t="s">
        <v>934</v>
      </c>
      <c r="K494" t="s">
        <v>941</v>
      </c>
      <c r="L494">
        <v>18</v>
      </c>
      <c r="M494">
        <v>15</v>
      </c>
      <c r="N494">
        <v>89</v>
      </c>
      <c r="O494">
        <f>StoreData!$N494*StoreData!$L494</f>
        <v>1602</v>
      </c>
      <c r="P494">
        <f>StoreData!$N494*StoreData!$M494</f>
        <v>1335</v>
      </c>
      <c r="Q494">
        <f>StoreData!$O494-StoreData!$P494</f>
        <v>267</v>
      </c>
      <c r="R494">
        <f>MONTH(StoreData!$B494)</f>
        <v>9</v>
      </c>
      <c r="S494" t="str">
        <f>IF(StoreData!$R494=9,"August","Sept")</f>
        <v>August</v>
      </c>
    </row>
    <row r="495" spans="1:19" x14ac:dyDescent="0.3">
      <c r="A495">
        <v>88065565848</v>
      </c>
      <c r="B495">
        <v>44083</v>
      </c>
      <c r="C495" t="s">
        <v>555</v>
      </c>
      <c r="D495" t="s">
        <v>1146</v>
      </c>
      <c r="E495" t="s">
        <v>60</v>
      </c>
      <c r="F495" t="s">
        <v>45</v>
      </c>
      <c r="G495" t="s">
        <v>943</v>
      </c>
      <c r="H495" t="s">
        <v>46</v>
      </c>
      <c r="I495" t="s">
        <v>104</v>
      </c>
      <c r="J495" t="s">
        <v>918</v>
      </c>
      <c r="K495" t="s">
        <v>926</v>
      </c>
      <c r="L495">
        <v>10</v>
      </c>
      <c r="M495">
        <v>7</v>
      </c>
      <c r="N495">
        <v>77</v>
      </c>
      <c r="O495">
        <f>StoreData!$N495*StoreData!$L495</f>
        <v>770</v>
      </c>
      <c r="P495">
        <f>StoreData!$N495*StoreData!$M495</f>
        <v>539</v>
      </c>
      <c r="Q495">
        <f>StoreData!$O495-StoreData!$P495</f>
        <v>231</v>
      </c>
      <c r="R495">
        <f>MONTH(StoreData!$B495)</f>
        <v>9</v>
      </c>
      <c r="S495" t="str">
        <f>IF(StoreData!$R495=9,"August","Sept")</f>
        <v>August</v>
      </c>
    </row>
    <row r="496" spans="1:19" x14ac:dyDescent="0.3">
      <c r="A496">
        <v>88065565849</v>
      </c>
      <c r="B496">
        <v>44084</v>
      </c>
      <c r="C496" t="s">
        <v>556</v>
      </c>
      <c r="D496" t="s">
        <v>1145</v>
      </c>
      <c r="E496" t="s">
        <v>61</v>
      </c>
      <c r="F496" t="s">
        <v>48</v>
      </c>
      <c r="G496" t="s">
        <v>944</v>
      </c>
      <c r="H496" t="s">
        <v>49</v>
      </c>
      <c r="I496" t="s">
        <v>104</v>
      </c>
      <c r="J496" t="s">
        <v>920</v>
      </c>
      <c r="K496" t="s">
        <v>926</v>
      </c>
      <c r="L496">
        <v>15</v>
      </c>
      <c r="M496">
        <v>12</v>
      </c>
      <c r="N496">
        <v>68</v>
      </c>
      <c r="O496">
        <f>StoreData!$N496*StoreData!$L496</f>
        <v>1020</v>
      </c>
      <c r="P496">
        <f>StoreData!$N496*StoreData!$M496</f>
        <v>816</v>
      </c>
      <c r="Q496">
        <f>StoreData!$O496-StoreData!$P496</f>
        <v>204</v>
      </c>
      <c r="R496">
        <f>MONTH(StoreData!$B496)</f>
        <v>9</v>
      </c>
      <c r="S496" t="str">
        <f>IF(StoreData!$R496=9,"August","Sept")</f>
        <v>August</v>
      </c>
    </row>
    <row r="497" spans="1:19" x14ac:dyDescent="0.3">
      <c r="A497">
        <v>88065565850</v>
      </c>
      <c r="B497">
        <v>44085</v>
      </c>
      <c r="C497" t="s">
        <v>557</v>
      </c>
      <c r="D497" t="s">
        <v>1145</v>
      </c>
      <c r="E497" t="s">
        <v>94</v>
      </c>
      <c r="F497" t="s">
        <v>38</v>
      </c>
      <c r="G497" t="s">
        <v>944</v>
      </c>
      <c r="H497" t="s">
        <v>39</v>
      </c>
      <c r="I497" t="s">
        <v>104</v>
      </c>
      <c r="J497" t="s">
        <v>935</v>
      </c>
      <c r="K497" t="s">
        <v>941</v>
      </c>
      <c r="L497">
        <v>23</v>
      </c>
      <c r="M497">
        <v>20</v>
      </c>
      <c r="N497">
        <v>15</v>
      </c>
      <c r="O497">
        <f>StoreData!$N497*StoreData!$L497</f>
        <v>345</v>
      </c>
      <c r="P497">
        <f>StoreData!$N497*StoreData!$M497</f>
        <v>300</v>
      </c>
      <c r="Q497">
        <f>StoreData!$O497-StoreData!$P497</f>
        <v>45</v>
      </c>
      <c r="R497">
        <f>MONTH(StoreData!$B497)</f>
        <v>9</v>
      </c>
      <c r="S497" t="str">
        <f>IF(StoreData!$R497=9,"August","Sept")</f>
        <v>August</v>
      </c>
    </row>
    <row r="498" spans="1:19" x14ac:dyDescent="0.3">
      <c r="A498">
        <v>88065565851</v>
      </c>
      <c r="B498">
        <v>44086</v>
      </c>
      <c r="C498" t="s">
        <v>558</v>
      </c>
      <c r="D498" t="s">
        <v>1145</v>
      </c>
      <c r="E498" t="s">
        <v>96</v>
      </c>
      <c r="F498" t="s">
        <v>38</v>
      </c>
      <c r="G498" t="s">
        <v>944</v>
      </c>
      <c r="H498" t="s">
        <v>39</v>
      </c>
      <c r="I498" t="s">
        <v>104</v>
      </c>
      <c r="J498" t="s">
        <v>936</v>
      </c>
      <c r="K498" t="s">
        <v>941</v>
      </c>
      <c r="L498">
        <v>9</v>
      </c>
      <c r="M498">
        <v>6</v>
      </c>
      <c r="N498">
        <v>60</v>
      </c>
      <c r="O498">
        <f>StoreData!$N498*StoreData!$L498</f>
        <v>540</v>
      </c>
      <c r="P498">
        <f>StoreData!$N498*StoreData!$M498</f>
        <v>360</v>
      </c>
      <c r="Q498">
        <f>StoreData!$O498-StoreData!$P498</f>
        <v>180</v>
      </c>
      <c r="R498">
        <f>MONTH(StoreData!$B498)</f>
        <v>9</v>
      </c>
      <c r="S498" t="str">
        <f>IF(StoreData!$R498=9,"August","Sept")</f>
        <v>August</v>
      </c>
    </row>
    <row r="499" spans="1:19" x14ac:dyDescent="0.3">
      <c r="A499">
        <v>88065565852</v>
      </c>
      <c r="B499">
        <v>44087</v>
      </c>
      <c r="C499" t="s">
        <v>559</v>
      </c>
      <c r="D499" t="s">
        <v>1146</v>
      </c>
      <c r="E499" t="s">
        <v>16</v>
      </c>
      <c r="F499" t="s">
        <v>42</v>
      </c>
      <c r="G499" t="s">
        <v>943</v>
      </c>
      <c r="H499" t="s">
        <v>43</v>
      </c>
      <c r="I499" t="s">
        <v>104</v>
      </c>
      <c r="J499" t="s">
        <v>937</v>
      </c>
      <c r="K499" t="s">
        <v>941</v>
      </c>
      <c r="L499">
        <v>18</v>
      </c>
      <c r="M499">
        <v>15</v>
      </c>
      <c r="N499">
        <v>89</v>
      </c>
      <c r="O499">
        <f>StoreData!$N499*StoreData!$L499</f>
        <v>1602</v>
      </c>
      <c r="P499">
        <f>StoreData!$N499*StoreData!$M499</f>
        <v>1335</v>
      </c>
      <c r="Q499">
        <f>StoreData!$O499-StoreData!$P499</f>
        <v>267</v>
      </c>
      <c r="R499">
        <f>MONTH(StoreData!$B499)</f>
        <v>9</v>
      </c>
      <c r="S499" t="str">
        <f>IF(StoreData!$R499=9,"August","Sept")</f>
        <v>August</v>
      </c>
    </row>
    <row r="500" spans="1:19" x14ac:dyDescent="0.3">
      <c r="A500">
        <v>88065565853</v>
      </c>
      <c r="B500">
        <v>44088</v>
      </c>
      <c r="C500" t="s">
        <v>560</v>
      </c>
      <c r="D500" t="s">
        <v>1145</v>
      </c>
      <c r="E500" t="s">
        <v>17</v>
      </c>
      <c r="F500" t="s">
        <v>45</v>
      </c>
      <c r="G500" t="s">
        <v>943</v>
      </c>
      <c r="H500" t="s">
        <v>46</v>
      </c>
      <c r="I500" t="s">
        <v>104</v>
      </c>
      <c r="J500" t="s">
        <v>934</v>
      </c>
      <c r="K500" t="s">
        <v>941</v>
      </c>
      <c r="L500">
        <v>18</v>
      </c>
      <c r="M500">
        <v>15</v>
      </c>
      <c r="N500">
        <v>77</v>
      </c>
      <c r="O500">
        <f>StoreData!$N500*StoreData!$L500</f>
        <v>1386</v>
      </c>
      <c r="P500">
        <f>StoreData!$N500*StoreData!$M500</f>
        <v>1155</v>
      </c>
      <c r="Q500">
        <f>StoreData!$O500-StoreData!$P500</f>
        <v>231</v>
      </c>
      <c r="R500">
        <f>MONTH(StoreData!$B500)</f>
        <v>9</v>
      </c>
      <c r="S500" t="str">
        <f>IF(StoreData!$R500=9,"August","Sept")</f>
        <v>August</v>
      </c>
    </row>
    <row r="501" spans="1:19" x14ac:dyDescent="0.3">
      <c r="A501">
        <v>88065565854</v>
      </c>
      <c r="B501">
        <v>44089</v>
      </c>
      <c r="C501" t="s">
        <v>561</v>
      </c>
      <c r="D501" t="s">
        <v>1146</v>
      </c>
      <c r="E501" t="s">
        <v>16</v>
      </c>
      <c r="F501" t="s">
        <v>48</v>
      </c>
      <c r="G501" t="s">
        <v>944</v>
      </c>
      <c r="H501" t="s">
        <v>49</v>
      </c>
      <c r="I501" t="s">
        <v>104</v>
      </c>
      <c r="J501" t="s">
        <v>918</v>
      </c>
      <c r="K501" t="s">
        <v>926</v>
      </c>
      <c r="L501">
        <v>10</v>
      </c>
      <c r="M501">
        <v>7</v>
      </c>
      <c r="N501">
        <v>68</v>
      </c>
      <c r="O501">
        <f>StoreData!$N501*StoreData!$L501</f>
        <v>680</v>
      </c>
      <c r="P501">
        <f>StoreData!$N501*StoreData!$M501</f>
        <v>476</v>
      </c>
      <c r="Q501">
        <f>StoreData!$O501-StoreData!$P501</f>
        <v>204</v>
      </c>
      <c r="R501">
        <f>MONTH(StoreData!$B501)</f>
        <v>9</v>
      </c>
      <c r="S501" t="str">
        <f>IF(StoreData!$R501=9,"August","Sept")</f>
        <v>August</v>
      </c>
    </row>
    <row r="502" spans="1:19" x14ac:dyDescent="0.3">
      <c r="A502">
        <v>88065565855</v>
      </c>
      <c r="B502">
        <v>44093</v>
      </c>
      <c r="C502" t="s">
        <v>562</v>
      </c>
      <c r="D502" t="s">
        <v>1146</v>
      </c>
      <c r="E502" t="s">
        <v>17</v>
      </c>
      <c r="F502" t="s">
        <v>38</v>
      </c>
      <c r="G502" t="s">
        <v>944</v>
      </c>
      <c r="H502" t="s">
        <v>39</v>
      </c>
      <c r="I502" t="s">
        <v>104</v>
      </c>
      <c r="J502" t="s">
        <v>920</v>
      </c>
      <c r="K502" t="s">
        <v>926</v>
      </c>
      <c r="L502">
        <v>15</v>
      </c>
      <c r="M502">
        <v>12</v>
      </c>
      <c r="N502">
        <v>15</v>
      </c>
      <c r="O502">
        <f>StoreData!$N502*StoreData!$L502</f>
        <v>225</v>
      </c>
      <c r="P502">
        <f>StoreData!$N502*StoreData!$M502</f>
        <v>180</v>
      </c>
      <c r="Q502">
        <f>StoreData!$O502-StoreData!$P502</f>
        <v>45</v>
      </c>
      <c r="R502">
        <f>MONTH(StoreData!$B502)</f>
        <v>9</v>
      </c>
      <c r="S502" t="str">
        <f>IF(StoreData!$R502=9,"August","Sept")</f>
        <v>August</v>
      </c>
    </row>
    <row r="503" spans="1:19" x14ac:dyDescent="0.3">
      <c r="A503">
        <v>88065565856</v>
      </c>
      <c r="B503">
        <v>44092</v>
      </c>
      <c r="C503" t="s">
        <v>563</v>
      </c>
      <c r="D503" t="s">
        <v>1146</v>
      </c>
      <c r="E503" t="s">
        <v>18</v>
      </c>
      <c r="F503" t="s">
        <v>38</v>
      </c>
      <c r="G503" t="s">
        <v>944</v>
      </c>
      <c r="H503" t="s">
        <v>39</v>
      </c>
      <c r="I503" t="s">
        <v>104</v>
      </c>
      <c r="J503" t="s">
        <v>935</v>
      </c>
      <c r="K503" t="s">
        <v>941</v>
      </c>
      <c r="L503">
        <v>23</v>
      </c>
      <c r="M503">
        <v>20</v>
      </c>
      <c r="N503">
        <v>47</v>
      </c>
      <c r="O503">
        <f>StoreData!$N503*StoreData!$L503</f>
        <v>1081</v>
      </c>
      <c r="P503">
        <f>StoreData!$N503*StoreData!$M503</f>
        <v>940</v>
      </c>
      <c r="Q503">
        <f>StoreData!$O503-StoreData!$P503</f>
        <v>141</v>
      </c>
      <c r="R503">
        <f>MONTH(StoreData!$B503)</f>
        <v>9</v>
      </c>
      <c r="S503" t="str">
        <f>IF(StoreData!$R503=9,"August","Sept")</f>
        <v>August</v>
      </c>
    </row>
    <row r="504" spans="1:19" x14ac:dyDescent="0.3">
      <c r="A504">
        <v>88065565857</v>
      </c>
      <c r="B504">
        <v>44092</v>
      </c>
      <c r="C504" t="s">
        <v>564</v>
      </c>
      <c r="D504" t="s">
        <v>1146</v>
      </c>
      <c r="E504" t="s">
        <v>19</v>
      </c>
      <c r="F504" t="s">
        <v>42</v>
      </c>
      <c r="G504" t="s">
        <v>943</v>
      </c>
      <c r="H504" t="s">
        <v>43</v>
      </c>
      <c r="I504" t="s">
        <v>104</v>
      </c>
      <c r="J504" t="s">
        <v>936</v>
      </c>
      <c r="K504" t="s">
        <v>941</v>
      </c>
      <c r="L504">
        <v>9</v>
      </c>
      <c r="M504">
        <v>6</v>
      </c>
      <c r="N504">
        <v>6</v>
      </c>
      <c r="O504">
        <f>StoreData!$N504*StoreData!$L504</f>
        <v>54</v>
      </c>
      <c r="P504">
        <f>StoreData!$N504*StoreData!$M504</f>
        <v>36</v>
      </c>
      <c r="Q504">
        <f>StoreData!$O504-StoreData!$P504</f>
        <v>18</v>
      </c>
      <c r="R504">
        <f>MONTH(StoreData!$B504)</f>
        <v>9</v>
      </c>
      <c r="S504" t="str">
        <f>IF(StoreData!$R504=9,"August","Sept")</f>
        <v>August</v>
      </c>
    </row>
    <row r="505" spans="1:19" x14ac:dyDescent="0.3">
      <c r="A505">
        <v>88065565858</v>
      </c>
      <c r="B505">
        <v>44093</v>
      </c>
      <c r="C505" t="s">
        <v>565</v>
      </c>
      <c r="D505" t="s">
        <v>1145</v>
      </c>
      <c r="E505" t="s">
        <v>20</v>
      </c>
      <c r="F505" t="s">
        <v>45</v>
      </c>
      <c r="G505" t="s">
        <v>943</v>
      </c>
      <c r="H505" t="s">
        <v>46</v>
      </c>
      <c r="I505" t="s">
        <v>104</v>
      </c>
      <c r="J505" t="s">
        <v>937</v>
      </c>
      <c r="K505" t="s">
        <v>941</v>
      </c>
      <c r="L505">
        <v>18</v>
      </c>
      <c r="M505">
        <v>15</v>
      </c>
      <c r="N505">
        <v>10</v>
      </c>
      <c r="O505">
        <f>StoreData!$N505*StoreData!$L505</f>
        <v>180</v>
      </c>
      <c r="P505">
        <f>StoreData!$N505*StoreData!$M505</f>
        <v>150</v>
      </c>
      <c r="Q505">
        <f>StoreData!$O505-StoreData!$P505</f>
        <v>30</v>
      </c>
      <c r="R505">
        <f>MONTH(StoreData!$B505)</f>
        <v>9</v>
      </c>
      <c r="S505" t="str">
        <f>IF(StoreData!$R505=9,"August","Sept")</f>
        <v>August</v>
      </c>
    </row>
    <row r="506" spans="1:19" x14ac:dyDescent="0.3">
      <c r="A506">
        <v>88065565859</v>
      </c>
      <c r="B506">
        <v>44094</v>
      </c>
      <c r="C506" t="s">
        <v>566</v>
      </c>
      <c r="D506" t="s">
        <v>1146</v>
      </c>
      <c r="E506" t="s">
        <v>1</v>
      </c>
      <c r="F506" t="s">
        <v>48</v>
      </c>
      <c r="G506" t="s">
        <v>944</v>
      </c>
      <c r="H506" t="s">
        <v>49</v>
      </c>
      <c r="I506" t="s">
        <v>104</v>
      </c>
      <c r="J506" t="s">
        <v>934</v>
      </c>
      <c r="K506" t="s">
        <v>941</v>
      </c>
      <c r="L506">
        <v>18</v>
      </c>
      <c r="M506">
        <v>15</v>
      </c>
      <c r="N506">
        <v>11</v>
      </c>
      <c r="O506">
        <f>StoreData!$N506*StoreData!$L506</f>
        <v>198</v>
      </c>
      <c r="P506">
        <f>StoreData!$N506*StoreData!$M506</f>
        <v>165</v>
      </c>
      <c r="Q506">
        <f>StoreData!$O506-StoreData!$P506</f>
        <v>33</v>
      </c>
      <c r="R506">
        <f>MONTH(StoreData!$B506)</f>
        <v>9</v>
      </c>
      <c r="S506" t="str">
        <f>IF(StoreData!$R506=9,"August","Sept")</f>
        <v>August</v>
      </c>
    </row>
    <row r="507" spans="1:19" x14ac:dyDescent="0.3">
      <c r="A507">
        <v>88065565860</v>
      </c>
      <c r="B507">
        <v>44095</v>
      </c>
      <c r="C507" t="s">
        <v>567</v>
      </c>
      <c r="D507" t="s">
        <v>1145</v>
      </c>
      <c r="E507" t="s">
        <v>2</v>
      </c>
      <c r="F507" t="s">
        <v>38</v>
      </c>
      <c r="G507" t="s">
        <v>944</v>
      </c>
      <c r="H507" t="s">
        <v>39</v>
      </c>
      <c r="I507" t="s">
        <v>104</v>
      </c>
      <c r="J507" t="s">
        <v>918</v>
      </c>
      <c r="K507" t="s">
        <v>926</v>
      </c>
      <c r="L507">
        <v>10</v>
      </c>
      <c r="M507">
        <v>7</v>
      </c>
      <c r="N507">
        <v>60</v>
      </c>
      <c r="O507">
        <f>StoreData!$N507*StoreData!$L507</f>
        <v>600</v>
      </c>
      <c r="P507">
        <f>StoreData!$N507*StoreData!$M507</f>
        <v>420</v>
      </c>
      <c r="Q507">
        <f>StoreData!$O507-StoreData!$P507</f>
        <v>180</v>
      </c>
      <c r="R507">
        <f>MONTH(StoreData!$B507)</f>
        <v>9</v>
      </c>
      <c r="S507" t="str">
        <f>IF(StoreData!$R507=9,"August","Sept")</f>
        <v>August</v>
      </c>
    </row>
    <row r="508" spans="1:19" x14ac:dyDescent="0.3">
      <c r="A508">
        <v>88065565861</v>
      </c>
      <c r="B508">
        <v>44096</v>
      </c>
      <c r="C508" t="s">
        <v>568</v>
      </c>
      <c r="D508" t="s">
        <v>1145</v>
      </c>
      <c r="E508" t="s">
        <v>3</v>
      </c>
      <c r="F508" t="s">
        <v>38</v>
      </c>
      <c r="G508" t="s">
        <v>944</v>
      </c>
      <c r="H508" t="s">
        <v>39</v>
      </c>
      <c r="I508" t="s">
        <v>104</v>
      </c>
      <c r="J508" t="s">
        <v>920</v>
      </c>
      <c r="K508" t="s">
        <v>926</v>
      </c>
      <c r="L508">
        <v>15</v>
      </c>
      <c r="M508">
        <v>12</v>
      </c>
      <c r="N508">
        <v>89</v>
      </c>
      <c r="O508">
        <f>StoreData!$N508*StoreData!$L508</f>
        <v>1335</v>
      </c>
      <c r="P508">
        <f>StoreData!$N508*StoreData!$M508</f>
        <v>1068</v>
      </c>
      <c r="Q508">
        <f>StoreData!$O508-StoreData!$P508</f>
        <v>267</v>
      </c>
      <c r="R508">
        <f>MONTH(StoreData!$B508)</f>
        <v>9</v>
      </c>
      <c r="S508" t="str">
        <f>IF(StoreData!$R508=9,"August","Sept")</f>
        <v>August</v>
      </c>
    </row>
    <row r="509" spans="1:19" x14ac:dyDescent="0.3">
      <c r="A509">
        <v>88065565862</v>
      </c>
      <c r="B509">
        <v>44097</v>
      </c>
      <c r="C509" t="s">
        <v>569</v>
      </c>
      <c r="D509" t="s">
        <v>1146</v>
      </c>
      <c r="E509" t="s">
        <v>4</v>
      </c>
      <c r="F509" t="s">
        <v>42</v>
      </c>
      <c r="G509" t="s">
        <v>943</v>
      </c>
      <c r="H509" t="s">
        <v>43</v>
      </c>
      <c r="I509" t="s">
        <v>104</v>
      </c>
      <c r="J509" t="s">
        <v>935</v>
      </c>
      <c r="K509" t="s">
        <v>941</v>
      </c>
      <c r="L509">
        <v>23</v>
      </c>
      <c r="M509">
        <v>20</v>
      </c>
      <c r="N509">
        <v>77</v>
      </c>
      <c r="O509">
        <f>StoreData!$N509*StoreData!$L509</f>
        <v>1771</v>
      </c>
      <c r="P509">
        <f>StoreData!$N509*StoreData!$M509</f>
        <v>1540</v>
      </c>
      <c r="Q509">
        <f>StoreData!$O509-StoreData!$P509</f>
        <v>231</v>
      </c>
      <c r="R509">
        <f>MONTH(StoreData!$B509)</f>
        <v>9</v>
      </c>
      <c r="S509" t="str">
        <f>IF(StoreData!$R509=9,"August","Sept")</f>
        <v>August</v>
      </c>
    </row>
    <row r="510" spans="1:19" x14ac:dyDescent="0.3">
      <c r="A510">
        <v>88065565863</v>
      </c>
      <c r="B510">
        <v>44098</v>
      </c>
      <c r="C510" t="s">
        <v>570</v>
      </c>
      <c r="D510" t="s">
        <v>1145</v>
      </c>
      <c r="E510" t="s">
        <v>5</v>
      </c>
      <c r="F510" t="s">
        <v>45</v>
      </c>
      <c r="G510" t="s">
        <v>943</v>
      </c>
      <c r="H510" t="s">
        <v>46</v>
      </c>
      <c r="I510" t="s">
        <v>104</v>
      </c>
      <c r="J510" t="s">
        <v>936</v>
      </c>
      <c r="K510" t="s">
        <v>941</v>
      </c>
      <c r="L510">
        <v>9</v>
      </c>
      <c r="M510">
        <v>6</v>
      </c>
      <c r="N510">
        <v>68</v>
      </c>
      <c r="O510">
        <f>StoreData!$N510*StoreData!$L510</f>
        <v>612</v>
      </c>
      <c r="P510">
        <f>StoreData!$N510*StoreData!$M510</f>
        <v>408</v>
      </c>
      <c r="Q510">
        <f>StoreData!$O510-StoreData!$P510</f>
        <v>204</v>
      </c>
      <c r="R510">
        <f>MONTH(StoreData!$B510)</f>
        <v>9</v>
      </c>
      <c r="S510" t="str">
        <f>IF(StoreData!$R510=9,"August","Sept")</f>
        <v>August</v>
      </c>
    </row>
    <row r="511" spans="1:19" x14ac:dyDescent="0.3">
      <c r="A511">
        <v>88065565864</v>
      </c>
      <c r="B511">
        <v>44099</v>
      </c>
      <c r="C511" t="s">
        <v>571</v>
      </c>
      <c r="D511" t="s">
        <v>1146</v>
      </c>
      <c r="E511" t="s">
        <v>6</v>
      </c>
      <c r="F511" t="s">
        <v>48</v>
      </c>
      <c r="G511" t="s">
        <v>944</v>
      </c>
      <c r="H511" t="s">
        <v>49</v>
      </c>
      <c r="I511" t="s">
        <v>104</v>
      </c>
      <c r="J511" t="s">
        <v>937</v>
      </c>
      <c r="K511" t="s">
        <v>941</v>
      </c>
      <c r="L511">
        <v>18</v>
      </c>
      <c r="M511">
        <v>15</v>
      </c>
      <c r="N511">
        <v>15</v>
      </c>
      <c r="O511">
        <f>StoreData!$N511*StoreData!$L511</f>
        <v>270</v>
      </c>
      <c r="P511">
        <f>StoreData!$N511*StoreData!$M511</f>
        <v>225</v>
      </c>
      <c r="Q511">
        <f>StoreData!$O511-StoreData!$P511</f>
        <v>45</v>
      </c>
      <c r="R511">
        <f>MONTH(StoreData!$B511)</f>
        <v>9</v>
      </c>
      <c r="S511" t="str">
        <f>IF(StoreData!$R511=9,"August","Sept")</f>
        <v>August</v>
      </c>
    </row>
    <row r="512" spans="1:19" x14ac:dyDescent="0.3">
      <c r="A512">
        <v>88065565865</v>
      </c>
      <c r="B512">
        <v>44103</v>
      </c>
      <c r="C512" t="s">
        <v>572</v>
      </c>
      <c r="D512" t="s">
        <v>1146</v>
      </c>
      <c r="E512" t="s">
        <v>7</v>
      </c>
      <c r="F512" t="s">
        <v>38</v>
      </c>
      <c r="G512" t="s">
        <v>944</v>
      </c>
      <c r="H512" t="s">
        <v>39</v>
      </c>
      <c r="I512" t="s">
        <v>104</v>
      </c>
      <c r="J512" t="s">
        <v>919</v>
      </c>
      <c r="K512" t="s">
        <v>926</v>
      </c>
      <c r="L512">
        <v>15</v>
      </c>
      <c r="M512">
        <v>12</v>
      </c>
      <c r="N512">
        <v>47</v>
      </c>
      <c r="O512">
        <f>StoreData!$N512*StoreData!$L512</f>
        <v>705</v>
      </c>
      <c r="P512">
        <f>StoreData!$N512*StoreData!$M512</f>
        <v>564</v>
      </c>
      <c r="Q512">
        <f>StoreData!$O512-StoreData!$P512</f>
        <v>141</v>
      </c>
      <c r="R512">
        <f>MONTH(StoreData!$B512)</f>
        <v>9</v>
      </c>
      <c r="S512" t="str">
        <f>IF(StoreData!$R512=9,"August","Sept")</f>
        <v>August</v>
      </c>
    </row>
    <row r="513" spans="1:19" x14ac:dyDescent="0.3">
      <c r="A513">
        <v>88065565866</v>
      </c>
      <c r="B513">
        <v>44102</v>
      </c>
      <c r="C513" t="s">
        <v>573</v>
      </c>
      <c r="D513" t="s">
        <v>1146</v>
      </c>
      <c r="E513" t="s">
        <v>8</v>
      </c>
      <c r="F513" t="s">
        <v>38</v>
      </c>
      <c r="G513" t="s">
        <v>944</v>
      </c>
      <c r="H513" t="s">
        <v>39</v>
      </c>
      <c r="I513" t="s">
        <v>104</v>
      </c>
      <c r="J513" t="s">
        <v>920</v>
      </c>
      <c r="K513" t="s">
        <v>926</v>
      </c>
      <c r="L513">
        <v>15</v>
      </c>
      <c r="M513">
        <v>12</v>
      </c>
      <c r="N513">
        <v>6</v>
      </c>
      <c r="O513">
        <f>StoreData!$N513*StoreData!$L513</f>
        <v>90</v>
      </c>
      <c r="P513">
        <f>StoreData!$N513*StoreData!$M513</f>
        <v>72</v>
      </c>
      <c r="Q513">
        <f>StoreData!$O513-StoreData!$P513</f>
        <v>18</v>
      </c>
      <c r="R513">
        <f>MONTH(StoreData!$B513)</f>
        <v>9</v>
      </c>
      <c r="S513" t="str">
        <f>IF(StoreData!$R513=9,"August","Sept")</f>
        <v>August</v>
      </c>
    </row>
    <row r="514" spans="1:19" x14ac:dyDescent="0.3">
      <c r="A514">
        <v>88065565867</v>
      </c>
      <c r="B514">
        <v>44102</v>
      </c>
      <c r="C514" t="s">
        <v>574</v>
      </c>
      <c r="D514" t="s">
        <v>1146</v>
      </c>
      <c r="E514" t="s">
        <v>9</v>
      </c>
      <c r="F514" t="s">
        <v>42</v>
      </c>
      <c r="G514" t="s">
        <v>943</v>
      </c>
      <c r="H514" t="s">
        <v>43</v>
      </c>
      <c r="I514" t="s">
        <v>104</v>
      </c>
      <c r="J514" t="s">
        <v>921</v>
      </c>
      <c r="K514" t="s">
        <v>926</v>
      </c>
      <c r="L514">
        <v>20</v>
      </c>
      <c r="M514">
        <v>17</v>
      </c>
      <c r="N514">
        <v>10</v>
      </c>
      <c r="O514">
        <f>StoreData!$N514*StoreData!$L514</f>
        <v>200</v>
      </c>
      <c r="P514">
        <f>StoreData!$N514*StoreData!$M514</f>
        <v>170</v>
      </c>
      <c r="Q514">
        <f>StoreData!$O514-StoreData!$P514</f>
        <v>30</v>
      </c>
      <c r="R514">
        <f>MONTH(StoreData!$B514)</f>
        <v>9</v>
      </c>
      <c r="S514" t="str">
        <f>IF(StoreData!$R514=9,"August","Sept")</f>
        <v>August</v>
      </c>
    </row>
    <row r="515" spans="1:19" x14ac:dyDescent="0.3">
      <c r="A515">
        <v>88065565868</v>
      </c>
      <c r="B515">
        <v>44103</v>
      </c>
      <c r="C515" t="s">
        <v>575</v>
      </c>
      <c r="D515" t="s">
        <v>1145</v>
      </c>
      <c r="E515" t="s">
        <v>10</v>
      </c>
      <c r="F515" t="s">
        <v>42</v>
      </c>
      <c r="G515" t="s">
        <v>943</v>
      </c>
      <c r="H515" t="s">
        <v>43</v>
      </c>
      <c r="I515" t="s">
        <v>104</v>
      </c>
      <c r="J515" t="s">
        <v>922</v>
      </c>
      <c r="K515" t="s">
        <v>926</v>
      </c>
      <c r="L515">
        <v>12</v>
      </c>
      <c r="M515">
        <v>9</v>
      </c>
      <c r="N515">
        <v>11</v>
      </c>
      <c r="O515">
        <f>StoreData!$N515*StoreData!$L515</f>
        <v>132</v>
      </c>
      <c r="P515">
        <f>StoreData!$N515*StoreData!$M515</f>
        <v>99</v>
      </c>
      <c r="Q515">
        <f>StoreData!$O515-StoreData!$P515</f>
        <v>33</v>
      </c>
      <c r="R515">
        <f>MONTH(StoreData!$B515)</f>
        <v>9</v>
      </c>
      <c r="S515" t="str">
        <f>IF(StoreData!$R515=9,"August","Sept")</f>
        <v>August</v>
      </c>
    </row>
    <row r="516" spans="1:19" x14ac:dyDescent="0.3">
      <c r="A516">
        <v>88065565869</v>
      </c>
      <c r="B516">
        <v>44104</v>
      </c>
      <c r="C516" t="s">
        <v>576</v>
      </c>
      <c r="D516" t="s">
        <v>1146</v>
      </c>
      <c r="E516" t="s">
        <v>11</v>
      </c>
      <c r="F516" t="s">
        <v>42</v>
      </c>
      <c r="G516" t="s">
        <v>943</v>
      </c>
      <c r="H516" t="s">
        <v>43</v>
      </c>
      <c r="I516" t="s">
        <v>104</v>
      </c>
      <c r="J516" t="s">
        <v>923</v>
      </c>
      <c r="K516" t="s">
        <v>926</v>
      </c>
      <c r="L516">
        <v>13</v>
      </c>
      <c r="M516">
        <v>10</v>
      </c>
      <c r="N516">
        <v>60</v>
      </c>
      <c r="O516">
        <f>StoreData!$N516*StoreData!$L516</f>
        <v>780</v>
      </c>
      <c r="P516">
        <f>StoreData!$N516*StoreData!$M516</f>
        <v>600</v>
      </c>
      <c r="Q516">
        <f>StoreData!$O516-StoreData!$P516</f>
        <v>180</v>
      </c>
      <c r="R516">
        <f>MONTH(StoreData!$B516)</f>
        <v>9</v>
      </c>
      <c r="S516" t="str">
        <f>IF(StoreData!$R516=9,"August","Sept")</f>
        <v>August</v>
      </c>
    </row>
    <row r="517" spans="1:19" x14ac:dyDescent="0.3">
      <c r="A517">
        <v>88065565870</v>
      </c>
      <c r="B517">
        <v>44102</v>
      </c>
      <c r="C517" t="s">
        <v>577</v>
      </c>
      <c r="D517" t="s">
        <v>1145</v>
      </c>
      <c r="E517" t="s">
        <v>12</v>
      </c>
      <c r="F517" t="s">
        <v>42</v>
      </c>
      <c r="G517" t="s">
        <v>943</v>
      </c>
      <c r="H517" t="s">
        <v>43</v>
      </c>
      <c r="I517" t="s">
        <v>104</v>
      </c>
      <c r="J517" t="s">
        <v>924</v>
      </c>
      <c r="K517" t="s">
        <v>926</v>
      </c>
      <c r="L517">
        <v>15</v>
      </c>
      <c r="M517">
        <v>12</v>
      </c>
      <c r="N517">
        <v>89</v>
      </c>
      <c r="O517">
        <f>StoreData!$N517*StoreData!$L517</f>
        <v>1335</v>
      </c>
      <c r="P517">
        <f>StoreData!$N517*StoreData!$M517</f>
        <v>1068</v>
      </c>
      <c r="Q517">
        <f>StoreData!$O517-StoreData!$P517</f>
        <v>267</v>
      </c>
      <c r="R517">
        <f>MONTH(StoreData!$B517)</f>
        <v>9</v>
      </c>
      <c r="S517" t="str">
        <f>IF(StoreData!$R517=9,"August","Sept")</f>
        <v>August</v>
      </c>
    </row>
    <row r="518" spans="1:19" x14ac:dyDescent="0.3">
      <c r="A518">
        <v>88065565871</v>
      </c>
      <c r="B518">
        <v>44103</v>
      </c>
      <c r="C518" t="s">
        <v>578</v>
      </c>
      <c r="D518" t="s">
        <v>1146</v>
      </c>
      <c r="E518" t="s">
        <v>13</v>
      </c>
      <c r="F518" t="s">
        <v>42</v>
      </c>
      <c r="G518" t="s">
        <v>943</v>
      </c>
      <c r="H518" t="s">
        <v>43</v>
      </c>
      <c r="I518" t="s">
        <v>104</v>
      </c>
      <c r="J518" t="s">
        <v>925</v>
      </c>
      <c r="K518" t="s">
        <v>926</v>
      </c>
      <c r="L518">
        <v>14</v>
      </c>
      <c r="M518">
        <v>11</v>
      </c>
      <c r="N518">
        <v>77</v>
      </c>
      <c r="O518">
        <f>StoreData!$N518*StoreData!$L518</f>
        <v>1078</v>
      </c>
      <c r="P518">
        <f>StoreData!$N518*StoreData!$M518</f>
        <v>847</v>
      </c>
      <c r="Q518">
        <f>StoreData!$O518-StoreData!$P518</f>
        <v>231</v>
      </c>
      <c r="R518">
        <f>MONTH(StoreData!$B518)</f>
        <v>9</v>
      </c>
      <c r="S518" t="str">
        <f>IF(StoreData!$R518=9,"August","Sept")</f>
        <v>August</v>
      </c>
    </row>
    <row r="519" spans="1:19" x14ac:dyDescent="0.3">
      <c r="A519">
        <v>88065565872</v>
      </c>
      <c r="B519">
        <v>44104</v>
      </c>
      <c r="C519" t="s">
        <v>579</v>
      </c>
      <c r="D519" t="s">
        <v>1146</v>
      </c>
      <c r="E519" t="s">
        <v>14</v>
      </c>
      <c r="F519" t="s">
        <v>38</v>
      </c>
      <c r="G519" t="s">
        <v>944</v>
      </c>
      <c r="H519" t="s">
        <v>39</v>
      </c>
      <c r="I519" t="s">
        <v>104</v>
      </c>
      <c r="J519" t="s">
        <v>938</v>
      </c>
      <c r="K519" t="s">
        <v>926</v>
      </c>
      <c r="L519">
        <v>30</v>
      </c>
      <c r="M519">
        <v>27</v>
      </c>
      <c r="N519">
        <v>68</v>
      </c>
      <c r="O519">
        <f>StoreData!$N519*StoreData!$L519</f>
        <v>2040</v>
      </c>
      <c r="P519">
        <f>StoreData!$N519*StoreData!$M519</f>
        <v>1836</v>
      </c>
      <c r="Q519">
        <f>StoreData!$O519-StoreData!$P519</f>
        <v>204</v>
      </c>
      <c r="R519">
        <f>MONTH(StoreData!$B519)</f>
        <v>9</v>
      </c>
      <c r="S519" t="str">
        <f>IF(StoreData!$R519=9,"August","Sept")</f>
        <v>August</v>
      </c>
    </row>
    <row r="520" spans="1:19" x14ac:dyDescent="0.3">
      <c r="A520">
        <v>88065565873</v>
      </c>
      <c r="B520">
        <v>44104</v>
      </c>
      <c r="C520" t="s">
        <v>37</v>
      </c>
      <c r="D520" t="s">
        <v>1145</v>
      </c>
      <c r="E520" t="s">
        <v>15</v>
      </c>
      <c r="F520" t="s">
        <v>42</v>
      </c>
      <c r="G520" t="s">
        <v>943</v>
      </c>
      <c r="H520" t="s">
        <v>43</v>
      </c>
      <c r="I520" t="s">
        <v>40</v>
      </c>
      <c r="J520" t="s">
        <v>939</v>
      </c>
      <c r="K520" t="s">
        <v>926</v>
      </c>
      <c r="L520">
        <v>16</v>
      </c>
      <c r="M520">
        <v>13</v>
      </c>
      <c r="N520">
        <v>15</v>
      </c>
      <c r="O520">
        <f>StoreData!$N520*StoreData!$L520</f>
        <v>240</v>
      </c>
      <c r="P520">
        <f>StoreData!$N520*StoreData!$M520</f>
        <v>195</v>
      </c>
      <c r="Q520">
        <f>StoreData!$O520-StoreData!$P520</f>
        <v>45</v>
      </c>
      <c r="R520">
        <f>MONTH(StoreData!$B520)</f>
        <v>9</v>
      </c>
      <c r="S520" t="str">
        <f>IF(StoreData!$R520=9,"August","Sept")</f>
        <v>August</v>
      </c>
    </row>
    <row r="521" spans="1:19" x14ac:dyDescent="0.3">
      <c r="A521">
        <v>88065565874</v>
      </c>
      <c r="B521">
        <v>44044</v>
      </c>
      <c r="C521" t="s">
        <v>41</v>
      </c>
      <c r="D521" t="s">
        <v>1146</v>
      </c>
      <c r="E521" t="s">
        <v>2</v>
      </c>
      <c r="F521" t="s">
        <v>45</v>
      </c>
      <c r="G521" t="s">
        <v>943</v>
      </c>
      <c r="H521" t="s">
        <v>46</v>
      </c>
      <c r="I521" t="s">
        <v>40</v>
      </c>
      <c r="J521" t="s">
        <v>927</v>
      </c>
      <c r="K521" t="s">
        <v>941</v>
      </c>
      <c r="L521">
        <v>9</v>
      </c>
      <c r="M521">
        <v>6</v>
      </c>
      <c r="N521">
        <v>47</v>
      </c>
      <c r="O521">
        <f>StoreData!$N521*StoreData!$L521</f>
        <v>423</v>
      </c>
      <c r="P521">
        <f>StoreData!$N521*StoreData!$M521</f>
        <v>282</v>
      </c>
      <c r="Q521">
        <f>StoreData!$O521-StoreData!$P521</f>
        <v>141</v>
      </c>
      <c r="R521">
        <f>MONTH(StoreData!$B521)</f>
        <v>8</v>
      </c>
      <c r="S521" t="str">
        <f>IF(StoreData!$R521=9,"August","Sept")</f>
        <v>Sept</v>
      </c>
    </row>
    <row r="522" spans="1:19" x14ac:dyDescent="0.3">
      <c r="A522">
        <v>88065565875</v>
      </c>
      <c r="B522">
        <v>44045</v>
      </c>
      <c r="C522" t="s">
        <v>44</v>
      </c>
      <c r="D522" t="s">
        <v>1145</v>
      </c>
      <c r="E522" t="s">
        <v>3</v>
      </c>
      <c r="F522" t="s">
        <v>48</v>
      </c>
      <c r="G522" t="s">
        <v>944</v>
      </c>
      <c r="H522" t="s">
        <v>49</v>
      </c>
      <c r="I522" t="s">
        <v>40</v>
      </c>
      <c r="J522" t="s">
        <v>928</v>
      </c>
      <c r="K522" t="s">
        <v>941</v>
      </c>
      <c r="L522">
        <v>5</v>
      </c>
      <c r="M522">
        <v>2</v>
      </c>
      <c r="N522">
        <v>6</v>
      </c>
      <c r="O522">
        <f>StoreData!$N522*StoreData!$L522</f>
        <v>30</v>
      </c>
      <c r="P522">
        <f>StoreData!$N522*StoreData!$M522</f>
        <v>12</v>
      </c>
      <c r="Q522">
        <f>StoreData!$O522-StoreData!$P522</f>
        <v>18</v>
      </c>
      <c r="R522">
        <f>MONTH(StoreData!$B522)</f>
        <v>8</v>
      </c>
      <c r="S522" t="str">
        <f>IF(StoreData!$R522=9,"August","Sept")</f>
        <v>Sept</v>
      </c>
    </row>
    <row r="523" spans="1:19" x14ac:dyDescent="0.3">
      <c r="A523">
        <v>88065565876</v>
      </c>
      <c r="B523">
        <v>44046</v>
      </c>
      <c r="C523" t="s">
        <v>47</v>
      </c>
      <c r="D523" t="s">
        <v>1145</v>
      </c>
      <c r="E523" t="s">
        <v>61</v>
      </c>
      <c r="F523" t="s">
        <v>38</v>
      </c>
      <c r="G523" t="s">
        <v>944</v>
      </c>
      <c r="H523" t="s">
        <v>39</v>
      </c>
      <c r="I523" t="s">
        <v>40</v>
      </c>
      <c r="J523" t="s">
        <v>929</v>
      </c>
      <c r="K523" t="s">
        <v>941</v>
      </c>
      <c r="L523">
        <v>18</v>
      </c>
      <c r="M523">
        <v>15</v>
      </c>
      <c r="N523">
        <v>10</v>
      </c>
      <c r="O523">
        <f>StoreData!$N523*StoreData!$L523</f>
        <v>180</v>
      </c>
      <c r="P523">
        <f>StoreData!$N523*StoreData!$M523</f>
        <v>150</v>
      </c>
      <c r="Q523">
        <f>StoreData!$O523-StoreData!$P523</f>
        <v>30</v>
      </c>
      <c r="R523">
        <f>MONTH(StoreData!$B523)</f>
        <v>8</v>
      </c>
      <c r="S523" t="str">
        <f>IF(StoreData!$R523=9,"August","Sept")</f>
        <v>Sept</v>
      </c>
    </row>
    <row r="524" spans="1:19" x14ac:dyDescent="0.3">
      <c r="A524">
        <v>88065565877</v>
      </c>
      <c r="B524">
        <v>44047</v>
      </c>
      <c r="C524" t="s">
        <v>50</v>
      </c>
      <c r="D524" t="s">
        <v>1145</v>
      </c>
      <c r="E524" t="s">
        <v>63</v>
      </c>
      <c r="F524" t="s">
        <v>42</v>
      </c>
      <c r="G524" t="s">
        <v>943</v>
      </c>
      <c r="H524" t="s">
        <v>43</v>
      </c>
      <c r="I524" t="s">
        <v>40</v>
      </c>
      <c r="J524" t="s">
        <v>930</v>
      </c>
      <c r="K524" t="s">
        <v>941</v>
      </c>
      <c r="L524">
        <v>10</v>
      </c>
      <c r="M524">
        <v>7</v>
      </c>
      <c r="N524">
        <v>11</v>
      </c>
      <c r="O524">
        <f>StoreData!$N524*StoreData!$L524</f>
        <v>110</v>
      </c>
      <c r="P524">
        <f>StoreData!$N524*StoreData!$M524</f>
        <v>77</v>
      </c>
      <c r="Q524">
        <f>StoreData!$O524-StoreData!$P524</f>
        <v>33</v>
      </c>
      <c r="R524">
        <f>MONTH(StoreData!$B524)</f>
        <v>8</v>
      </c>
      <c r="S524" t="str">
        <f>IF(StoreData!$R524=9,"August","Sept")</f>
        <v>Sept</v>
      </c>
    </row>
    <row r="525" spans="1:19" x14ac:dyDescent="0.3">
      <c r="A525">
        <v>88065565878</v>
      </c>
      <c r="B525">
        <v>44048</v>
      </c>
      <c r="C525" t="s">
        <v>51</v>
      </c>
      <c r="D525" t="s">
        <v>1145</v>
      </c>
      <c r="E525" t="s">
        <v>16</v>
      </c>
      <c r="F525" t="s">
        <v>45</v>
      </c>
      <c r="G525" t="s">
        <v>943</v>
      </c>
      <c r="H525" t="s">
        <v>46</v>
      </c>
      <c r="I525" t="s">
        <v>40</v>
      </c>
      <c r="J525" t="s">
        <v>931</v>
      </c>
      <c r="K525" t="s">
        <v>941</v>
      </c>
      <c r="L525">
        <v>20</v>
      </c>
      <c r="M525">
        <v>17</v>
      </c>
      <c r="N525">
        <v>60</v>
      </c>
      <c r="O525">
        <f>StoreData!$N525*StoreData!$L525</f>
        <v>1200</v>
      </c>
      <c r="P525">
        <f>StoreData!$N525*StoreData!$M525</f>
        <v>1020</v>
      </c>
      <c r="Q525">
        <f>StoreData!$O525-StoreData!$P525</f>
        <v>180</v>
      </c>
      <c r="R525">
        <f>MONTH(StoreData!$B525)</f>
        <v>8</v>
      </c>
      <c r="S525" t="str">
        <f>IF(StoreData!$R525=9,"August","Sept")</f>
        <v>Sept</v>
      </c>
    </row>
    <row r="526" spans="1:19" x14ac:dyDescent="0.3">
      <c r="A526">
        <v>88065565879</v>
      </c>
      <c r="B526">
        <v>44052</v>
      </c>
      <c r="C526" t="s">
        <v>52</v>
      </c>
      <c r="D526" t="s">
        <v>1145</v>
      </c>
      <c r="E526" t="s">
        <v>7</v>
      </c>
      <c r="F526" t="s">
        <v>48</v>
      </c>
      <c r="G526" t="s">
        <v>944</v>
      </c>
      <c r="H526" t="s">
        <v>49</v>
      </c>
      <c r="I526" t="s">
        <v>40</v>
      </c>
      <c r="J526" t="s">
        <v>932</v>
      </c>
      <c r="K526" t="s">
        <v>941</v>
      </c>
      <c r="L526">
        <v>70</v>
      </c>
      <c r="M526">
        <v>67</v>
      </c>
      <c r="N526">
        <v>89</v>
      </c>
      <c r="O526">
        <f>StoreData!$N526*StoreData!$L526</f>
        <v>6230</v>
      </c>
      <c r="P526">
        <f>StoreData!$N526*StoreData!$M526</f>
        <v>5963</v>
      </c>
      <c r="Q526">
        <f>StoreData!$O526-StoreData!$P526</f>
        <v>267</v>
      </c>
      <c r="R526">
        <f>MONTH(StoreData!$B526)</f>
        <v>8</v>
      </c>
      <c r="S526" t="str">
        <f>IF(StoreData!$R526=9,"August","Sept")</f>
        <v>Sept</v>
      </c>
    </row>
    <row r="527" spans="1:19" x14ac:dyDescent="0.3">
      <c r="A527">
        <v>88065565880</v>
      </c>
      <c r="B527">
        <v>44051</v>
      </c>
      <c r="C527" t="s">
        <v>53</v>
      </c>
      <c r="D527" t="s">
        <v>1145</v>
      </c>
      <c r="E527" t="s">
        <v>8</v>
      </c>
      <c r="F527" t="s">
        <v>38</v>
      </c>
      <c r="G527" t="s">
        <v>944</v>
      </c>
      <c r="H527" t="s">
        <v>39</v>
      </c>
      <c r="I527" t="s">
        <v>40</v>
      </c>
      <c r="J527" t="s">
        <v>940</v>
      </c>
      <c r="K527" t="s">
        <v>941</v>
      </c>
      <c r="L527">
        <v>15</v>
      </c>
      <c r="M527">
        <v>12</v>
      </c>
      <c r="N527">
        <v>77</v>
      </c>
      <c r="O527">
        <f>StoreData!$N527*StoreData!$L527</f>
        <v>1155</v>
      </c>
      <c r="P527">
        <f>StoreData!$N527*StoreData!$M527</f>
        <v>924</v>
      </c>
      <c r="Q527">
        <f>StoreData!$O527-StoreData!$P527</f>
        <v>231</v>
      </c>
      <c r="R527">
        <f>MONTH(StoreData!$B527)</f>
        <v>8</v>
      </c>
      <c r="S527" t="str">
        <f>IF(StoreData!$R527=9,"August","Sept")</f>
        <v>Sept</v>
      </c>
    </row>
    <row r="528" spans="1:19" x14ac:dyDescent="0.3">
      <c r="A528">
        <v>88065565881</v>
      </c>
      <c r="B528">
        <v>44051</v>
      </c>
      <c r="C528" t="s">
        <v>54</v>
      </c>
      <c r="D528" t="s">
        <v>1146</v>
      </c>
      <c r="E528" t="s">
        <v>9</v>
      </c>
      <c r="F528" t="s">
        <v>42</v>
      </c>
      <c r="G528" t="s">
        <v>943</v>
      </c>
      <c r="H528" t="s">
        <v>43</v>
      </c>
      <c r="I528" t="s">
        <v>40</v>
      </c>
      <c r="J528" t="s">
        <v>919</v>
      </c>
      <c r="K528" t="s">
        <v>926</v>
      </c>
      <c r="L528">
        <v>15</v>
      </c>
      <c r="M528">
        <v>12</v>
      </c>
      <c r="N528">
        <v>68</v>
      </c>
      <c r="O528">
        <f>StoreData!$N528*StoreData!$L528</f>
        <v>1020</v>
      </c>
      <c r="P528">
        <f>StoreData!$N528*StoreData!$M528</f>
        <v>816</v>
      </c>
      <c r="Q528">
        <f>StoreData!$O528-StoreData!$P528</f>
        <v>204</v>
      </c>
      <c r="R528">
        <f>MONTH(StoreData!$B528)</f>
        <v>8</v>
      </c>
      <c r="S528" t="str">
        <f>IF(StoreData!$R528=9,"August","Sept")</f>
        <v>Sept</v>
      </c>
    </row>
    <row r="529" spans="1:19" x14ac:dyDescent="0.3">
      <c r="A529">
        <v>88065565882</v>
      </c>
      <c r="B529">
        <v>44052</v>
      </c>
      <c r="C529" t="s">
        <v>55</v>
      </c>
      <c r="D529" t="s">
        <v>1146</v>
      </c>
      <c r="E529" t="s">
        <v>10</v>
      </c>
      <c r="F529" t="s">
        <v>45</v>
      </c>
      <c r="G529" t="s">
        <v>943</v>
      </c>
      <c r="H529" t="s">
        <v>46</v>
      </c>
      <c r="I529" t="s">
        <v>40</v>
      </c>
      <c r="J529" t="s">
        <v>920</v>
      </c>
      <c r="K529" t="s">
        <v>926</v>
      </c>
      <c r="L529">
        <v>15</v>
      </c>
      <c r="M529">
        <v>12</v>
      </c>
      <c r="N529">
        <v>15</v>
      </c>
      <c r="O529">
        <f>StoreData!$N529*StoreData!$L529</f>
        <v>225</v>
      </c>
      <c r="P529">
        <f>StoreData!$N529*StoreData!$M529</f>
        <v>180</v>
      </c>
      <c r="Q529">
        <f>StoreData!$O529-StoreData!$P529</f>
        <v>45</v>
      </c>
      <c r="R529">
        <f>MONTH(StoreData!$B529)</f>
        <v>8</v>
      </c>
      <c r="S529" t="str">
        <f>IF(StoreData!$R529=9,"August","Sept")</f>
        <v>Sept</v>
      </c>
    </row>
    <row r="530" spans="1:19" x14ac:dyDescent="0.3">
      <c r="A530">
        <v>88065565883</v>
      </c>
      <c r="B530">
        <v>44053</v>
      </c>
      <c r="C530" t="s">
        <v>56</v>
      </c>
      <c r="D530" t="s">
        <v>1146</v>
      </c>
      <c r="E530" t="s">
        <v>11</v>
      </c>
      <c r="F530" t="s">
        <v>48</v>
      </c>
      <c r="G530" t="s">
        <v>944</v>
      </c>
      <c r="H530" t="s">
        <v>49</v>
      </c>
      <c r="I530" t="s">
        <v>40</v>
      </c>
      <c r="J530" t="s">
        <v>921</v>
      </c>
      <c r="K530" t="s">
        <v>926</v>
      </c>
      <c r="L530">
        <v>20</v>
      </c>
      <c r="M530">
        <v>17</v>
      </c>
      <c r="N530">
        <v>47</v>
      </c>
      <c r="O530">
        <f>StoreData!$N530*StoreData!$L530</f>
        <v>940</v>
      </c>
      <c r="P530">
        <f>StoreData!$N530*StoreData!$M530</f>
        <v>799</v>
      </c>
      <c r="Q530">
        <f>StoreData!$O530-StoreData!$P530</f>
        <v>141</v>
      </c>
      <c r="R530">
        <f>MONTH(StoreData!$B530)</f>
        <v>8</v>
      </c>
      <c r="S530" t="str">
        <f>IF(StoreData!$R530=9,"August","Sept")</f>
        <v>Sept</v>
      </c>
    </row>
    <row r="531" spans="1:19" x14ac:dyDescent="0.3">
      <c r="A531">
        <v>88065565884</v>
      </c>
      <c r="B531">
        <v>44054</v>
      </c>
      <c r="C531" t="s">
        <v>57</v>
      </c>
      <c r="D531" t="s">
        <v>1146</v>
      </c>
      <c r="E531" t="s">
        <v>12</v>
      </c>
      <c r="F531" t="s">
        <v>38</v>
      </c>
      <c r="G531" t="s">
        <v>944</v>
      </c>
      <c r="H531" t="s">
        <v>39</v>
      </c>
      <c r="I531" t="s">
        <v>40</v>
      </c>
      <c r="J531" t="s">
        <v>922</v>
      </c>
      <c r="K531" t="s">
        <v>926</v>
      </c>
      <c r="L531">
        <v>12</v>
      </c>
      <c r="M531">
        <v>9</v>
      </c>
      <c r="N531">
        <v>6</v>
      </c>
      <c r="O531">
        <f>StoreData!$N531*StoreData!$L531</f>
        <v>72</v>
      </c>
      <c r="P531">
        <f>StoreData!$N531*StoreData!$M531</f>
        <v>54</v>
      </c>
      <c r="Q531">
        <f>StoreData!$O531-StoreData!$P531</f>
        <v>18</v>
      </c>
      <c r="R531">
        <f>MONTH(StoreData!$B531)</f>
        <v>8</v>
      </c>
      <c r="S531" t="str">
        <f>IF(StoreData!$R531=9,"August","Sept")</f>
        <v>Sept</v>
      </c>
    </row>
    <row r="532" spans="1:19" x14ac:dyDescent="0.3">
      <c r="A532">
        <v>88065565885</v>
      </c>
      <c r="B532">
        <v>44055</v>
      </c>
      <c r="C532" t="s">
        <v>58</v>
      </c>
      <c r="D532" t="s">
        <v>1146</v>
      </c>
      <c r="E532" t="s">
        <v>13</v>
      </c>
      <c r="F532" t="s">
        <v>38</v>
      </c>
      <c r="G532" t="s">
        <v>944</v>
      </c>
      <c r="H532" t="s">
        <v>39</v>
      </c>
      <c r="I532" t="s">
        <v>40</v>
      </c>
      <c r="J532" t="s">
        <v>923</v>
      </c>
      <c r="K532" t="s">
        <v>926</v>
      </c>
      <c r="L532">
        <v>13</v>
      </c>
      <c r="M532">
        <v>10</v>
      </c>
      <c r="N532">
        <v>10</v>
      </c>
      <c r="O532">
        <f>StoreData!$N532*StoreData!$L532</f>
        <v>130</v>
      </c>
      <c r="P532">
        <f>StoreData!$N532*StoreData!$M532</f>
        <v>100</v>
      </c>
      <c r="Q532">
        <f>StoreData!$O532-StoreData!$P532</f>
        <v>30</v>
      </c>
      <c r="R532">
        <f>MONTH(StoreData!$B532)</f>
        <v>8</v>
      </c>
      <c r="S532" t="str">
        <f>IF(StoreData!$R532=9,"August","Sept")</f>
        <v>Sept</v>
      </c>
    </row>
    <row r="533" spans="1:19" x14ac:dyDescent="0.3">
      <c r="A533">
        <v>88065565886</v>
      </c>
      <c r="B533">
        <v>44056</v>
      </c>
      <c r="C533" t="s">
        <v>37</v>
      </c>
      <c r="D533" t="s">
        <v>1145</v>
      </c>
      <c r="E533" t="s">
        <v>15</v>
      </c>
      <c r="F533" t="s">
        <v>45</v>
      </c>
      <c r="G533" t="s">
        <v>943</v>
      </c>
      <c r="H533" t="s">
        <v>46</v>
      </c>
      <c r="I533" t="s">
        <v>104</v>
      </c>
      <c r="J533" t="s">
        <v>924</v>
      </c>
      <c r="K533" t="s">
        <v>926</v>
      </c>
      <c r="L533">
        <v>15</v>
      </c>
      <c r="M533">
        <v>12</v>
      </c>
      <c r="N533">
        <v>11</v>
      </c>
      <c r="O533">
        <f>StoreData!$N533*StoreData!$L533</f>
        <v>165</v>
      </c>
      <c r="P533">
        <f>StoreData!$N533*StoreData!$M533</f>
        <v>132</v>
      </c>
      <c r="Q533">
        <f>StoreData!$O533-StoreData!$P533</f>
        <v>33</v>
      </c>
      <c r="R533">
        <f>MONTH(StoreData!$B533)</f>
        <v>8</v>
      </c>
      <c r="S533" t="str">
        <f>IF(StoreData!$R533=9,"August","Sept")</f>
        <v>Sept</v>
      </c>
    </row>
    <row r="534" spans="1:19" x14ac:dyDescent="0.3">
      <c r="A534">
        <v>88065565887</v>
      </c>
      <c r="B534">
        <v>44057</v>
      </c>
      <c r="C534" t="s">
        <v>41</v>
      </c>
      <c r="D534" t="s">
        <v>1146</v>
      </c>
      <c r="E534" t="s">
        <v>2</v>
      </c>
      <c r="F534" t="s">
        <v>48</v>
      </c>
      <c r="G534" t="s">
        <v>944</v>
      </c>
      <c r="H534" t="s">
        <v>49</v>
      </c>
      <c r="I534" t="s">
        <v>104</v>
      </c>
      <c r="J534" t="s">
        <v>925</v>
      </c>
      <c r="K534" t="s">
        <v>926</v>
      </c>
      <c r="L534">
        <v>14</v>
      </c>
      <c r="M534">
        <v>11</v>
      </c>
      <c r="N534">
        <v>60</v>
      </c>
      <c r="O534">
        <f>StoreData!$N534*StoreData!$L534</f>
        <v>840</v>
      </c>
      <c r="P534">
        <f>StoreData!$N534*StoreData!$M534</f>
        <v>660</v>
      </c>
      <c r="Q534">
        <f>StoreData!$O534-StoreData!$P534</f>
        <v>180</v>
      </c>
      <c r="R534">
        <f>MONTH(StoreData!$B534)</f>
        <v>8</v>
      </c>
      <c r="S534" t="str">
        <f>IF(StoreData!$R534=9,"August","Sept")</f>
        <v>Sept</v>
      </c>
    </row>
    <row r="535" spans="1:19" x14ac:dyDescent="0.3">
      <c r="A535">
        <v>88065565888</v>
      </c>
      <c r="B535">
        <v>44058</v>
      </c>
      <c r="C535" t="s">
        <v>44</v>
      </c>
      <c r="D535" t="s">
        <v>1145</v>
      </c>
      <c r="E535" t="s">
        <v>3</v>
      </c>
      <c r="F535" t="s">
        <v>38</v>
      </c>
      <c r="G535" t="s">
        <v>944</v>
      </c>
      <c r="H535" t="s">
        <v>39</v>
      </c>
      <c r="I535" t="s">
        <v>104</v>
      </c>
      <c r="J535" t="s">
        <v>938</v>
      </c>
      <c r="K535" t="s">
        <v>926</v>
      </c>
      <c r="L535">
        <v>30</v>
      </c>
      <c r="M535">
        <v>27</v>
      </c>
      <c r="N535">
        <v>89</v>
      </c>
      <c r="O535">
        <f>StoreData!$N535*StoreData!$L535</f>
        <v>2670</v>
      </c>
      <c r="P535">
        <f>StoreData!$N535*StoreData!$M535</f>
        <v>2403</v>
      </c>
      <c r="Q535">
        <f>StoreData!$O535-StoreData!$P535</f>
        <v>267</v>
      </c>
      <c r="R535">
        <f>MONTH(StoreData!$B535)</f>
        <v>8</v>
      </c>
      <c r="S535" t="str">
        <f>IF(StoreData!$R535=9,"August","Sept")</f>
        <v>Sept</v>
      </c>
    </row>
    <row r="536" spans="1:19" x14ac:dyDescent="0.3">
      <c r="A536">
        <v>88065565889</v>
      </c>
      <c r="B536">
        <v>44062</v>
      </c>
      <c r="C536" t="s">
        <v>47</v>
      </c>
      <c r="D536" t="s">
        <v>1145</v>
      </c>
      <c r="E536" t="s">
        <v>61</v>
      </c>
      <c r="F536" t="s">
        <v>42</v>
      </c>
      <c r="G536" t="s">
        <v>943</v>
      </c>
      <c r="H536" t="s">
        <v>43</v>
      </c>
      <c r="I536" t="s">
        <v>104</v>
      </c>
      <c r="J536" t="s">
        <v>939</v>
      </c>
      <c r="K536" t="s">
        <v>926</v>
      </c>
      <c r="L536">
        <v>16</v>
      </c>
      <c r="M536">
        <v>13</v>
      </c>
      <c r="N536">
        <v>77</v>
      </c>
      <c r="O536">
        <f>StoreData!$N536*StoreData!$L536</f>
        <v>1232</v>
      </c>
      <c r="P536">
        <f>StoreData!$N536*StoreData!$M536</f>
        <v>1001</v>
      </c>
      <c r="Q536">
        <f>StoreData!$O536-StoreData!$P536</f>
        <v>231</v>
      </c>
      <c r="R536">
        <f>MONTH(StoreData!$B536)</f>
        <v>8</v>
      </c>
      <c r="S536" t="str">
        <f>IF(StoreData!$R536=9,"August","Sept")</f>
        <v>Sept</v>
      </c>
    </row>
    <row r="537" spans="1:19" x14ac:dyDescent="0.3">
      <c r="A537">
        <v>88065565890</v>
      </c>
      <c r="B537">
        <v>44061</v>
      </c>
      <c r="C537" t="s">
        <v>50</v>
      </c>
      <c r="D537" t="s">
        <v>1145</v>
      </c>
      <c r="E537" t="s">
        <v>63</v>
      </c>
      <c r="F537" t="s">
        <v>45</v>
      </c>
      <c r="G537" t="s">
        <v>943</v>
      </c>
      <c r="H537" t="s">
        <v>46</v>
      </c>
      <c r="I537" t="s">
        <v>104</v>
      </c>
      <c r="J537" t="s">
        <v>927</v>
      </c>
      <c r="K537" t="s">
        <v>941</v>
      </c>
      <c r="L537">
        <v>9</v>
      </c>
      <c r="M537">
        <v>6</v>
      </c>
      <c r="N537">
        <v>68</v>
      </c>
      <c r="O537">
        <f>StoreData!$N537*StoreData!$L537</f>
        <v>612</v>
      </c>
      <c r="P537">
        <f>StoreData!$N537*StoreData!$M537</f>
        <v>408</v>
      </c>
      <c r="Q537">
        <f>StoreData!$O537-StoreData!$P537</f>
        <v>204</v>
      </c>
      <c r="R537">
        <f>MONTH(StoreData!$B537)</f>
        <v>8</v>
      </c>
      <c r="S537" t="str">
        <f>IF(StoreData!$R537=9,"August","Sept")</f>
        <v>Sept</v>
      </c>
    </row>
    <row r="538" spans="1:19" x14ac:dyDescent="0.3">
      <c r="A538">
        <v>88065565891</v>
      </c>
      <c r="B538">
        <v>44061</v>
      </c>
      <c r="C538" t="s">
        <v>51</v>
      </c>
      <c r="D538" t="s">
        <v>1145</v>
      </c>
      <c r="E538" t="s">
        <v>16</v>
      </c>
      <c r="F538" t="s">
        <v>48</v>
      </c>
      <c r="G538" t="s">
        <v>944</v>
      </c>
      <c r="H538" t="s">
        <v>49</v>
      </c>
      <c r="I538" t="s">
        <v>104</v>
      </c>
      <c r="J538" t="s">
        <v>928</v>
      </c>
      <c r="K538" t="s">
        <v>941</v>
      </c>
      <c r="L538">
        <v>5</v>
      </c>
      <c r="M538">
        <v>2</v>
      </c>
      <c r="N538">
        <v>15</v>
      </c>
      <c r="O538">
        <f>StoreData!$N538*StoreData!$L538</f>
        <v>75</v>
      </c>
      <c r="P538">
        <f>StoreData!$N538*StoreData!$M538</f>
        <v>30</v>
      </c>
      <c r="Q538">
        <f>StoreData!$O538-StoreData!$P538</f>
        <v>45</v>
      </c>
      <c r="R538">
        <f>MONTH(StoreData!$B538)</f>
        <v>8</v>
      </c>
      <c r="S538" t="str">
        <f>IF(StoreData!$R538=9,"August","Sept")</f>
        <v>Sept</v>
      </c>
    </row>
    <row r="539" spans="1:19" x14ac:dyDescent="0.3">
      <c r="A539">
        <v>88065565892</v>
      </c>
      <c r="B539">
        <v>44062</v>
      </c>
      <c r="C539" t="s">
        <v>52</v>
      </c>
      <c r="D539" t="s">
        <v>1145</v>
      </c>
      <c r="E539" t="s">
        <v>7</v>
      </c>
      <c r="F539" t="s">
        <v>38</v>
      </c>
      <c r="G539" t="s">
        <v>944</v>
      </c>
      <c r="H539" t="s">
        <v>39</v>
      </c>
      <c r="I539" t="s">
        <v>104</v>
      </c>
      <c r="J539" t="s">
        <v>929</v>
      </c>
      <c r="K539" t="s">
        <v>941</v>
      </c>
      <c r="L539">
        <v>18</v>
      </c>
      <c r="M539">
        <v>15</v>
      </c>
      <c r="N539">
        <v>47</v>
      </c>
      <c r="O539">
        <f>StoreData!$N539*StoreData!$L539</f>
        <v>846</v>
      </c>
      <c r="P539">
        <f>StoreData!$N539*StoreData!$M539</f>
        <v>705</v>
      </c>
      <c r="Q539">
        <f>StoreData!$O539-StoreData!$P539</f>
        <v>141</v>
      </c>
      <c r="R539">
        <f>MONTH(StoreData!$B539)</f>
        <v>8</v>
      </c>
      <c r="S539" t="str">
        <f>IF(StoreData!$R539=9,"August","Sept")</f>
        <v>Sept</v>
      </c>
    </row>
    <row r="540" spans="1:19" x14ac:dyDescent="0.3">
      <c r="A540">
        <v>88065565893</v>
      </c>
      <c r="B540">
        <v>44063</v>
      </c>
      <c r="C540" t="s">
        <v>53</v>
      </c>
      <c r="D540" t="s">
        <v>1145</v>
      </c>
      <c r="E540" t="s">
        <v>8</v>
      </c>
      <c r="F540" t="s">
        <v>48</v>
      </c>
      <c r="G540" t="s">
        <v>944</v>
      </c>
      <c r="H540" t="s">
        <v>49</v>
      </c>
      <c r="I540" t="s">
        <v>40</v>
      </c>
      <c r="J540" t="s">
        <v>930</v>
      </c>
      <c r="K540" t="s">
        <v>941</v>
      </c>
      <c r="L540">
        <v>10</v>
      </c>
      <c r="M540">
        <v>7</v>
      </c>
      <c r="N540">
        <v>6</v>
      </c>
      <c r="O540">
        <f>StoreData!$N540*StoreData!$L540</f>
        <v>60</v>
      </c>
      <c r="P540">
        <f>StoreData!$N540*StoreData!$M540</f>
        <v>42</v>
      </c>
      <c r="Q540">
        <f>StoreData!$O540-StoreData!$P540</f>
        <v>18</v>
      </c>
      <c r="R540">
        <f>MONTH(StoreData!$B540)</f>
        <v>8</v>
      </c>
      <c r="S540" t="str">
        <f>IF(StoreData!$R540=9,"August","Sept")</f>
        <v>Sept</v>
      </c>
    </row>
    <row r="541" spans="1:19" x14ac:dyDescent="0.3">
      <c r="A541">
        <v>88065565894</v>
      </c>
      <c r="B541">
        <v>44064</v>
      </c>
      <c r="C541" t="s">
        <v>54</v>
      </c>
      <c r="D541" t="s">
        <v>1146</v>
      </c>
      <c r="E541" t="s">
        <v>9</v>
      </c>
      <c r="F541" t="s">
        <v>45</v>
      </c>
      <c r="G541" t="s">
        <v>943</v>
      </c>
      <c r="H541" t="s">
        <v>46</v>
      </c>
      <c r="I541" t="s">
        <v>40</v>
      </c>
      <c r="J541" t="s">
        <v>931</v>
      </c>
      <c r="K541" t="s">
        <v>941</v>
      </c>
      <c r="L541">
        <v>20</v>
      </c>
      <c r="M541">
        <v>17</v>
      </c>
      <c r="N541">
        <v>10</v>
      </c>
      <c r="O541">
        <f>StoreData!$N541*StoreData!$L541</f>
        <v>200</v>
      </c>
      <c r="P541">
        <f>StoreData!$N541*StoreData!$M541</f>
        <v>170</v>
      </c>
      <c r="Q541">
        <f>StoreData!$O541-StoreData!$P541</f>
        <v>30</v>
      </c>
      <c r="R541">
        <f>MONTH(StoreData!$B541)</f>
        <v>8</v>
      </c>
      <c r="S541" t="str">
        <f>IF(StoreData!$R541=9,"August","Sept")</f>
        <v>Sept</v>
      </c>
    </row>
    <row r="542" spans="1:19" x14ac:dyDescent="0.3">
      <c r="A542">
        <v>88065565895</v>
      </c>
      <c r="B542">
        <v>44065</v>
      </c>
      <c r="C542" t="s">
        <v>55</v>
      </c>
      <c r="D542" t="s">
        <v>1146</v>
      </c>
      <c r="E542" t="s">
        <v>10</v>
      </c>
      <c r="F542" t="s">
        <v>48</v>
      </c>
      <c r="G542" t="s">
        <v>944</v>
      </c>
      <c r="H542" t="s">
        <v>49</v>
      </c>
      <c r="I542" t="s">
        <v>40</v>
      </c>
      <c r="J542" t="s">
        <v>932</v>
      </c>
      <c r="K542" t="s">
        <v>941</v>
      </c>
      <c r="L542">
        <v>70</v>
      </c>
      <c r="M542">
        <v>67</v>
      </c>
      <c r="N542">
        <v>11</v>
      </c>
      <c r="O542">
        <f>StoreData!$N542*StoreData!$L542</f>
        <v>770</v>
      </c>
      <c r="P542">
        <f>StoreData!$N542*StoreData!$M542</f>
        <v>737</v>
      </c>
      <c r="Q542">
        <f>StoreData!$O542-StoreData!$P542</f>
        <v>33</v>
      </c>
      <c r="R542">
        <f>MONTH(StoreData!$B542)</f>
        <v>8</v>
      </c>
      <c r="S542" t="str">
        <f>IF(StoreData!$R542=9,"August","Sept")</f>
        <v>Sept</v>
      </c>
    </row>
    <row r="543" spans="1:19" x14ac:dyDescent="0.3">
      <c r="A543">
        <v>88065565896</v>
      </c>
      <c r="B543">
        <v>44066</v>
      </c>
      <c r="C543" t="s">
        <v>56</v>
      </c>
      <c r="D543" t="s">
        <v>1146</v>
      </c>
      <c r="E543" t="s">
        <v>11</v>
      </c>
      <c r="F543" t="s">
        <v>45</v>
      </c>
      <c r="G543" t="s">
        <v>943</v>
      </c>
      <c r="H543" t="s">
        <v>46</v>
      </c>
      <c r="I543" t="s">
        <v>40</v>
      </c>
      <c r="J543" t="s">
        <v>940</v>
      </c>
      <c r="K543" t="s">
        <v>941</v>
      </c>
      <c r="L543">
        <v>15</v>
      </c>
      <c r="M543">
        <v>12</v>
      </c>
      <c r="N543">
        <v>60</v>
      </c>
      <c r="O543">
        <f>StoreData!$N543*StoreData!$L543</f>
        <v>900</v>
      </c>
      <c r="P543">
        <f>StoreData!$N543*StoreData!$M543</f>
        <v>720</v>
      </c>
      <c r="Q543">
        <f>StoreData!$O543-StoreData!$P543</f>
        <v>180</v>
      </c>
      <c r="R543">
        <f>MONTH(StoreData!$B543)</f>
        <v>8</v>
      </c>
      <c r="S543" t="str">
        <f>IF(StoreData!$R543=9,"August","Sept")</f>
        <v>Sept</v>
      </c>
    </row>
    <row r="544" spans="1:19" x14ac:dyDescent="0.3">
      <c r="A544">
        <v>88065565897</v>
      </c>
      <c r="B544">
        <v>44067</v>
      </c>
      <c r="C544" t="s">
        <v>57</v>
      </c>
      <c r="D544" t="s">
        <v>1146</v>
      </c>
      <c r="E544" t="s">
        <v>12</v>
      </c>
      <c r="F544" t="s">
        <v>48</v>
      </c>
      <c r="G544" t="s">
        <v>944</v>
      </c>
      <c r="H544" t="s">
        <v>49</v>
      </c>
      <c r="I544" t="s">
        <v>40</v>
      </c>
      <c r="J544" t="s">
        <v>919</v>
      </c>
      <c r="K544" t="s">
        <v>926</v>
      </c>
      <c r="L544">
        <v>15</v>
      </c>
      <c r="M544">
        <v>12</v>
      </c>
      <c r="N544">
        <v>89</v>
      </c>
      <c r="O544">
        <f>StoreData!$N544*StoreData!$L544</f>
        <v>1335</v>
      </c>
      <c r="P544">
        <f>StoreData!$N544*StoreData!$M544</f>
        <v>1068</v>
      </c>
      <c r="Q544">
        <f>StoreData!$O544-StoreData!$P544</f>
        <v>267</v>
      </c>
      <c r="R544">
        <f>MONTH(StoreData!$B544)</f>
        <v>8</v>
      </c>
      <c r="S544" t="str">
        <f>IF(StoreData!$R544=9,"August","Sept")</f>
        <v>Sept</v>
      </c>
    </row>
    <row r="545" spans="1:19" x14ac:dyDescent="0.3">
      <c r="A545">
        <v>88065565898</v>
      </c>
      <c r="B545">
        <v>44068</v>
      </c>
      <c r="C545" t="s">
        <v>58</v>
      </c>
      <c r="D545" t="s">
        <v>1146</v>
      </c>
      <c r="E545" t="s">
        <v>13</v>
      </c>
      <c r="F545" t="s">
        <v>45</v>
      </c>
      <c r="G545" t="s">
        <v>943</v>
      </c>
      <c r="H545" t="s">
        <v>46</v>
      </c>
      <c r="I545" t="s">
        <v>40</v>
      </c>
      <c r="J545" t="s">
        <v>920</v>
      </c>
      <c r="K545" t="s">
        <v>926</v>
      </c>
      <c r="L545">
        <v>15</v>
      </c>
      <c r="M545">
        <v>12</v>
      </c>
      <c r="N545">
        <v>77</v>
      </c>
      <c r="O545">
        <f>StoreData!$N545*StoreData!$L545</f>
        <v>1155</v>
      </c>
      <c r="P545">
        <f>StoreData!$N545*StoreData!$M545</f>
        <v>924</v>
      </c>
      <c r="Q545">
        <f>StoreData!$O545-StoreData!$P545</f>
        <v>231</v>
      </c>
      <c r="R545">
        <f>MONTH(StoreData!$B545)</f>
        <v>8</v>
      </c>
      <c r="S545" t="str">
        <f>IF(StoreData!$R545=9,"August","Sept")</f>
        <v>Sept</v>
      </c>
    </row>
    <row r="546" spans="1:19" x14ac:dyDescent="0.3">
      <c r="A546">
        <v>88065565899</v>
      </c>
      <c r="B546">
        <v>44072</v>
      </c>
      <c r="C546" t="s">
        <v>37</v>
      </c>
      <c r="D546" t="s">
        <v>1145</v>
      </c>
      <c r="E546" t="s">
        <v>15</v>
      </c>
      <c r="F546" t="s">
        <v>48</v>
      </c>
      <c r="G546" t="s">
        <v>944</v>
      </c>
      <c r="H546" t="s">
        <v>49</v>
      </c>
      <c r="I546" t="s">
        <v>40</v>
      </c>
      <c r="J546" t="s">
        <v>921</v>
      </c>
      <c r="K546" t="s">
        <v>926</v>
      </c>
      <c r="L546">
        <v>20</v>
      </c>
      <c r="M546">
        <v>17</v>
      </c>
      <c r="N546">
        <v>68</v>
      </c>
      <c r="O546">
        <f>StoreData!$N546*StoreData!$L546</f>
        <v>1360</v>
      </c>
      <c r="P546">
        <f>StoreData!$N546*StoreData!$M546</f>
        <v>1156</v>
      </c>
      <c r="Q546">
        <f>StoreData!$O546-StoreData!$P546</f>
        <v>204</v>
      </c>
      <c r="R546">
        <f>MONTH(StoreData!$B546)</f>
        <v>8</v>
      </c>
      <c r="S546" t="str">
        <f>IF(StoreData!$R546=9,"August","Sept")</f>
        <v>Sept</v>
      </c>
    </row>
    <row r="547" spans="1:19" x14ac:dyDescent="0.3">
      <c r="A547">
        <v>88065565900</v>
      </c>
      <c r="B547">
        <v>44071</v>
      </c>
      <c r="C547" t="s">
        <v>41</v>
      </c>
      <c r="D547" t="s">
        <v>1146</v>
      </c>
      <c r="E547" t="s">
        <v>2</v>
      </c>
      <c r="F547" t="s">
        <v>45</v>
      </c>
      <c r="G547" t="s">
        <v>943</v>
      </c>
      <c r="H547" t="s">
        <v>46</v>
      </c>
      <c r="I547" t="s">
        <v>40</v>
      </c>
      <c r="J547" t="s">
        <v>922</v>
      </c>
      <c r="K547" t="s">
        <v>926</v>
      </c>
      <c r="L547">
        <v>12</v>
      </c>
      <c r="M547">
        <v>9</v>
      </c>
      <c r="N547">
        <v>15</v>
      </c>
      <c r="O547">
        <f>StoreData!$N547*StoreData!$L547</f>
        <v>180</v>
      </c>
      <c r="P547">
        <f>StoreData!$N547*StoreData!$M547</f>
        <v>135</v>
      </c>
      <c r="Q547">
        <f>StoreData!$O547-StoreData!$P547</f>
        <v>45</v>
      </c>
      <c r="R547">
        <f>MONTH(StoreData!$B547)</f>
        <v>8</v>
      </c>
      <c r="S547" t="str">
        <f>IF(StoreData!$R547=9,"August","Sept")</f>
        <v>Sept</v>
      </c>
    </row>
    <row r="548" spans="1:19" x14ac:dyDescent="0.3">
      <c r="A548">
        <v>88065565901</v>
      </c>
      <c r="B548">
        <v>44071</v>
      </c>
      <c r="C548" t="s">
        <v>44</v>
      </c>
      <c r="D548" t="s">
        <v>1145</v>
      </c>
      <c r="E548" t="s">
        <v>3</v>
      </c>
      <c r="F548" t="s">
        <v>48</v>
      </c>
      <c r="G548" t="s">
        <v>944</v>
      </c>
      <c r="H548" t="s">
        <v>49</v>
      </c>
      <c r="I548" t="s">
        <v>40</v>
      </c>
      <c r="J548" t="s">
        <v>923</v>
      </c>
      <c r="K548" t="s">
        <v>926</v>
      </c>
      <c r="L548">
        <v>13</v>
      </c>
      <c r="M548">
        <v>10</v>
      </c>
      <c r="N548">
        <v>47</v>
      </c>
      <c r="O548">
        <f>StoreData!$N548*StoreData!$L548</f>
        <v>611</v>
      </c>
      <c r="P548">
        <f>StoreData!$N548*StoreData!$M548</f>
        <v>470</v>
      </c>
      <c r="Q548">
        <f>StoreData!$O548-StoreData!$P548</f>
        <v>141</v>
      </c>
      <c r="R548">
        <f>MONTH(StoreData!$B548)</f>
        <v>8</v>
      </c>
      <c r="S548" t="str">
        <f>IF(StoreData!$R548=9,"August","Sept")</f>
        <v>Sept</v>
      </c>
    </row>
    <row r="549" spans="1:19" x14ac:dyDescent="0.3">
      <c r="A549">
        <v>88065565902</v>
      </c>
      <c r="B549">
        <v>44072</v>
      </c>
      <c r="C549" t="s">
        <v>47</v>
      </c>
      <c r="D549" t="s">
        <v>1145</v>
      </c>
      <c r="E549" t="s">
        <v>61</v>
      </c>
      <c r="F549" t="s">
        <v>45</v>
      </c>
      <c r="G549" t="s">
        <v>943</v>
      </c>
      <c r="H549" t="s">
        <v>46</v>
      </c>
      <c r="I549" t="s">
        <v>40</v>
      </c>
      <c r="J549" t="s">
        <v>924</v>
      </c>
      <c r="K549" t="s">
        <v>926</v>
      </c>
      <c r="L549">
        <v>15</v>
      </c>
      <c r="M549">
        <v>12</v>
      </c>
      <c r="N549">
        <v>6</v>
      </c>
      <c r="O549">
        <f>StoreData!$N549*StoreData!$L549</f>
        <v>90</v>
      </c>
      <c r="P549">
        <f>StoreData!$N549*StoreData!$M549</f>
        <v>72</v>
      </c>
      <c r="Q549">
        <f>StoreData!$O549-StoreData!$P549</f>
        <v>18</v>
      </c>
      <c r="R549">
        <f>MONTH(StoreData!$B549)</f>
        <v>8</v>
      </c>
      <c r="S549" t="str">
        <f>IF(StoreData!$R549=9,"August","Sept")</f>
        <v>Sept</v>
      </c>
    </row>
    <row r="550" spans="1:19" x14ac:dyDescent="0.3">
      <c r="A550">
        <v>88065565903</v>
      </c>
      <c r="B550">
        <v>44073</v>
      </c>
      <c r="C550" t="s">
        <v>50</v>
      </c>
      <c r="D550" t="s">
        <v>1145</v>
      </c>
      <c r="E550" t="s">
        <v>63</v>
      </c>
      <c r="F550" t="s">
        <v>48</v>
      </c>
      <c r="G550" t="s">
        <v>944</v>
      </c>
      <c r="H550" t="s">
        <v>49</v>
      </c>
      <c r="I550" t="s">
        <v>40</v>
      </c>
      <c r="J550" t="s">
        <v>925</v>
      </c>
      <c r="K550" t="s">
        <v>926</v>
      </c>
      <c r="L550">
        <v>14</v>
      </c>
      <c r="M550">
        <v>11</v>
      </c>
      <c r="N550">
        <v>10</v>
      </c>
      <c r="O550">
        <f>StoreData!$N550*StoreData!$L550</f>
        <v>140</v>
      </c>
      <c r="P550">
        <f>StoreData!$N550*StoreData!$M550</f>
        <v>110</v>
      </c>
      <c r="Q550">
        <f>StoreData!$O550-StoreData!$P550</f>
        <v>30</v>
      </c>
      <c r="R550">
        <f>MONTH(StoreData!$B550)</f>
        <v>8</v>
      </c>
      <c r="S550" t="str">
        <f>IF(StoreData!$R550=9,"August","Sept")</f>
        <v>Sept</v>
      </c>
    </row>
    <row r="551" spans="1:19" x14ac:dyDescent="0.3">
      <c r="A551">
        <v>88065565904</v>
      </c>
      <c r="B551">
        <v>44074</v>
      </c>
      <c r="C551" t="s">
        <v>51</v>
      </c>
      <c r="D551" t="s">
        <v>1145</v>
      </c>
      <c r="E551" t="s">
        <v>16</v>
      </c>
      <c r="F551" t="s">
        <v>45</v>
      </c>
      <c r="G551" t="s">
        <v>943</v>
      </c>
      <c r="H551" t="s">
        <v>46</v>
      </c>
      <c r="I551" t="s">
        <v>40</v>
      </c>
      <c r="J551" t="s">
        <v>938</v>
      </c>
      <c r="K551" t="s">
        <v>926</v>
      </c>
      <c r="L551">
        <v>30</v>
      </c>
      <c r="M551">
        <v>27</v>
      </c>
      <c r="N551">
        <v>11</v>
      </c>
      <c r="O551">
        <f>StoreData!$N551*StoreData!$L551</f>
        <v>330</v>
      </c>
      <c r="P551">
        <f>StoreData!$N551*StoreData!$M551</f>
        <v>297</v>
      </c>
      <c r="Q551">
        <f>StoreData!$O551-StoreData!$P551</f>
        <v>33</v>
      </c>
      <c r="R551">
        <f>MONTH(StoreData!$B551)</f>
        <v>8</v>
      </c>
      <c r="S551" t="str">
        <f>IF(StoreData!$R551=9,"August","Sept")</f>
        <v>Sept</v>
      </c>
    </row>
    <row r="552" spans="1:19" x14ac:dyDescent="0.3">
      <c r="A552">
        <v>88065565905</v>
      </c>
      <c r="B552">
        <v>44044</v>
      </c>
      <c r="C552" t="s">
        <v>52</v>
      </c>
      <c r="D552" t="s">
        <v>1145</v>
      </c>
      <c r="E552" t="s">
        <v>7</v>
      </c>
      <c r="F552" t="s">
        <v>48</v>
      </c>
      <c r="G552" t="s">
        <v>944</v>
      </c>
      <c r="H552" t="s">
        <v>49</v>
      </c>
      <c r="I552" t="s">
        <v>40</v>
      </c>
      <c r="J552" t="s">
        <v>939</v>
      </c>
      <c r="K552" t="s">
        <v>926</v>
      </c>
      <c r="L552">
        <v>16</v>
      </c>
      <c r="M552">
        <v>13</v>
      </c>
      <c r="N552">
        <v>60</v>
      </c>
      <c r="O552">
        <f>StoreData!$N552*StoreData!$L552</f>
        <v>960</v>
      </c>
      <c r="P552">
        <f>StoreData!$N552*StoreData!$M552</f>
        <v>780</v>
      </c>
      <c r="Q552">
        <f>StoreData!$O552-StoreData!$P552</f>
        <v>180</v>
      </c>
      <c r="R552">
        <f>MONTH(StoreData!$B552)</f>
        <v>8</v>
      </c>
      <c r="S552" t="str">
        <f>IF(StoreData!$R552=9,"August","Sept")</f>
        <v>Sept</v>
      </c>
    </row>
    <row r="553" spans="1:19" x14ac:dyDescent="0.3">
      <c r="A553">
        <v>88065565906</v>
      </c>
      <c r="B553">
        <v>44045</v>
      </c>
      <c r="C553" t="s">
        <v>53</v>
      </c>
      <c r="D553" t="s">
        <v>1145</v>
      </c>
      <c r="E553" t="s">
        <v>8</v>
      </c>
      <c r="F553" t="s">
        <v>45</v>
      </c>
      <c r="G553" t="s">
        <v>943</v>
      </c>
      <c r="H553" t="s">
        <v>46</v>
      </c>
      <c r="I553" t="s">
        <v>104</v>
      </c>
      <c r="J553" t="s">
        <v>927</v>
      </c>
      <c r="K553" t="s">
        <v>941</v>
      </c>
      <c r="L553">
        <v>9</v>
      </c>
      <c r="M553">
        <v>6</v>
      </c>
      <c r="N553">
        <v>89</v>
      </c>
      <c r="O553">
        <f>StoreData!$N553*StoreData!$L553</f>
        <v>801</v>
      </c>
      <c r="P553">
        <f>StoreData!$N553*StoreData!$M553</f>
        <v>534</v>
      </c>
      <c r="Q553">
        <f>StoreData!$O553-StoreData!$P553</f>
        <v>267</v>
      </c>
      <c r="R553">
        <f>MONTH(StoreData!$B553)</f>
        <v>8</v>
      </c>
      <c r="S553" t="str">
        <f>IF(StoreData!$R553=9,"August","Sept")</f>
        <v>Sept</v>
      </c>
    </row>
    <row r="554" spans="1:19" x14ac:dyDescent="0.3">
      <c r="A554">
        <v>88065565907</v>
      </c>
      <c r="B554">
        <v>44046</v>
      </c>
      <c r="C554" t="s">
        <v>54</v>
      </c>
      <c r="D554" t="s">
        <v>1146</v>
      </c>
      <c r="E554" t="s">
        <v>9</v>
      </c>
      <c r="F554" t="s">
        <v>48</v>
      </c>
      <c r="G554" t="s">
        <v>944</v>
      </c>
      <c r="H554" t="s">
        <v>49</v>
      </c>
      <c r="I554" t="s">
        <v>104</v>
      </c>
      <c r="J554" t="s">
        <v>928</v>
      </c>
      <c r="K554" t="s">
        <v>941</v>
      </c>
      <c r="L554">
        <v>5</v>
      </c>
      <c r="M554">
        <v>2</v>
      </c>
      <c r="N554">
        <v>77</v>
      </c>
      <c r="O554">
        <f>StoreData!$N554*StoreData!$L554</f>
        <v>385</v>
      </c>
      <c r="P554">
        <f>StoreData!$N554*StoreData!$M554</f>
        <v>154</v>
      </c>
      <c r="Q554">
        <f>StoreData!$O554-StoreData!$P554</f>
        <v>231</v>
      </c>
      <c r="R554">
        <f>MONTH(StoreData!$B554)</f>
        <v>8</v>
      </c>
      <c r="S554" t="str">
        <f>IF(StoreData!$R554=9,"August","Sept")</f>
        <v>Sept</v>
      </c>
    </row>
    <row r="555" spans="1:19" x14ac:dyDescent="0.3">
      <c r="A555">
        <v>88065565908</v>
      </c>
      <c r="B555">
        <v>44047</v>
      </c>
      <c r="C555" t="s">
        <v>55</v>
      </c>
      <c r="D555" t="s">
        <v>1146</v>
      </c>
      <c r="E555" t="s">
        <v>10</v>
      </c>
      <c r="F555" t="s">
        <v>45</v>
      </c>
      <c r="G555" t="s">
        <v>943</v>
      </c>
      <c r="H555" t="s">
        <v>46</v>
      </c>
      <c r="I555" t="s">
        <v>104</v>
      </c>
      <c r="J555" t="s">
        <v>929</v>
      </c>
      <c r="K555" t="s">
        <v>941</v>
      </c>
      <c r="L555">
        <v>18</v>
      </c>
      <c r="M555">
        <v>15</v>
      </c>
      <c r="N555">
        <v>68</v>
      </c>
      <c r="O555">
        <f>StoreData!$N555*StoreData!$L555</f>
        <v>1224</v>
      </c>
      <c r="P555">
        <f>StoreData!$N555*StoreData!$M555</f>
        <v>1020</v>
      </c>
      <c r="Q555">
        <f>StoreData!$O555-StoreData!$P555</f>
        <v>204</v>
      </c>
      <c r="R555">
        <f>MONTH(StoreData!$B555)</f>
        <v>8</v>
      </c>
      <c r="S555" t="str">
        <f>IF(StoreData!$R555=9,"August","Sept")</f>
        <v>Sept</v>
      </c>
    </row>
    <row r="556" spans="1:19" x14ac:dyDescent="0.3">
      <c r="A556">
        <v>88065565909</v>
      </c>
      <c r="B556">
        <v>44048</v>
      </c>
      <c r="C556" t="s">
        <v>56</v>
      </c>
      <c r="D556" t="s">
        <v>1146</v>
      </c>
      <c r="E556" t="s">
        <v>11</v>
      </c>
      <c r="F556" t="s">
        <v>48</v>
      </c>
      <c r="G556" t="s">
        <v>944</v>
      </c>
      <c r="H556" t="s">
        <v>49</v>
      </c>
      <c r="I556" t="s">
        <v>104</v>
      </c>
      <c r="J556" t="s">
        <v>930</v>
      </c>
      <c r="K556" t="s">
        <v>941</v>
      </c>
      <c r="L556">
        <v>10</v>
      </c>
      <c r="M556">
        <v>7</v>
      </c>
      <c r="N556">
        <v>15</v>
      </c>
      <c r="O556">
        <f>StoreData!$N556*StoreData!$L556</f>
        <v>150</v>
      </c>
      <c r="P556">
        <f>StoreData!$N556*StoreData!$M556</f>
        <v>105</v>
      </c>
      <c r="Q556">
        <f>StoreData!$O556-StoreData!$P556</f>
        <v>45</v>
      </c>
      <c r="R556">
        <f>MONTH(StoreData!$B556)</f>
        <v>8</v>
      </c>
      <c r="S556" t="str">
        <f>IF(StoreData!$R556=9,"August","Sept")</f>
        <v>Sept</v>
      </c>
    </row>
    <row r="557" spans="1:19" x14ac:dyDescent="0.3">
      <c r="A557">
        <v>88065565910</v>
      </c>
      <c r="B557">
        <v>44052</v>
      </c>
      <c r="C557" t="s">
        <v>57</v>
      </c>
      <c r="D557" t="s">
        <v>1146</v>
      </c>
      <c r="E557" t="s">
        <v>12</v>
      </c>
      <c r="F557" t="s">
        <v>45</v>
      </c>
      <c r="G557" t="s">
        <v>943</v>
      </c>
      <c r="H557" t="s">
        <v>46</v>
      </c>
      <c r="I557" t="s">
        <v>104</v>
      </c>
      <c r="J557" t="s">
        <v>931</v>
      </c>
      <c r="K557" t="s">
        <v>941</v>
      </c>
      <c r="L557">
        <v>20</v>
      </c>
      <c r="M557">
        <v>17</v>
      </c>
      <c r="N557">
        <v>47</v>
      </c>
      <c r="O557">
        <f>StoreData!$N557*StoreData!$L557</f>
        <v>940</v>
      </c>
      <c r="P557">
        <f>StoreData!$N557*StoreData!$M557</f>
        <v>799</v>
      </c>
      <c r="Q557">
        <f>StoreData!$O557-StoreData!$P557</f>
        <v>141</v>
      </c>
      <c r="R557">
        <f>MONTH(StoreData!$B557)</f>
        <v>8</v>
      </c>
      <c r="S557" t="str">
        <f>IF(StoreData!$R557=9,"August","Sept")</f>
        <v>Sept</v>
      </c>
    </row>
    <row r="558" spans="1:19" x14ac:dyDescent="0.3">
      <c r="A558">
        <v>88065565911</v>
      </c>
      <c r="B558">
        <v>44051</v>
      </c>
      <c r="C558" t="s">
        <v>58</v>
      </c>
      <c r="D558" t="s">
        <v>1146</v>
      </c>
      <c r="E558" t="s">
        <v>13</v>
      </c>
      <c r="F558" t="s">
        <v>48</v>
      </c>
      <c r="G558" t="s">
        <v>944</v>
      </c>
      <c r="H558" t="s">
        <v>49</v>
      </c>
      <c r="I558" t="s">
        <v>104</v>
      </c>
      <c r="J558" t="s">
        <v>932</v>
      </c>
      <c r="K558" t="s">
        <v>941</v>
      </c>
      <c r="L558">
        <v>70</v>
      </c>
      <c r="M558">
        <v>67</v>
      </c>
      <c r="N558">
        <v>6</v>
      </c>
      <c r="O558">
        <f>StoreData!$N558*StoreData!$L558</f>
        <v>420</v>
      </c>
      <c r="P558">
        <f>StoreData!$N558*StoreData!$M558</f>
        <v>402</v>
      </c>
      <c r="Q558">
        <f>StoreData!$O558-StoreData!$P558</f>
        <v>18</v>
      </c>
      <c r="R558">
        <f>MONTH(StoreData!$B558)</f>
        <v>8</v>
      </c>
      <c r="S558" t="str">
        <f>IF(StoreData!$R558=9,"August","Sept")</f>
        <v>Sept</v>
      </c>
    </row>
    <row r="559" spans="1:19" x14ac:dyDescent="0.3">
      <c r="A559">
        <v>88065565912</v>
      </c>
      <c r="B559">
        <v>44094</v>
      </c>
      <c r="C559" t="s">
        <v>176</v>
      </c>
      <c r="D559" t="s">
        <v>1145</v>
      </c>
      <c r="E559" t="s">
        <v>16</v>
      </c>
      <c r="F559" t="s">
        <v>45</v>
      </c>
      <c r="G559" t="s">
        <v>943</v>
      </c>
      <c r="H559" t="s">
        <v>46</v>
      </c>
      <c r="I559" t="s">
        <v>104</v>
      </c>
      <c r="J559" t="s">
        <v>940</v>
      </c>
      <c r="K559" t="s">
        <v>941</v>
      </c>
      <c r="L559">
        <v>15</v>
      </c>
      <c r="M559">
        <v>12</v>
      </c>
      <c r="N559">
        <v>10</v>
      </c>
      <c r="O559">
        <f>StoreData!$N559*StoreData!$L559</f>
        <v>150</v>
      </c>
      <c r="P559">
        <f>StoreData!$N559*StoreData!$M559</f>
        <v>120</v>
      </c>
      <c r="Q559">
        <f>StoreData!$O559-StoreData!$P559</f>
        <v>30</v>
      </c>
      <c r="R559">
        <f>MONTH(StoreData!$B559)</f>
        <v>9</v>
      </c>
      <c r="S559" t="str">
        <f>IF(StoreData!$R559=9,"August","Sept")</f>
        <v>August</v>
      </c>
    </row>
    <row r="560" spans="1:19" x14ac:dyDescent="0.3">
      <c r="A560">
        <v>88065565913</v>
      </c>
      <c r="B560">
        <v>44095</v>
      </c>
      <c r="C560" t="s">
        <v>177</v>
      </c>
      <c r="D560" t="s">
        <v>1145</v>
      </c>
      <c r="E560" t="s">
        <v>88</v>
      </c>
      <c r="F560" t="s">
        <v>48</v>
      </c>
      <c r="G560" t="s">
        <v>944</v>
      </c>
      <c r="H560" t="s">
        <v>49</v>
      </c>
      <c r="I560" t="s">
        <v>104</v>
      </c>
      <c r="J560" t="s">
        <v>916</v>
      </c>
      <c r="K560" t="s">
        <v>926</v>
      </c>
      <c r="L560">
        <v>20</v>
      </c>
      <c r="M560">
        <v>17</v>
      </c>
      <c r="N560">
        <v>11</v>
      </c>
      <c r="O560">
        <f>StoreData!$N560*StoreData!$L560</f>
        <v>220</v>
      </c>
      <c r="P560">
        <f>StoreData!$N560*StoreData!$M560</f>
        <v>187</v>
      </c>
      <c r="Q560">
        <f>StoreData!$O560-StoreData!$P560</f>
        <v>33</v>
      </c>
      <c r="R560">
        <f>MONTH(StoreData!$B560)</f>
        <v>9</v>
      </c>
      <c r="S560" t="str">
        <f>IF(StoreData!$R560=9,"August","Sept")</f>
        <v>August</v>
      </c>
    </row>
    <row r="561" spans="1:19" x14ac:dyDescent="0.3">
      <c r="A561">
        <v>88065565914</v>
      </c>
      <c r="B561">
        <v>44096</v>
      </c>
      <c r="C561" t="s">
        <v>178</v>
      </c>
      <c r="D561" t="s">
        <v>1146</v>
      </c>
      <c r="E561" t="s">
        <v>14</v>
      </c>
      <c r="F561" t="s">
        <v>45</v>
      </c>
      <c r="G561" t="s">
        <v>943</v>
      </c>
      <c r="H561" t="s">
        <v>46</v>
      </c>
      <c r="I561" t="s">
        <v>104</v>
      </c>
      <c r="J561" t="s">
        <v>917</v>
      </c>
      <c r="K561" t="s">
        <v>926</v>
      </c>
      <c r="L561">
        <v>12</v>
      </c>
      <c r="M561">
        <v>9</v>
      </c>
      <c r="N561">
        <v>60</v>
      </c>
      <c r="O561">
        <f>StoreData!$N561*StoreData!$L561</f>
        <v>720</v>
      </c>
      <c r="P561">
        <f>StoreData!$N561*StoreData!$M561</f>
        <v>540</v>
      </c>
      <c r="Q561">
        <f>StoreData!$O561-StoreData!$P561</f>
        <v>180</v>
      </c>
      <c r="R561">
        <f>MONTH(StoreData!$B561)</f>
        <v>9</v>
      </c>
      <c r="S561" t="str">
        <f>IF(StoreData!$R561=9,"August","Sept")</f>
        <v>August</v>
      </c>
    </row>
    <row r="562" spans="1:19" x14ac:dyDescent="0.3">
      <c r="A562">
        <v>88065565915</v>
      </c>
      <c r="B562">
        <v>44097</v>
      </c>
      <c r="C562" t="s">
        <v>179</v>
      </c>
      <c r="D562" t="s">
        <v>1146</v>
      </c>
      <c r="E562" t="s">
        <v>92</v>
      </c>
      <c r="F562" t="s">
        <v>48</v>
      </c>
      <c r="G562" t="s">
        <v>944</v>
      </c>
      <c r="H562" t="s">
        <v>49</v>
      </c>
      <c r="I562" t="s">
        <v>104</v>
      </c>
      <c r="J562" t="s">
        <v>918</v>
      </c>
      <c r="K562" t="s">
        <v>926</v>
      </c>
      <c r="L562">
        <v>10</v>
      </c>
      <c r="M562">
        <v>7</v>
      </c>
      <c r="N562">
        <v>89</v>
      </c>
      <c r="O562">
        <f>StoreData!$N562*StoreData!$L562</f>
        <v>890</v>
      </c>
      <c r="P562">
        <f>StoreData!$N562*StoreData!$M562</f>
        <v>623</v>
      </c>
      <c r="Q562">
        <f>StoreData!$O562-StoreData!$P562</f>
        <v>267</v>
      </c>
      <c r="R562">
        <f>MONTH(StoreData!$B562)</f>
        <v>9</v>
      </c>
      <c r="S562" t="str">
        <f>IF(StoreData!$R562=9,"August","Sept")</f>
        <v>August</v>
      </c>
    </row>
    <row r="563" spans="1:19" x14ac:dyDescent="0.3">
      <c r="A563">
        <v>88065565916</v>
      </c>
      <c r="B563">
        <v>44098</v>
      </c>
      <c r="C563" t="s">
        <v>180</v>
      </c>
      <c r="D563" t="s">
        <v>1145</v>
      </c>
      <c r="E563" t="s">
        <v>94</v>
      </c>
      <c r="F563" t="s">
        <v>48</v>
      </c>
      <c r="G563" t="s">
        <v>944</v>
      </c>
      <c r="H563" t="s">
        <v>49</v>
      </c>
      <c r="I563" t="s">
        <v>104</v>
      </c>
      <c r="J563" t="s">
        <v>919</v>
      </c>
      <c r="K563" t="s">
        <v>926</v>
      </c>
      <c r="L563">
        <v>15</v>
      </c>
      <c r="M563">
        <v>12</v>
      </c>
      <c r="N563">
        <v>77</v>
      </c>
      <c r="O563">
        <f>StoreData!$N563*StoreData!$L563</f>
        <v>1155</v>
      </c>
      <c r="P563">
        <f>StoreData!$N563*StoreData!$M563</f>
        <v>924</v>
      </c>
      <c r="Q563">
        <f>StoreData!$O563-StoreData!$P563</f>
        <v>231</v>
      </c>
      <c r="R563">
        <f>MONTH(StoreData!$B563)</f>
        <v>9</v>
      </c>
      <c r="S563" t="str">
        <f>IF(StoreData!$R563=9,"August","Sept")</f>
        <v>August</v>
      </c>
    </row>
    <row r="564" spans="1:19" x14ac:dyDescent="0.3">
      <c r="A564">
        <v>88065565917</v>
      </c>
      <c r="B564">
        <v>44099</v>
      </c>
      <c r="C564" t="s">
        <v>181</v>
      </c>
      <c r="D564" t="s">
        <v>1145</v>
      </c>
      <c r="E564" t="s">
        <v>96</v>
      </c>
      <c r="F564" t="s">
        <v>45</v>
      </c>
      <c r="G564" t="s">
        <v>943</v>
      </c>
      <c r="H564" t="s">
        <v>46</v>
      </c>
      <c r="I564" t="s">
        <v>104</v>
      </c>
      <c r="J564" t="s">
        <v>920</v>
      </c>
      <c r="K564" t="s">
        <v>926</v>
      </c>
      <c r="L564">
        <v>15</v>
      </c>
      <c r="M564">
        <v>12</v>
      </c>
      <c r="N564">
        <v>68</v>
      </c>
      <c r="O564">
        <f>StoreData!$N564*StoreData!$L564</f>
        <v>1020</v>
      </c>
      <c r="P564">
        <f>StoreData!$N564*StoreData!$M564</f>
        <v>816</v>
      </c>
      <c r="Q564">
        <f>StoreData!$O564-StoreData!$P564</f>
        <v>204</v>
      </c>
      <c r="R564">
        <f>MONTH(StoreData!$B564)</f>
        <v>9</v>
      </c>
      <c r="S564" t="str">
        <f>IF(StoreData!$R564=9,"August","Sept")</f>
        <v>August</v>
      </c>
    </row>
    <row r="565" spans="1:19" x14ac:dyDescent="0.3">
      <c r="A565">
        <v>88065565918</v>
      </c>
      <c r="B565">
        <v>44103</v>
      </c>
      <c r="C565" t="s">
        <v>182</v>
      </c>
      <c r="D565" t="s">
        <v>1145</v>
      </c>
      <c r="E565" t="s">
        <v>16</v>
      </c>
      <c r="F565" t="s">
        <v>48</v>
      </c>
      <c r="G565" t="s">
        <v>944</v>
      </c>
      <c r="H565" t="s">
        <v>49</v>
      </c>
      <c r="I565" t="s">
        <v>104</v>
      </c>
      <c r="J565" t="s">
        <v>921</v>
      </c>
      <c r="K565" t="s">
        <v>926</v>
      </c>
      <c r="L565">
        <v>20</v>
      </c>
      <c r="M565">
        <v>17</v>
      </c>
      <c r="N565">
        <v>15</v>
      </c>
      <c r="O565">
        <f>StoreData!$N565*StoreData!$L565</f>
        <v>300</v>
      </c>
      <c r="P565">
        <f>StoreData!$N565*StoreData!$M565</f>
        <v>255</v>
      </c>
      <c r="Q565">
        <f>StoreData!$O565-StoreData!$P565</f>
        <v>45</v>
      </c>
      <c r="R565">
        <f>MONTH(StoreData!$B565)</f>
        <v>9</v>
      </c>
      <c r="S565" t="str">
        <f>IF(StoreData!$R565=9,"August","Sept")</f>
        <v>August</v>
      </c>
    </row>
    <row r="566" spans="1:19" x14ac:dyDescent="0.3">
      <c r="A566">
        <v>88065565919</v>
      </c>
      <c r="B566">
        <v>44102</v>
      </c>
      <c r="C566" t="s">
        <v>183</v>
      </c>
      <c r="D566" t="s">
        <v>1145</v>
      </c>
      <c r="E566" t="s">
        <v>17</v>
      </c>
      <c r="F566" t="s">
        <v>48</v>
      </c>
      <c r="G566" t="s">
        <v>944</v>
      </c>
      <c r="H566" t="s">
        <v>49</v>
      </c>
      <c r="I566" t="s">
        <v>104</v>
      </c>
      <c r="J566" t="s">
        <v>922</v>
      </c>
      <c r="K566" t="s">
        <v>926</v>
      </c>
      <c r="L566">
        <v>12</v>
      </c>
      <c r="M566">
        <v>9</v>
      </c>
      <c r="N566">
        <v>47</v>
      </c>
      <c r="O566">
        <f>StoreData!$N566*StoreData!$L566</f>
        <v>564</v>
      </c>
      <c r="P566">
        <f>StoreData!$N566*StoreData!$M566</f>
        <v>423</v>
      </c>
      <c r="Q566">
        <f>StoreData!$O566-StoreData!$P566</f>
        <v>141</v>
      </c>
      <c r="R566">
        <f>MONTH(StoreData!$B566)</f>
        <v>9</v>
      </c>
      <c r="S566" t="str">
        <f>IF(StoreData!$R566=9,"August","Sept")</f>
        <v>August</v>
      </c>
    </row>
    <row r="567" spans="1:19" x14ac:dyDescent="0.3">
      <c r="A567">
        <v>88065565920</v>
      </c>
      <c r="B567">
        <v>44102</v>
      </c>
      <c r="C567" t="s">
        <v>184</v>
      </c>
      <c r="D567" t="s">
        <v>1146</v>
      </c>
      <c r="E567" t="s">
        <v>16</v>
      </c>
      <c r="F567" t="s">
        <v>48</v>
      </c>
      <c r="G567" t="s">
        <v>944</v>
      </c>
      <c r="H567" t="s">
        <v>49</v>
      </c>
      <c r="I567" t="s">
        <v>104</v>
      </c>
      <c r="J567" t="s">
        <v>923</v>
      </c>
      <c r="K567" t="s">
        <v>926</v>
      </c>
      <c r="L567">
        <v>13</v>
      </c>
      <c r="M567">
        <v>10</v>
      </c>
      <c r="N567">
        <v>6</v>
      </c>
      <c r="O567">
        <f>StoreData!$N567*StoreData!$L567</f>
        <v>78</v>
      </c>
      <c r="P567">
        <f>StoreData!$N567*StoreData!$M567</f>
        <v>60</v>
      </c>
      <c r="Q567">
        <f>StoreData!$O567-StoreData!$P567</f>
        <v>18</v>
      </c>
      <c r="R567">
        <f>MONTH(StoreData!$B567)</f>
        <v>9</v>
      </c>
      <c r="S567" t="str">
        <f>IF(StoreData!$R567=9,"August","Sept")</f>
        <v>August</v>
      </c>
    </row>
    <row r="568" spans="1:19" x14ac:dyDescent="0.3">
      <c r="A568">
        <v>88065565921</v>
      </c>
      <c r="B568">
        <v>44103</v>
      </c>
      <c r="C568" t="s">
        <v>185</v>
      </c>
      <c r="D568" t="s">
        <v>1146</v>
      </c>
      <c r="E568" t="s">
        <v>16</v>
      </c>
      <c r="F568" t="s">
        <v>38</v>
      </c>
      <c r="G568" t="s">
        <v>944</v>
      </c>
      <c r="H568" t="s">
        <v>39</v>
      </c>
      <c r="I568" t="s">
        <v>40</v>
      </c>
      <c r="J568" t="s">
        <v>924</v>
      </c>
      <c r="K568" t="s">
        <v>926</v>
      </c>
      <c r="L568">
        <v>15</v>
      </c>
      <c r="M568">
        <v>12</v>
      </c>
      <c r="N568">
        <v>10</v>
      </c>
      <c r="O568">
        <f>StoreData!$N568*StoreData!$L568</f>
        <v>150</v>
      </c>
      <c r="P568">
        <f>StoreData!$N568*StoreData!$M568</f>
        <v>120</v>
      </c>
      <c r="Q568">
        <f>StoreData!$O568-StoreData!$P568</f>
        <v>30</v>
      </c>
      <c r="R568">
        <f>MONTH(StoreData!$B568)</f>
        <v>9</v>
      </c>
      <c r="S568" t="str">
        <f>IF(StoreData!$R568=9,"August","Sept")</f>
        <v>August</v>
      </c>
    </row>
    <row r="569" spans="1:19" x14ac:dyDescent="0.3">
      <c r="A569">
        <v>88065565922</v>
      </c>
      <c r="B569">
        <v>44104</v>
      </c>
      <c r="C569" t="s">
        <v>186</v>
      </c>
      <c r="D569" t="s">
        <v>1146</v>
      </c>
      <c r="E569" t="s">
        <v>20</v>
      </c>
      <c r="F569" t="s">
        <v>38</v>
      </c>
      <c r="G569" t="s">
        <v>944</v>
      </c>
      <c r="H569" t="s">
        <v>39</v>
      </c>
      <c r="I569" t="s">
        <v>40</v>
      </c>
      <c r="J569" t="s">
        <v>925</v>
      </c>
      <c r="K569" t="s">
        <v>926</v>
      </c>
      <c r="L569">
        <v>14</v>
      </c>
      <c r="M569">
        <v>11</v>
      </c>
      <c r="N569">
        <v>11</v>
      </c>
      <c r="O569">
        <f>StoreData!$N569*StoreData!$L569</f>
        <v>154</v>
      </c>
      <c r="P569">
        <f>StoreData!$N569*StoreData!$M569</f>
        <v>121</v>
      </c>
      <c r="Q569">
        <f>StoreData!$O569-StoreData!$P569</f>
        <v>33</v>
      </c>
      <c r="R569">
        <f>MONTH(StoreData!$B569)</f>
        <v>9</v>
      </c>
      <c r="S569" t="str">
        <f>IF(StoreData!$R569=9,"August","Sept")</f>
        <v>August</v>
      </c>
    </row>
    <row r="570" spans="1:19" x14ac:dyDescent="0.3">
      <c r="A570">
        <v>88065565923</v>
      </c>
      <c r="B570">
        <v>44044</v>
      </c>
      <c r="C570" t="s">
        <v>187</v>
      </c>
      <c r="D570" t="s">
        <v>1146</v>
      </c>
      <c r="E570" t="s">
        <v>4</v>
      </c>
      <c r="F570" t="s">
        <v>42</v>
      </c>
      <c r="G570" t="s">
        <v>943</v>
      </c>
      <c r="H570" t="s">
        <v>43</v>
      </c>
      <c r="I570" t="s">
        <v>40</v>
      </c>
      <c r="J570" t="s">
        <v>938</v>
      </c>
      <c r="K570" t="s">
        <v>926</v>
      </c>
      <c r="L570">
        <v>30</v>
      </c>
      <c r="M570">
        <v>27</v>
      </c>
      <c r="N570">
        <v>60</v>
      </c>
      <c r="O570">
        <f>StoreData!$N570*StoreData!$L570</f>
        <v>1800</v>
      </c>
      <c r="P570">
        <f>StoreData!$N570*StoreData!$M570</f>
        <v>1620</v>
      </c>
      <c r="Q570">
        <f>StoreData!$O570-StoreData!$P570</f>
        <v>180</v>
      </c>
      <c r="R570">
        <f>MONTH(StoreData!$B570)</f>
        <v>8</v>
      </c>
      <c r="S570" t="str">
        <f>IF(StoreData!$R570=9,"August","Sept")</f>
        <v>Sept</v>
      </c>
    </row>
    <row r="571" spans="1:19" x14ac:dyDescent="0.3">
      <c r="A571">
        <v>88065565924</v>
      </c>
      <c r="B571">
        <v>44045</v>
      </c>
      <c r="C571" t="s">
        <v>188</v>
      </c>
      <c r="D571" t="s">
        <v>1146</v>
      </c>
      <c r="E571" t="s">
        <v>16</v>
      </c>
      <c r="F571" t="s">
        <v>45</v>
      </c>
      <c r="G571" t="s">
        <v>943</v>
      </c>
      <c r="H571" t="s">
        <v>46</v>
      </c>
      <c r="I571" t="s">
        <v>40</v>
      </c>
      <c r="J571" t="s">
        <v>939</v>
      </c>
      <c r="K571" t="s">
        <v>926</v>
      </c>
      <c r="L571">
        <v>16</v>
      </c>
      <c r="M571">
        <v>13</v>
      </c>
      <c r="N571">
        <v>89</v>
      </c>
      <c r="O571">
        <f>StoreData!$N571*StoreData!$L571</f>
        <v>1424</v>
      </c>
      <c r="P571">
        <f>StoreData!$N571*StoreData!$M571</f>
        <v>1157</v>
      </c>
      <c r="Q571">
        <f>StoreData!$O571-StoreData!$P571</f>
        <v>267</v>
      </c>
      <c r="R571">
        <f>MONTH(StoreData!$B571)</f>
        <v>8</v>
      </c>
      <c r="S571" t="str">
        <f>IF(StoreData!$R571=9,"August","Sept")</f>
        <v>Sept</v>
      </c>
    </row>
    <row r="572" spans="1:19" x14ac:dyDescent="0.3">
      <c r="A572">
        <v>88065565925</v>
      </c>
      <c r="B572">
        <v>44046</v>
      </c>
      <c r="C572" t="s">
        <v>176</v>
      </c>
      <c r="D572" t="s">
        <v>1145</v>
      </c>
      <c r="E572" t="s">
        <v>16</v>
      </c>
      <c r="F572" t="s">
        <v>48</v>
      </c>
      <c r="G572" t="s">
        <v>944</v>
      </c>
      <c r="H572" t="s">
        <v>49</v>
      </c>
      <c r="I572" t="s">
        <v>40</v>
      </c>
      <c r="J572" t="s">
        <v>927</v>
      </c>
      <c r="K572" t="s">
        <v>941</v>
      </c>
      <c r="L572">
        <v>9</v>
      </c>
      <c r="M572">
        <v>6</v>
      </c>
      <c r="N572">
        <v>77</v>
      </c>
      <c r="O572">
        <f>StoreData!$N572*StoreData!$L572</f>
        <v>693</v>
      </c>
      <c r="P572">
        <f>StoreData!$N572*StoreData!$M572</f>
        <v>462</v>
      </c>
      <c r="Q572">
        <f>StoreData!$O572-StoreData!$P572</f>
        <v>231</v>
      </c>
      <c r="R572">
        <f>MONTH(StoreData!$B572)</f>
        <v>8</v>
      </c>
      <c r="S572" t="str">
        <f>IF(StoreData!$R572=9,"August","Sept")</f>
        <v>Sept</v>
      </c>
    </row>
    <row r="573" spans="1:19" x14ac:dyDescent="0.3">
      <c r="A573">
        <v>88065565926</v>
      </c>
      <c r="B573">
        <v>44047</v>
      </c>
      <c r="C573" t="s">
        <v>177</v>
      </c>
      <c r="D573" t="s">
        <v>1145</v>
      </c>
      <c r="E573" t="s">
        <v>88</v>
      </c>
      <c r="F573" t="s">
        <v>38</v>
      </c>
      <c r="G573" t="s">
        <v>944</v>
      </c>
      <c r="H573" t="s">
        <v>39</v>
      </c>
      <c r="I573" t="s">
        <v>40</v>
      </c>
      <c r="J573" t="s">
        <v>928</v>
      </c>
      <c r="K573" t="s">
        <v>941</v>
      </c>
      <c r="L573">
        <v>5</v>
      </c>
      <c r="M573">
        <v>2</v>
      </c>
      <c r="N573">
        <v>68</v>
      </c>
      <c r="O573">
        <f>StoreData!$N573*StoreData!$L573</f>
        <v>340</v>
      </c>
      <c r="P573">
        <f>StoreData!$N573*StoreData!$M573</f>
        <v>136</v>
      </c>
      <c r="Q573">
        <f>StoreData!$O573-StoreData!$P573</f>
        <v>204</v>
      </c>
      <c r="R573">
        <f>MONTH(StoreData!$B573)</f>
        <v>8</v>
      </c>
      <c r="S573" t="str">
        <f>IF(StoreData!$R573=9,"August","Sept")</f>
        <v>Sept</v>
      </c>
    </row>
    <row r="574" spans="1:19" x14ac:dyDescent="0.3">
      <c r="A574">
        <v>88065565927</v>
      </c>
      <c r="B574">
        <v>44048</v>
      </c>
      <c r="C574" t="s">
        <v>178</v>
      </c>
      <c r="D574" t="s">
        <v>1146</v>
      </c>
      <c r="E574" t="s">
        <v>14</v>
      </c>
      <c r="F574" t="s">
        <v>38</v>
      </c>
      <c r="G574" t="s">
        <v>944</v>
      </c>
      <c r="H574" t="s">
        <v>39</v>
      </c>
      <c r="I574" t="s">
        <v>40</v>
      </c>
      <c r="J574" t="s">
        <v>929</v>
      </c>
      <c r="K574" t="s">
        <v>941</v>
      </c>
      <c r="L574">
        <v>18</v>
      </c>
      <c r="M574">
        <v>15</v>
      </c>
      <c r="N574">
        <v>15</v>
      </c>
      <c r="O574">
        <f>StoreData!$N574*StoreData!$L574</f>
        <v>270</v>
      </c>
      <c r="P574">
        <f>StoreData!$N574*StoreData!$M574</f>
        <v>225</v>
      </c>
      <c r="Q574">
        <f>StoreData!$O574-StoreData!$P574</f>
        <v>45</v>
      </c>
      <c r="R574">
        <f>MONTH(StoreData!$B574)</f>
        <v>8</v>
      </c>
      <c r="S574" t="str">
        <f>IF(StoreData!$R574=9,"August","Sept")</f>
        <v>Sept</v>
      </c>
    </row>
    <row r="575" spans="1:19" x14ac:dyDescent="0.3">
      <c r="A575">
        <v>88065565928</v>
      </c>
      <c r="B575">
        <v>44052</v>
      </c>
      <c r="C575" t="s">
        <v>179</v>
      </c>
      <c r="D575" t="s">
        <v>1146</v>
      </c>
      <c r="E575" t="s">
        <v>92</v>
      </c>
      <c r="F575" t="s">
        <v>42</v>
      </c>
      <c r="G575" t="s">
        <v>943</v>
      </c>
      <c r="H575" t="s">
        <v>43</v>
      </c>
      <c r="I575" t="s">
        <v>40</v>
      </c>
      <c r="J575" t="s">
        <v>930</v>
      </c>
      <c r="K575" t="s">
        <v>941</v>
      </c>
      <c r="L575">
        <v>10</v>
      </c>
      <c r="M575">
        <v>7</v>
      </c>
      <c r="N575">
        <v>47</v>
      </c>
      <c r="O575">
        <f>StoreData!$N575*StoreData!$L575</f>
        <v>470</v>
      </c>
      <c r="P575">
        <f>StoreData!$N575*StoreData!$M575</f>
        <v>329</v>
      </c>
      <c r="Q575">
        <f>StoreData!$O575-StoreData!$P575</f>
        <v>141</v>
      </c>
      <c r="R575">
        <f>MONTH(StoreData!$B575)</f>
        <v>8</v>
      </c>
      <c r="S575" t="str">
        <f>IF(StoreData!$R575=9,"August","Sept")</f>
        <v>Sept</v>
      </c>
    </row>
    <row r="576" spans="1:19" x14ac:dyDescent="0.3">
      <c r="A576">
        <v>88065565929</v>
      </c>
      <c r="B576">
        <v>44051</v>
      </c>
      <c r="C576" t="s">
        <v>180</v>
      </c>
      <c r="D576" t="s">
        <v>1145</v>
      </c>
      <c r="E576" t="s">
        <v>94</v>
      </c>
      <c r="F576" t="s">
        <v>45</v>
      </c>
      <c r="G576" t="s">
        <v>943</v>
      </c>
      <c r="H576" t="s">
        <v>46</v>
      </c>
      <c r="I576" t="s">
        <v>40</v>
      </c>
      <c r="J576" t="s">
        <v>931</v>
      </c>
      <c r="K576" t="s">
        <v>941</v>
      </c>
      <c r="L576">
        <v>20</v>
      </c>
      <c r="M576">
        <v>17</v>
      </c>
      <c r="N576">
        <v>6</v>
      </c>
      <c r="O576">
        <f>StoreData!$N576*StoreData!$L576</f>
        <v>120</v>
      </c>
      <c r="P576">
        <f>StoreData!$N576*StoreData!$M576</f>
        <v>102</v>
      </c>
      <c r="Q576">
        <f>StoreData!$O576-StoreData!$P576</f>
        <v>18</v>
      </c>
      <c r="R576">
        <f>MONTH(StoreData!$B576)</f>
        <v>8</v>
      </c>
      <c r="S576" t="str">
        <f>IF(StoreData!$R576=9,"August","Sept")</f>
        <v>Sept</v>
      </c>
    </row>
    <row r="577" spans="1:19" x14ac:dyDescent="0.3">
      <c r="A577">
        <v>88065565930</v>
      </c>
      <c r="B577">
        <v>44051</v>
      </c>
      <c r="C577" t="s">
        <v>181</v>
      </c>
      <c r="D577" t="s">
        <v>1145</v>
      </c>
      <c r="E577" t="s">
        <v>96</v>
      </c>
      <c r="F577" t="s">
        <v>48</v>
      </c>
      <c r="G577" t="s">
        <v>944</v>
      </c>
      <c r="H577" t="s">
        <v>49</v>
      </c>
      <c r="I577" t="s">
        <v>40</v>
      </c>
      <c r="J577" t="s">
        <v>932</v>
      </c>
      <c r="K577" t="s">
        <v>941</v>
      </c>
      <c r="L577">
        <v>70</v>
      </c>
      <c r="M577">
        <v>67</v>
      </c>
      <c r="N577">
        <v>10</v>
      </c>
      <c r="O577">
        <f>StoreData!$N577*StoreData!$L577</f>
        <v>700</v>
      </c>
      <c r="P577">
        <f>StoreData!$N577*StoreData!$M577</f>
        <v>670</v>
      </c>
      <c r="Q577">
        <f>StoreData!$O577-StoreData!$P577</f>
        <v>30</v>
      </c>
      <c r="R577">
        <f>MONTH(StoreData!$B577)</f>
        <v>8</v>
      </c>
      <c r="S577" t="str">
        <f>IF(StoreData!$R577=9,"August","Sept")</f>
        <v>Sept</v>
      </c>
    </row>
    <row r="578" spans="1:19" x14ac:dyDescent="0.3">
      <c r="A578">
        <v>88065565931</v>
      </c>
      <c r="B578">
        <v>44052</v>
      </c>
      <c r="C578" t="s">
        <v>182</v>
      </c>
      <c r="D578" t="s">
        <v>1145</v>
      </c>
      <c r="E578" t="s">
        <v>16</v>
      </c>
      <c r="F578" t="s">
        <v>38</v>
      </c>
      <c r="G578" t="s">
        <v>944</v>
      </c>
      <c r="H578" t="s">
        <v>39</v>
      </c>
      <c r="I578" t="s">
        <v>40</v>
      </c>
      <c r="J578" t="s">
        <v>940</v>
      </c>
      <c r="K578" t="s">
        <v>941</v>
      </c>
      <c r="L578">
        <v>15</v>
      </c>
      <c r="M578">
        <v>12</v>
      </c>
      <c r="N578">
        <v>11</v>
      </c>
      <c r="O578">
        <f>StoreData!$N578*StoreData!$L578</f>
        <v>165</v>
      </c>
      <c r="P578">
        <f>StoreData!$N578*StoreData!$M578</f>
        <v>132</v>
      </c>
      <c r="Q578">
        <f>StoreData!$O578-StoreData!$P578</f>
        <v>33</v>
      </c>
      <c r="R578">
        <f>MONTH(StoreData!$B578)</f>
        <v>8</v>
      </c>
      <c r="S578" t="str">
        <f>IF(StoreData!$R578=9,"August","Sept")</f>
        <v>Sept</v>
      </c>
    </row>
    <row r="579" spans="1:19" x14ac:dyDescent="0.3">
      <c r="A579">
        <v>88065565932</v>
      </c>
      <c r="B579">
        <v>44053</v>
      </c>
      <c r="C579" t="s">
        <v>183</v>
      </c>
      <c r="D579" t="s">
        <v>1145</v>
      </c>
      <c r="E579" t="s">
        <v>17</v>
      </c>
      <c r="F579" t="s">
        <v>38</v>
      </c>
      <c r="G579" t="s">
        <v>944</v>
      </c>
      <c r="H579" t="s">
        <v>39</v>
      </c>
      <c r="I579" t="s">
        <v>40</v>
      </c>
      <c r="J579" t="s">
        <v>933</v>
      </c>
      <c r="K579" t="s">
        <v>941</v>
      </c>
      <c r="L579">
        <v>12</v>
      </c>
      <c r="M579">
        <v>9</v>
      </c>
      <c r="N579">
        <v>60</v>
      </c>
      <c r="O579">
        <f>StoreData!$N579*StoreData!$L579</f>
        <v>720</v>
      </c>
      <c r="P579">
        <f>StoreData!$N579*StoreData!$M579</f>
        <v>540</v>
      </c>
      <c r="Q579">
        <f>StoreData!$O579-StoreData!$P579</f>
        <v>180</v>
      </c>
      <c r="R579">
        <f>MONTH(StoreData!$B579)</f>
        <v>8</v>
      </c>
      <c r="S579" t="str">
        <f>IF(StoreData!$R579=9,"August","Sept")</f>
        <v>Sept</v>
      </c>
    </row>
    <row r="580" spans="1:19" x14ac:dyDescent="0.3">
      <c r="A580">
        <v>88065565933</v>
      </c>
      <c r="B580">
        <v>44054</v>
      </c>
      <c r="C580" t="s">
        <v>184</v>
      </c>
      <c r="D580" t="s">
        <v>1146</v>
      </c>
      <c r="E580" t="s">
        <v>16</v>
      </c>
      <c r="F580" t="s">
        <v>42</v>
      </c>
      <c r="G580" t="s">
        <v>943</v>
      </c>
      <c r="H580" t="s">
        <v>43</v>
      </c>
      <c r="I580" t="s">
        <v>40</v>
      </c>
      <c r="J580" t="s">
        <v>934</v>
      </c>
      <c r="K580" t="s">
        <v>941</v>
      </c>
      <c r="L580">
        <v>18</v>
      </c>
      <c r="M580">
        <v>15</v>
      </c>
      <c r="N580">
        <v>89</v>
      </c>
      <c r="O580">
        <f>StoreData!$N580*StoreData!$L580</f>
        <v>1602</v>
      </c>
      <c r="P580">
        <f>StoreData!$N580*StoreData!$M580</f>
        <v>1335</v>
      </c>
      <c r="Q580">
        <f>StoreData!$O580-StoreData!$P580</f>
        <v>267</v>
      </c>
      <c r="R580">
        <f>MONTH(StoreData!$B580)</f>
        <v>8</v>
      </c>
      <c r="S580" t="str">
        <f>IF(StoreData!$R580=9,"August","Sept")</f>
        <v>Sept</v>
      </c>
    </row>
    <row r="581" spans="1:19" x14ac:dyDescent="0.3">
      <c r="A581">
        <v>88065565934</v>
      </c>
      <c r="B581">
        <v>44055</v>
      </c>
      <c r="C581" t="s">
        <v>185</v>
      </c>
      <c r="D581" t="s">
        <v>1146</v>
      </c>
      <c r="E581" t="s">
        <v>16</v>
      </c>
      <c r="F581" t="s">
        <v>45</v>
      </c>
      <c r="G581" t="s">
        <v>943</v>
      </c>
      <c r="H581" t="s">
        <v>46</v>
      </c>
      <c r="I581" t="s">
        <v>40</v>
      </c>
      <c r="J581" t="s">
        <v>935</v>
      </c>
      <c r="K581" t="s">
        <v>941</v>
      </c>
      <c r="L581">
        <v>23</v>
      </c>
      <c r="M581">
        <v>20</v>
      </c>
      <c r="N581">
        <v>77</v>
      </c>
      <c r="O581">
        <f>StoreData!$N581*StoreData!$L581</f>
        <v>1771</v>
      </c>
      <c r="P581">
        <f>StoreData!$N581*StoreData!$M581</f>
        <v>1540</v>
      </c>
      <c r="Q581">
        <f>StoreData!$O581-StoreData!$P581</f>
        <v>231</v>
      </c>
      <c r="R581">
        <f>MONTH(StoreData!$B581)</f>
        <v>8</v>
      </c>
      <c r="S581" t="str">
        <f>IF(StoreData!$R581=9,"August","Sept")</f>
        <v>Sept</v>
      </c>
    </row>
    <row r="582" spans="1:19" x14ac:dyDescent="0.3">
      <c r="A582">
        <v>88065565935</v>
      </c>
      <c r="B582">
        <v>44056</v>
      </c>
      <c r="C582" t="s">
        <v>186</v>
      </c>
      <c r="D582" t="s">
        <v>1146</v>
      </c>
      <c r="E582" t="s">
        <v>20</v>
      </c>
      <c r="F582" t="s">
        <v>48</v>
      </c>
      <c r="G582" t="s">
        <v>944</v>
      </c>
      <c r="H582" t="s">
        <v>49</v>
      </c>
      <c r="I582" t="s">
        <v>40</v>
      </c>
      <c r="J582" t="s">
        <v>936</v>
      </c>
      <c r="K582" t="s">
        <v>941</v>
      </c>
      <c r="L582">
        <v>9</v>
      </c>
      <c r="M582">
        <v>6</v>
      </c>
      <c r="N582">
        <v>68</v>
      </c>
      <c r="O582">
        <f>StoreData!$N582*StoreData!$L582</f>
        <v>612</v>
      </c>
      <c r="P582">
        <f>StoreData!$N582*StoreData!$M582</f>
        <v>408</v>
      </c>
      <c r="Q582">
        <f>StoreData!$O582-StoreData!$P582</f>
        <v>204</v>
      </c>
      <c r="R582">
        <f>MONTH(StoreData!$B582)</f>
        <v>8</v>
      </c>
      <c r="S582" t="str">
        <f>IF(StoreData!$R582=9,"August","Sept")</f>
        <v>Sept</v>
      </c>
    </row>
    <row r="583" spans="1:19" x14ac:dyDescent="0.3">
      <c r="A583">
        <v>88065565936</v>
      </c>
      <c r="B583">
        <v>44057</v>
      </c>
      <c r="C583" t="s">
        <v>187</v>
      </c>
      <c r="D583" t="s">
        <v>1146</v>
      </c>
      <c r="E583" t="s">
        <v>4</v>
      </c>
      <c r="F583" t="s">
        <v>38</v>
      </c>
      <c r="G583" t="s">
        <v>944</v>
      </c>
      <c r="H583" t="s">
        <v>39</v>
      </c>
      <c r="I583" t="s">
        <v>40</v>
      </c>
      <c r="J583" t="s">
        <v>937</v>
      </c>
      <c r="K583" t="s">
        <v>941</v>
      </c>
      <c r="L583">
        <v>18</v>
      </c>
      <c r="M583">
        <v>15</v>
      </c>
      <c r="N583">
        <v>15</v>
      </c>
      <c r="O583">
        <f>StoreData!$N583*StoreData!$L583</f>
        <v>270</v>
      </c>
      <c r="P583">
        <f>StoreData!$N583*StoreData!$M583</f>
        <v>225</v>
      </c>
      <c r="Q583">
        <f>StoreData!$O583-StoreData!$P583</f>
        <v>45</v>
      </c>
      <c r="R583">
        <f>MONTH(StoreData!$B583)</f>
        <v>8</v>
      </c>
      <c r="S583" t="str">
        <f>IF(StoreData!$R583=9,"August","Sept")</f>
        <v>Sept</v>
      </c>
    </row>
    <row r="584" spans="1:19" x14ac:dyDescent="0.3">
      <c r="A584">
        <v>88065565937</v>
      </c>
      <c r="B584">
        <v>44058</v>
      </c>
      <c r="C584" t="s">
        <v>188</v>
      </c>
      <c r="D584" t="s">
        <v>1146</v>
      </c>
      <c r="E584" t="s">
        <v>16</v>
      </c>
      <c r="F584" t="s">
        <v>38</v>
      </c>
      <c r="G584" t="s">
        <v>944</v>
      </c>
      <c r="H584" t="s">
        <v>39</v>
      </c>
      <c r="I584" t="s">
        <v>40</v>
      </c>
      <c r="J584" t="s">
        <v>908</v>
      </c>
      <c r="K584" t="s">
        <v>926</v>
      </c>
      <c r="L584">
        <v>52</v>
      </c>
      <c r="M584">
        <v>49</v>
      </c>
      <c r="N584">
        <v>47</v>
      </c>
      <c r="O584">
        <f>StoreData!$N584*StoreData!$L584</f>
        <v>2444</v>
      </c>
      <c r="P584">
        <f>StoreData!$N584*StoreData!$M584</f>
        <v>2303</v>
      </c>
      <c r="Q584">
        <f>StoreData!$O584-StoreData!$P584</f>
        <v>141</v>
      </c>
      <c r="R584">
        <f>MONTH(StoreData!$B584)</f>
        <v>8</v>
      </c>
      <c r="S584" t="str">
        <f>IF(StoreData!$R584=9,"August","Sept")</f>
        <v>Sept</v>
      </c>
    </row>
    <row r="585" spans="1:19" x14ac:dyDescent="0.3">
      <c r="A585">
        <v>88065565938</v>
      </c>
      <c r="B585">
        <v>44062</v>
      </c>
      <c r="C585" t="s">
        <v>176</v>
      </c>
      <c r="D585" t="s">
        <v>1145</v>
      </c>
      <c r="E585" t="s">
        <v>16</v>
      </c>
      <c r="F585" t="s">
        <v>42</v>
      </c>
      <c r="G585" t="s">
        <v>943</v>
      </c>
      <c r="H585" t="s">
        <v>43</v>
      </c>
      <c r="I585" t="s">
        <v>40</v>
      </c>
      <c r="J585" t="s">
        <v>927</v>
      </c>
      <c r="K585" t="s">
        <v>941</v>
      </c>
      <c r="L585">
        <v>9</v>
      </c>
      <c r="M585">
        <v>6</v>
      </c>
      <c r="N585">
        <v>6</v>
      </c>
      <c r="O585">
        <f>StoreData!$N585*StoreData!$L585</f>
        <v>54</v>
      </c>
      <c r="P585">
        <f>StoreData!$N585*StoreData!$M585</f>
        <v>36</v>
      </c>
      <c r="Q585">
        <f>StoreData!$O585-StoreData!$P585</f>
        <v>18</v>
      </c>
      <c r="R585">
        <f>MONTH(StoreData!$B585)</f>
        <v>8</v>
      </c>
      <c r="S585" t="str">
        <f>IF(StoreData!$R585=9,"August","Sept")</f>
        <v>Sept</v>
      </c>
    </row>
    <row r="586" spans="1:19" x14ac:dyDescent="0.3">
      <c r="A586">
        <v>88065565939</v>
      </c>
      <c r="B586">
        <v>44061</v>
      </c>
      <c r="C586" t="s">
        <v>177</v>
      </c>
      <c r="D586" t="s">
        <v>1145</v>
      </c>
      <c r="E586" t="s">
        <v>88</v>
      </c>
      <c r="F586" t="s">
        <v>45</v>
      </c>
      <c r="G586" t="s">
        <v>943</v>
      </c>
      <c r="H586" t="s">
        <v>46</v>
      </c>
      <c r="I586" t="s">
        <v>40</v>
      </c>
      <c r="J586" t="s">
        <v>928</v>
      </c>
      <c r="K586" t="s">
        <v>941</v>
      </c>
      <c r="L586">
        <v>5</v>
      </c>
      <c r="M586">
        <v>2</v>
      </c>
      <c r="N586">
        <v>10</v>
      </c>
      <c r="O586">
        <f>StoreData!$N586*StoreData!$L586</f>
        <v>50</v>
      </c>
      <c r="P586">
        <f>StoreData!$N586*StoreData!$M586</f>
        <v>20</v>
      </c>
      <c r="Q586">
        <f>StoreData!$O586-StoreData!$P586</f>
        <v>30</v>
      </c>
      <c r="R586">
        <f>MONTH(StoreData!$B586)</f>
        <v>8</v>
      </c>
      <c r="S586" t="str">
        <f>IF(StoreData!$R586=9,"August","Sept")</f>
        <v>Sept</v>
      </c>
    </row>
    <row r="587" spans="1:19" x14ac:dyDescent="0.3">
      <c r="A587">
        <v>88065565940</v>
      </c>
      <c r="B587">
        <v>44061</v>
      </c>
      <c r="C587" t="s">
        <v>178</v>
      </c>
      <c r="D587" t="s">
        <v>1146</v>
      </c>
      <c r="E587" t="s">
        <v>14</v>
      </c>
      <c r="F587" t="s">
        <v>48</v>
      </c>
      <c r="G587" t="s">
        <v>944</v>
      </c>
      <c r="H587" t="s">
        <v>49</v>
      </c>
      <c r="I587" t="s">
        <v>40</v>
      </c>
      <c r="J587" t="s">
        <v>909</v>
      </c>
      <c r="K587" t="s">
        <v>926</v>
      </c>
      <c r="L587">
        <v>14</v>
      </c>
      <c r="M587">
        <v>11</v>
      </c>
      <c r="N587">
        <v>11</v>
      </c>
      <c r="O587">
        <f>StoreData!$N587*StoreData!$L587</f>
        <v>154</v>
      </c>
      <c r="P587">
        <f>StoreData!$N587*StoreData!$M587</f>
        <v>121</v>
      </c>
      <c r="Q587">
        <f>StoreData!$O587-StoreData!$P587</f>
        <v>33</v>
      </c>
      <c r="R587">
        <f>MONTH(StoreData!$B587)</f>
        <v>8</v>
      </c>
      <c r="S587" t="str">
        <f>IF(StoreData!$R587=9,"August","Sept")</f>
        <v>Sept</v>
      </c>
    </row>
    <row r="588" spans="1:19" x14ac:dyDescent="0.3">
      <c r="A588">
        <v>88065565941</v>
      </c>
      <c r="B588">
        <v>44062</v>
      </c>
      <c r="C588" t="s">
        <v>179</v>
      </c>
      <c r="D588" t="s">
        <v>1146</v>
      </c>
      <c r="E588" t="s">
        <v>92</v>
      </c>
      <c r="F588" t="s">
        <v>38</v>
      </c>
      <c r="G588" t="s">
        <v>944</v>
      </c>
      <c r="H588" t="s">
        <v>39</v>
      </c>
      <c r="I588" t="s">
        <v>40</v>
      </c>
      <c r="J588" t="s">
        <v>910</v>
      </c>
      <c r="K588" t="s">
        <v>926</v>
      </c>
      <c r="L588">
        <v>6</v>
      </c>
      <c r="M588">
        <v>3</v>
      </c>
      <c r="N588">
        <v>60</v>
      </c>
      <c r="O588">
        <f>StoreData!$N588*StoreData!$L588</f>
        <v>360</v>
      </c>
      <c r="P588">
        <f>StoreData!$N588*StoreData!$M588</f>
        <v>180</v>
      </c>
      <c r="Q588">
        <f>StoreData!$O588-StoreData!$P588</f>
        <v>180</v>
      </c>
      <c r="R588">
        <f>MONTH(StoreData!$B588)</f>
        <v>8</v>
      </c>
      <c r="S588" t="str">
        <f>IF(StoreData!$R588=9,"August","Sept")</f>
        <v>Sept</v>
      </c>
    </row>
    <row r="589" spans="1:19" x14ac:dyDescent="0.3">
      <c r="A589">
        <v>88065565942</v>
      </c>
      <c r="B589">
        <v>44063</v>
      </c>
      <c r="C589" t="s">
        <v>180</v>
      </c>
      <c r="D589" t="s">
        <v>1145</v>
      </c>
      <c r="E589" t="s">
        <v>94</v>
      </c>
      <c r="F589" t="s">
        <v>38</v>
      </c>
      <c r="G589" t="s">
        <v>944</v>
      </c>
      <c r="H589" t="s">
        <v>39</v>
      </c>
      <c r="I589" t="s">
        <v>40</v>
      </c>
      <c r="J589" t="s">
        <v>930</v>
      </c>
      <c r="K589" t="s">
        <v>941</v>
      </c>
      <c r="L589">
        <v>10</v>
      </c>
      <c r="M589">
        <v>7</v>
      </c>
      <c r="N589">
        <v>89</v>
      </c>
      <c r="O589">
        <f>StoreData!$N589*StoreData!$L589</f>
        <v>890</v>
      </c>
      <c r="P589">
        <f>StoreData!$N589*StoreData!$M589</f>
        <v>623</v>
      </c>
      <c r="Q589">
        <f>StoreData!$O589-StoreData!$P589</f>
        <v>267</v>
      </c>
      <c r="R589">
        <f>MONTH(StoreData!$B589)</f>
        <v>8</v>
      </c>
      <c r="S589" t="str">
        <f>IF(StoreData!$R589=9,"August","Sept")</f>
        <v>Sept</v>
      </c>
    </row>
    <row r="590" spans="1:19" x14ac:dyDescent="0.3">
      <c r="A590">
        <v>88065565943</v>
      </c>
      <c r="B590">
        <v>44064</v>
      </c>
      <c r="C590" t="s">
        <v>181</v>
      </c>
      <c r="D590" t="s">
        <v>1145</v>
      </c>
      <c r="E590" t="s">
        <v>96</v>
      </c>
      <c r="F590" t="s">
        <v>42</v>
      </c>
      <c r="G590" t="s">
        <v>943</v>
      </c>
      <c r="H590" t="s">
        <v>43</v>
      </c>
      <c r="I590" t="s">
        <v>40</v>
      </c>
      <c r="J590" t="s">
        <v>911</v>
      </c>
      <c r="K590" t="s">
        <v>926</v>
      </c>
      <c r="L590">
        <v>13</v>
      </c>
      <c r="M590">
        <v>10</v>
      </c>
      <c r="N590">
        <v>77</v>
      </c>
      <c r="O590">
        <f>StoreData!$N590*StoreData!$L590</f>
        <v>1001</v>
      </c>
      <c r="P590">
        <f>StoreData!$N590*StoreData!$M590</f>
        <v>770</v>
      </c>
      <c r="Q590">
        <f>StoreData!$O590-StoreData!$P590</f>
        <v>231</v>
      </c>
      <c r="R590">
        <f>MONTH(StoreData!$B590)</f>
        <v>8</v>
      </c>
      <c r="S590" t="str">
        <f>IF(StoreData!$R590=9,"August","Sept")</f>
        <v>Sept</v>
      </c>
    </row>
    <row r="591" spans="1:19" x14ac:dyDescent="0.3">
      <c r="A591">
        <v>88065565944</v>
      </c>
      <c r="B591">
        <v>44065</v>
      </c>
      <c r="C591" t="s">
        <v>182</v>
      </c>
      <c r="D591" t="s">
        <v>1145</v>
      </c>
      <c r="E591" t="s">
        <v>16</v>
      </c>
      <c r="F591" t="s">
        <v>38</v>
      </c>
      <c r="G591" t="s">
        <v>944</v>
      </c>
      <c r="H591" t="s">
        <v>39</v>
      </c>
      <c r="I591" t="s">
        <v>40</v>
      </c>
      <c r="J591" t="s">
        <v>931</v>
      </c>
      <c r="K591" t="s">
        <v>941</v>
      </c>
      <c r="L591">
        <v>20</v>
      </c>
      <c r="M591">
        <v>17</v>
      </c>
      <c r="N591">
        <v>68</v>
      </c>
      <c r="O591">
        <f>StoreData!$N591*StoreData!$L591</f>
        <v>1360</v>
      </c>
      <c r="P591">
        <f>StoreData!$N591*StoreData!$M591</f>
        <v>1156</v>
      </c>
      <c r="Q591">
        <f>StoreData!$O591-StoreData!$P591</f>
        <v>204</v>
      </c>
      <c r="R591">
        <f>MONTH(StoreData!$B591)</f>
        <v>8</v>
      </c>
      <c r="S591" t="str">
        <f>IF(StoreData!$R591=9,"August","Sept")</f>
        <v>Sept</v>
      </c>
    </row>
    <row r="592" spans="1:19" x14ac:dyDescent="0.3">
      <c r="A592">
        <v>88065565945</v>
      </c>
      <c r="B592">
        <v>44066</v>
      </c>
      <c r="C592" t="s">
        <v>183</v>
      </c>
      <c r="D592" t="s">
        <v>1145</v>
      </c>
      <c r="E592" t="s">
        <v>17</v>
      </c>
      <c r="F592" t="s">
        <v>42</v>
      </c>
      <c r="G592" t="s">
        <v>943</v>
      </c>
      <c r="H592" t="s">
        <v>43</v>
      </c>
      <c r="I592" t="s">
        <v>40</v>
      </c>
      <c r="J592" t="s">
        <v>912</v>
      </c>
      <c r="K592" t="s">
        <v>926</v>
      </c>
      <c r="L592">
        <v>15</v>
      </c>
      <c r="M592">
        <v>12</v>
      </c>
      <c r="N592">
        <v>15</v>
      </c>
      <c r="O592">
        <f>StoreData!$N592*StoreData!$L592</f>
        <v>225</v>
      </c>
      <c r="P592">
        <f>StoreData!$N592*StoreData!$M592</f>
        <v>180</v>
      </c>
      <c r="Q592">
        <f>StoreData!$O592-StoreData!$P592</f>
        <v>45</v>
      </c>
      <c r="R592">
        <f>MONTH(StoreData!$B592)</f>
        <v>8</v>
      </c>
      <c r="S592" t="str">
        <f>IF(StoreData!$R592=9,"August","Sept")</f>
        <v>Sept</v>
      </c>
    </row>
    <row r="593" spans="1:19" x14ac:dyDescent="0.3">
      <c r="A593">
        <v>88065565946</v>
      </c>
      <c r="B593">
        <v>44067</v>
      </c>
      <c r="C593" t="s">
        <v>184</v>
      </c>
      <c r="D593" t="s">
        <v>1146</v>
      </c>
      <c r="E593" t="s">
        <v>16</v>
      </c>
      <c r="F593" t="s">
        <v>45</v>
      </c>
      <c r="G593" t="s">
        <v>943</v>
      </c>
      <c r="H593" t="s">
        <v>46</v>
      </c>
      <c r="I593" t="s">
        <v>40</v>
      </c>
      <c r="J593" t="s">
        <v>913</v>
      </c>
      <c r="K593" t="s">
        <v>926</v>
      </c>
      <c r="L593">
        <v>20</v>
      </c>
      <c r="M593">
        <v>17</v>
      </c>
      <c r="N593">
        <v>47</v>
      </c>
      <c r="O593">
        <f>StoreData!$N593*StoreData!$L593</f>
        <v>940</v>
      </c>
      <c r="P593">
        <f>StoreData!$N593*StoreData!$M593</f>
        <v>799</v>
      </c>
      <c r="Q593">
        <f>StoreData!$O593-StoreData!$P593</f>
        <v>141</v>
      </c>
      <c r="R593">
        <f>MONTH(StoreData!$B593)</f>
        <v>8</v>
      </c>
      <c r="S593" t="str">
        <f>IF(StoreData!$R593=9,"August","Sept")</f>
        <v>Sept</v>
      </c>
    </row>
    <row r="594" spans="1:19" x14ac:dyDescent="0.3">
      <c r="A594">
        <v>88065565947</v>
      </c>
      <c r="B594">
        <v>44068</v>
      </c>
      <c r="C594" t="s">
        <v>185</v>
      </c>
      <c r="D594" t="s">
        <v>1146</v>
      </c>
      <c r="E594" t="s">
        <v>16</v>
      </c>
      <c r="F594" t="s">
        <v>48</v>
      </c>
      <c r="G594" t="s">
        <v>944</v>
      </c>
      <c r="H594" t="s">
        <v>49</v>
      </c>
      <c r="I594" t="s">
        <v>40</v>
      </c>
      <c r="J594" t="s">
        <v>914</v>
      </c>
      <c r="K594" t="s">
        <v>926</v>
      </c>
      <c r="L594">
        <v>12</v>
      </c>
      <c r="M594">
        <v>9</v>
      </c>
      <c r="N594">
        <v>6</v>
      </c>
      <c r="O594">
        <f>StoreData!$N594*StoreData!$L594</f>
        <v>72</v>
      </c>
      <c r="P594">
        <f>StoreData!$N594*StoreData!$M594</f>
        <v>54</v>
      </c>
      <c r="Q594">
        <f>StoreData!$O594-StoreData!$P594</f>
        <v>18</v>
      </c>
      <c r="R594">
        <f>MONTH(StoreData!$B594)</f>
        <v>8</v>
      </c>
      <c r="S594" t="str">
        <f>IF(StoreData!$R594=9,"August","Sept")</f>
        <v>Sept</v>
      </c>
    </row>
    <row r="595" spans="1:19" x14ac:dyDescent="0.3">
      <c r="A595">
        <v>88065565948</v>
      </c>
      <c r="B595">
        <v>44072</v>
      </c>
      <c r="C595" t="s">
        <v>186</v>
      </c>
      <c r="D595" t="s">
        <v>1146</v>
      </c>
      <c r="E595" t="s">
        <v>20</v>
      </c>
      <c r="F595" t="s">
        <v>38</v>
      </c>
      <c r="G595" t="s">
        <v>944</v>
      </c>
      <c r="H595" t="s">
        <v>39</v>
      </c>
      <c r="I595" t="s">
        <v>40</v>
      </c>
      <c r="J595" t="s">
        <v>915</v>
      </c>
      <c r="K595" t="s">
        <v>926</v>
      </c>
      <c r="L595">
        <v>16</v>
      </c>
      <c r="M595">
        <v>13</v>
      </c>
      <c r="N595">
        <v>10</v>
      </c>
      <c r="O595">
        <f>StoreData!$N595*StoreData!$L595</f>
        <v>160</v>
      </c>
      <c r="P595">
        <f>StoreData!$N595*StoreData!$M595</f>
        <v>130</v>
      </c>
      <c r="Q595">
        <f>StoreData!$O595-StoreData!$P595</f>
        <v>30</v>
      </c>
      <c r="R595">
        <f>MONTH(StoreData!$B595)</f>
        <v>8</v>
      </c>
      <c r="S595" t="str">
        <f>IF(StoreData!$R595=9,"August","Sept")</f>
        <v>Sept</v>
      </c>
    </row>
    <row r="596" spans="1:19" x14ac:dyDescent="0.3">
      <c r="A596">
        <v>88065565949</v>
      </c>
      <c r="B596">
        <v>44071</v>
      </c>
      <c r="C596" t="s">
        <v>187</v>
      </c>
      <c r="D596" t="s">
        <v>1146</v>
      </c>
      <c r="E596" t="s">
        <v>4</v>
      </c>
      <c r="F596" t="s">
        <v>42</v>
      </c>
      <c r="G596" t="s">
        <v>943</v>
      </c>
      <c r="H596" t="s">
        <v>43</v>
      </c>
      <c r="I596" t="s">
        <v>40</v>
      </c>
      <c r="J596" t="s">
        <v>932</v>
      </c>
      <c r="K596" t="s">
        <v>941</v>
      </c>
      <c r="L596">
        <v>70</v>
      </c>
      <c r="M596">
        <v>67</v>
      </c>
      <c r="N596">
        <v>11</v>
      </c>
      <c r="O596">
        <f>StoreData!$N596*StoreData!$L596</f>
        <v>770</v>
      </c>
      <c r="P596">
        <f>StoreData!$N596*StoreData!$M596</f>
        <v>737</v>
      </c>
      <c r="Q596">
        <f>StoreData!$O596-StoreData!$P596</f>
        <v>33</v>
      </c>
      <c r="R596">
        <f>MONTH(StoreData!$B596)</f>
        <v>8</v>
      </c>
      <c r="S596" t="str">
        <f>IF(StoreData!$R596=9,"August","Sept")</f>
        <v>Sept</v>
      </c>
    </row>
    <row r="597" spans="1:19" x14ac:dyDescent="0.3">
      <c r="A597">
        <v>88065565950</v>
      </c>
      <c r="B597">
        <v>44071</v>
      </c>
      <c r="C597" t="s">
        <v>188</v>
      </c>
      <c r="D597" t="s">
        <v>1146</v>
      </c>
      <c r="E597" t="s">
        <v>16</v>
      </c>
      <c r="F597" t="s">
        <v>45</v>
      </c>
      <c r="G597" t="s">
        <v>943</v>
      </c>
      <c r="H597" t="s">
        <v>46</v>
      </c>
      <c r="I597" t="s">
        <v>40</v>
      </c>
      <c r="J597" t="s">
        <v>940</v>
      </c>
      <c r="K597" t="s">
        <v>941</v>
      </c>
      <c r="L597">
        <v>15</v>
      </c>
      <c r="M597">
        <v>12</v>
      </c>
      <c r="N597">
        <v>60</v>
      </c>
      <c r="O597">
        <f>StoreData!$N597*StoreData!$L597</f>
        <v>900</v>
      </c>
      <c r="P597">
        <f>StoreData!$N597*StoreData!$M597</f>
        <v>720</v>
      </c>
      <c r="Q597">
        <f>StoreData!$O597-StoreData!$P597</f>
        <v>180</v>
      </c>
      <c r="R597">
        <f>MONTH(StoreData!$B597)</f>
        <v>8</v>
      </c>
      <c r="S597" t="str">
        <f>IF(StoreData!$R597=9,"August","Sept")</f>
        <v>Sept</v>
      </c>
    </row>
    <row r="598" spans="1:19" x14ac:dyDescent="0.3">
      <c r="A598">
        <v>88065565951</v>
      </c>
      <c r="B598">
        <v>44072</v>
      </c>
      <c r="C598" t="s">
        <v>176</v>
      </c>
      <c r="D598" t="s">
        <v>1145</v>
      </c>
      <c r="E598" t="s">
        <v>16</v>
      </c>
      <c r="F598" t="s">
        <v>48</v>
      </c>
      <c r="G598" t="s">
        <v>944</v>
      </c>
      <c r="H598" t="s">
        <v>49</v>
      </c>
      <c r="I598" t="s">
        <v>40</v>
      </c>
      <c r="J598" t="s">
        <v>915</v>
      </c>
      <c r="K598" t="s">
        <v>926</v>
      </c>
      <c r="L598">
        <v>16</v>
      </c>
      <c r="M598">
        <v>13</v>
      </c>
      <c r="N598">
        <v>89</v>
      </c>
      <c r="O598">
        <f>StoreData!$N598*StoreData!$L598</f>
        <v>1424</v>
      </c>
      <c r="P598">
        <f>StoreData!$N598*StoreData!$M598</f>
        <v>1157</v>
      </c>
      <c r="Q598">
        <f>StoreData!$O598-StoreData!$P598</f>
        <v>267</v>
      </c>
      <c r="R598">
        <f>MONTH(StoreData!$B598)</f>
        <v>8</v>
      </c>
      <c r="S598" t="str">
        <f>IF(StoreData!$R598=9,"August","Sept")</f>
        <v>Sept</v>
      </c>
    </row>
    <row r="599" spans="1:19" x14ac:dyDescent="0.3">
      <c r="A599">
        <v>88065565952</v>
      </c>
      <c r="B599">
        <v>44073</v>
      </c>
      <c r="C599" t="s">
        <v>177</v>
      </c>
      <c r="D599" t="s">
        <v>1145</v>
      </c>
      <c r="E599" t="s">
        <v>88</v>
      </c>
      <c r="F599" t="s">
        <v>38</v>
      </c>
      <c r="G599" t="s">
        <v>944</v>
      </c>
      <c r="H599" t="s">
        <v>39</v>
      </c>
      <c r="I599" t="s">
        <v>40</v>
      </c>
      <c r="J599" t="s">
        <v>916</v>
      </c>
      <c r="K599" t="s">
        <v>926</v>
      </c>
      <c r="L599">
        <v>20</v>
      </c>
      <c r="M599">
        <v>17</v>
      </c>
      <c r="N599">
        <v>77</v>
      </c>
      <c r="O599">
        <f>StoreData!$N599*StoreData!$L599</f>
        <v>1540</v>
      </c>
      <c r="P599">
        <f>StoreData!$N599*StoreData!$M599</f>
        <v>1309</v>
      </c>
      <c r="Q599">
        <f>StoreData!$O599-StoreData!$P599</f>
        <v>231</v>
      </c>
      <c r="R599">
        <f>MONTH(StoreData!$B599)</f>
        <v>8</v>
      </c>
      <c r="S599" t="str">
        <f>IF(StoreData!$R599=9,"August","Sept")</f>
        <v>Sept</v>
      </c>
    </row>
    <row r="600" spans="1:19" x14ac:dyDescent="0.3">
      <c r="A600">
        <v>88065565953</v>
      </c>
      <c r="B600">
        <v>44074</v>
      </c>
      <c r="C600" t="s">
        <v>178</v>
      </c>
      <c r="D600" t="s">
        <v>1146</v>
      </c>
      <c r="E600" t="s">
        <v>14</v>
      </c>
      <c r="F600" t="s">
        <v>42</v>
      </c>
      <c r="G600" t="s">
        <v>943</v>
      </c>
      <c r="H600" t="s">
        <v>43</v>
      </c>
      <c r="I600" t="s">
        <v>40</v>
      </c>
      <c r="J600" t="s">
        <v>917</v>
      </c>
      <c r="K600" t="s">
        <v>926</v>
      </c>
      <c r="L600">
        <v>12</v>
      </c>
      <c r="M600">
        <v>9</v>
      </c>
      <c r="N600">
        <v>68</v>
      </c>
      <c r="O600">
        <f>StoreData!$N600*StoreData!$L600</f>
        <v>816</v>
      </c>
      <c r="P600">
        <f>StoreData!$N600*StoreData!$M600</f>
        <v>612</v>
      </c>
      <c r="Q600">
        <f>StoreData!$O600-StoreData!$P600</f>
        <v>204</v>
      </c>
      <c r="R600">
        <f>MONTH(StoreData!$B600)</f>
        <v>8</v>
      </c>
      <c r="S600" t="str">
        <f>IF(StoreData!$R600=9,"August","Sept")</f>
        <v>Sept</v>
      </c>
    </row>
    <row r="601" spans="1:19" x14ac:dyDescent="0.3">
      <c r="A601">
        <v>88065565954</v>
      </c>
      <c r="B601">
        <v>44044</v>
      </c>
      <c r="C601" t="s">
        <v>179</v>
      </c>
      <c r="D601" t="s">
        <v>1146</v>
      </c>
      <c r="E601" t="s">
        <v>92</v>
      </c>
      <c r="F601" t="s">
        <v>45</v>
      </c>
      <c r="G601" t="s">
        <v>943</v>
      </c>
      <c r="H601" t="s">
        <v>46</v>
      </c>
      <c r="I601" t="s">
        <v>40</v>
      </c>
      <c r="J601" t="s">
        <v>933</v>
      </c>
      <c r="K601" t="s">
        <v>941</v>
      </c>
      <c r="L601">
        <v>12</v>
      </c>
      <c r="M601">
        <v>9</v>
      </c>
      <c r="N601">
        <v>15</v>
      </c>
      <c r="O601">
        <f>StoreData!$N601*StoreData!$L601</f>
        <v>180</v>
      </c>
      <c r="P601">
        <f>StoreData!$N601*StoreData!$M601</f>
        <v>135</v>
      </c>
      <c r="Q601">
        <f>StoreData!$O601-StoreData!$P601</f>
        <v>45</v>
      </c>
      <c r="R601">
        <f>MONTH(StoreData!$B601)</f>
        <v>8</v>
      </c>
      <c r="S601" t="str">
        <f>IF(StoreData!$R601=9,"August","Sept")</f>
        <v>Sept</v>
      </c>
    </row>
    <row r="602" spans="1:19" x14ac:dyDescent="0.3">
      <c r="A602">
        <v>88065565955</v>
      </c>
      <c r="B602">
        <v>44045</v>
      </c>
      <c r="C602" t="s">
        <v>180</v>
      </c>
      <c r="D602" t="s">
        <v>1145</v>
      </c>
      <c r="E602" t="s">
        <v>94</v>
      </c>
      <c r="F602" t="s">
        <v>48</v>
      </c>
      <c r="G602" t="s">
        <v>944</v>
      </c>
      <c r="H602" t="s">
        <v>49</v>
      </c>
      <c r="I602" t="s">
        <v>40</v>
      </c>
      <c r="J602" t="s">
        <v>934</v>
      </c>
      <c r="K602" t="s">
        <v>941</v>
      </c>
      <c r="L602">
        <v>18</v>
      </c>
      <c r="M602">
        <v>15</v>
      </c>
      <c r="N602">
        <v>47</v>
      </c>
      <c r="O602">
        <f>StoreData!$N602*StoreData!$L602</f>
        <v>846</v>
      </c>
      <c r="P602">
        <f>StoreData!$N602*StoreData!$M602</f>
        <v>705</v>
      </c>
      <c r="Q602">
        <f>StoreData!$O602-StoreData!$P602</f>
        <v>141</v>
      </c>
      <c r="R602">
        <f>MONTH(StoreData!$B602)</f>
        <v>8</v>
      </c>
      <c r="S602" t="str">
        <f>IF(StoreData!$R602=9,"August","Sept")</f>
        <v>Sept</v>
      </c>
    </row>
    <row r="603" spans="1:19" x14ac:dyDescent="0.3">
      <c r="A603">
        <v>88065565956</v>
      </c>
      <c r="B603">
        <v>44046</v>
      </c>
      <c r="C603" t="s">
        <v>181</v>
      </c>
      <c r="D603" t="s">
        <v>1145</v>
      </c>
      <c r="E603" t="s">
        <v>96</v>
      </c>
      <c r="F603" t="s">
        <v>38</v>
      </c>
      <c r="G603" t="s">
        <v>944</v>
      </c>
      <c r="H603" t="s">
        <v>39</v>
      </c>
      <c r="I603" t="s">
        <v>40</v>
      </c>
      <c r="J603" t="s">
        <v>918</v>
      </c>
      <c r="K603" t="s">
        <v>926</v>
      </c>
      <c r="L603">
        <v>10</v>
      </c>
      <c r="M603">
        <v>7</v>
      </c>
      <c r="N603">
        <v>6</v>
      </c>
      <c r="O603">
        <f>StoreData!$N603*StoreData!$L603</f>
        <v>60</v>
      </c>
      <c r="P603">
        <f>StoreData!$N603*StoreData!$M603</f>
        <v>42</v>
      </c>
      <c r="Q603">
        <f>StoreData!$O603-StoreData!$P603</f>
        <v>18</v>
      </c>
      <c r="R603">
        <f>MONTH(StoreData!$B603)</f>
        <v>8</v>
      </c>
      <c r="S603" t="str">
        <f>IF(StoreData!$R603=9,"August","Sept")</f>
        <v>Sept</v>
      </c>
    </row>
    <row r="604" spans="1:19" x14ac:dyDescent="0.3">
      <c r="A604">
        <v>88065565957</v>
      </c>
      <c r="B604">
        <v>44047</v>
      </c>
      <c r="C604" t="s">
        <v>182</v>
      </c>
      <c r="D604" t="s">
        <v>1145</v>
      </c>
      <c r="E604" t="s">
        <v>16</v>
      </c>
      <c r="F604" t="s">
        <v>42</v>
      </c>
      <c r="G604" t="s">
        <v>943</v>
      </c>
      <c r="H604" t="s">
        <v>43</v>
      </c>
      <c r="I604" t="s">
        <v>40</v>
      </c>
      <c r="J604" t="s">
        <v>919</v>
      </c>
      <c r="K604" t="s">
        <v>926</v>
      </c>
      <c r="L604">
        <v>15</v>
      </c>
      <c r="M604">
        <v>12</v>
      </c>
      <c r="N604">
        <v>10</v>
      </c>
      <c r="O604">
        <f>StoreData!$N604*StoreData!$L604</f>
        <v>150</v>
      </c>
      <c r="P604">
        <f>StoreData!$N604*StoreData!$M604</f>
        <v>120</v>
      </c>
      <c r="Q604">
        <f>StoreData!$O604-StoreData!$P604</f>
        <v>30</v>
      </c>
      <c r="R604">
        <f>MONTH(StoreData!$B604)</f>
        <v>8</v>
      </c>
      <c r="S604" t="str">
        <f>IF(StoreData!$R604=9,"August","Sept")</f>
        <v>Sept</v>
      </c>
    </row>
    <row r="605" spans="1:19" x14ac:dyDescent="0.3">
      <c r="A605">
        <v>88065565958</v>
      </c>
      <c r="B605">
        <v>44048</v>
      </c>
      <c r="C605" t="s">
        <v>183</v>
      </c>
      <c r="D605" t="s">
        <v>1145</v>
      </c>
      <c r="E605" t="s">
        <v>17</v>
      </c>
      <c r="F605" t="s">
        <v>45</v>
      </c>
      <c r="G605" t="s">
        <v>943</v>
      </c>
      <c r="H605" t="s">
        <v>46</v>
      </c>
      <c r="I605" t="s">
        <v>40</v>
      </c>
      <c r="J605" t="s">
        <v>920</v>
      </c>
      <c r="K605" t="s">
        <v>926</v>
      </c>
      <c r="L605">
        <v>15</v>
      </c>
      <c r="M605">
        <v>12</v>
      </c>
      <c r="N605">
        <v>11</v>
      </c>
      <c r="O605">
        <f>StoreData!$N605*StoreData!$L605</f>
        <v>165</v>
      </c>
      <c r="P605">
        <f>StoreData!$N605*StoreData!$M605</f>
        <v>132</v>
      </c>
      <c r="Q605">
        <f>StoreData!$O605-StoreData!$P605</f>
        <v>33</v>
      </c>
      <c r="R605">
        <f>MONTH(StoreData!$B605)</f>
        <v>8</v>
      </c>
      <c r="S605" t="str">
        <f>IF(StoreData!$R605=9,"August","Sept")</f>
        <v>Sept</v>
      </c>
    </row>
    <row r="606" spans="1:19" x14ac:dyDescent="0.3">
      <c r="A606">
        <v>88065565959</v>
      </c>
      <c r="B606">
        <v>44052</v>
      </c>
      <c r="C606" t="s">
        <v>184</v>
      </c>
      <c r="D606" t="s">
        <v>1146</v>
      </c>
      <c r="E606" t="s">
        <v>16</v>
      </c>
      <c r="F606" t="s">
        <v>48</v>
      </c>
      <c r="G606" t="s">
        <v>944</v>
      </c>
      <c r="H606" t="s">
        <v>49</v>
      </c>
      <c r="I606" t="s">
        <v>40</v>
      </c>
      <c r="J606" t="s">
        <v>935</v>
      </c>
      <c r="K606" t="s">
        <v>941</v>
      </c>
      <c r="L606">
        <v>23</v>
      </c>
      <c r="M606">
        <v>20</v>
      </c>
      <c r="N606">
        <v>60</v>
      </c>
      <c r="O606">
        <f>StoreData!$N606*StoreData!$L606</f>
        <v>1380</v>
      </c>
      <c r="P606">
        <f>StoreData!$N606*StoreData!$M606</f>
        <v>1200</v>
      </c>
      <c r="Q606">
        <f>StoreData!$O606-StoreData!$P606</f>
        <v>180</v>
      </c>
      <c r="R606">
        <f>MONTH(StoreData!$B606)</f>
        <v>8</v>
      </c>
      <c r="S606" t="str">
        <f>IF(StoreData!$R606=9,"August","Sept")</f>
        <v>Sept</v>
      </c>
    </row>
    <row r="607" spans="1:19" x14ac:dyDescent="0.3">
      <c r="A607">
        <v>88065565960</v>
      </c>
      <c r="B607">
        <v>44051</v>
      </c>
      <c r="C607" t="s">
        <v>185</v>
      </c>
      <c r="D607" t="s">
        <v>1146</v>
      </c>
      <c r="E607" t="s">
        <v>16</v>
      </c>
      <c r="F607" t="s">
        <v>38</v>
      </c>
      <c r="G607" t="s">
        <v>944</v>
      </c>
      <c r="H607" t="s">
        <v>39</v>
      </c>
      <c r="I607" t="s">
        <v>40</v>
      </c>
      <c r="J607" t="s">
        <v>936</v>
      </c>
      <c r="K607" t="s">
        <v>941</v>
      </c>
      <c r="L607">
        <v>9</v>
      </c>
      <c r="M607">
        <v>6</v>
      </c>
      <c r="N607">
        <v>89</v>
      </c>
      <c r="O607">
        <f>StoreData!$N607*StoreData!$L607</f>
        <v>801</v>
      </c>
      <c r="P607">
        <f>StoreData!$N607*StoreData!$M607</f>
        <v>534</v>
      </c>
      <c r="Q607">
        <f>StoreData!$O607-StoreData!$P607</f>
        <v>267</v>
      </c>
      <c r="R607">
        <f>MONTH(StoreData!$B607)</f>
        <v>8</v>
      </c>
      <c r="S607" t="str">
        <f>IF(StoreData!$R607=9,"August","Sept")</f>
        <v>Sept</v>
      </c>
    </row>
    <row r="608" spans="1:19" x14ac:dyDescent="0.3">
      <c r="A608">
        <v>88065565961</v>
      </c>
      <c r="B608">
        <v>44051</v>
      </c>
      <c r="C608" t="s">
        <v>186</v>
      </c>
      <c r="D608" t="s">
        <v>1146</v>
      </c>
      <c r="E608" t="s">
        <v>20</v>
      </c>
      <c r="F608" t="s">
        <v>42</v>
      </c>
      <c r="G608" t="s">
        <v>943</v>
      </c>
      <c r="H608" t="s">
        <v>43</v>
      </c>
      <c r="I608" t="s">
        <v>40</v>
      </c>
      <c r="J608" t="s">
        <v>937</v>
      </c>
      <c r="K608" t="s">
        <v>941</v>
      </c>
      <c r="L608">
        <v>18</v>
      </c>
      <c r="M608">
        <v>15</v>
      </c>
      <c r="N608">
        <v>77</v>
      </c>
      <c r="O608">
        <f>StoreData!$N608*StoreData!$L608</f>
        <v>1386</v>
      </c>
      <c r="P608">
        <f>StoreData!$N608*StoreData!$M608</f>
        <v>1155</v>
      </c>
      <c r="Q608">
        <f>StoreData!$O608-StoreData!$P608</f>
        <v>231</v>
      </c>
      <c r="R608">
        <f>MONTH(StoreData!$B608)</f>
        <v>8</v>
      </c>
      <c r="S608" t="str">
        <f>IF(StoreData!$R608=9,"August","Sept")</f>
        <v>Sept</v>
      </c>
    </row>
    <row r="609" spans="1:19" x14ac:dyDescent="0.3">
      <c r="A609">
        <v>88065565962</v>
      </c>
      <c r="B609">
        <v>44052</v>
      </c>
      <c r="C609" t="s">
        <v>187</v>
      </c>
      <c r="D609" t="s">
        <v>1146</v>
      </c>
      <c r="E609" t="s">
        <v>4</v>
      </c>
      <c r="F609" t="s">
        <v>45</v>
      </c>
      <c r="G609" t="s">
        <v>943</v>
      </c>
      <c r="H609" t="s">
        <v>46</v>
      </c>
      <c r="I609" t="s">
        <v>40</v>
      </c>
      <c r="J609" t="s">
        <v>925</v>
      </c>
      <c r="K609" t="s">
        <v>926</v>
      </c>
      <c r="L609">
        <v>14</v>
      </c>
      <c r="M609">
        <v>11</v>
      </c>
      <c r="N609">
        <v>68</v>
      </c>
      <c r="O609">
        <f>StoreData!$N609*StoreData!$L609</f>
        <v>952</v>
      </c>
      <c r="P609">
        <f>StoreData!$N609*StoreData!$M609</f>
        <v>748</v>
      </c>
      <c r="Q609">
        <f>StoreData!$O609-StoreData!$P609</f>
        <v>204</v>
      </c>
      <c r="R609">
        <f>MONTH(StoreData!$B609)</f>
        <v>8</v>
      </c>
      <c r="S609" t="str">
        <f>IF(StoreData!$R609=9,"August","Sept")</f>
        <v>Sept</v>
      </c>
    </row>
    <row r="610" spans="1:19" x14ac:dyDescent="0.3">
      <c r="A610">
        <v>88065565963</v>
      </c>
      <c r="B610">
        <v>44053</v>
      </c>
      <c r="C610" t="s">
        <v>188</v>
      </c>
      <c r="D610" t="s">
        <v>1146</v>
      </c>
      <c r="E610" t="s">
        <v>16</v>
      </c>
      <c r="F610" t="s">
        <v>48</v>
      </c>
      <c r="G610" t="s">
        <v>944</v>
      </c>
      <c r="H610" t="s">
        <v>49</v>
      </c>
      <c r="I610" t="s">
        <v>40</v>
      </c>
      <c r="J610" t="s">
        <v>938</v>
      </c>
      <c r="K610" t="s">
        <v>926</v>
      </c>
      <c r="L610">
        <v>30</v>
      </c>
      <c r="M610">
        <v>27</v>
      </c>
      <c r="N610">
        <v>15</v>
      </c>
      <c r="O610">
        <f>StoreData!$N610*StoreData!$L610</f>
        <v>450</v>
      </c>
      <c r="P610">
        <f>StoreData!$N610*StoreData!$M610</f>
        <v>405</v>
      </c>
      <c r="Q610">
        <f>StoreData!$O610-StoreData!$P610</f>
        <v>45</v>
      </c>
      <c r="R610">
        <f>MONTH(StoreData!$B610)</f>
        <v>8</v>
      </c>
      <c r="S610" t="str">
        <f>IF(StoreData!$R610=9,"August","Sept")</f>
        <v>Sept</v>
      </c>
    </row>
    <row r="611" spans="1:19" x14ac:dyDescent="0.3">
      <c r="A611">
        <v>88065565964</v>
      </c>
      <c r="B611">
        <v>44054</v>
      </c>
      <c r="C611" t="s">
        <v>176</v>
      </c>
      <c r="D611" t="s">
        <v>1145</v>
      </c>
      <c r="E611" t="s">
        <v>16</v>
      </c>
      <c r="F611" t="s">
        <v>38</v>
      </c>
      <c r="G611" t="s">
        <v>944</v>
      </c>
      <c r="H611" t="s">
        <v>39</v>
      </c>
      <c r="I611" t="s">
        <v>40</v>
      </c>
      <c r="J611" t="s">
        <v>939</v>
      </c>
      <c r="K611" t="s">
        <v>926</v>
      </c>
      <c r="L611">
        <v>16</v>
      </c>
      <c r="M611">
        <v>13</v>
      </c>
      <c r="N611">
        <v>47</v>
      </c>
      <c r="O611">
        <f>StoreData!$N611*StoreData!$L611</f>
        <v>752</v>
      </c>
      <c r="P611">
        <f>StoreData!$N611*StoreData!$M611</f>
        <v>611</v>
      </c>
      <c r="Q611">
        <f>StoreData!$O611-StoreData!$P611</f>
        <v>141</v>
      </c>
      <c r="R611">
        <f>MONTH(StoreData!$B611)</f>
        <v>8</v>
      </c>
      <c r="S611" t="str">
        <f>IF(StoreData!$R611=9,"August","Sept")</f>
        <v>Sept</v>
      </c>
    </row>
    <row r="612" spans="1:19" x14ac:dyDescent="0.3">
      <c r="A612">
        <v>88065565965</v>
      </c>
      <c r="B612">
        <v>44055</v>
      </c>
      <c r="C612" t="s">
        <v>177</v>
      </c>
      <c r="D612" t="s">
        <v>1145</v>
      </c>
      <c r="E612" t="s">
        <v>88</v>
      </c>
      <c r="F612" t="s">
        <v>42</v>
      </c>
      <c r="G612" t="s">
        <v>943</v>
      </c>
      <c r="H612" t="s">
        <v>43</v>
      </c>
      <c r="I612" t="s">
        <v>40</v>
      </c>
      <c r="J612" t="s">
        <v>908</v>
      </c>
      <c r="K612" t="s">
        <v>926</v>
      </c>
      <c r="L612">
        <v>52</v>
      </c>
      <c r="M612">
        <v>49</v>
      </c>
      <c r="N612">
        <v>6</v>
      </c>
      <c r="O612">
        <f>StoreData!$N612*StoreData!$L612</f>
        <v>312</v>
      </c>
      <c r="P612">
        <f>StoreData!$N612*StoreData!$M612</f>
        <v>294</v>
      </c>
      <c r="Q612">
        <f>StoreData!$O612-StoreData!$P612</f>
        <v>18</v>
      </c>
      <c r="R612">
        <f>MONTH(StoreData!$B612)</f>
        <v>8</v>
      </c>
      <c r="S612" t="str">
        <f>IF(StoreData!$R612=9,"August","Sept")</f>
        <v>Sept</v>
      </c>
    </row>
    <row r="613" spans="1:19" x14ac:dyDescent="0.3">
      <c r="A613">
        <v>88065565966</v>
      </c>
      <c r="B613">
        <v>44056</v>
      </c>
      <c r="C613" t="s">
        <v>178</v>
      </c>
      <c r="D613" t="s">
        <v>1146</v>
      </c>
      <c r="E613" t="s">
        <v>14</v>
      </c>
      <c r="F613" t="s">
        <v>38</v>
      </c>
      <c r="G613" t="s">
        <v>944</v>
      </c>
      <c r="H613" t="s">
        <v>39</v>
      </c>
      <c r="I613" t="s">
        <v>40</v>
      </c>
      <c r="J613" t="s">
        <v>909</v>
      </c>
      <c r="K613" t="s">
        <v>926</v>
      </c>
      <c r="L613">
        <v>14</v>
      </c>
      <c r="M613">
        <v>11</v>
      </c>
      <c r="N613">
        <v>10</v>
      </c>
      <c r="O613">
        <f>StoreData!$N613*StoreData!$L613</f>
        <v>140</v>
      </c>
      <c r="P613">
        <f>StoreData!$N613*StoreData!$M613</f>
        <v>110</v>
      </c>
      <c r="Q613">
        <f>StoreData!$O613-StoreData!$P613</f>
        <v>30</v>
      </c>
      <c r="R613">
        <f>MONTH(StoreData!$B613)</f>
        <v>8</v>
      </c>
      <c r="S613" t="str">
        <f>IF(StoreData!$R613=9,"August","Sept")</f>
        <v>Sept</v>
      </c>
    </row>
    <row r="614" spans="1:19" x14ac:dyDescent="0.3">
      <c r="A614">
        <v>88065565967</v>
      </c>
      <c r="B614">
        <v>44057</v>
      </c>
      <c r="C614" t="s">
        <v>179</v>
      </c>
      <c r="D614" t="s">
        <v>1146</v>
      </c>
      <c r="E614" t="s">
        <v>92</v>
      </c>
      <c r="F614" t="s">
        <v>42</v>
      </c>
      <c r="G614" t="s">
        <v>943</v>
      </c>
      <c r="H614" t="s">
        <v>43</v>
      </c>
      <c r="I614" t="s">
        <v>40</v>
      </c>
      <c r="J614" t="s">
        <v>910</v>
      </c>
      <c r="K614" t="s">
        <v>926</v>
      </c>
      <c r="L614">
        <v>6</v>
      </c>
      <c r="M614">
        <v>3</v>
      </c>
      <c r="N614">
        <v>11</v>
      </c>
      <c r="O614">
        <f>StoreData!$N614*StoreData!$L614</f>
        <v>66</v>
      </c>
      <c r="P614">
        <f>StoreData!$N614*StoreData!$M614</f>
        <v>33</v>
      </c>
      <c r="Q614">
        <f>StoreData!$O614-StoreData!$P614</f>
        <v>33</v>
      </c>
      <c r="R614">
        <f>MONTH(StoreData!$B614)</f>
        <v>8</v>
      </c>
      <c r="S614" t="str">
        <f>IF(StoreData!$R614=9,"August","Sept")</f>
        <v>Sept</v>
      </c>
    </row>
    <row r="615" spans="1:19" x14ac:dyDescent="0.3">
      <c r="A615">
        <v>88065565968</v>
      </c>
      <c r="B615">
        <v>44058</v>
      </c>
      <c r="C615" t="s">
        <v>180</v>
      </c>
      <c r="D615" t="s">
        <v>1145</v>
      </c>
      <c r="E615" t="s">
        <v>94</v>
      </c>
      <c r="F615" t="s">
        <v>38</v>
      </c>
      <c r="G615" t="s">
        <v>944</v>
      </c>
      <c r="H615" t="s">
        <v>39</v>
      </c>
      <c r="I615" t="s">
        <v>40</v>
      </c>
      <c r="J615" t="s">
        <v>911</v>
      </c>
      <c r="K615" t="s">
        <v>926</v>
      </c>
      <c r="L615">
        <v>13</v>
      </c>
      <c r="M615">
        <v>10</v>
      </c>
      <c r="N615">
        <v>60</v>
      </c>
      <c r="O615">
        <f>StoreData!$N615*StoreData!$L615</f>
        <v>780</v>
      </c>
      <c r="P615">
        <f>StoreData!$N615*StoreData!$M615</f>
        <v>600</v>
      </c>
      <c r="Q615">
        <f>StoreData!$O615-StoreData!$P615</f>
        <v>180</v>
      </c>
      <c r="R615">
        <f>MONTH(StoreData!$B615)</f>
        <v>8</v>
      </c>
      <c r="S615" t="str">
        <f>IF(StoreData!$R615=9,"August","Sept")</f>
        <v>Sept</v>
      </c>
    </row>
    <row r="616" spans="1:19" x14ac:dyDescent="0.3">
      <c r="A616">
        <v>88065565969</v>
      </c>
      <c r="B616">
        <v>44062</v>
      </c>
      <c r="C616" t="s">
        <v>181</v>
      </c>
      <c r="D616" t="s">
        <v>1145</v>
      </c>
      <c r="E616" t="s">
        <v>96</v>
      </c>
      <c r="F616" t="s">
        <v>42</v>
      </c>
      <c r="G616" t="s">
        <v>943</v>
      </c>
      <c r="H616" t="s">
        <v>43</v>
      </c>
      <c r="I616" t="s">
        <v>40</v>
      </c>
      <c r="J616" t="s">
        <v>912</v>
      </c>
      <c r="K616" t="s">
        <v>926</v>
      </c>
      <c r="L616">
        <v>15</v>
      </c>
      <c r="M616">
        <v>12</v>
      </c>
      <c r="N616">
        <v>89</v>
      </c>
      <c r="O616">
        <f>StoreData!$N616*StoreData!$L616</f>
        <v>1335</v>
      </c>
      <c r="P616">
        <f>StoreData!$N616*StoreData!$M616</f>
        <v>1068</v>
      </c>
      <c r="Q616">
        <f>StoreData!$O616-StoreData!$P616</f>
        <v>267</v>
      </c>
      <c r="R616">
        <f>MONTH(StoreData!$B616)</f>
        <v>8</v>
      </c>
      <c r="S616" t="str">
        <f>IF(StoreData!$R616=9,"August","Sept")</f>
        <v>Sept</v>
      </c>
    </row>
    <row r="617" spans="1:19" x14ac:dyDescent="0.3">
      <c r="A617">
        <v>88065565970</v>
      </c>
      <c r="B617">
        <v>44061</v>
      </c>
      <c r="C617" t="s">
        <v>182</v>
      </c>
      <c r="D617" t="s">
        <v>1145</v>
      </c>
      <c r="E617" t="s">
        <v>16</v>
      </c>
      <c r="F617" t="s">
        <v>38</v>
      </c>
      <c r="G617" t="s">
        <v>944</v>
      </c>
      <c r="H617" t="s">
        <v>39</v>
      </c>
      <c r="I617" t="s">
        <v>40</v>
      </c>
      <c r="J617" t="s">
        <v>913</v>
      </c>
      <c r="K617" t="s">
        <v>926</v>
      </c>
      <c r="L617">
        <v>20</v>
      </c>
      <c r="M617">
        <v>17</v>
      </c>
      <c r="N617">
        <v>77</v>
      </c>
      <c r="O617">
        <f>StoreData!$N617*StoreData!$L617</f>
        <v>1540</v>
      </c>
      <c r="P617">
        <f>StoreData!$N617*StoreData!$M617</f>
        <v>1309</v>
      </c>
      <c r="Q617">
        <f>StoreData!$O617-StoreData!$P617</f>
        <v>231</v>
      </c>
      <c r="R617">
        <f>MONTH(StoreData!$B617)</f>
        <v>8</v>
      </c>
      <c r="S617" t="str">
        <f>IF(StoreData!$R617=9,"August","Sept")</f>
        <v>Sept</v>
      </c>
    </row>
    <row r="618" spans="1:19" x14ac:dyDescent="0.3">
      <c r="A618">
        <v>88065565971</v>
      </c>
      <c r="B618">
        <v>44061</v>
      </c>
      <c r="C618" t="s">
        <v>183</v>
      </c>
      <c r="D618" t="s">
        <v>1145</v>
      </c>
      <c r="E618" t="s">
        <v>17</v>
      </c>
      <c r="F618" t="s">
        <v>42</v>
      </c>
      <c r="G618" t="s">
        <v>943</v>
      </c>
      <c r="H618" t="s">
        <v>43</v>
      </c>
      <c r="I618" t="s">
        <v>40</v>
      </c>
      <c r="J618" t="s">
        <v>914</v>
      </c>
      <c r="K618" t="s">
        <v>926</v>
      </c>
      <c r="L618">
        <v>12</v>
      </c>
      <c r="M618">
        <v>9</v>
      </c>
      <c r="N618">
        <v>68</v>
      </c>
      <c r="O618">
        <f>StoreData!$N618*StoreData!$L618</f>
        <v>816</v>
      </c>
      <c r="P618">
        <f>StoreData!$N618*StoreData!$M618</f>
        <v>612</v>
      </c>
      <c r="Q618">
        <f>StoreData!$O618-StoreData!$P618</f>
        <v>204</v>
      </c>
      <c r="R618">
        <f>MONTH(StoreData!$B618)</f>
        <v>8</v>
      </c>
      <c r="S618" t="str">
        <f>IF(StoreData!$R618=9,"August","Sept")</f>
        <v>Sept</v>
      </c>
    </row>
    <row r="619" spans="1:19" x14ac:dyDescent="0.3">
      <c r="A619">
        <v>88065565972</v>
      </c>
      <c r="B619">
        <v>44062</v>
      </c>
      <c r="C619" t="s">
        <v>184</v>
      </c>
      <c r="D619" t="s">
        <v>1146</v>
      </c>
      <c r="E619" t="s">
        <v>16</v>
      </c>
      <c r="F619" t="s">
        <v>38</v>
      </c>
      <c r="G619" t="s">
        <v>944</v>
      </c>
      <c r="H619" t="s">
        <v>39</v>
      </c>
      <c r="I619" t="s">
        <v>40</v>
      </c>
      <c r="J619" t="s">
        <v>915</v>
      </c>
      <c r="K619" t="s">
        <v>926</v>
      </c>
      <c r="L619">
        <v>16</v>
      </c>
      <c r="M619">
        <v>13</v>
      </c>
      <c r="N619">
        <v>15</v>
      </c>
      <c r="O619">
        <f>StoreData!$N619*StoreData!$L619</f>
        <v>240</v>
      </c>
      <c r="P619">
        <f>StoreData!$N619*StoreData!$M619</f>
        <v>195</v>
      </c>
      <c r="Q619">
        <f>StoreData!$O619-StoreData!$P619</f>
        <v>45</v>
      </c>
      <c r="R619">
        <f>MONTH(StoreData!$B619)</f>
        <v>8</v>
      </c>
      <c r="S619" t="str">
        <f>IF(StoreData!$R619=9,"August","Sept")</f>
        <v>Sept</v>
      </c>
    </row>
    <row r="620" spans="1:19" x14ac:dyDescent="0.3">
      <c r="A620">
        <v>88065565973</v>
      </c>
      <c r="B620">
        <v>44063</v>
      </c>
      <c r="C620" t="s">
        <v>185</v>
      </c>
      <c r="D620" t="s">
        <v>1146</v>
      </c>
      <c r="E620" t="s">
        <v>16</v>
      </c>
      <c r="F620" t="s">
        <v>42</v>
      </c>
      <c r="G620" t="s">
        <v>943</v>
      </c>
      <c r="H620" t="s">
        <v>43</v>
      </c>
      <c r="I620" t="s">
        <v>40</v>
      </c>
      <c r="J620" t="s">
        <v>916</v>
      </c>
      <c r="K620" t="s">
        <v>926</v>
      </c>
      <c r="L620">
        <v>20</v>
      </c>
      <c r="M620">
        <v>17</v>
      </c>
      <c r="N620">
        <v>47</v>
      </c>
      <c r="O620">
        <f>StoreData!$N620*StoreData!$L620</f>
        <v>940</v>
      </c>
      <c r="P620">
        <f>StoreData!$N620*StoreData!$M620</f>
        <v>799</v>
      </c>
      <c r="Q620">
        <f>StoreData!$O620-StoreData!$P620</f>
        <v>141</v>
      </c>
      <c r="R620">
        <f>MONTH(StoreData!$B620)</f>
        <v>8</v>
      </c>
      <c r="S620" t="str">
        <f>IF(StoreData!$R620=9,"August","Sept")</f>
        <v>Sept</v>
      </c>
    </row>
    <row r="621" spans="1:19" x14ac:dyDescent="0.3">
      <c r="A621">
        <v>88065565974</v>
      </c>
      <c r="B621">
        <v>44064</v>
      </c>
      <c r="C621" t="s">
        <v>186</v>
      </c>
      <c r="D621" t="s">
        <v>1146</v>
      </c>
      <c r="E621" t="s">
        <v>20</v>
      </c>
      <c r="F621" t="s">
        <v>38</v>
      </c>
      <c r="G621" t="s">
        <v>944</v>
      </c>
      <c r="H621" t="s">
        <v>39</v>
      </c>
      <c r="I621" t="s">
        <v>40</v>
      </c>
      <c r="J621" t="s">
        <v>917</v>
      </c>
      <c r="K621" t="s">
        <v>926</v>
      </c>
      <c r="L621">
        <v>12</v>
      </c>
      <c r="M621">
        <v>9</v>
      </c>
      <c r="N621">
        <v>6</v>
      </c>
      <c r="O621">
        <f>StoreData!$N621*StoreData!$L621</f>
        <v>72</v>
      </c>
      <c r="P621">
        <f>StoreData!$N621*StoreData!$M621</f>
        <v>54</v>
      </c>
      <c r="Q621">
        <f>StoreData!$O621-StoreData!$P621</f>
        <v>18</v>
      </c>
      <c r="R621">
        <f>MONTH(StoreData!$B621)</f>
        <v>8</v>
      </c>
      <c r="S621" t="str">
        <f>IF(StoreData!$R621=9,"August","Sept")</f>
        <v>Sept</v>
      </c>
    </row>
    <row r="622" spans="1:19" x14ac:dyDescent="0.3">
      <c r="A622">
        <v>88065565975</v>
      </c>
      <c r="B622">
        <v>44065</v>
      </c>
      <c r="C622" t="s">
        <v>187</v>
      </c>
      <c r="D622" t="s">
        <v>1146</v>
      </c>
      <c r="E622" t="s">
        <v>4</v>
      </c>
      <c r="F622" t="s">
        <v>42</v>
      </c>
      <c r="G622" t="s">
        <v>943</v>
      </c>
      <c r="H622" t="s">
        <v>43</v>
      </c>
      <c r="I622" t="s">
        <v>40</v>
      </c>
      <c r="J622" t="s">
        <v>918</v>
      </c>
      <c r="K622" t="s">
        <v>926</v>
      </c>
      <c r="L622">
        <v>10</v>
      </c>
      <c r="M622">
        <v>7</v>
      </c>
      <c r="N622">
        <v>10</v>
      </c>
      <c r="O622">
        <f>StoreData!$N622*StoreData!$L622</f>
        <v>100</v>
      </c>
      <c r="P622">
        <f>StoreData!$N622*StoreData!$M622</f>
        <v>70</v>
      </c>
      <c r="Q622">
        <f>StoreData!$O622-StoreData!$P622</f>
        <v>30</v>
      </c>
      <c r="R622">
        <f>MONTH(StoreData!$B622)</f>
        <v>8</v>
      </c>
      <c r="S622" t="str">
        <f>IF(StoreData!$R622=9,"August","Sept")</f>
        <v>Sept</v>
      </c>
    </row>
    <row r="623" spans="1:19" x14ac:dyDescent="0.3">
      <c r="A623">
        <v>88065565976</v>
      </c>
      <c r="B623">
        <v>44066</v>
      </c>
      <c r="C623" t="s">
        <v>188</v>
      </c>
      <c r="D623" t="s">
        <v>1146</v>
      </c>
      <c r="E623" t="s">
        <v>16</v>
      </c>
      <c r="F623" t="s">
        <v>38</v>
      </c>
      <c r="G623" t="s">
        <v>944</v>
      </c>
      <c r="H623" t="s">
        <v>39</v>
      </c>
      <c r="I623" t="s">
        <v>40</v>
      </c>
      <c r="J623" t="s">
        <v>919</v>
      </c>
      <c r="K623" t="s">
        <v>926</v>
      </c>
      <c r="L623">
        <v>15</v>
      </c>
      <c r="M623">
        <v>12</v>
      </c>
      <c r="N623">
        <v>11</v>
      </c>
      <c r="O623">
        <f>StoreData!$N623*StoreData!$L623</f>
        <v>165</v>
      </c>
      <c r="P623">
        <f>StoreData!$N623*StoreData!$M623</f>
        <v>132</v>
      </c>
      <c r="Q623">
        <f>StoreData!$O623-StoreData!$P623</f>
        <v>33</v>
      </c>
      <c r="R623">
        <f>MONTH(StoreData!$B623)</f>
        <v>8</v>
      </c>
      <c r="S623" t="str">
        <f>IF(StoreData!$R623=9,"August","Sept")</f>
        <v>Sept</v>
      </c>
    </row>
    <row r="624" spans="1:19" x14ac:dyDescent="0.3">
      <c r="A624">
        <v>88065565977</v>
      </c>
      <c r="B624">
        <v>44044</v>
      </c>
      <c r="C624" t="s">
        <v>580</v>
      </c>
      <c r="D624" t="s">
        <v>1145</v>
      </c>
      <c r="E624" t="s">
        <v>92</v>
      </c>
      <c r="F624" t="s">
        <v>42</v>
      </c>
      <c r="G624" t="s">
        <v>943</v>
      </c>
      <c r="H624" t="s">
        <v>43</v>
      </c>
      <c r="I624" t="s">
        <v>40</v>
      </c>
      <c r="J624" t="s">
        <v>920</v>
      </c>
      <c r="K624" t="s">
        <v>926</v>
      </c>
      <c r="L624">
        <v>15</v>
      </c>
      <c r="M624">
        <v>12</v>
      </c>
      <c r="N624">
        <v>60</v>
      </c>
      <c r="O624">
        <f>StoreData!$N624*StoreData!$L624</f>
        <v>900</v>
      </c>
      <c r="P624">
        <f>StoreData!$N624*StoreData!$M624</f>
        <v>720</v>
      </c>
      <c r="Q624">
        <f>StoreData!$O624-StoreData!$P624</f>
        <v>180</v>
      </c>
      <c r="R624">
        <f>MONTH(StoreData!$B624)</f>
        <v>8</v>
      </c>
      <c r="S624" t="str">
        <f>IF(StoreData!$R624=9,"August","Sept")</f>
        <v>Sept</v>
      </c>
    </row>
    <row r="625" spans="1:19" x14ac:dyDescent="0.3">
      <c r="A625">
        <v>88065565978</v>
      </c>
      <c r="B625">
        <v>44045</v>
      </c>
      <c r="C625" t="s">
        <v>581</v>
      </c>
      <c r="D625" t="s">
        <v>1146</v>
      </c>
      <c r="E625" t="s">
        <v>94</v>
      </c>
      <c r="F625" t="s">
        <v>38</v>
      </c>
      <c r="G625" t="s">
        <v>944</v>
      </c>
      <c r="H625" t="s">
        <v>39</v>
      </c>
      <c r="I625" t="s">
        <v>40</v>
      </c>
      <c r="J625" t="s">
        <v>921</v>
      </c>
      <c r="K625" t="s">
        <v>926</v>
      </c>
      <c r="L625">
        <v>20</v>
      </c>
      <c r="M625">
        <v>17</v>
      </c>
      <c r="N625">
        <v>89</v>
      </c>
      <c r="O625">
        <f>StoreData!$N625*StoreData!$L625</f>
        <v>1780</v>
      </c>
      <c r="P625">
        <f>StoreData!$N625*StoreData!$M625</f>
        <v>1513</v>
      </c>
      <c r="Q625">
        <f>StoreData!$O625-StoreData!$P625</f>
        <v>267</v>
      </c>
      <c r="R625">
        <f>MONTH(StoreData!$B625)</f>
        <v>8</v>
      </c>
      <c r="S625" t="str">
        <f>IF(StoreData!$R625=9,"August","Sept")</f>
        <v>Sept</v>
      </c>
    </row>
    <row r="626" spans="1:19" x14ac:dyDescent="0.3">
      <c r="A626">
        <v>88065565979</v>
      </c>
      <c r="B626">
        <v>44046</v>
      </c>
      <c r="C626" t="s">
        <v>582</v>
      </c>
      <c r="D626" t="s">
        <v>1145</v>
      </c>
      <c r="E626" t="s">
        <v>96</v>
      </c>
      <c r="F626" t="s">
        <v>42</v>
      </c>
      <c r="G626" t="s">
        <v>943</v>
      </c>
      <c r="H626" t="s">
        <v>43</v>
      </c>
      <c r="I626" t="s">
        <v>40</v>
      </c>
      <c r="J626" t="s">
        <v>922</v>
      </c>
      <c r="K626" t="s">
        <v>926</v>
      </c>
      <c r="L626">
        <v>12</v>
      </c>
      <c r="M626">
        <v>9</v>
      </c>
      <c r="N626">
        <v>77</v>
      </c>
      <c r="O626">
        <f>StoreData!$N626*StoreData!$L626</f>
        <v>924</v>
      </c>
      <c r="P626">
        <f>StoreData!$N626*StoreData!$M626</f>
        <v>693</v>
      </c>
      <c r="Q626">
        <f>StoreData!$O626-StoreData!$P626</f>
        <v>231</v>
      </c>
      <c r="R626">
        <f>MONTH(StoreData!$B626)</f>
        <v>8</v>
      </c>
      <c r="S626" t="str">
        <f>IF(StoreData!$R626=9,"August","Sept")</f>
        <v>Sept</v>
      </c>
    </row>
    <row r="627" spans="1:19" x14ac:dyDescent="0.3">
      <c r="A627">
        <v>88065565980</v>
      </c>
      <c r="B627">
        <v>44047</v>
      </c>
      <c r="C627" t="s">
        <v>583</v>
      </c>
      <c r="D627" t="s">
        <v>1146</v>
      </c>
      <c r="E627" t="s">
        <v>16</v>
      </c>
      <c r="F627" t="s">
        <v>38</v>
      </c>
      <c r="G627" t="s">
        <v>944</v>
      </c>
      <c r="H627" t="s">
        <v>39</v>
      </c>
      <c r="I627" t="s">
        <v>40</v>
      </c>
      <c r="J627" t="s">
        <v>923</v>
      </c>
      <c r="K627" t="s">
        <v>926</v>
      </c>
      <c r="L627">
        <v>13</v>
      </c>
      <c r="M627">
        <v>10</v>
      </c>
      <c r="N627">
        <v>68</v>
      </c>
      <c r="O627">
        <f>StoreData!$N627*StoreData!$L627</f>
        <v>884</v>
      </c>
      <c r="P627">
        <f>StoreData!$N627*StoreData!$M627</f>
        <v>680</v>
      </c>
      <c r="Q627">
        <f>StoreData!$O627-StoreData!$P627</f>
        <v>204</v>
      </c>
      <c r="R627">
        <f>MONTH(StoreData!$B627)</f>
        <v>8</v>
      </c>
      <c r="S627" t="str">
        <f>IF(StoreData!$R627=9,"August","Sept")</f>
        <v>Sept</v>
      </c>
    </row>
    <row r="628" spans="1:19" x14ac:dyDescent="0.3">
      <c r="A628">
        <v>88065565981</v>
      </c>
      <c r="B628">
        <v>44048</v>
      </c>
      <c r="C628" t="s">
        <v>584</v>
      </c>
      <c r="D628" t="s">
        <v>1145</v>
      </c>
      <c r="E628" t="s">
        <v>17</v>
      </c>
      <c r="F628" t="s">
        <v>42</v>
      </c>
      <c r="G628" t="s">
        <v>943</v>
      </c>
      <c r="H628" t="s">
        <v>43</v>
      </c>
      <c r="I628" t="s">
        <v>40</v>
      </c>
      <c r="J628" t="s">
        <v>924</v>
      </c>
      <c r="K628" t="s">
        <v>926</v>
      </c>
      <c r="L628">
        <v>15</v>
      </c>
      <c r="M628">
        <v>12</v>
      </c>
      <c r="N628">
        <v>15</v>
      </c>
      <c r="O628">
        <f>StoreData!$N628*StoreData!$L628</f>
        <v>225</v>
      </c>
      <c r="P628">
        <f>StoreData!$N628*StoreData!$M628</f>
        <v>180</v>
      </c>
      <c r="Q628">
        <f>StoreData!$O628-StoreData!$P628</f>
        <v>45</v>
      </c>
      <c r="R628">
        <f>MONTH(StoreData!$B628)</f>
        <v>8</v>
      </c>
      <c r="S628" t="str">
        <f>IF(StoreData!$R628=9,"August","Sept")</f>
        <v>Sept</v>
      </c>
    </row>
    <row r="629" spans="1:19" x14ac:dyDescent="0.3">
      <c r="A629">
        <v>88065565982</v>
      </c>
      <c r="B629">
        <v>44052</v>
      </c>
      <c r="C629" t="s">
        <v>585</v>
      </c>
      <c r="D629" t="s">
        <v>1146</v>
      </c>
      <c r="E629" t="s">
        <v>18</v>
      </c>
      <c r="F629" t="s">
        <v>38</v>
      </c>
      <c r="G629" t="s">
        <v>944</v>
      </c>
      <c r="H629" t="s">
        <v>39</v>
      </c>
      <c r="I629" t="s">
        <v>40</v>
      </c>
      <c r="J629" t="s">
        <v>925</v>
      </c>
      <c r="K629" t="s">
        <v>926</v>
      </c>
      <c r="L629">
        <v>14</v>
      </c>
      <c r="M629">
        <v>11</v>
      </c>
      <c r="N629">
        <v>47</v>
      </c>
      <c r="O629">
        <f>StoreData!$N629*StoreData!$L629</f>
        <v>658</v>
      </c>
      <c r="P629">
        <f>StoreData!$N629*StoreData!$M629</f>
        <v>517</v>
      </c>
      <c r="Q629">
        <f>StoreData!$O629-StoreData!$P629</f>
        <v>141</v>
      </c>
      <c r="R629">
        <f>MONTH(StoreData!$B629)</f>
        <v>8</v>
      </c>
      <c r="S629" t="str">
        <f>IF(StoreData!$R629=9,"August","Sept")</f>
        <v>Sept</v>
      </c>
    </row>
    <row r="630" spans="1:19" x14ac:dyDescent="0.3">
      <c r="A630">
        <v>88065565983</v>
      </c>
      <c r="B630">
        <v>44051</v>
      </c>
      <c r="C630" t="s">
        <v>586</v>
      </c>
      <c r="D630" t="s">
        <v>1146</v>
      </c>
      <c r="E630" t="s">
        <v>19</v>
      </c>
      <c r="F630" t="s">
        <v>42</v>
      </c>
      <c r="G630" t="s">
        <v>943</v>
      </c>
      <c r="H630" t="s">
        <v>43</v>
      </c>
      <c r="I630" t="s">
        <v>40</v>
      </c>
      <c r="J630" t="s">
        <v>938</v>
      </c>
      <c r="K630" t="s">
        <v>926</v>
      </c>
      <c r="L630">
        <v>30</v>
      </c>
      <c r="M630">
        <v>27</v>
      </c>
      <c r="N630">
        <v>6</v>
      </c>
      <c r="O630">
        <f>StoreData!$N630*StoreData!$L630</f>
        <v>180</v>
      </c>
      <c r="P630">
        <f>StoreData!$N630*StoreData!$M630</f>
        <v>162</v>
      </c>
      <c r="Q630">
        <f>StoreData!$O630-StoreData!$P630</f>
        <v>18</v>
      </c>
      <c r="R630">
        <f>MONTH(StoreData!$B630)</f>
        <v>8</v>
      </c>
      <c r="S630" t="str">
        <f>IF(StoreData!$R630=9,"August","Sept")</f>
        <v>Sept</v>
      </c>
    </row>
    <row r="631" spans="1:19" x14ac:dyDescent="0.3">
      <c r="A631">
        <v>88065565984</v>
      </c>
      <c r="B631">
        <v>44051</v>
      </c>
      <c r="C631" t="s">
        <v>587</v>
      </c>
      <c r="D631" t="s">
        <v>1146</v>
      </c>
      <c r="E631" t="s">
        <v>20</v>
      </c>
      <c r="F631" t="s">
        <v>38</v>
      </c>
      <c r="G631" t="s">
        <v>944</v>
      </c>
      <c r="H631" t="s">
        <v>39</v>
      </c>
      <c r="I631" t="s">
        <v>40</v>
      </c>
      <c r="J631" t="s">
        <v>939</v>
      </c>
      <c r="K631" t="s">
        <v>926</v>
      </c>
      <c r="L631">
        <v>16</v>
      </c>
      <c r="M631">
        <v>13</v>
      </c>
      <c r="N631">
        <v>10</v>
      </c>
      <c r="O631">
        <f>StoreData!$N631*StoreData!$L631</f>
        <v>160</v>
      </c>
      <c r="P631">
        <f>StoreData!$N631*StoreData!$M631</f>
        <v>130</v>
      </c>
      <c r="Q631">
        <f>StoreData!$O631-StoreData!$P631</f>
        <v>30</v>
      </c>
      <c r="R631">
        <f>MONTH(StoreData!$B631)</f>
        <v>8</v>
      </c>
      <c r="S631" t="str">
        <f>IF(StoreData!$R631=9,"August","Sept")</f>
        <v>Sept</v>
      </c>
    </row>
    <row r="632" spans="1:19" x14ac:dyDescent="0.3">
      <c r="A632">
        <v>88065565985</v>
      </c>
      <c r="B632">
        <v>44052</v>
      </c>
      <c r="C632" t="s">
        <v>588</v>
      </c>
      <c r="D632" t="s">
        <v>1145</v>
      </c>
      <c r="E632" t="s">
        <v>1</v>
      </c>
      <c r="F632" t="s">
        <v>42</v>
      </c>
      <c r="G632" t="s">
        <v>943</v>
      </c>
      <c r="H632" t="s">
        <v>43</v>
      </c>
      <c r="I632" t="s">
        <v>40</v>
      </c>
      <c r="J632" t="s">
        <v>927</v>
      </c>
      <c r="K632" t="s">
        <v>941</v>
      </c>
      <c r="L632">
        <v>9</v>
      </c>
      <c r="M632">
        <v>6</v>
      </c>
      <c r="N632">
        <v>11</v>
      </c>
      <c r="O632">
        <f>StoreData!$N632*StoreData!$L632</f>
        <v>99</v>
      </c>
      <c r="P632">
        <f>StoreData!$N632*StoreData!$M632</f>
        <v>66</v>
      </c>
      <c r="Q632">
        <f>StoreData!$O632-StoreData!$P632</f>
        <v>33</v>
      </c>
      <c r="R632">
        <f>MONTH(StoreData!$B632)</f>
        <v>8</v>
      </c>
      <c r="S632" t="str">
        <f>IF(StoreData!$R632=9,"August","Sept")</f>
        <v>Sept</v>
      </c>
    </row>
    <row r="633" spans="1:19" x14ac:dyDescent="0.3">
      <c r="A633">
        <v>88065565986</v>
      </c>
      <c r="B633">
        <v>44053</v>
      </c>
      <c r="C633" t="s">
        <v>589</v>
      </c>
      <c r="D633" t="s">
        <v>1145</v>
      </c>
      <c r="E633" t="s">
        <v>2</v>
      </c>
      <c r="F633" t="s">
        <v>38</v>
      </c>
      <c r="G633" t="s">
        <v>944</v>
      </c>
      <c r="H633" t="s">
        <v>39</v>
      </c>
      <c r="I633" t="s">
        <v>104</v>
      </c>
      <c r="J633" t="s">
        <v>928</v>
      </c>
      <c r="K633" t="s">
        <v>941</v>
      </c>
      <c r="L633">
        <v>5</v>
      </c>
      <c r="M633">
        <v>2</v>
      </c>
      <c r="N633">
        <v>60</v>
      </c>
      <c r="O633">
        <f>StoreData!$N633*StoreData!$L633</f>
        <v>300</v>
      </c>
      <c r="P633">
        <f>StoreData!$N633*StoreData!$M633</f>
        <v>120</v>
      </c>
      <c r="Q633">
        <f>StoreData!$O633-StoreData!$P633</f>
        <v>180</v>
      </c>
      <c r="R633">
        <f>MONTH(StoreData!$B633)</f>
        <v>8</v>
      </c>
      <c r="S633" t="str">
        <f>IF(StoreData!$R633=9,"August","Sept")</f>
        <v>Sept</v>
      </c>
    </row>
    <row r="634" spans="1:19" x14ac:dyDescent="0.3">
      <c r="A634">
        <v>88065565987</v>
      </c>
      <c r="B634">
        <v>44054</v>
      </c>
      <c r="C634" t="s">
        <v>590</v>
      </c>
      <c r="D634" t="s">
        <v>1146</v>
      </c>
      <c r="E634" t="s">
        <v>3</v>
      </c>
      <c r="F634" t="s">
        <v>42</v>
      </c>
      <c r="G634" t="s">
        <v>943</v>
      </c>
      <c r="H634" t="s">
        <v>43</v>
      </c>
      <c r="I634" t="s">
        <v>104</v>
      </c>
      <c r="J634" t="s">
        <v>929</v>
      </c>
      <c r="K634" t="s">
        <v>941</v>
      </c>
      <c r="L634">
        <v>18</v>
      </c>
      <c r="M634">
        <v>15</v>
      </c>
      <c r="N634">
        <v>89</v>
      </c>
      <c r="O634">
        <f>StoreData!$N634*StoreData!$L634</f>
        <v>1602</v>
      </c>
      <c r="P634">
        <f>StoreData!$N634*StoreData!$M634</f>
        <v>1335</v>
      </c>
      <c r="Q634">
        <f>StoreData!$O634-StoreData!$P634</f>
        <v>267</v>
      </c>
      <c r="R634">
        <f>MONTH(StoreData!$B634)</f>
        <v>8</v>
      </c>
      <c r="S634" t="str">
        <f>IF(StoreData!$R634=9,"August","Sept")</f>
        <v>Sept</v>
      </c>
    </row>
    <row r="635" spans="1:19" x14ac:dyDescent="0.3">
      <c r="A635">
        <v>88065565988</v>
      </c>
      <c r="B635">
        <v>44055</v>
      </c>
      <c r="C635" t="s">
        <v>591</v>
      </c>
      <c r="D635" t="s">
        <v>1146</v>
      </c>
      <c r="E635" t="s">
        <v>4</v>
      </c>
      <c r="F635" t="s">
        <v>38</v>
      </c>
      <c r="G635" t="s">
        <v>944</v>
      </c>
      <c r="H635" t="s">
        <v>39</v>
      </c>
      <c r="I635" t="s">
        <v>104</v>
      </c>
      <c r="J635" t="s">
        <v>930</v>
      </c>
      <c r="K635" t="s">
        <v>941</v>
      </c>
      <c r="L635">
        <v>10</v>
      </c>
      <c r="M635">
        <v>7</v>
      </c>
      <c r="N635">
        <v>77</v>
      </c>
      <c r="O635">
        <f>StoreData!$N635*StoreData!$L635</f>
        <v>770</v>
      </c>
      <c r="P635">
        <f>StoreData!$N635*StoreData!$M635</f>
        <v>539</v>
      </c>
      <c r="Q635">
        <f>StoreData!$O635-StoreData!$P635</f>
        <v>231</v>
      </c>
      <c r="R635">
        <f>MONTH(StoreData!$B635)</f>
        <v>8</v>
      </c>
      <c r="S635" t="str">
        <f>IF(StoreData!$R635=9,"August","Sept")</f>
        <v>Sept</v>
      </c>
    </row>
    <row r="636" spans="1:19" x14ac:dyDescent="0.3">
      <c r="A636">
        <v>88065565989</v>
      </c>
      <c r="B636">
        <v>44056</v>
      </c>
      <c r="C636" t="s">
        <v>592</v>
      </c>
      <c r="D636" t="s">
        <v>1145</v>
      </c>
      <c r="E636" t="s">
        <v>8</v>
      </c>
      <c r="F636" t="s">
        <v>42</v>
      </c>
      <c r="G636" t="s">
        <v>943</v>
      </c>
      <c r="H636" t="s">
        <v>43</v>
      </c>
      <c r="I636" t="s">
        <v>104</v>
      </c>
      <c r="J636" t="s">
        <v>931</v>
      </c>
      <c r="K636" t="s">
        <v>941</v>
      </c>
      <c r="L636">
        <v>20</v>
      </c>
      <c r="M636">
        <v>17</v>
      </c>
      <c r="N636">
        <v>68</v>
      </c>
      <c r="O636">
        <f>StoreData!$N636*StoreData!$L636</f>
        <v>1360</v>
      </c>
      <c r="P636">
        <f>StoreData!$N636*StoreData!$M636</f>
        <v>1156</v>
      </c>
      <c r="Q636">
        <f>StoreData!$O636-StoreData!$P636</f>
        <v>204</v>
      </c>
      <c r="R636">
        <f>MONTH(StoreData!$B636)</f>
        <v>8</v>
      </c>
      <c r="S636" t="str">
        <f>IF(StoreData!$R636=9,"August","Sept")</f>
        <v>Sept</v>
      </c>
    </row>
    <row r="637" spans="1:19" x14ac:dyDescent="0.3">
      <c r="A637">
        <v>88065565990</v>
      </c>
      <c r="B637">
        <v>44057</v>
      </c>
      <c r="C637" t="s">
        <v>593</v>
      </c>
      <c r="D637" t="s">
        <v>1145</v>
      </c>
      <c r="E637" t="s">
        <v>9</v>
      </c>
      <c r="F637" t="s">
        <v>38</v>
      </c>
      <c r="G637" t="s">
        <v>944</v>
      </c>
      <c r="H637" t="s">
        <v>39</v>
      </c>
      <c r="I637" t="s">
        <v>104</v>
      </c>
      <c r="J637" t="s">
        <v>932</v>
      </c>
      <c r="K637" t="s">
        <v>941</v>
      </c>
      <c r="L637">
        <v>70</v>
      </c>
      <c r="M637">
        <v>67</v>
      </c>
      <c r="N637">
        <v>15</v>
      </c>
      <c r="O637">
        <f>StoreData!$N637*StoreData!$L637</f>
        <v>1050</v>
      </c>
      <c r="P637">
        <f>StoreData!$N637*StoreData!$M637</f>
        <v>1005</v>
      </c>
      <c r="Q637">
        <f>StoreData!$O637-StoreData!$P637</f>
        <v>45</v>
      </c>
      <c r="R637">
        <f>MONTH(StoreData!$B637)</f>
        <v>8</v>
      </c>
      <c r="S637" t="str">
        <f>IF(StoreData!$R637=9,"August","Sept")</f>
        <v>Sept</v>
      </c>
    </row>
    <row r="638" spans="1:19" x14ac:dyDescent="0.3">
      <c r="A638">
        <v>88065565991</v>
      </c>
      <c r="B638">
        <v>44058</v>
      </c>
      <c r="C638" t="s">
        <v>594</v>
      </c>
      <c r="D638" t="s">
        <v>1145</v>
      </c>
      <c r="E638" t="s">
        <v>16</v>
      </c>
      <c r="F638" t="s">
        <v>42</v>
      </c>
      <c r="G638" t="s">
        <v>943</v>
      </c>
      <c r="H638" t="s">
        <v>43</v>
      </c>
      <c r="I638" t="s">
        <v>104</v>
      </c>
      <c r="J638" t="s">
        <v>940</v>
      </c>
      <c r="K638" t="s">
        <v>941</v>
      </c>
      <c r="L638">
        <v>15</v>
      </c>
      <c r="M638">
        <v>12</v>
      </c>
      <c r="N638">
        <v>47</v>
      </c>
      <c r="O638">
        <f>StoreData!$N638*StoreData!$L638</f>
        <v>705</v>
      </c>
      <c r="P638">
        <f>StoreData!$N638*StoreData!$M638</f>
        <v>564</v>
      </c>
      <c r="Q638">
        <f>StoreData!$O638-StoreData!$P638</f>
        <v>141</v>
      </c>
      <c r="R638">
        <f>MONTH(StoreData!$B638)</f>
        <v>8</v>
      </c>
      <c r="S638" t="str">
        <f>IF(StoreData!$R638=9,"August","Sept")</f>
        <v>Sept</v>
      </c>
    </row>
    <row r="639" spans="1:19" x14ac:dyDescent="0.3">
      <c r="A639">
        <v>88065565992</v>
      </c>
      <c r="B639">
        <v>44062</v>
      </c>
      <c r="C639" t="s">
        <v>595</v>
      </c>
      <c r="D639" t="s">
        <v>1146</v>
      </c>
      <c r="E639" t="s">
        <v>17</v>
      </c>
      <c r="F639" t="s">
        <v>38</v>
      </c>
      <c r="G639" t="s">
        <v>944</v>
      </c>
      <c r="H639" t="s">
        <v>39</v>
      </c>
      <c r="I639" t="s">
        <v>104</v>
      </c>
      <c r="J639" t="s">
        <v>933</v>
      </c>
      <c r="K639" t="s">
        <v>941</v>
      </c>
      <c r="L639">
        <v>12</v>
      </c>
      <c r="M639">
        <v>9</v>
      </c>
      <c r="N639">
        <v>6</v>
      </c>
      <c r="O639">
        <f>StoreData!$N639*StoreData!$L639</f>
        <v>72</v>
      </c>
      <c r="P639">
        <f>StoreData!$N639*StoreData!$M639</f>
        <v>54</v>
      </c>
      <c r="Q639">
        <f>StoreData!$O639-StoreData!$P639</f>
        <v>18</v>
      </c>
      <c r="R639">
        <f>MONTH(StoreData!$B639)</f>
        <v>8</v>
      </c>
      <c r="S639" t="str">
        <f>IF(StoreData!$R639=9,"August","Sept")</f>
        <v>Sept</v>
      </c>
    </row>
    <row r="640" spans="1:19" x14ac:dyDescent="0.3">
      <c r="A640">
        <v>88065565993</v>
      </c>
      <c r="B640">
        <v>44061</v>
      </c>
      <c r="C640" t="s">
        <v>596</v>
      </c>
      <c r="D640" t="s">
        <v>1145</v>
      </c>
      <c r="E640" t="s">
        <v>18</v>
      </c>
      <c r="F640" t="s">
        <v>42</v>
      </c>
      <c r="G640" t="s">
        <v>943</v>
      </c>
      <c r="H640" t="s">
        <v>43</v>
      </c>
      <c r="I640" t="s">
        <v>104</v>
      </c>
      <c r="J640" t="s">
        <v>934</v>
      </c>
      <c r="K640" t="s">
        <v>941</v>
      </c>
      <c r="L640">
        <v>18</v>
      </c>
      <c r="M640">
        <v>15</v>
      </c>
      <c r="N640">
        <v>10</v>
      </c>
      <c r="O640">
        <f>StoreData!$N640*StoreData!$L640</f>
        <v>180</v>
      </c>
      <c r="P640">
        <f>StoreData!$N640*StoreData!$M640</f>
        <v>150</v>
      </c>
      <c r="Q640">
        <f>StoreData!$O640-StoreData!$P640</f>
        <v>30</v>
      </c>
      <c r="R640">
        <f>MONTH(StoreData!$B640)</f>
        <v>8</v>
      </c>
      <c r="S640" t="str">
        <f>IF(StoreData!$R640=9,"August","Sept")</f>
        <v>Sept</v>
      </c>
    </row>
    <row r="641" spans="1:19" x14ac:dyDescent="0.3">
      <c r="A641">
        <v>88065565994</v>
      </c>
      <c r="B641">
        <v>44061</v>
      </c>
      <c r="C641" t="s">
        <v>597</v>
      </c>
      <c r="D641" t="s">
        <v>1145</v>
      </c>
      <c r="E641" t="s">
        <v>9</v>
      </c>
      <c r="F641" t="s">
        <v>38</v>
      </c>
      <c r="G641" t="s">
        <v>944</v>
      </c>
      <c r="H641" t="s">
        <v>39</v>
      </c>
      <c r="I641" t="s">
        <v>104</v>
      </c>
      <c r="J641" t="s">
        <v>935</v>
      </c>
      <c r="K641" t="s">
        <v>941</v>
      </c>
      <c r="L641">
        <v>23</v>
      </c>
      <c r="M641">
        <v>20</v>
      </c>
      <c r="N641">
        <v>11</v>
      </c>
      <c r="O641">
        <f>StoreData!$N641*StoreData!$L641</f>
        <v>253</v>
      </c>
      <c r="P641">
        <f>StoreData!$N641*StoreData!$M641</f>
        <v>220</v>
      </c>
      <c r="Q641">
        <f>StoreData!$O641-StoreData!$P641</f>
        <v>33</v>
      </c>
      <c r="R641">
        <f>MONTH(StoreData!$B641)</f>
        <v>8</v>
      </c>
      <c r="S641" t="str">
        <f>IF(StoreData!$R641=9,"August","Sept")</f>
        <v>Sept</v>
      </c>
    </row>
    <row r="642" spans="1:19" x14ac:dyDescent="0.3">
      <c r="A642">
        <v>88065565995</v>
      </c>
      <c r="B642">
        <v>44062</v>
      </c>
      <c r="C642" t="s">
        <v>598</v>
      </c>
      <c r="D642" t="s">
        <v>1145</v>
      </c>
      <c r="E642" t="s">
        <v>10</v>
      </c>
      <c r="F642" t="s">
        <v>42</v>
      </c>
      <c r="G642" t="s">
        <v>943</v>
      </c>
      <c r="H642" t="s">
        <v>43</v>
      </c>
      <c r="I642" t="s">
        <v>104</v>
      </c>
      <c r="J642" t="s">
        <v>936</v>
      </c>
      <c r="K642" t="s">
        <v>941</v>
      </c>
      <c r="L642">
        <v>9</v>
      </c>
      <c r="M642">
        <v>6</v>
      </c>
      <c r="N642">
        <v>60</v>
      </c>
      <c r="O642">
        <f>StoreData!$N642*StoreData!$L642</f>
        <v>540</v>
      </c>
      <c r="P642">
        <f>StoreData!$N642*StoreData!$M642</f>
        <v>360</v>
      </c>
      <c r="Q642">
        <f>StoreData!$O642-StoreData!$P642</f>
        <v>180</v>
      </c>
      <c r="R642">
        <f>MONTH(StoreData!$B642)</f>
        <v>8</v>
      </c>
      <c r="S642" t="str">
        <f>IF(StoreData!$R642=9,"August","Sept")</f>
        <v>Sept</v>
      </c>
    </row>
    <row r="643" spans="1:19" x14ac:dyDescent="0.3">
      <c r="A643">
        <v>88065565996</v>
      </c>
      <c r="B643">
        <v>44063</v>
      </c>
      <c r="C643" t="s">
        <v>599</v>
      </c>
      <c r="D643" t="s">
        <v>1146</v>
      </c>
      <c r="E643" t="s">
        <v>11</v>
      </c>
      <c r="F643" t="s">
        <v>38</v>
      </c>
      <c r="G643" t="s">
        <v>944</v>
      </c>
      <c r="H643" t="s">
        <v>39</v>
      </c>
      <c r="I643" t="s">
        <v>104</v>
      </c>
      <c r="J643" t="s">
        <v>937</v>
      </c>
      <c r="K643" t="s">
        <v>941</v>
      </c>
      <c r="L643">
        <v>18</v>
      </c>
      <c r="M643">
        <v>15</v>
      </c>
      <c r="N643">
        <v>89</v>
      </c>
      <c r="O643">
        <f>StoreData!$N643*StoreData!$L643</f>
        <v>1602</v>
      </c>
      <c r="P643">
        <f>StoreData!$N643*StoreData!$M643</f>
        <v>1335</v>
      </c>
      <c r="Q643">
        <f>StoreData!$O643-StoreData!$P643</f>
        <v>267</v>
      </c>
      <c r="R643">
        <f>MONTH(StoreData!$B643)</f>
        <v>8</v>
      </c>
      <c r="S643" t="str">
        <f>IF(StoreData!$R643=9,"August","Sept")</f>
        <v>Sept</v>
      </c>
    </row>
    <row r="644" spans="1:19" x14ac:dyDescent="0.3">
      <c r="A644">
        <v>88065565997</v>
      </c>
      <c r="B644">
        <v>44064</v>
      </c>
      <c r="C644" t="s">
        <v>600</v>
      </c>
      <c r="D644" t="s">
        <v>1146</v>
      </c>
      <c r="E644" t="s">
        <v>12</v>
      </c>
      <c r="F644" t="s">
        <v>42</v>
      </c>
      <c r="G644" t="s">
        <v>943</v>
      </c>
      <c r="H644" t="s">
        <v>43</v>
      </c>
      <c r="I644" t="s">
        <v>104</v>
      </c>
      <c r="J644" t="s">
        <v>908</v>
      </c>
      <c r="K644" t="s">
        <v>926</v>
      </c>
      <c r="L644">
        <v>52</v>
      </c>
      <c r="M644">
        <v>49</v>
      </c>
      <c r="N644">
        <v>77</v>
      </c>
      <c r="O644">
        <f>StoreData!$N644*StoreData!$L644</f>
        <v>4004</v>
      </c>
      <c r="P644">
        <f>StoreData!$N644*StoreData!$M644</f>
        <v>3773</v>
      </c>
      <c r="Q644">
        <f>StoreData!$O644-StoreData!$P644</f>
        <v>231</v>
      </c>
      <c r="R644">
        <f>MONTH(StoreData!$B644)</f>
        <v>8</v>
      </c>
      <c r="S644" t="str">
        <f>IF(StoreData!$R644=9,"August","Sept")</f>
        <v>Sept</v>
      </c>
    </row>
    <row r="645" spans="1:19" x14ac:dyDescent="0.3">
      <c r="A645">
        <v>88065565998</v>
      </c>
      <c r="B645">
        <v>44065</v>
      </c>
      <c r="C645" t="s">
        <v>601</v>
      </c>
      <c r="D645" t="s">
        <v>1146</v>
      </c>
      <c r="E645" t="s">
        <v>13</v>
      </c>
      <c r="F645" t="s">
        <v>38</v>
      </c>
      <c r="G645" t="s">
        <v>944</v>
      </c>
      <c r="H645" t="s">
        <v>39</v>
      </c>
      <c r="I645" t="s">
        <v>104</v>
      </c>
      <c r="J645" t="s">
        <v>927</v>
      </c>
      <c r="K645" t="s">
        <v>941</v>
      </c>
      <c r="L645">
        <v>9</v>
      </c>
      <c r="M645">
        <v>6</v>
      </c>
      <c r="N645">
        <v>68</v>
      </c>
      <c r="O645">
        <f>StoreData!$N645*StoreData!$L645</f>
        <v>612</v>
      </c>
      <c r="P645">
        <f>StoreData!$N645*StoreData!$M645</f>
        <v>408</v>
      </c>
      <c r="Q645">
        <f>StoreData!$O645-StoreData!$P645</f>
        <v>204</v>
      </c>
      <c r="R645">
        <f>MONTH(StoreData!$B645)</f>
        <v>8</v>
      </c>
      <c r="S645" t="str">
        <f>IF(StoreData!$R645=9,"August","Sept")</f>
        <v>Sept</v>
      </c>
    </row>
    <row r="646" spans="1:19" x14ac:dyDescent="0.3">
      <c r="A646">
        <v>88065565999</v>
      </c>
      <c r="B646">
        <v>44066</v>
      </c>
      <c r="C646" t="s">
        <v>602</v>
      </c>
      <c r="D646" t="s">
        <v>1146</v>
      </c>
      <c r="E646" t="s">
        <v>14</v>
      </c>
      <c r="F646" t="s">
        <v>42</v>
      </c>
      <c r="G646" t="s">
        <v>943</v>
      </c>
      <c r="H646" t="s">
        <v>43</v>
      </c>
      <c r="I646" t="s">
        <v>104</v>
      </c>
      <c r="J646" t="s">
        <v>928</v>
      </c>
      <c r="K646" t="s">
        <v>941</v>
      </c>
      <c r="L646">
        <v>5</v>
      </c>
      <c r="M646">
        <v>2</v>
      </c>
      <c r="N646">
        <v>15</v>
      </c>
      <c r="O646">
        <f>StoreData!$N646*StoreData!$L646</f>
        <v>75</v>
      </c>
      <c r="P646">
        <f>StoreData!$N646*StoreData!$M646</f>
        <v>30</v>
      </c>
      <c r="Q646">
        <f>StoreData!$O646-StoreData!$P646</f>
        <v>45</v>
      </c>
      <c r="R646">
        <f>MONTH(StoreData!$B646)</f>
        <v>8</v>
      </c>
      <c r="S646" t="str">
        <f>IF(StoreData!$R646=9,"August","Sept")</f>
        <v>Sept</v>
      </c>
    </row>
    <row r="647" spans="1:19" x14ac:dyDescent="0.3">
      <c r="A647">
        <v>88065566000</v>
      </c>
      <c r="B647">
        <v>44067</v>
      </c>
      <c r="C647" t="s">
        <v>603</v>
      </c>
      <c r="D647" t="s">
        <v>1146</v>
      </c>
      <c r="E647" t="s">
        <v>15</v>
      </c>
      <c r="F647" t="s">
        <v>38</v>
      </c>
      <c r="G647" t="s">
        <v>944</v>
      </c>
      <c r="H647" t="s">
        <v>39</v>
      </c>
      <c r="I647" t="s">
        <v>104</v>
      </c>
      <c r="J647" t="s">
        <v>909</v>
      </c>
      <c r="K647" t="s">
        <v>926</v>
      </c>
      <c r="L647">
        <v>14</v>
      </c>
      <c r="M647">
        <v>11</v>
      </c>
      <c r="N647">
        <v>47</v>
      </c>
      <c r="O647">
        <f>StoreData!$N647*StoreData!$L647</f>
        <v>658</v>
      </c>
      <c r="P647">
        <f>StoreData!$N647*StoreData!$M647</f>
        <v>517</v>
      </c>
      <c r="Q647">
        <f>StoreData!$O647-StoreData!$P647</f>
        <v>141</v>
      </c>
      <c r="R647">
        <f>MONTH(StoreData!$B647)</f>
        <v>8</v>
      </c>
      <c r="S647" t="str">
        <f>IF(StoreData!$R647=9,"August","Sept")</f>
        <v>Sept</v>
      </c>
    </row>
    <row r="648" spans="1:19" x14ac:dyDescent="0.3">
      <c r="A648">
        <v>88065566001</v>
      </c>
      <c r="B648">
        <v>44068</v>
      </c>
      <c r="C648" t="s">
        <v>604</v>
      </c>
      <c r="D648" t="s">
        <v>1145</v>
      </c>
      <c r="E648" t="s">
        <v>59</v>
      </c>
      <c r="F648" t="s">
        <v>42</v>
      </c>
      <c r="G648" t="s">
        <v>943</v>
      </c>
      <c r="H648" t="s">
        <v>43</v>
      </c>
      <c r="I648" t="s">
        <v>104</v>
      </c>
      <c r="J648" t="s">
        <v>910</v>
      </c>
      <c r="K648" t="s">
        <v>926</v>
      </c>
      <c r="L648">
        <v>6</v>
      </c>
      <c r="M648">
        <v>3</v>
      </c>
      <c r="N648">
        <v>6</v>
      </c>
      <c r="O648">
        <f>StoreData!$N648*StoreData!$L648</f>
        <v>36</v>
      </c>
      <c r="P648">
        <f>StoreData!$N648*StoreData!$M648</f>
        <v>18</v>
      </c>
      <c r="Q648">
        <f>StoreData!$O648-StoreData!$P648</f>
        <v>18</v>
      </c>
      <c r="R648">
        <f>MONTH(StoreData!$B648)</f>
        <v>8</v>
      </c>
      <c r="S648" t="str">
        <f>IF(StoreData!$R648=9,"August","Sept")</f>
        <v>Sept</v>
      </c>
    </row>
    <row r="649" spans="1:19" x14ac:dyDescent="0.3">
      <c r="A649">
        <v>88065566002</v>
      </c>
      <c r="B649">
        <v>44072</v>
      </c>
      <c r="C649" t="s">
        <v>605</v>
      </c>
      <c r="D649" t="s">
        <v>1146</v>
      </c>
      <c r="E649" t="s">
        <v>60</v>
      </c>
      <c r="F649" t="s">
        <v>38</v>
      </c>
      <c r="G649" t="s">
        <v>944</v>
      </c>
      <c r="H649" t="s">
        <v>39</v>
      </c>
      <c r="I649" t="s">
        <v>104</v>
      </c>
      <c r="J649" t="s">
        <v>930</v>
      </c>
      <c r="K649" t="s">
        <v>941</v>
      </c>
      <c r="L649">
        <v>10</v>
      </c>
      <c r="M649">
        <v>7</v>
      </c>
      <c r="N649">
        <v>10</v>
      </c>
      <c r="O649">
        <f>StoreData!$N649*StoreData!$L649</f>
        <v>100</v>
      </c>
      <c r="P649">
        <f>StoreData!$N649*StoreData!$M649</f>
        <v>70</v>
      </c>
      <c r="Q649">
        <f>StoreData!$O649-StoreData!$P649</f>
        <v>30</v>
      </c>
      <c r="R649">
        <f>MONTH(StoreData!$B649)</f>
        <v>8</v>
      </c>
      <c r="S649" t="str">
        <f>IF(StoreData!$R649=9,"August","Sept")</f>
        <v>Sept</v>
      </c>
    </row>
    <row r="650" spans="1:19" x14ac:dyDescent="0.3">
      <c r="A650">
        <v>88065566003</v>
      </c>
      <c r="B650">
        <v>44071</v>
      </c>
      <c r="C650" t="s">
        <v>606</v>
      </c>
      <c r="D650" t="s">
        <v>1145</v>
      </c>
      <c r="E650" t="s">
        <v>61</v>
      </c>
      <c r="F650" t="s">
        <v>42</v>
      </c>
      <c r="G650" t="s">
        <v>943</v>
      </c>
      <c r="H650" t="s">
        <v>43</v>
      </c>
      <c r="I650" t="s">
        <v>104</v>
      </c>
      <c r="J650" t="s">
        <v>911</v>
      </c>
      <c r="K650" t="s">
        <v>926</v>
      </c>
      <c r="L650">
        <v>13</v>
      </c>
      <c r="M650">
        <v>10</v>
      </c>
      <c r="N650">
        <v>11</v>
      </c>
      <c r="O650">
        <f>StoreData!$N650*StoreData!$L650</f>
        <v>143</v>
      </c>
      <c r="P650">
        <f>StoreData!$N650*StoreData!$M650</f>
        <v>110</v>
      </c>
      <c r="Q650">
        <f>StoreData!$O650-StoreData!$P650</f>
        <v>33</v>
      </c>
      <c r="R650">
        <f>MONTH(StoreData!$B650)</f>
        <v>8</v>
      </c>
      <c r="S650" t="str">
        <f>IF(StoreData!$R650=9,"August","Sept")</f>
        <v>Sept</v>
      </c>
    </row>
    <row r="651" spans="1:19" x14ac:dyDescent="0.3">
      <c r="A651">
        <v>88065566004</v>
      </c>
      <c r="B651">
        <v>44071</v>
      </c>
      <c r="C651" t="s">
        <v>607</v>
      </c>
      <c r="D651" t="s">
        <v>1145</v>
      </c>
      <c r="E651" t="s">
        <v>63</v>
      </c>
      <c r="F651" t="s">
        <v>38</v>
      </c>
      <c r="G651" t="s">
        <v>944</v>
      </c>
      <c r="H651" t="s">
        <v>39</v>
      </c>
      <c r="I651" t="s">
        <v>104</v>
      </c>
      <c r="J651" t="s">
        <v>931</v>
      </c>
      <c r="K651" t="s">
        <v>941</v>
      </c>
      <c r="L651">
        <v>20</v>
      </c>
      <c r="M651">
        <v>17</v>
      </c>
      <c r="N651">
        <v>60</v>
      </c>
      <c r="O651">
        <f>StoreData!$N651*StoreData!$L651</f>
        <v>1200</v>
      </c>
      <c r="P651">
        <f>StoreData!$N651*StoreData!$M651</f>
        <v>1020</v>
      </c>
      <c r="Q651">
        <f>StoreData!$O651-StoreData!$P651</f>
        <v>180</v>
      </c>
      <c r="R651">
        <f>MONTH(StoreData!$B651)</f>
        <v>8</v>
      </c>
      <c r="S651" t="str">
        <f>IF(StoreData!$R651=9,"August","Sept")</f>
        <v>Sept</v>
      </c>
    </row>
    <row r="652" spans="1:19" x14ac:dyDescent="0.3">
      <c r="A652">
        <v>88065566005</v>
      </c>
      <c r="B652">
        <v>44072</v>
      </c>
      <c r="C652" t="s">
        <v>608</v>
      </c>
      <c r="D652" t="s">
        <v>1145</v>
      </c>
      <c r="E652" t="s">
        <v>16</v>
      </c>
      <c r="F652" t="s">
        <v>42</v>
      </c>
      <c r="G652" t="s">
        <v>943</v>
      </c>
      <c r="H652" t="s">
        <v>43</v>
      </c>
      <c r="I652" t="s">
        <v>104</v>
      </c>
      <c r="J652" t="s">
        <v>912</v>
      </c>
      <c r="K652" t="s">
        <v>926</v>
      </c>
      <c r="L652">
        <v>15</v>
      </c>
      <c r="M652">
        <v>12</v>
      </c>
      <c r="N652">
        <v>89</v>
      </c>
      <c r="O652">
        <f>StoreData!$N652*StoreData!$L652</f>
        <v>1335</v>
      </c>
      <c r="P652">
        <f>StoreData!$N652*StoreData!$M652</f>
        <v>1068</v>
      </c>
      <c r="Q652">
        <f>StoreData!$O652-StoreData!$P652</f>
        <v>267</v>
      </c>
      <c r="R652">
        <f>MONTH(StoreData!$B652)</f>
        <v>8</v>
      </c>
      <c r="S652" t="str">
        <f>IF(StoreData!$R652=9,"August","Sept")</f>
        <v>Sept</v>
      </c>
    </row>
    <row r="653" spans="1:19" x14ac:dyDescent="0.3">
      <c r="A653">
        <v>88065566006</v>
      </c>
      <c r="B653">
        <v>44073</v>
      </c>
      <c r="C653" t="s">
        <v>609</v>
      </c>
      <c r="D653" t="s">
        <v>1145</v>
      </c>
      <c r="E653" t="s">
        <v>82</v>
      </c>
      <c r="F653" t="s">
        <v>38</v>
      </c>
      <c r="G653" t="s">
        <v>944</v>
      </c>
      <c r="H653" t="s">
        <v>39</v>
      </c>
      <c r="I653" t="s">
        <v>104</v>
      </c>
      <c r="J653" t="s">
        <v>913</v>
      </c>
      <c r="K653" t="s">
        <v>926</v>
      </c>
      <c r="L653">
        <v>20</v>
      </c>
      <c r="M653">
        <v>17</v>
      </c>
      <c r="N653">
        <v>77</v>
      </c>
      <c r="O653">
        <f>StoreData!$N653*StoreData!$L653</f>
        <v>1540</v>
      </c>
      <c r="P653">
        <f>StoreData!$N653*StoreData!$M653</f>
        <v>1309</v>
      </c>
      <c r="Q653">
        <f>StoreData!$O653-StoreData!$P653</f>
        <v>231</v>
      </c>
      <c r="R653">
        <f>MONTH(StoreData!$B653)</f>
        <v>8</v>
      </c>
      <c r="S653" t="str">
        <f>IF(StoreData!$R653=9,"August","Sept")</f>
        <v>Sept</v>
      </c>
    </row>
    <row r="654" spans="1:19" x14ac:dyDescent="0.3">
      <c r="A654">
        <v>88065566007</v>
      </c>
      <c r="B654">
        <v>44074</v>
      </c>
      <c r="C654" t="s">
        <v>610</v>
      </c>
      <c r="D654" t="s">
        <v>1145</v>
      </c>
      <c r="E654" t="s">
        <v>84</v>
      </c>
      <c r="F654" t="s">
        <v>42</v>
      </c>
      <c r="G654" t="s">
        <v>943</v>
      </c>
      <c r="H654" t="s">
        <v>43</v>
      </c>
      <c r="I654" t="s">
        <v>104</v>
      </c>
      <c r="J654" t="s">
        <v>914</v>
      </c>
      <c r="K654" t="s">
        <v>926</v>
      </c>
      <c r="L654">
        <v>12</v>
      </c>
      <c r="M654">
        <v>9</v>
      </c>
      <c r="N654">
        <v>68</v>
      </c>
      <c r="O654">
        <f>StoreData!$N654*StoreData!$L654</f>
        <v>816</v>
      </c>
      <c r="P654">
        <f>StoreData!$N654*StoreData!$M654</f>
        <v>612</v>
      </c>
      <c r="Q654">
        <f>StoreData!$O654-StoreData!$P654</f>
        <v>204</v>
      </c>
      <c r="R654">
        <f>MONTH(StoreData!$B654)</f>
        <v>8</v>
      </c>
      <c r="S654" t="str">
        <f>IF(StoreData!$R654=9,"August","Sept")</f>
        <v>Sept</v>
      </c>
    </row>
    <row r="655" spans="1:19" x14ac:dyDescent="0.3">
      <c r="A655">
        <v>88065566008</v>
      </c>
      <c r="B655">
        <v>44044</v>
      </c>
      <c r="C655" t="s">
        <v>611</v>
      </c>
      <c r="D655" t="s">
        <v>1146</v>
      </c>
      <c r="E655" t="s">
        <v>86</v>
      </c>
      <c r="F655" t="s">
        <v>38</v>
      </c>
      <c r="G655" t="s">
        <v>944</v>
      </c>
      <c r="H655" t="s">
        <v>39</v>
      </c>
      <c r="I655" t="s">
        <v>104</v>
      </c>
      <c r="J655" t="s">
        <v>915</v>
      </c>
      <c r="K655" t="s">
        <v>926</v>
      </c>
      <c r="L655">
        <v>16</v>
      </c>
      <c r="M655">
        <v>13</v>
      </c>
      <c r="N655">
        <v>15</v>
      </c>
      <c r="O655">
        <f>StoreData!$N655*StoreData!$L655</f>
        <v>240</v>
      </c>
      <c r="P655">
        <f>StoreData!$N655*StoreData!$M655</f>
        <v>195</v>
      </c>
      <c r="Q655">
        <f>StoreData!$O655-StoreData!$P655</f>
        <v>45</v>
      </c>
      <c r="R655">
        <f>MONTH(StoreData!$B655)</f>
        <v>8</v>
      </c>
      <c r="S655" t="str">
        <f>IF(StoreData!$R655=9,"August","Sept")</f>
        <v>Sept</v>
      </c>
    </row>
    <row r="656" spans="1:19" x14ac:dyDescent="0.3">
      <c r="A656">
        <v>88065566009</v>
      </c>
      <c r="B656">
        <v>44045</v>
      </c>
      <c r="C656" t="s">
        <v>612</v>
      </c>
      <c r="D656" t="s">
        <v>1145</v>
      </c>
      <c r="E656" t="s">
        <v>88</v>
      </c>
      <c r="F656" t="s">
        <v>42</v>
      </c>
      <c r="G656" t="s">
        <v>943</v>
      </c>
      <c r="H656" t="s">
        <v>43</v>
      </c>
      <c r="I656" t="s">
        <v>104</v>
      </c>
      <c r="J656" t="s">
        <v>932</v>
      </c>
      <c r="K656" t="s">
        <v>941</v>
      </c>
      <c r="L656">
        <v>70</v>
      </c>
      <c r="M656">
        <v>67</v>
      </c>
      <c r="N656">
        <v>47</v>
      </c>
      <c r="O656">
        <f>StoreData!$N656*StoreData!$L656</f>
        <v>3290</v>
      </c>
      <c r="P656">
        <f>StoreData!$N656*StoreData!$M656</f>
        <v>3149</v>
      </c>
      <c r="Q656">
        <f>StoreData!$O656-StoreData!$P656</f>
        <v>141</v>
      </c>
      <c r="R656">
        <f>MONTH(StoreData!$B656)</f>
        <v>8</v>
      </c>
      <c r="S656" t="str">
        <f>IF(StoreData!$R656=9,"August","Sept")</f>
        <v>Sept</v>
      </c>
    </row>
    <row r="657" spans="1:19" x14ac:dyDescent="0.3">
      <c r="A657">
        <v>88065566010</v>
      </c>
      <c r="B657">
        <v>44046</v>
      </c>
      <c r="C657" t="s">
        <v>613</v>
      </c>
      <c r="D657" t="s">
        <v>1146</v>
      </c>
      <c r="E657" t="s">
        <v>90</v>
      </c>
      <c r="F657" t="s">
        <v>38</v>
      </c>
      <c r="G657" t="s">
        <v>944</v>
      </c>
      <c r="H657" t="s">
        <v>39</v>
      </c>
      <c r="I657" t="s">
        <v>104</v>
      </c>
      <c r="J657" t="s">
        <v>940</v>
      </c>
      <c r="K657" t="s">
        <v>941</v>
      </c>
      <c r="L657">
        <v>15</v>
      </c>
      <c r="M657">
        <v>12</v>
      </c>
      <c r="N657">
        <v>6</v>
      </c>
      <c r="O657">
        <f>StoreData!$N657*StoreData!$L657</f>
        <v>90</v>
      </c>
      <c r="P657">
        <f>StoreData!$N657*StoreData!$M657</f>
        <v>72</v>
      </c>
      <c r="Q657">
        <f>StoreData!$O657-StoreData!$P657</f>
        <v>18</v>
      </c>
      <c r="R657">
        <f>MONTH(StoreData!$B657)</f>
        <v>8</v>
      </c>
      <c r="S657" t="str">
        <f>IF(StoreData!$R657=9,"August","Sept")</f>
        <v>Sept</v>
      </c>
    </row>
    <row r="658" spans="1:19" x14ac:dyDescent="0.3">
      <c r="A658">
        <v>88065566011</v>
      </c>
      <c r="B658">
        <v>44047</v>
      </c>
      <c r="C658" t="s">
        <v>614</v>
      </c>
      <c r="D658" t="s">
        <v>1145</v>
      </c>
      <c r="E658" t="s">
        <v>68</v>
      </c>
      <c r="F658" t="s">
        <v>42</v>
      </c>
      <c r="G658" t="s">
        <v>943</v>
      </c>
      <c r="H658" t="s">
        <v>43</v>
      </c>
      <c r="I658" t="s">
        <v>104</v>
      </c>
      <c r="J658" t="s">
        <v>915</v>
      </c>
      <c r="K658" t="s">
        <v>926</v>
      </c>
      <c r="L658">
        <v>16</v>
      </c>
      <c r="M658">
        <v>13</v>
      </c>
      <c r="N658">
        <v>10</v>
      </c>
      <c r="O658">
        <f>StoreData!$N658*StoreData!$L658</f>
        <v>160</v>
      </c>
      <c r="P658">
        <f>StoreData!$N658*StoreData!$M658</f>
        <v>130</v>
      </c>
      <c r="Q658">
        <f>StoreData!$O658-StoreData!$P658</f>
        <v>30</v>
      </c>
      <c r="R658">
        <f>MONTH(StoreData!$B658)</f>
        <v>8</v>
      </c>
      <c r="S658" t="str">
        <f>IF(StoreData!$R658=9,"August","Sept")</f>
        <v>Sept</v>
      </c>
    </row>
    <row r="659" spans="1:19" x14ac:dyDescent="0.3">
      <c r="A659">
        <v>88065566012</v>
      </c>
      <c r="B659">
        <v>44048</v>
      </c>
      <c r="C659" t="s">
        <v>615</v>
      </c>
      <c r="D659" t="s">
        <v>1145</v>
      </c>
      <c r="E659" t="s">
        <v>70</v>
      </c>
      <c r="F659" t="s">
        <v>38</v>
      </c>
      <c r="G659" t="s">
        <v>944</v>
      </c>
      <c r="H659" t="s">
        <v>39</v>
      </c>
      <c r="I659" t="s">
        <v>104</v>
      </c>
      <c r="J659" t="s">
        <v>916</v>
      </c>
      <c r="K659" t="s">
        <v>926</v>
      </c>
      <c r="L659">
        <v>20</v>
      </c>
      <c r="M659">
        <v>17</v>
      </c>
      <c r="N659">
        <v>11</v>
      </c>
      <c r="O659">
        <f>StoreData!$N659*StoreData!$L659</f>
        <v>220</v>
      </c>
      <c r="P659">
        <f>StoreData!$N659*StoreData!$M659</f>
        <v>187</v>
      </c>
      <c r="Q659">
        <f>StoreData!$O659-StoreData!$P659</f>
        <v>33</v>
      </c>
      <c r="R659">
        <f>MONTH(StoreData!$B659)</f>
        <v>8</v>
      </c>
      <c r="S659" t="str">
        <f>IF(StoreData!$R659=9,"August","Sept")</f>
        <v>Sept</v>
      </c>
    </row>
    <row r="660" spans="1:19" x14ac:dyDescent="0.3">
      <c r="A660">
        <v>88065566013</v>
      </c>
      <c r="B660">
        <v>44052</v>
      </c>
      <c r="C660" t="s">
        <v>616</v>
      </c>
      <c r="D660" t="s">
        <v>1146</v>
      </c>
      <c r="E660" t="s">
        <v>72</v>
      </c>
      <c r="F660" t="s">
        <v>42</v>
      </c>
      <c r="G660" t="s">
        <v>943</v>
      </c>
      <c r="H660" t="s">
        <v>43</v>
      </c>
      <c r="I660" t="s">
        <v>104</v>
      </c>
      <c r="J660" t="s">
        <v>917</v>
      </c>
      <c r="K660" t="s">
        <v>926</v>
      </c>
      <c r="L660">
        <v>12</v>
      </c>
      <c r="M660">
        <v>9</v>
      </c>
      <c r="N660">
        <v>60</v>
      </c>
      <c r="O660">
        <f>StoreData!$N660*StoreData!$L660</f>
        <v>720</v>
      </c>
      <c r="P660">
        <f>StoreData!$N660*StoreData!$M660</f>
        <v>540</v>
      </c>
      <c r="Q660">
        <f>StoreData!$O660-StoreData!$P660</f>
        <v>180</v>
      </c>
      <c r="R660">
        <f>MONTH(StoreData!$B660)</f>
        <v>8</v>
      </c>
      <c r="S660" t="str">
        <f>IF(StoreData!$R660=9,"August","Sept")</f>
        <v>Sept</v>
      </c>
    </row>
    <row r="661" spans="1:19" x14ac:dyDescent="0.3">
      <c r="A661">
        <v>88065566014</v>
      </c>
      <c r="B661">
        <v>44051</v>
      </c>
      <c r="C661" t="s">
        <v>617</v>
      </c>
      <c r="D661" t="s">
        <v>1146</v>
      </c>
      <c r="E661" t="s">
        <v>14</v>
      </c>
      <c r="F661" t="s">
        <v>38</v>
      </c>
      <c r="G661" t="s">
        <v>944</v>
      </c>
      <c r="H661" t="s">
        <v>39</v>
      </c>
      <c r="I661" t="s">
        <v>104</v>
      </c>
      <c r="J661" t="s">
        <v>933</v>
      </c>
      <c r="K661" t="s">
        <v>941</v>
      </c>
      <c r="L661">
        <v>12</v>
      </c>
      <c r="M661">
        <v>9</v>
      </c>
      <c r="N661">
        <v>89</v>
      </c>
      <c r="O661">
        <f>StoreData!$N661*StoreData!$L661</f>
        <v>1068</v>
      </c>
      <c r="P661">
        <f>StoreData!$N661*StoreData!$M661</f>
        <v>801</v>
      </c>
      <c r="Q661">
        <f>StoreData!$O661-StoreData!$P661</f>
        <v>267</v>
      </c>
      <c r="R661">
        <f>MONTH(StoreData!$B661)</f>
        <v>8</v>
      </c>
      <c r="S661" t="str">
        <f>IF(StoreData!$R661=9,"August","Sept")</f>
        <v>Sept</v>
      </c>
    </row>
    <row r="662" spans="1:19" x14ac:dyDescent="0.3">
      <c r="A662">
        <v>88065566015</v>
      </c>
      <c r="B662">
        <v>44051</v>
      </c>
      <c r="C662" t="s">
        <v>618</v>
      </c>
      <c r="D662" t="s">
        <v>1146</v>
      </c>
      <c r="E662" t="s">
        <v>15</v>
      </c>
      <c r="F662" t="s">
        <v>42</v>
      </c>
      <c r="G662" t="s">
        <v>943</v>
      </c>
      <c r="H662" t="s">
        <v>43</v>
      </c>
      <c r="I662" t="s">
        <v>104</v>
      </c>
      <c r="J662" t="s">
        <v>934</v>
      </c>
      <c r="K662" t="s">
        <v>941</v>
      </c>
      <c r="L662">
        <v>18</v>
      </c>
      <c r="M662">
        <v>15</v>
      </c>
      <c r="N662">
        <v>77</v>
      </c>
      <c r="O662">
        <f>StoreData!$N662*StoreData!$L662</f>
        <v>1386</v>
      </c>
      <c r="P662">
        <f>StoreData!$N662*StoreData!$M662</f>
        <v>1155</v>
      </c>
      <c r="Q662">
        <f>StoreData!$O662-StoreData!$P662</f>
        <v>231</v>
      </c>
      <c r="R662">
        <f>MONTH(StoreData!$B662)</f>
        <v>8</v>
      </c>
      <c r="S662" t="str">
        <f>IF(StoreData!$R662=9,"August","Sept")</f>
        <v>Sept</v>
      </c>
    </row>
    <row r="663" spans="1:19" x14ac:dyDescent="0.3">
      <c r="A663">
        <v>88065566016</v>
      </c>
      <c r="B663">
        <v>44052</v>
      </c>
      <c r="C663" t="s">
        <v>619</v>
      </c>
      <c r="D663" t="s">
        <v>1146</v>
      </c>
      <c r="E663" t="s">
        <v>59</v>
      </c>
      <c r="F663" t="s">
        <v>38</v>
      </c>
      <c r="G663" t="s">
        <v>944</v>
      </c>
      <c r="H663" t="s">
        <v>39</v>
      </c>
      <c r="I663" t="s">
        <v>104</v>
      </c>
      <c r="J663" t="s">
        <v>918</v>
      </c>
      <c r="K663" t="s">
        <v>926</v>
      </c>
      <c r="L663">
        <v>10</v>
      </c>
      <c r="M663">
        <v>7</v>
      </c>
      <c r="N663">
        <v>68</v>
      </c>
      <c r="O663">
        <f>StoreData!$N663*StoreData!$L663</f>
        <v>680</v>
      </c>
      <c r="P663">
        <f>StoreData!$N663*StoreData!$M663</f>
        <v>476</v>
      </c>
      <c r="Q663">
        <f>StoreData!$O663-StoreData!$P663</f>
        <v>204</v>
      </c>
      <c r="R663">
        <f>MONTH(StoreData!$B663)</f>
        <v>8</v>
      </c>
      <c r="S663" t="str">
        <f>IF(StoreData!$R663=9,"August","Sept")</f>
        <v>Sept</v>
      </c>
    </row>
    <row r="664" spans="1:19" x14ac:dyDescent="0.3">
      <c r="A664">
        <v>88065566017</v>
      </c>
      <c r="B664">
        <v>44053</v>
      </c>
      <c r="C664" t="s">
        <v>620</v>
      </c>
      <c r="D664" t="s">
        <v>1145</v>
      </c>
      <c r="E664" t="s">
        <v>60</v>
      </c>
      <c r="F664" t="s">
        <v>42</v>
      </c>
      <c r="G664" t="s">
        <v>943</v>
      </c>
      <c r="H664" t="s">
        <v>43</v>
      </c>
      <c r="I664" t="s">
        <v>104</v>
      </c>
      <c r="J664" t="s">
        <v>919</v>
      </c>
      <c r="K664" t="s">
        <v>926</v>
      </c>
      <c r="L664">
        <v>15</v>
      </c>
      <c r="M664">
        <v>12</v>
      </c>
      <c r="N664">
        <v>15</v>
      </c>
      <c r="O664">
        <f>StoreData!$N664*StoreData!$L664</f>
        <v>225</v>
      </c>
      <c r="P664">
        <f>StoreData!$N664*StoreData!$M664</f>
        <v>180</v>
      </c>
      <c r="Q664">
        <f>StoreData!$O664-StoreData!$P664</f>
        <v>45</v>
      </c>
      <c r="R664">
        <f>MONTH(StoreData!$B664)</f>
        <v>8</v>
      </c>
      <c r="S664" t="str">
        <f>IF(StoreData!$R664=9,"August","Sept")</f>
        <v>Sept</v>
      </c>
    </row>
    <row r="665" spans="1:19" x14ac:dyDescent="0.3">
      <c r="A665">
        <v>88065566018</v>
      </c>
      <c r="B665">
        <v>44054</v>
      </c>
      <c r="C665" t="s">
        <v>621</v>
      </c>
      <c r="D665" t="s">
        <v>1145</v>
      </c>
      <c r="E665" t="s">
        <v>61</v>
      </c>
      <c r="F665" t="s">
        <v>38</v>
      </c>
      <c r="G665" t="s">
        <v>944</v>
      </c>
      <c r="H665" t="s">
        <v>39</v>
      </c>
      <c r="I665" t="s">
        <v>104</v>
      </c>
      <c r="J665" t="s">
        <v>920</v>
      </c>
      <c r="K665" t="s">
        <v>926</v>
      </c>
      <c r="L665">
        <v>15</v>
      </c>
      <c r="M665">
        <v>12</v>
      </c>
      <c r="N665">
        <v>47</v>
      </c>
      <c r="O665">
        <f>StoreData!$N665*StoreData!$L665</f>
        <v>705</v>
      </c>
      <c r="P665">
        <f>StoreData!$N665*StoreData!$M665</f>
        <v>564</v>
      </c>
      <c r="Q665">
        <f>StoreData!$O665-StoreData!$P665</f>
        <v>141</v>
      </c>
      <c r="R665">
        <f>MONTH(StoreData!$B665)</f>
        <v>8</v>
      </c>
      <c r="S665" t="str">
        <f>IF(StoreData!$R665=9,"August","Sept")</f>
        <v>Sept</v>
      </c>
    </row>
    <row r="666" spans="1:19" x14ac:dyDescent="0.3">
      <c r="A666">
        <v>88065566019</v>
      </c>
      <c r="B666">
        <v>44055</v>
      </c>
      <c r="C666" t="s">
        <v>622</v>
      </c>
      <c r="D666" t="s">
        <v>1145</v>
      </c>
      <c r="E666" t="s">
        <v>94</v>
      </c>
      <c r="F666" t="s">
        <v>42</v>
      </c>
      <c r="G666" t="s">
        <v>943</v>
      </c>
      <c r="H666" t="s">
        <v>43</v>
      </c>
      <c r="I666" t="s">
        <v>104</v>
      </c>
      <c r="J666" t="s">
        <v>935</v>
      </c>
      <c r="K666" t="s">
        <v>941</v>
      </c>
      <c r="L666">
        <v>23</v>
      </c>
      <c r="M666">
        <v>20</v>
      </c>
      <c r="N666">
        <v>6</v>
      </c>
      <c r="O666">
        <f>StoreData!$N666*StoreData!$L666</f>
        <v>138</v>
      </c>
      <c r="P666">
        <f>StoreData!$N666*StoreData!$M666</f>
        <v>120</v>
      </c>
      <c r="Q666">
        <f>StoreData!$O666-StoreData!$P666</f>
        <v>18</v>
      </c>
      <c r="R666">
        <f>MONTH(StoreData!$B666)</f>
        <v>8</v>
      </c>
      <c r="S666" t="str">
        <f>IF(StoreData!$R666=9,"August","Sept")</f>
        <v>Sept</v>
      </c>
    </row>
    <row r="667" spans="1:19" x14ac:dyDescent="0.3">
      <c r="A667">
        <v>88065566020</v>
      </c>
      <c r="B667">
        <v>44056</v>
      </c>
      <c r="C667" t="s">
        <v>623</v>
      </c>
      <c r="D667" t="s">
        <v>1146</v>
      </c>
      <c r="E667" t="s">
        <v>96</v>
      </c>
      <c r="F667" t="s">
        <v>38</v>
      </c>
      <c r="G667" t="s">
        <v>944</v>
      </c>
      <c r="H667" t="s">
        <v>39</v>
      </c>
      <c r="I667" t="s">
        <v>104</v>
      </c>
      <c r="J667" t="s">
        <v>936</v>
      </c>
      <c r="K667" t="s">
        <v>941</v>
      </c>
      <c r="L667">
        <v>9</v>
      </c>
      <c r="M667">
        <v>6</v>
      </c>
      <c r="N667">
        <v>10</v>
      </c>
      <c r="O667">
        <f>StoreData!$N667*StoreData!$L667</f>
        <v>90</v>
      </c>
      <c r="P667">
        <f>StoreData!$N667*StoreData!$M667</f>
        <v>60</v>
      </c>
      <c r="Q667">
        <f>StoreData!$O667-StoreData!$P667</f>
        <v>30</v>
      </c>
      <c r="R667">
        <f>MONTH(StoreData!$B667)</f>
        <v>8</v>
      </c>
      <c r="S667" t="str">
        <f>IF(StoreData!$R667=9,"August","Sept")</f>
        <v>Sept</v>
      </c>
    </row>
    <row r="668" spans="1:19" x14ac:dyDescent="0.3">
      <c r="A668">
        <v>88065566021</v>
      </c>
      <c r="B668">
        <v>44057</v>
      </c>
      <c r="C668" t="s">
        <v>624</v>
      </c>
      <c r="D668" t="s">
        <v>1145</v>
      </c>
      <c r="E668" t="s">
        <v>16</v>
      </c>
      <c r="F668" t="s">
        <v>42</v>
      </c>
      <c r="G668" t="s">
        <v>943</v>
      </c>
      <c r="H668" t="s">
        <v>43</v>
      </c>
      <c r="I668" t="s">
        <v>104</v>
      </c>
      <c r="J668" t="s">
        <v>937</v>
      </c>
      <c r="K668" t="s">
        <v>941</v>
      </c>
      <c r="L668">
        <v>18</v>
      </c>
      <c r="M668">
        <v>15</v>
      </c>
      <c r="N668">
        <v>11</v>
      </c>
      <c r="O668">
        <f>StoreData!$N668*StoreData!$L668</f>
        <v>198</v>
      </c>
      <c r="P668">
        <f>StoreData!$N668*StoreData!$M668</f>
        <v>165</v>
      </c>
      <c r="Q668">
        <f>StoreData!$O668-StoreData!$P668</f>
        <v>33</v>
      </c>
      <c r="R668">
        <f>MONTH(StoreData!$B668)</f>
        <v>8</v>
      </c>
      <c r="S668" t="str">
        <f>IF(StoreData!$R668=9,"August","Sept")</f>
        <v>Sept</v>
      </c>
    </row>
    <row r="669" spans="1:19" x14ac:dyDescent="0.3">
      <c r="A669">
        <v>88065566022</v>
      </c>
      <c r="B669">
        <v>44058</v>
      </c>
      <c r="C669" t="s">
        <v>625</v>
      </c>
      <c r="D669" t="s">
        <v>1145</v>
      </c>
      <c r="E669" t="s">
        <v>17</v>
      </c>
      <c r="F669" t="s">
        <v>38</v>
      </c>
      <c r="G669" t="s">
        <v>944</v>
      </c>
      <c r="H669" t="s">
        <v>39</v>
      </c>
      <c r="I669" t="s">
        <v>104</v>
      </c>
      <c r="J669" t="s">
        <v>925</v>
      </c>
      <c r="K669" t="s">
        <v>926</v>
      </c>
      <c r="L669">
        <v>14</v>
      </c>
      <c r="M669">
        <v>11</v>
      </c>
      <c r="N669">
        <v>60</v>
      </c>
      <c r="O669">
        <f>StoreData!$N669*StoreData!$L669</f>
        <v>840</v>
      </c>
      <c r="P669">
        <f>StoreData!$N669*StoreData!$M669</f>
        <v>660</v>
      </c>
      <c r="Q669">
        <f>StoreData!$O669-StoreData!$P669</f>
        <v>180</v>
      </c>
      <c r="R669">
        <f>MONTH(StoreData!$B669)</f>
        <v>8</v>
      </c>
      <c r="S669" t="str">
        <f>IF(StoreData!$R669=9,"August","Sept")</f>
        <v>Sept</v>
      </c>
    </row>
    <row r="670" spans="1:19" x14ac:dyDescent="0.3">
      <c r="A670">
        <v>88065566023</v>
      </c>
      <c r="B670">
        <v>44062</v>
      </c>
      <c r="C670" t="s">
        <v>626</v>
      </c>
      <c r="D670" t="s">
        <v>1145</v>
      </c>
      <c r="E670" t="s">
        <v>16</v>
      </c>
      <c r="F670" t="s">
        <v>42</v>
      </c>
      <c r="G670" t="s">
        <v>943</v>
      </c>
      <c r="H670" t="s">
        <v>43</v>
      </c>
      <c r="I670" t="s">
        <v>104</v>
      </c>
      <c r="J670" t="s">
        <v>938</v>
      </c>
      <c r="K670" t="s">
        <v>926</v>
      </c>
      <c r="L670">
        <v>30</v>
      </c>
      <c r="M670">
        <v>27</v>
      </c>
      <c r="N670">
        <v>89</v>
      </c>
      <c r="O670">
        <f>StoreData!$N670*StoreData!$L670</f>
        <v>2670</v>
      </c>
      <c r="P670">
        <f>StoreData!$N670*StoreData!$M670</f>
        <v>2403</v>
      </c>
      <c r="Q670">
        <f>StoreData!$O670-StoreData!$P670</f>
        <v>267</v>
      </c>
      <c r="R670">
        <f>MONTH(StoreData!$B670)</f>
        <v>8</v>
      </c>
      <c r="S670" t="str">
        <f>IF(StoreData!$R670=9,"August","Sept")</f>
        <v>Sept</v>
      </c>
    </row>
    <row r="671" spans="1:19" x14ac:dyDescent="0.3">
      <c r="A671">
        <v>88065566024</v>
      </c>
      <c r="B671">
        <v>44061</v>
      </c>
      <c r="C671" t="s">
        <v>627</v>
      </c>
      <c r="D671" t="s">
        <v>1145</v>
      </c>
      <c r="E671" t="s">
        <v>17</v>
      </c>
      <c r="F671" t="s">
        <v>38</v>
      </c>
      <c r="G671" t="s">
        <v>944</v>
      </c>
      <c r="H671" t="s">
        <v>39</v>
      </c>
      <c r="I671" t="s">
        <v>104</v>
      </c>
      <c r="J671" t="s">
        <v>939</v>
      </c>
      <c r="K671" t="s">
        <v>926</v>
      </c>
      <c r="L671">
        <v>16</v>
      </c>
      <c r="M671">
        <v>13</v>
      </c>
      <c r="N671">
        <v>77</v>
      </c>
      <c r="O671">
        <f>StoreData!$N671*StoreData!$L671</f>
        <v>1232</v>
      </c>
      <c r="P671">
        <f>StoreData!$N671*StoreData!$M671</f>
        <v>1001</v>
      </c>
      <c r="Q671">
        <f>StoreData!$O671-StoreData!$P671</f>
        <v>231</v>
      </c>
      <c r="R671">
        <f>MONTH(StoreData!$B671)</f>
        <v>8</v>
      </c>
      <c r="S671" t="str">
        <f>IF(StoreData!$R671=9,"August","Sept")</f>
        <v>Sept</v>
      </c>
    </row>
    <row r="672" spans="1:19" x14ac:dyDescent="0.3">
      <c r="A672">
        <v>88065566025</v>
      </c>
      <c r="B672">
        <v>44061</v>
      </c>
      <c r="C672" t="s">
        <v>628</v>
      </c>
      <c r="D672" t="s">
        <v>1146</v>
      </c>
      <c r="E672" t="s">
        <v>18</v>
      </c>
      <c r="F672" t="s">
        <v>42</v>
      </c>
      <c r="G672" t="s">
        <v>943</v>
      </c>
      <c r="H672" t="s">
        <v>43</v>
      </c>
      <c r="I672" t="s">
        <v>104</v>
      </c>
      <c r="J672" t="s">
        <v>908</v>
      </c>
      <c r="K672" t="s">
        <v>926</v>
      </c>
      <c r="L672">
        <v>52</v>
      </c>
      <c r="M672">
        <v>49</v>
      </c>
      <c r="N672">
        <v>68</v>
      </c>
      <c r="O672">
        <f>StoreData!$N672*StoreData!$L672</f>
        <v>3536</v>
      </c>
      <c r="P672">
        <f>StoreData!$N672*StoreData!$M672</f>
        <v>3332</v>
      </c>
      <c r="Q672">
        <f>StoreData!$O672-StoreData!$P672</f>
        <v>204</v>
      </c>
      <c r="R672">
        <f>MONTH(StoreData!$B672)</f>
        <v>8</v>
      </c>
      <c r="S672" t="str">
        <f>IF(StoreData!$R672=9,"August","Sept")</f>
        <v>Sept</v>
      </c>
    </row>
    <row r="673" spans="1:19" x14ac:dyDescent="0.3">
      <c r="A673">
        <v>88065566026</v>
      </c>
      <c r="B673">
        <v>44062</v>
      </c>
      <c r="C673" t="s">
        <v>629</v>
      </c>
      <c r="D673" t="s">
        <v>1146</v>
      </c>
      <c r="E673" t="s">
        <v>19</v>
      </c>
      <c r="F673" t="s">
        <v>38</v>
      </c>
      <c r="G673" t="s">
        <v>944</v>
      </c>
      <c r="H673" t="s">
        <v>39</v>
      </c>
      <c r="I673" t="s">
        <v>104</v>
      </c>
      <c r="J673" t="s">
        <v>909</v>
      </c>
      <c r="K673" t="s">
        <v>926</v>
      </c>
      <c r="L673">
        <v>14</v>
      </c>
      <c r="M673">
        <v>11</v>
      </c>
      <c r="N673">
        <v>15</v>
      </c>
      <c r="O673">
        <f>StoreData!$N673*StoreData!$L673</f>
        <v>210</v>
      </c>
      <c r="P673">
        <f>StoreData!$N673*StoreData!$M673</f>
        <v>165</v>
      </c>
      <c r="Q673">
        <f>StoreData!$O673-StoreData!$P673</f>
        <v>45</v>
      </c>
      <c r="R673">
        <f>MONTH(StoreData!$B673)</f>
        <v>8</v>
      </c>
      <c r="S673" t="str">
        <f>IF(StoreData!$R673=9,"August","Sept")</f>
        <v>Sept</v>
      </c>
    </row>
    <row r="674" spans="1:19" x14ac:dyDescent="0.3">
      <c r="A674">
        <v>88065566027</v>
      </c>
      <c r="B674">
        <v>44063</v>
      </c>
      <c r="C674" t="s">
        <v>630</v>
      </c>
      <c r="D674" t="s">
        <v>1145</v>
      </c>
      <c r="E674" t="s">
        <v>20</v>
      </c>
      <c r="F674" t="s">
        <v>42</v>
      </c>
      <c r="G674" t="s">
        <v>943</v>
      </c>
      <c r="H674" t="s">
        <v>43</v>
      </c>
      <c r="I674" t="s">
        <v>104</v>
      </c>
      <c r="J674" t="s">
        <v>910</v>
      </c>
      <c r="K674" t="s">
        <v>926</v>
      </c>
      <c r="L674">
        <v>6</v>
      </c>
      <c r="M674">
        <v>3</v>
      </c>
      <c r="N674">
        <v>47</v>
      </c>
      <c r="O674">
        <f>StoreData!$N674*StoreData!$L674</f>
        <v>282</v>
      </c>
      <c r="P674">
        <f>StoreData!$N674*StoreData!$M674</f>
        <v>141</v>
      </c>
      <c r="Q674">
        <f>StoreData!$O674-StoreData!$P674</f>
        <v>141</v>
      </c>
      <c r="R674">
        <f>MONTH(StoreData!$B674)</f>
        <v>8</v>
      </c>
      <c r="S674" t="str">
        <f>IF(StoreData!$R674=9,"August","Sept")</f>
        <v>Sept</v>
      </c>
    </row>
    <row r="675" spans="1:19" x14ac:dyDescent="0.3">
      <c r="A675">
        <v>88065566028</v>
      </c>
      <c r="B675">
        <v>44064</v>
      </c>
      <c r="C675" t="s">
        <v>631</v>
      </c>
      <c r="D675" t="s">
        <v>1146</v>
      </c>
      <c r="E675" t="s">
        <v>1</v>
      </c>
      <c r="F675" t="s">
        <v>38</v>
      </c>
      <c r="G675" t="s">
        <v>944</v>
      </c>
      <c r="H675" t="s">
        <v>39</v>
      </c>
      <c r="I675" t="s">
        <v>104</v>
      </c>
      <c r="J675" t="s">
        <v>911</v>
      </c>
      <c r="K675" t="s">
        <v>926</v>
      </c>
      <c r="L675">
        <v>13</v>
      </c>
      <c r="M675">
        <v>10</v>
      </c>
      <c r="N675">
        <v>6</v>
      </c>
      <c r="O675">
        <f>StoreData!$N675*StoreData!$L675</f>
        <v>78</v>
      </c>
      <c r="P675">
        <f>StoreData!$N675*StoreData!$M675</f>
        <v>60</v>
      </c>
      <c r="Q675">
        <f>StoreData!$O675-StoreData!$P675</f>
        <v>18</v>
      </c>
      <c r="R675">
        <f>MONTH(StoreData!$B675)</f>
        <v>8</v>
      </c>
      <c r="S675" t="str">
        <f>IF(StoreData!$R675=9,"August","Sept")</f>
        <v>Sept</v>
      </c>
    </row>
    <row r="676" spans="1:19" x14ac:dyDescent="0.3">
      <c r="A676">
        <v>88065566029</v>
      </c>
      <c r="B676">
        <v>44065</v>
      </c>
      <c r="C676" t="s">
        <v>632</v>
      </c>
      <c r="D676" t="s">
        <v>1146</v>
      </c>
      <c r="E676" t="s">
        <v>2</v>
      </c>
      <c r="F676" t="s">
        <v>42</v>
      </c>
      <c r="G676" t="s">
        <v>943</v>
      </c>
      <c r="H676" t="s">
        <v>43</v>
      </c>
      <c r="I676" t="s">
        <v>104</v>
      </c>
      <c r="J676" t="s">
        <v>912</v>
      </c>
      <c r="K676" t="s">
        <v>926</v>
      </c>
      <c r="L676">
        <v>15</v>
      </c>
      <c r="M676">
        <v>12</v>
      </c>
      <c r="N676">
        <v>10</v>
      </c>
      <c r="O676">
        <f>StoreData!$N676*StoreData!$L676</f>
        <v>150</v>
      </c>
      <c r="P676">
        <f>StoreData!$N676*StoreData!$M676</f>
        <v>120</v>
      </c>
      <c r="Q676">
        <f>StoreData!$O676-StoreData!$P676</f>
        <v>30</v>
      </c>
      <c r="R676">
        <f>MONTH(StoreData!$B676)</f>
        <v>8</v>
      </c>
      <c r="S676" t="str">
        <f>IF(StoreData!$R676=9,"August","Sept")</f>
        <v>Sept</v>
      </c>
    </row>
    <row r="677" spans="1:19" x14ac:dyDescent="0.3">
      <c r="A677">
        <v>88065566030</v>
      </c>
      <c r="B677">
        <v>44066</v>
      </c>
      <c r="C677" t="s">
        <v>633</v>
      </c>
      <c r="D677" t="s">
        <v>1145</v>
      </c>
      <c r="E677" t="s">
        <v>3</v>
      </c>
      <c r="F677" t="s">
        <v>38</v>
      </c>
      <c r="G677" t="s">
        <v>944</v>
      </c>
      <c r="H677" t="s">
        <v>39</v>
      </c>
      <c r="I677" t="s">
        <v>104</v>
      </c>
      <c r="J677" t="s">
        <v>913</v>
      </c>
      <c r="K677" t="s">
        <v>926</v>
      </c>
      <c r="L677">
        <v>20</v>
      </c>
      <c r="M677">
        <v>17</v>
      </c>
      <c r="N677">
        <v>3</v>
      </c>
      <c r="O677">
        <f>StoreData!$N677*StoreData!$L677</f>
        <v>60</v>
      </c>
      <c r="P677">
        <f>StoreData!$N677*StoreData!$M677</f>
        <v>51</v>
      </c>
      <c r="Q677">
        <f>StoreData!$O677-StoreData!$P677</f>
        <v>9</v>
      </c>
      <c r="R677">
        <f>MONTH(StoreData!$B677)</f>
        <v>8</v>
      </c>
      <c r="S677" t="str">
        <f>IF(StoreData!$R677=9,"August","Sept")</f>
        <v>Sept</v>
      </c>
    </row>
    <row r="678" spans="1:19" x14ac:dyDescent="0.3">
      <c r="A678">
        <v>88065566031</v>
      </c>
      <c r="B678">
        <v>44067</v>
      </c>
      <c r="C678" t="s">
        <v>634</v>
      </c>
      <c r="D678" t="s">
        <v>1145</v>
      </c>
      <c r="E678" t="s">
        <v>4</v>
      </c>
      <c r="F678" t="s">
        <v>42</v>
      </c>
      <c r="G678" t="s">
        <v>943</v>
      </c>
      <c r="H678" t="s">
        <v>43</v>
      </c>
      <c r="I678" t="s">
        <v>104</v>
      </c>
      <c r="J678" t="s">
        <v>914</v>
      </c>
      <c r="K678" t="s">
        <v>926</v>
      </c>
      <c r="L678">
        <v>12</v>
      </c>
      <c r="M678">
        <v>9</v>
      </c>
      <c r="N678">
        <v>4</v>
      </c>
      <c r="O678">
        <f>StoreData!$N678*StoreData!$L678</f>
        <v>48</v>
      </c>
      <c r="P678">
        <f>StoreData!$N678*StoreData!$M678</f>
        <v>36</v>
      </c>
      <c r="Q678">
        <f>StoreData!$O678-StoreData!$P678</f>
        <v>12</v>
      </c>
      <c r="R678">
        <f>MONTH(StoreData!$B678)</f>
        <v>8</v>
      </c>
      <c r="S678" t="str">
        <f>IF(StoreData!$R678=9,"August","Sept")</f>
        <v>Sept</v>
      </c>
    </row>
    <row r="679" spans="1:19" x14ac:dyDescent="0.3">
      <c r="A679">
        <v>88065566032</v>
      </c>
      <c r="B679">
        <v>44068</v>
      </c>
      <c r="C679" t="s">
        <v>635</v>
      </c>
      <c r="D679" t="s">
        <v>1146</v>
      </c>
      <c r="E679" t="s">
        <v>5</v>
      </c>
      <c r="F679" t="s">
        <v>38</v>
      </c>
      <c r="G679" t="s">
        <v>944</v>
      </c>
      <c r="H679" t="s">
        <v>39</v>
      </c>
      <c r="I679" t="s">
        <v>104</v>
      </c>
      <c r="J679" t="s">
        <v>915</v>
      </c>
      <c r="K679" t="s">
        <v>926</v>
      </c>
      <c r="L679">
        <v>16</v>
      </c>
      <c r="M679">
        <v>13</v>
      </c>
      <c r="N679">
        <v>5</v>
      </c>
      <c r="O679">
        <f>StoreData!$N679*StoreData!$L679</f>
        <v>80</v>
      </c>
      <c r="P679">
        <f>StoreData!$N679*StoreData!$M679</f>
        <v>65</v>
      </c>
      <c r="Q679">
        <f>StoreData!$O679-StoreData!$P679</f>
        <v>15</v>
      </c>
      <c r="R679">
        <f>MONTH(StoreData!$B679)</f>
        <v>8</v>
      </c>
      <c r="S679" t="str">
        <f>IF(StoreData!$R679=9,"August","Sept")</f>
        <v>Sept</v>
      </c>
    </row>
    <row r="680" spans="1:19" x14ac:dyDescent="0.3">
      <c r="A680">
        <v>88065566033</v>
      </c>
      <c r="B680">
        <v>44072</v>
      </c>
      <c r="C680" t="s">
        <v>636</v>
      </c>
      <c r="D680" t="s">
        <v>1145</v>
      </c>
      <c r="E680" t="s">
        <v>6</v>
      </c>
      <c r="F680" t="s">
        <v>42</v>
      </c>
      <c r="G680" t="s">
        <v>943</v>
      </c>
      <c r="H680" t="s">
        <v>43</v>
      </c>
      <c r="I680" t="s">
        <v>104</v>
      </c>
      <c r="J680" t="s">
        <v>916</v>
      </c>
      <c r="K680" t="s">
        <v>926</v>
      </c>
      <c r="L680">
        <v>20</v>
      </c>
      <c r="M680">
        <v>17</v>
      </c>
      <c r="N680">
        <v>6</v>
      </c>
      <c r="O680">
        <f>StoreData!$N680*StoreData!$L680</f>
        <v>120</v>
      </c>
      <c r="P680">
        <f>StoreData!$N680*StoreData!$M680</f>
        <v>102</v>
      </c>
      <c r="Q680">
        <f>StoreData!$O680-StoreData!$P680</f>
        <v>18</v>
      </c>
      <c r="R680">
        <f>MONTH(StoreData!$B680)</f>
        <v>8</v>
      </c>
      <c r="S680" t="str">
        <f>IF(StoreData!$R680=9,"August","Sept")</f>
        <v>Sept</v>
      </c>
    </row>
    <row r="681" spans="1:19" x14ac:dyDescent="0.3">
      <c r="A681">
        <v>88065566034</v>
      </c>
      <c r="B681">
        <v>44071</v>
      </c>
      <c r="C681" t="s">
        <v>637</v>
      </c>
      <c r="D681" t="s">
        <v>1145</v>
      </c>
      <c r="E681" t="s">
        <v>7</v>
      </c>
      <c r="F681" t="s">
        <v>38</v>
      </c>
      <c r="G681" t="s">
        <v>944</v>
      </c>
      <c r="H681" t="s">
        <v>39</v>
      </c>
      <c r="I681" t="s">
        <v>104</v>
      </c>
      <c r="J681" t="s">
        <v>917</v>
      </c>
      <c r="K681" t="s">
        <v>926</v>
      </c>
      <c r="L681">
        <v>12</v>
      </c>
      <c r="M681">
        <v>9</v>
      </c>
      <c r="N681">
        <v>3</v>
      </c>
      <c r="O681">
        <f>StoreData!$N681*StoreData!$L681</f>
        <v>36</v>
      </c>
      <c r="P681">
        <f>StoreData!$N681*StoreData!$M681</f>
        <v>27</v>
      </c>
      <c r="Q681">
        <f>StoreData!$O681-StoreData!$P681</f>
        <v>9</v>
      </c>
      <c r="R681">
        <f>MONTH(StoreData!$B681)</f>
        <v>8</v>
      </c>
      <c r="S681" t="str">
        <f>IF(StoreData!$R681=9,"August","Sept")</f>
        <v>Sept</v>
      </c>
    </row>
    <row r="682" spans="1:19" x14ac:dyDescent="0.3">
      <c r="A682">
        <v>88065566035</v>
      </c>
      <c r="B682">
        <v>44071</v>
      </c>
      <c r="C682" t="s">
        <v>638</v>
      </c>
      <c r="D682" t="s">
        <v>1146</v>
      </c>
      <c r="E682" t="s">
        <v>8</v>
      </c>
      <c r="F682" t="s">
        <v>42</v>
      </c>
      <c r="G682" t="s">
        <v>943</v>
      </c>
      <c r="H682" t="s">
        <v>43</v>
      </c>
      <c r="I682" t="s">
        <v>104</v>
      </c>
      <c r="J682" t="s">
        <v>918</v>
      </c>
      <c r="K682" t="s">
        <v>926</v>
      </c>
      <c r="L682">
        <v>10</v>
      </c>
      <c r="M682">
        <v>7</v>
      </c>
      <c r="N682">
        <v>7</v>
      </c>
      <c r="O682">
        <f>StoreData!$N682*StoreData!$L682</f>
        <v>70</v>
      </c>
      <c r="P682">
        <f>StoreData!$N682*StoreData!$M682</f>
        <v>49</v>
      </c>
      <c r="Q682">
        <f>StoreData!$O682-StoreData!$P682</f>
        <v>21</v>
      </c>
      <c r="R682">
        <f>MONTH(StoreData!$B682)</f>
        <v>8</v>
      </c>
      <c r="S682" t="str">
        <f>IF(StoreData!$R682=9,"August","Sept")</f>
        <v>Sept</v>
      </c>
    </row>
    <row r="683" spans="1:19" x14ac:dyDescent="0.3">
      <c r="A683">
        <v>88065566036</v>
      </c>
      <c r="B683">
        <v>44072</v>
      </c>
      <c r="C683" t="s">
        <v>639</v>
      </c>
      <c r="D683" t="s">
        <v>1145</v>
      </c>
      <c r="E683" t="s">
        <v>9</v>
      </c>
      <c r="F683" t="s">
        <v>38</v>
      </c>
      <c r="G683" t="s">
        <v>944</v>
      </c>
      <c r="H683" t="s">
        <v>39</v>
      </c>
      <c r="I683" t="s">
        <v>104</v>
      </c>
      <c r="J683" t="s">
        <v>919</v>
      </c>
      <c r="K683" t="s">
        <v>926</v>
      </c>
      <c r="L683">
        <v>15</v>
      </c>
      <c r="M683">
        <v>12</v>
      </c>
      <c r="N683">
        <v>5</v>
      </c>
      <c r="O683">
        <f>StoreData!$N683*StoreData!$L683</f>
        <v>75</v>
      </c>
      <c r="P683">
        <f>StoreData!$N683*StoreData!$M683</f>
        <v>60</v>
      </c>
      <c r="Q683">
        <f>StoreData!$O683-StoreData!$P683</f>
        <v>15</v>
      </c>
      <c r="R683">
        <f>MONTH(StoreData!$B683)</f>
        <v>8</v>
      </c>
      <c r="S683" t="str">
        <f>IF(StoreData!$R683=9,"August","Sept")</f>
        <v>Sept</v>
      </c>
    </row>
    <row r="684" spans="1:19" x14ac:dyDescent="0.3">
      <c r="A684">
        <v>88065566037</v>
      </c>
      <c r="B684">
        <v>44073</v>
      </c>
      <c r="C684" t="s">
        <v>640</v>
      </c>
      <c r="D684" t="s">
        <v>1145</v>
      </c>
      <c r="E684" t="s">
        <v>10</v>
      </c>
      <c r="F684" t="s">
        <v>42</v>
      </c>
      <c r="G684" t="s">
        <v>943</v>
      </c>
      <c r="H684" t="s">
        <v>43</v>
      </c>
      <c r="I684" t="s">
        <v>104</v>
      </c>
      <c r="J684" t="s">
        <v>920</v>
      </c>
      <c r="K684" t="s">
        <v>926</v>
      </c>
      <c r="L684">
        <v>15</v>
      </c>
      <c r="M684">
        <v>12</v>
      </c>
      <c r="N684">
        <v>8</v>
      </c>
      <c r="O684">
        <f>StoreData!$N684*StoreData!$L684</f>
        <v>120</v>
      </c>
      <c r="P684">
        <f>StoreData!$N684*StoreData!$M684</f>
        <v>96</v>
      </c>
      <c r="Q684">
        <f>StoreData!$O684-StoreData!$P684</f>
        <v>24</v>
      </c>
      <c r="R684">
        <f>MONTH(StoreData!$B684)</f>
        <v>8</v>
      </c>
      <c r="S684" t="str">
        <f>IF(StoreData!$R684=9,"August","Sept")</f>
        <v>Sept</v>
      </c>
    </row>
    <row r="685" spans="1:19" x14ac:dyDescent="0.3">
      <c r="A685">
        <v>88065566038</v>
      </c>
      <c r="B685">
        <v>44074</v>
      </c>
      <c r="C685" t="s">
        <v>641</v>
      </c>
      <c r="D685" t="s">
        <v>1145</v>
      </c>
      <c r="E685" t="s">
        <v>11</v>
      </c>
      <c r="F685" t="s">
        <v>38</v>
      </c>
      <c r="G685" t="s">
        <v>944</v>
      </c>
      <c r="H685" t="s">
        <v>39</v>
      </c>
      <c r="I685" t="s">
        <v>104</v>
      </c>
      <c r="J685" t="s">
        <v>921</v>
      </c>
      <c r="K685" t="s">
        <v>926</v>
      </c>
      <c r="L685">
        <v>20</v>
      </c>
      <c r="M685">
        <v>17</v>
      </c>
      <c r="N685">
        <v>9</v>
      </c>
      <c r="O685">
        <f>StoreData!$N685*StoreData!$L685</f>
        <v>180</v>
      </c>
      <c r="P685">
        <f>StoreData!$N685*StoreData!$M685</f>
        <v>153</v>
      </c>
      <c r="Q685">
        <f>StoreData!$O685-StoreData!$P685</f>
        <v>27</v>
      </c>
      <c r="R685">
        <f>MONTH(StoreData!$B685)</f>
        <v>8</v>
      </c>
      <c r="S685" t="str">
        <f>IF(StoreData!$R685=9,"August","Sept")</f>
        <v>Sept</v>
      </c>
    </row>
    <row r="686" spans="1:19" x14ac:dyDescent="0.3">
      <c r="A686">
        <v>88065566039</v>
      </c>
      <c r="B686">
        <v>44075</v>
      </c>
      <c r="C686" t="s">
        <v>642</v>
      </c>
      <c r="D686" t="s">
        <v>1146</v>
      </c>
      <c r="E686" t="s">
        <v>12</v>
      </c>
      <c r="F686" t="s">
        <v>42</v>
      </c>
      <c r="G686" t="s">
        <v>943</v>
      </c>
      <c r="H686" t="s">
        <v>43</v>
      </c>
      <c r="I686" t="s">
        <v>104</v>
      </c>
      <c r="J686" t="s">
        <v>922</v>
      </c>
      <c r="K686" t="s">
        <v>926</v>
      </c>
      <c r="L686">
        <v>12</v>
      </c>
      <c r="M686">
        <v>9</v>
      </c>
      <c r="N686">
        <v>2</v>
      </c>
      <c r="O686">
        <f>StoreData!$N686*StoreData!$L686</f>
        <v>24</v>
      </c>
      <c r="P686">
        <f>StoreData!$N686*StoreData!$M686</f>
        <v>18</v>
      </c>
      <c r="Q686">
        <f>StoreData!$O686-StoreData!$P686</f>
        <v>6</v>
      </c>
      <c r="R686">
        <f>MONTH(StoreData!$B686)</f>
        <v>9</v>
      </c>
      <c r="S686" t="str">
        <f>IF(StoreData!$R686=9,"August","Sept")</f>
        <v>August</v>
      </c>
    </row>
    <row r="687" spans="1:19" x14ac:dyDescent="0.3">
      <c r="A687">
        <v>88065566040</v>
      </c>
      <c r="B687">
        <v>44076</v>
      </c>
      <c r="C687" t="s">
        <v>643</v>
      </c>
      <c r="D687" t="s">
        <v>1146</v>
      </c>
      <c r="E687" t="s">
        <v>13</v>
      </c>
      <c r="F687" t="s">
        <v>38</v>
      </c>
      <c r="G687" t="s">
        <v>944</v>
      </c>
      <c r="H687" t="s">
        <v>39</v>
      </c>
      <c r="I687" t="s">
        <v>104</v>
      </c>
      <c r="J687" t="s">
        <v>923</v>
      </c>
      <c r="K687" t="s">
        <v>926</v>
      </c>
      <c r="L687">
        <v>13</v>
      </c>
      <c r="M687">
        <v>10</v>
      </c>
      <c r="N687">
        <v>5</v>
      </c>
      <c r="O687">
        <f>StoreData!$N687*StoreData!$L687</f>
        <v>65</v>
      </c>
      <c r="P687">
        <f>StoreData!$N687*StoreData!$M687</f>
        <v>50</v>
      </c>
      <c r="Q687">
        <f>StoreData!$O687-StoreData!$P687</f>
        <v>15</v>
      </c>
      <c r="R687">
        <f>MONTH(StoreData!$B687)</f>
        <v>9</v>
      </c>
      <c r="S687" t="str">
        <f>IF(StoreData!$R687=9,"August","Sept")</f>
        <v>August</v>
      </c>
    </row>
    <row r="688" spans="1:19" x14ac:dyDescent="0.3">
      <c r="A688">
        <v>88065566041</v>
      </c>
      <c r="B688">
        <v>44077</v>
      </c>
      <c r="C688" t="s">
        <v>644</v>
      </c>
      <c r="D688" t="s">
        <v>1146</v>
      </c>
      <c r="E688" t="s">
        <v>14</v>
      </c>
      <c r="F688" t="s">
        <v>42</v>
      </c>
      <c r="G688" t="s">
        <v>943</v>
      </c>
      <c r="H688" t="s">
        <v>43</v>
      </c>
      <c r="I688" t="s">
        <v>104</v>
      </c>
      <c r="J688" t="s">
        <v>924</v>
      </c>
      <c r="K688" t="s">
        <v>926</v>
      </c>
      <c r="L688">
        <v>15</v>
      </c>
      <c r="M688">
        <v>12</v>
      </c>
      <c r="N688">
        <v>7</v>
      </c>
      <c r="O688">
        <f>StoreData!$N688*StoreData!$L688</f>
        <v>105</v>
      </c>
      <c r="P688">
        <f>StoreData!$N688*StoreData!$M688</f>
        <v>84</v>
      </c>
      <c r="Q688">
        <f>StoreData!$O688-StoreData!$P688</f>
        <v>21</v>
      </c>
      <c r="R688">
        <f>MONTH(StoreData!$B688)</f>
        <v>9</v>
      </c>
      <c r="S688" t="str">
        <f>IF(StoreData!$R688=9,"August","Sept")</f>
        <v>August</v>
      </c>
    </row>
    <row r="689" spans="1:19" x14ac:dyDescent="0.3">
      <c r="A689">
        <v>88065566042</v>
      </c>
      <c r="B689">
        <v>44078</v>
      </c>
      <c r="C689" t="s">
        <v>645</v>
      </c>
      <c r="D689" t="s">
        <v>1146</v>
      </c>
      <c r="E689" t="s">
        <v>15</v>
      </c>
      <c r="F689" t="s">
        <v>38</v>
      </c>
      <c r="G689" t="s">
        <v>944</v>
      </c>
      <c r="H689" t="s">
        <v>39</v>
      </c>
      <c r="I689" t="s">
        <v>104</v>
      </c>
      <c r="J689" t="s">
        <v>925</v>
      </c>
      <c r="K689" t="s">
        <v>926</v>
      </c>
      <c r="L689">
        <v>14</v>
      </c>
      <c r="M689">
        <v>11</v>
      </c>
      <c r="N689">
        <v>7</v>
      </c>
      <c r="O689">
        <f>StoreData!$N689*StoreData!$L689</f>
        <v>98</v>
      </c>
      <c r="P689">
        <f>StoreData!$N689*StoreData!$M689</f>
        <v>77</v>
      </c>
      <c r="Q689">
        <f>StoreData!$O689-StoreData!$P689</f>
        <v>21</v>
      </c>
      <c r="R689">
        <f>MONTH(StoreData!$B689)</f>
        <v>9</v>
      </c>
      <c r="S689" t="str">
        <f>IF(StoreData!$R689=9,"August","Sept")</f>
        <v>August</v>
      </c>
    </row>
    <row r="690" spans="1:19" x14ac:dyDescent="0.3">
      <c r="A690">
        <v>88065566043</v>
      </c>
      <c r="B690">
        <v>44079</v>
      </c>
      <c r="C690" t="s">
        <v>646</v>
      </c>
      <c r="D690" t="s">
        <v>1145</v>
      </c>
      <c r="E690" t="s">
        <v>59</v>
      </c>
      <c r="F690" t="s">
        <v>42</v>
      </c>
      <c r="G690" t="s">
        <v>943</v>
      </c>
      <c r="H690" t="s">
        <v>43</v>
      </c>
      <c r="I690" t="s">
        <v>104</v>
      </c>
      <c r="J690" t="s">
        <v>938</v>
      </c>
      <c r="K690" t="s">
        <v>926</v>
      </c>
      <c r="L690">
        <v>30</v>
      </c>
      <c r="M690">
        <v>27</v>
      </c>
      <c r="N690">
        <v>15</v>
      </c>
      <c r="O690">
        <f>StoreData!$N690*StoreData!$L690</f>
        <v>450</v>
      </c>
      <c r="P690">
        <f>StoreData!$N690*StoreData!$M690</f>
        <v>405</v>
      </c>
      <c r="Q690">
        <f>StoreData!$O690-StoreData!$P690</f>
        <v>45</v>
      </c>
      <c r="R690">
        <f>MONTH(StoreData!$B690)</f>
        <v>9</v>
      </c>
      <c r="S690" t="str">
        <f>IF(StoreData!$R690=9,"August","Sept")</f>
        <v>August</v>
      </c>
    </row>
    <row r="691" spans="1:19" x14ac:dyDescent="0.3">
      <c r="A691">
        <v>88065566044</v>
      </c>
      <c r="B691">
        <v>44083</v>
      </c>
      <c r="C691" t="s">
        <v>647</v>
      </c>
      <c r="D691" t="s">
        <v>1146</v>
      </c>
      <c r="E691" t="s">
        <v>60</v>
      </c>
      <c r="F691" t="s">
        <v>38</v>
      </c>
      <c r="G691" t="s">
        <v>944</v>
      </c>
      <c r="H691" t="s">
        <v>39</v>
      </c>
      <c r="I691" t="s">
        <v>104</v>
      </c>
      <c r="J691" t="s">
        <v>939</v>
      </c>
      <c r="K691" t="s">
        <v>926</v>
      </c>
      <c r="L691">
        <v>16</v>
      </c>
      <c r="M691">
        <v>13</v>
      </c>
      <c r="N691">
        <v>3</v>
      </c>
      <c r="O691">
        <f>StoreData!$N691*StoreData!$L691</f>
        <v>48</v>
      </c>
      <c r="P691">
        <f>StoreData!$N691*StoreData!$M691</f>
        <v>39</v>
      </c>
      <c r="Q691">
        <f>StoreData!$O691-StoreData!$P691</f>
        <v>9</v>
      </c>
      <c r="R691">
        <f>MONTH(StoreData!$B691)</f>
        <v>9</v>
      </c>
      <c r="S691" t="str">
        <f>IF(StoreData!$R691=9,"August","Sept")</f>
        <v>August</v>
      </c>
    </row>
    <row r="692" spans="1:19" x14ac:dyDescent="0.3">
      <c r="A692">
        <v>88065566045</v>
      </c>
      <c r="B692">
        <v>44082</v>
      </c>
      <c r="C692" t="s">
        <v>648</v>
      </c>
      <c r="D692" t="s">
        <v>1146</v>
      </c>
      <c r="E692" t="s">
        <v>61</v>
      </c>
      <c r="F692" t="s">
        <v>42</v>
      </c>
      <c r="G692" t="s">
        <v>943</v>
      </c>
      <c r="H692" t="s">
        <v>43</v>
      </c>
      <c r="I692" t="s">
        <v>104</v>
      </c>
      <c r="J692" t="s">
        <v>927</v>
      </c>
      <c r="K692" t="s">
        <v>941</v>
      </c>
      <c r="L692">
        <v>9</v>
      </c>
      <c r="M692">
        <v>6</v>
      </c>
      <c r="N692">
        <v>6</v>
      </c>
      <c r="O692">
        <f>StoreData!$N692*StoreData!$L692</f>
        <v>54</v>
      </c>
      <c r="P692">
        <f>StoreData!$N692*StoreData!$M692</f>
        <v>36</v>
      </c>
      <c r="Q692">
        <f>StoreData!$O692-StoreData!$P692</f>
        <v>18</v>
      </c>
      <c r="R692">
        <f>MONTH(StoreData!$B692)</f>
        <v>9</v>
      </c>
      <c r="S692" t="str">
        <f>IF(StoreData!$R692=9,"August","Sept")</f>
        <v>August</v>
      </c>
    </row>
    <row r="693" spans="1:19" x14ac:dyDescent="0.3">
      <c r="A693">
        <v>88065566046</v>
      </c>
      <c r="B693">
        <v>44082</v>
      </c>
      <c r="C693" t="s">
        <v>649</v>
      </c>
      <c r="D693" t="s">
        <v>1145</v>
      </c>
      <c r="E693" t="s">
        <v>63</v>
      </c>
      <c r="F693" t="s">
        <v>38</v>
      </c>
      <c r="G693" t="s">
        <v>944</v>
      </c>
      <c r="H693" t="s">
        <v>39</v>
      </c>
      <c r="I693" t="s">
        <v>104</v>
      </c>
      <c r="J693" t="s">
        <v>928</v>
      </c>
      <c r="K693" t="s">
        <v>941</v>
      </c>
      <c r="L693">
        <v>5</v>
      </c>
      <c r="M693">
        <v>2</v>
      </c>
      <c r="N693">
        <v>10</v>
      </c>
      <c r="O693">
        <f>StoreData!$N693*StoreData!$L693</f>
        <v>50</v>
      </c>
      <c r="P693">
        <f>StoreData!$N693*StoreData!$M693</f>
        <v>20</v>
      </c>
      <c r="Q693">
        <f>StoreData!$O693-StoreData!$P693</f>
        <v>30</v>
      </c>
      <c r="R693">
        <f>MONTH(StoreData!$B693)</f>
        <v>9</v>
      </c>
      <c r="S693" t="str">
        <f>IF(StoreData!$R693=9,"August","Sept")</f>
        <v>August</v>
      </c>
    </row>
    <row r="694" spans="1:19" x14ac:dyDescent="0.3">
      <c r="A694">
        <v>88065566047</v>
      </c>
      <c r="B694">
        <v>44083</v>
      </c>
      <c r="C694" t="s">
        <v>650</v>
      </c>
      <c r="D694" t="s">
        <v>1145</v>
      </c>
      <c r="E694" t="s">
        <v>16</v>
      </c>
      <c r="F694" t="s">
        <v>42</v>
      </c>
      <c r="G694" t="s">
        <v>943</v>
      </c>
      <c r="H694" t="s">
        <v>43</v>
      </c>
      <c r="I694" t="s">
        <v>40</v>
      </c>
      <c r="J694" t="s">
        <v>929</v>
      </c>
      <c r="K694" t="s">
        <v>941</v>
      </c>
      <c r="L694">
        <v>18</v>
      </c>
      <c r="M694">
        <v>15</v>
      </c>
      <c r="N694">
        <v>11</v>
      </c>
      <c r="O694">
        <f>StoreData!$N694*StoreData!$L694</f>
        <v>198</v>
      </c>
      <c r="P694">
        <f>StoreData!$N694*StoreData!$M694</f>
        <v>165</v>
      </c>
      <c r="Q694">
        <f>StoreData!$O694-StoreData!$P694</f>
        <v>33</v>
      </c>
      <c r="R694">
        <f>MONTH(StoreData!$B694)</f>
        <v>9</v>
      </c>
      <c r="S694" t="str">
        <f>IF(StoreData!$R694=9,"August","Sept")</f>
        <v>August</v>
      </c>
    </row>
    <row r="695" spans="1:19" x14ac:dyDescent="0.3">
      <c r="A695">
        <v>88065566048</v>
      </c>
      <c r="B695">
        <v>44084</v>
      </c>
      <c r="C695" t="s">
        <v>651</v>
      </c>
      <c r="D695" t="s">
        <v>1145</v>
      </c>
      <c r="E695" t="s">
        <v>66</v>
      </c>
      <c r="F695" t="s">
        <v>38</v>
      </c>
      <c r="G695" t="s">
        <v>944</v>
      </c>
      <c r="H695" t="s">
        <v>39</v>
      </c>
      <c r="I695" t="s">
        <v>40</v>
      </c>
      <c r="J695" t="s">
        <v>930</v>
      </c>
      <c r="K695" t="s">
        <v>941</v>
      </c>
      <c r="L695">
        <v>10</v>
      </c>
      <c r="M695">
        <v>7</v>
      </c>
      <c r="N695">
        <v>3</v>
      </c>
      <c r="O695">
        <f>StoreData!$N695*StoreData!$L695</f>
        <v>30</v>
      </c>
      <c r="P695">
        <f>StoreData!$N695*StoreData!$M695</f>
        <v>21</v>
      </c>
      <c r="Q695">
        <f>StoreData!$O695-StoreData!$P695</f>
        <v>9</v>
      </c>
      <c r="R695">
        <f>MONTH(StoreData!$B695)</f>
        <v>9</v>
      </c>
      <c r="S695" t="str">
        <f>IF(StoreData!$R695=9,"August","Sept")</f>
        <v>August</v>
      </c>
    </row>
    <row r="696" spans="1:19" x14ac:dyDescent="0.3">
      <c r="A696">
        <v>88065566049</v>
      </c>
      <c r="B696">
        <v>44085</v>
      </c>
      <c r="C696" t="s">
        <v>652</v>
      </c>
      <c r="D696" t="s">
        <v>1146</v>
      </c>
      <c r="E696" t="s">
        <v>68</v>
      </c>
      <c r="F696" t="s">
        <v>42</v>
      </c>
      <c r="G696" t="s">
        <v>943</v>
      </c>
      <c r="H696" t="s">
        <v>43</v>
      </c>
      <c r="I696" t="s">
        <v>40</v>
      </c>
      <c r="J696" t="s">
        <v>916</v>
      </c>
      <c r="K696" t="s">
        <v>926</v>
      </c>
      <c r="L696">
        <v>20</v>
      </c>
      <c r="M696">
        <v>17</v>
      </c>
      <c r="N696">
        <v>1</v>
      </c>
      <c r="O696">
        <f>StoreData!$N696*StoreData!$L696</f>
        <v>20</v>
      </c>
      <c r="P696">
        <f>StoreData!$N696*StoreData!$M696</f>
        <v>17</v>
      </c>
      <c r="Q696">
        <f>StoreData!$O696-StoreData!$P696</f>
        <v>3</v>
      </c>
      <c r="R696">
        <f>MONTH(StoreData!$B696)</f>
        <v>9</v>
      </c>
      <c r="S696" t="str">
        <f>IF(StoreData!$R696=9,"August","Sept")</f>
        <v>August</v>
      </c>
    </row>
    <row r="697" spans="1:19" x14ac:dyDescent="0.3">
      <c r="A697">
        <v>88065566050</v>
      </c>
      <c r="B697">
        <v>44086</v>
      </c>
      <c r="C697" t="s">
        <v>653</v>
      </c>
      <c r="D697" t="s">
        <v>1146</v>
      </c>
      <c r="E697" t="s">
        <v>70</v>
      </c>
      <c r="F697" t="s">
        <v>38</v>
      </c>
      <c r="G697" t="s">
        <v>944</v>
      </c>
      <c r="H697" t="s">
        <v>39</v>
      </c>
      <c r="I697" t="s">
        <v>40</v>
      </c>
      <c r="J697" t="s">
        <v>917</v>
      </c>
      <c r="K697" t="s">
        <v>926</v>
      </c>
      <c r="L697">
        <v>12</v>
      </c>
      <c r="M697">
        <v>9</v>
      </c>
      <c r="N697">
        <v>1</v>
      </c>
      <c r="O697">
        <f>StoreData!$N697*StoreData!$L697</f>
        <v>12</v>
      </c>
      <c r="P697">
        <f>StoreData!$N697*StoreData!$M697</f>
        <v>9</v>
      </c>
      <c r="Q697">
        <f>StoreData!$O697-StoreData!$P697</f>
        <v>3</v>
      </c>
      <c r="R697">
        <f>MONTH(StoreData!$B697)</f>
        <v>9</v>
      </c>
      <c r="S697" t="str">
        <f>IF(StoreData!$R697=9,"August","Sept")</f>
        <v>August</v>
      </c>
    </row>
    <row r="698" spans="1:19" x14ac:dyDescent="0.3">
      <c r="A698">
        <v>88065566051</v>
      </c>
      <c r="B698">
        <v>44087</v>
      </c>
      <c r="C698" t="s">
        <v>654</v>
      </c>
      <c r="D698" t="s">
        <v>1145</v>
      </c>
      <c r="E698" t="s">
        <v>72</v>
      </c>
      <c r="F698" t="s">
        <v>42</v>
      </c>
      <c r="G698" t="s">
        <v>943</v>
      </c>
      <c r="H698" t="s">
        <v>43</v>
      </c>
      <c r="I698" t="s">
        <v>40</v>
      </c>
      <c r="J698" t="s">
        <v>918</v>
      </c>
      <c r="K698" t="s">
        <v>926</v>
      </c>
      <c r="L698">
        <v>10</v>
      </c>
      <c r="M698">
        <v>7</v>
      </c>
      <c r="N698">
        <v>1</v>
      </c>
      <c r="O698">
        <f>StoreData!$N698*StoreData!$L698</f>
        <v>10</v>
      </c>
      <c r="P698">
        <f>StoreData!$N698*StoreData!$M698</f>
        <v>7</v>
      </c>
      <c r="Q698">
        <f>StoreData!$O698-StoreData!$P698</f>
        <v>3</v>
      </c>
      <c r="R698">
        <f>MONTH(StoreData!$B698)</f>
        <v>9</v>
      </c>
      <c r="S698" t="str">
        <f>IF(StoreData!$R698=9,"August","Sept")</f>
        <v>August</v>
      </c>
    </row>
    <row r="699" spans="1:19" x14ac:dyDescent="0.3">
      <c r="A699">
        <v>88065566052</v>
      </c>
      <c r="B699">
        <v>44088</v>
      </c>
      <c r="C699" t="s">
        <v>655</v>
      </c>
      <c r="D699" t="s">
        <v>1145</v>
      </c>
      <c r="E699" t="s">
        <v>74</v>
      </c>
      <c r="F699" t="s">
        <v>38</v>
      </c>
      <c r="G699" t="s">
        <v>944</v>
      </c>
      <c r="H699" t="s">
        <v>39</v>
      </c>
      <c r="I699" t="s">
        <v>40</v>
      </c>
      <c r="J699" t="s">
        <v>919</v>
      </c>
      <c r="K699" t="s">
        <v>926</v>
      </c>
      <c r="L699">
        <v>15</v>
      </c>
      <c r="M699">
        <v>12</v>
      </c>
      <c r="N699">
        <v>3</v>
      </c>
      <c r="O699">
        <f>StoreData!$N699*StoreData!$L699</f>
        <v>45</v>
      </c>
      <c r="P699">
        <f>StoreData!$N699*StoreData!$M699</f>
        <v>36</v>
      </c>
      <c r="Q699">
        <f>StoreData!$O699-StoreData!$P699</f>
        <v>9</v>
      </c>
      <c r="R699">
        <f>MONTH(StoreData!$B699)</f>
        <v>9</v>
      </c>
      <c r="S699" t="str">
        <f>IF(StoreData!$R699=9,"August","Sept")</f>
        <v>August</v>
      </c>
    </row>
    <row r="700" spans="1:19" x14ac:dyDescent="0.3">
      <c r="A700">
        <v>88065566053</v>
      </c>
      <c r="B700">
        <v>44089</v>
      </c>
      <c r="C700" t="s">
        <v>656</v>
      </c>
      <c r="D700" t="s">
        <v>1145</v>
      </c>
      <c r="E700" t="s">
        <v>76</v>
      </c>
      <c r="F700" t="s">
        <v>45</v>
      </c>
      <c r="G700" t="s">
        <v>943</v>
      </c>
      <c r="H700" t="s">
        <v>46</v>
      </c>
      <c r="I700" t="s">
        <v>40</v>
      </c>
      <c r="J700" t="s">
        <v>920</v>
      </c>
      <c r="K700" t="s">
        <v>926</v>
      </c>
      <c r="L700">
        <v>15</v>
      </c>
      <c r="M700">
        <v>12</v>
      </c>
      <c r="N700">
        <v>4</v>
      </c>
      <c r="O700">
        <f>StoreData!$N700*StoreData!$L700</f>
        <v>60</v>
      </c>
      <c r="P700">
        <f>StoreData!$N700*StoreData!$M700</f>
        <v>48</v>
      </c>
      <c r="Q700">
        <f>StoreData!$O700-StoreData!$P700</f>
        <v>12</v>
      </c>
      <c r="R700">
        <f>MONTH(StoreData!$B700)</f>
        <v>9</v>
      </c>
      <c r="S700" t="str">
        <f>IF(StoreData!$R700=9,"August","Sept")</f>
        <v>August</v>
      </c>
    </row>
    <row r="701" spans="1:19" x14ac:dyDescent="0.3">
      <c r="A701">
        <v>88065566054</v>
      </c>
      <c r="B701">
        <v>44093</v>
      </c>
      <c r="C701" t="s">
        <v>657</v>
      </c>
      <c r="D701" t="s">
        <v>1145</v>
      </c>
      <c r="E701" t="s">
        <v>78</v>
      </c>
      <c r="F701" t="s">
        <v>48</v>
      </c>
      <c r="G701" t="s">
        <v>944</v>
      </c>
      <c r="H701" t="s">
        <v>49</v>
      </c>
      <c r="I701" t="s">
        <v>40</v>
      </c>
      <c r="J701" t="s">
        <v>921</v>
      </c>
      <c r="K701" t="s">
        <v>926</v>
      </c>
      <c r="L701">
        <v>20</v>
      </c>
      <c r="M701">
        <v>17</v>
      </c>
      <c r="N701">
        <v>5</v>
      </c>
      <c r="O701">
        <f>StoreData!$N701*StoreData!$L701</f>
        <v>100</v>
      </c>
      <c r="P701">
        <f>StoreData!$N701*StoreData!$M701</f>
        <v>85</v>
      </c>
      <c r="Q701">
        <f>StoreData!$O701-StoreData!$P701</f>
        <v>15</v>
      </c>
      <c r="R701">
        <f>MONTH(StoreData!$B701)</f>
        <v>9</v>
      </c>
      <c r="S701" t="str">
        <f>IF(StoreData!$R701=9,"August","Sept")</f>
        <v>August</v>
      </c>
    </row>
    <row r="702" spans="1:19" x14ac:dyDescent="0.3">
      <c r="A702">
        <v>88065566055</v>
      </c>
      <c r="B702">
        <v>44092</v>
      </c>
      <c r="C702" t="s">
        <v>658</v>
      </c>
      <c r="D702" t="s">
        <v>1146</v>
      </c>
      <c r="E702" t="s">
        <v>80</v>
      </c>
      <c r="F702" t="s">
        <v>45</v>
      </c>
      <c r="G702" t="s">
        <v>943</v>
      </c>
      <c r="H702" t="s">
        <v>46</v>
      </c>
      <c r="I702" t="s">
        <v>40</v>
      </c>
      <c r="J702" t="s">
        <v>922</v>
      </c>
      <c r="K702" t="s">
        <v>926</v>
      </c>
      <c r="L702">
        <v>12</v>
      </c>
      <c r="M702">
        <v>9</v>
      </c>
      <c r="N702">
        <v>6</v>
      </c>
      <c r="O702">
        <f>StoreData!$N702*StoreData!$L702</f>
        <v>72</v>
      </c>
      <c r="P702">
        <f>StoreData!$N702*StoreData!$M702</f>
        <v>54</v>
      </c>
      <c r="Q702">
        <f>StoreData!$O702-StoreData!$P702</f>
        <v>18</v>
      </c>
      <c r="R702">
        <f>MONTH(StoreData!$B702)</f>
        <v>9</v>
      </c>
      <c r="S702" t="str">
        <f>IF(StoreData!$R702=9,"August","Sept")</f>
        <v>August</v>
      </c>
    </row>
    <row r="703" spans="1:19" x14ac:dyDescent="0.3">
      <c r="A703">
        <v>88065566056</v>
      </c>
      <c r="B703">
        <v>44092</v>
      </c>
      <c r="C703" t="s">
        <v>659</v>
      </c>
      <c r="D703" t="s">
        <v>1146</v>
      </c>
      <c r="E703" t="s">
        <v>82</v>
      </c>
      <c r="F703" t="s">
        <v>48</v>
      </c>
      <c r="G703" t="s">
        <v>944</v>
      </c>
      <c r="H703" t="s">
        <v>49</v>
      </c>
      <c r="I703" t="s">
        <v>40</v>
      </c>
      <c r="J703" t="s">
        <v>923</v>
      </c>
      <c r="K703" t="s">
        <v>926</v>
      </c>
      <c r="L703">
        <v>13</v>
      </c>
      <c r="M703">
        <v>10</v>
      </c>
      <c r="N703">
        <v>7</v>
      </c>
      <c r="O703">
        <f>StoreData!$N703*StoreData!$L703</f>
        <v>91</v>
      </c>
      <c r="P703">
        <f>StoreData!$N703*StoreData!$M703</f>
        <v>70</v>
      </c>
      <c r="Q703">
        <f>StoreData!$O703-StoreData!$P703</f>
        <v>21</v>
      </c>
      <c r="R703">
        <f>MONTH(StoreData!$B703)</f>
        <v>9</v>
      </c>
      <c r="S703" t="str">
        <f>IF(StoreData!$R703=9,"August","Sept")</f>
        <v>August</v>
      </c>
    </row>
    <row r="704" spans="1:19" x14ac:dyDescent="0.3">
      <c r="A704">
        <v>88065566057</v>
      </c>
      <c r="B704">
        <v>44093</v>
      </c>
      <c r="C704" t="s">
        <v>660</v>
      </c>
      <c r="D704" t="s">
        <v>1145</v>
      </c>
      <c r="E704" t="s">
        <v>84</v>
      </c>
      <c r="F704" t="s">
        <v>45</v>
      </c>
      <c r="G704" t="s">
        <v>943</v>
      </c>
      <c r="H704" t="s">
        <v>46</v>
      </c>
      <c r="I704" t="s">
        <v>40</v>
      </c>
      <c r="J704" t="s">
        <v>924</v>
      </c>
      <c r="K704" t="s">
        <v>926</v>
      </c>
      <c r="L704">
        <v>15</v>
      </c>
      <c r="M704">
        <v>12</v>
      </c>
      <c r="N704">
        <v>11</v>
      </c>
      <c r="O704">
        <f>StoreData!$N704*StoreData!$L704</f>
        <v>165</v>
      </c>
      <c r="P704">
        <f>StoreData!$N704*StoreData!$M704</f>
        <v>132</v>
      </c>
      <c r="Q704">
        <f>StoreData!$O704-StoreData!$P704</f>
        <v>33</v>
      </c>
      <c r="R704">
        <f>MONTH(StoreData!$B704)</f>
        <v>9</v>
      </c>
      <c r="S704" t="str">
        <f>IF(StoreData!$R704=9,"August","Sept")</f>
        <v>August</v>
      </c>
    </row>
    <row r="705" spans="1:19" x14ac:dyDescent="0.3">
      <c r="A705">
        <v>88065566058</v>
      </c>
      <c r="B705">
        <v>44094</v>
      </c>
      <c r="C705" t="s">
        <v>661</v>
      </c>
      <c r="D705" t="s">
        <v>1146</v>
      </c>
      <c r="E705" t="s">
        <v>86</v>
      </c>
      <c r="F705" t="s">
        <v>48</v>
      </c>
      <c r="G705" t="s">
        <v>944</v>
      </c>
      <c r="H705" t="s">
        <v>49</v>
      </c>
      <c r="I705" t="s">
        <v>40</v>
      </c>
      <c r="J705" t="s">
        <v>925</v>
      </c>
      <c r="K705" t="s">
        <v>926</v>
      </c>
      <c r="L705">
        <v>14</v>
      </c>
      <c r="M705">
        <v>11</v>
      </c>
      <c r="N705">
        <v>2</v>
      </c>
      <c r="O705">
        <f>StoreData!$N705*StoreData!$L705</f>
        <v>28</v>
      </c>
      <c r="P705">
        <f>StoreData!$N705*StoreData!$M705</f>
        <v>22</v>
      </c>
      <c r="Q705">
        <f>StoreData!$O705-StoreData!$P705</f>
        <v>6</v>
      </c>
      <c r="R705">
        <f>MONTH(StoreData!$B705)</f>
        <v>9</v>
      </c>
      <c r="S705" t="str">
        <f>IF(StoreData!$R705=9,"August","Sept")</f>
        <v>August</v>
      </c>
    </row>
    <row r="706" spans="1:19" x14ac:dyDescent="0.3">
      <c r="A706">
        <v>88065566059</v>
      </c>
      <c r="B706">
        <v>44095</v>
      </c>
      <c r="C706" t="s">
        <v>662</v>
      </c>
      <c r="D706" t="s">
        <v>1145</v>
      </c>
      <c r="E706" t="s">
        <v>88</v>
      </c>
      <c r="F706" t="s">
        <v>45</v>
      </c>
      <c r="G706" t="s">
        <v>943</v>
      </c>
      <c r="H706" t="s">
        <v>46</v>
      </c>
      <c r="I706" t="s">
        <v>40</v>
      </c>
      <c r="J706" t="s">
        <v>938</v>
      </c>
      <c r="K706" t="s">
        <v>926</v>
      </c>
      <c r="L706">
        <v>30</v>
      </c>
      <c r="M706">
        <v>27</v>
      </c>
      <c r="N706">
        <v>3</v>
      </c>
      <c r="O706">
        <f>StoreData!$N706*StoreData!$L706</f>
        <v>90</v>
      </c>
      <c r="P706">
        <f>StoreData!$N706*StoreData!$M706</f>
        <v>81</v>
      </c>
      <c r="Q706">
        <f>StoreData!$O706-StoreData!$P706</f>
        <v>9</v>
      </c>
      <c r="R706">
        <f>MONTH(StoreData!$B706)</f>
        <v>9</v>
      </c>
      <c r="S706" t="str">
        <f>IF(StoreData!$R706=9,"August","Sept")</f>
        <v>August</v>
      </c>
    </row>
    <row r="707" spans="1:19" x14ac:dyDescent="0.3">
      <c r="A707">
        <v>88065566060</v>
      </c>
      <c r="B707">
        <v>44096</v>
      </c>
      <c r="C707" t="s">
        <v>663</v>
      </c>
      <c r="D707" t="s">
        <v>1145</v>
      </c>
      <c r="E707" t="s">
        <v>90</v>
      </c>
      <c r="F707" t="s">
        <v>48</v>
      </c>
      <c r="G707" t="s">
        <v>944</v>
      </c>
      <c r="H707" t="s">
        <v>49</v>
      </c>
      <c r="I707" t="s">
        <v>40</v>
      </c>
      <c r="J707" t="s">
        <v>939</v>
      </c>
      <c r="K707" t="s">
        <v>926</v>
      </c>
      <c r="L707">
        <v>16</v>
      </c>
      <c r="M707">
        <v>13</v>
      </c>
      <c r="N707">
        <v>5</v>
      </c>
      <c r="O707">
        <f>StoreData!$N707*StoreData!$L707</f>
        <v>80</v>
      </c>
      <c r="P707">
        <f>StoreData!$N707*StoreData!$M707</f>
        <v>65</v>
      </c>
      <c r="Q707">
        <f>StoreData!$O707-StoreData!$P707</f>
        <v>15</v>
      </c>
      <c r="R707">
        <f>MONTH(StoreData!$B707)</f>
        <v>9</v>
      </c>
      <c r="S707" t="str">
        <f>IF(StoreData!$R707=9,"August","Sept")</f>
        <v>August</v>
      </c>
    </row>
    <row r="708" spans="1:19" x14ac:dyDescent="0.3">
      <c r="A708">
        <v>88065566061</v>
      </c>
      <c r="B708">
        <v>44097</v>
      </c>
      <c r="C708" t="s">
        <v>664</v>
      </c>
      <c r="D708" t="s">
        <v>1145</v>
      </c>
      <c r="E708" t="s">
        <v>92</v>
      </c>
      <c r="F708" t="s">
        <v>45</v>
      </c>
      <c r="G708" t="s">
        <v>943</v>
      </c>
      <c r="H708" t="s">
        <v>46</v>
      </c>
      <c r="I708" t="s">
        <v>40</v>
      </c>
      <c r="J708" t="s">
        <v>927</v>
      </c>
      <c r="K708" t="s">
        <v>941</v>
      </c>
      <c r="L708">
        <v>9</v>
      </c>
      <c r="M708">
        <v>6</v>
      </c>
      <c r="N708">
        <v>2</v>
      </c>
      <c r="O708">
        <f>StoreData!$N708*StoreData!$L708</f>
        <v>18</v>
      </c>
      <c r="P708">
        <f>StoreData!$N708*StoreData!$M708</f>
        <v>12</v>
      </c>
      <c r="Q708">
        <f>StoreData!$O708-StoreData!$P708</f>
        <v>6</v>
      </c>
      <c r="R708">
        <f>MONTH(StoreData!$B708)</f>
        <v>9</v>
      </c>
      <c r="S708" t="str">
        <f>IF(StoreData!$R708=9,"August","Sept")</f>
        <v>August</v>
      </c>
    </row>
    <row r="709" spans="1:19" x14ac:dyDescent="0.3">
      <c r="A709">
        <v>88065566062</v>
      </c>
      <c r="B709">
        <v>44098</v>
      </c>
      <c r="C709" t="s">
        <v>665</v>
      </c>
      <c r="D709" t="s">
        <v>1146</v>
      </c>
      <c r="E709" t="s">
        <v>94</v>
      </c>
      <c r="F709" t="s">
        <v>48</v>
      </c>
      <c r="G709" t="s">
        <v>944</v>
      </c>
      <c r="H709" t="s">
        <v>49</v>
      </c>
      <c r="I709" t="s">
        <v>40</v>
      </c>
      <c r="J709" t="s">
        <v>928</v>
      </c>
      <c r="K709" t="s">
        <v>941</v>
      </c>
      <c r="L709">
        <v>5</v>
      </c>
      <c r="M709">
        <v>2</v>
      </c>
      <c r="N709">
        <v>1</v>
      </c>
      <c r="O709">
        <f>StoreData!$N709*StoreData!$L709</f>
        <v>5</v>
      </c>
      <c r="P709">
        <f>StoreData!$N709*StoreData!$M709</f>
        <v>2</v>
      </c>
      <c r="Q709">
        <f>StoreData!$O709-StoreData!$P709</f>
        <v>3</v>
      </c>
      <c r="R709">
        <f>MONTH(StoreData!$B709)</f>
        <v>9</v>
      </c>
      <c r="S709" t="str">
        <f>IF(StoreData!$R709=9,"August","Sept")</f>
        <v>August</v>
      </c>
    </row>
    <row r="710" spans="1:19" x14ac:dyDescent="0.3">
      <c r="A710">
        <v>88065566063</v>
      </c>
      <c r="B710">
        <v>44099</v>
      </c>
      <c r="C710" t="s">
        <v>666</v>
      </c>
      <c r="D710" t="s">
        <v>1145</v>
      </c>
      <c r="E710" t="s">
        <v>96</v>
      </c>
      <c r="F710" t="s">
        <v>45</v>
      </c>
      <c r="G710" t="s">
        <v>943</v>
      </c>
      <c r="H710" t="s">
        <v>46</v>
      </c>
      <c r="I710" t="s">
        <v>40</v>
      </c>
      <c r="J710" t="s">
        <v>929</v>
      </c>
      <c r="K710" t="s">
        <v>941</v>
      </c>
      <c r="L710">
        <v>18</v>
      </c>
      <c r="M710">
        <v>15</v>
      </c>
      <c r="N710">
        <v>6</v>
      </c>
      <c r="O710">
        <f>StoreData!$N710*StoreData!$L710</f>
        <v>108</v>
      </c>
      <c r="P710">
        <f>StoreData!$N710*StoreData!$M710</f>
        <v>90</v>
      </c>
      <c r="Q710">
        <f>StoreData!$O710-StoreData!$P710</f>
        <v>18</v>
      </c>
      <c r="R710">
        <f>MONTH(StoreData!$B710)</f>
        <v>9</v>
      </c>
      <c r="S710" t="str">
        <f>IF(StoreData!$R710=9,"August","Sept")</f>
        <v>August</v>
      </c>
    </row>
    <row r="711" spans="1:19" x14ac:dyDescent="0.3">
      <c r="A711">
        <v>88065566064</v>
      </c>
      <c r="B711">
        <v>44103</v>
      </c>
      <c r="C711" t="s">
        <v>667</v>
      </c>
      <c r="D711" t="s">
        <v>1146</v>
      </c>
      <c r="E711" t="s">
        <v>16</v>
      </c>
      <c r="F711" t="s">
        <v>48</v>
      </c>
      <c r="G711" t="s">
        <v>944</v>
      </c>
      <c r="H711" t="s">
        <v>49</v>
      </c>
      <c r="I711" t="s">
        <v>40</v>
      </c>
      <c r="J711" t="s">
        <v>930</v>
      </c>
      <c r="K711" t="s">
        <v>941</v>
      </c>
      <c r="L711">
        <v>10</v>
      </c>
      <c r="M711">
        <v>7</v>
      </c>
      <c r="N711">
        <v>9</v>
      </c>
      <c r="O711">
        <f>StoreData!$N711*StoreData!$L711</f>
        <v>90</v>
      </c>
      <c r="P711">
        <f>StoreData!$N711*StoreData!$M711</f>
        <v>63</v>
      </c>
      <c r="Q711">
        <f>StoreData!$O711-StoreData!$P711</f>
        <v>27</v>
      </c>
      <c r="R711">
        <f>MONTH(StoreData!$B711)</f>
        <v>9</v>
      </c>
      <c r="S711" t="str">
        <f>IF(StoreData!$R711=9,"August","Sept")</f>
        <v>August</v>
      </c>
    </row>
    <row r="712" spans="1:19" x14ac:dyDescent="0.3">
      <c r="A712">
        <v>88065566065</v>
      </c>
      <c r="B712">
        <v>44102</v>
      </c>
      <c r="C712" t="s">
        <v>668</v>
      </c>
      <c r="D712" t="s">
        <v>1146</v>
      </c>
      <c r="E712" t="s">
        <v>17</v>
      </c>
      <c r="F712" t="s">
        <v>45</v>
      </c>
      <c r="G712" t="s">
        <v>943</v>
      </c>
      <c r="H712" t="s">
        <v>46</v>
      </c>
      <c r="I712" t="s">
        <v>40</v>
      </c>
      <c r="J712" t="s">
        <v>931</v>
      </c>
      <c r="K712" t="s">
        <v>941</v>
      </c>
      <c r="L712">
        <v>20</v>
      </c>
      <c r="M712">
        <v>17</v>
      </c>
      <c r="N712">
        <v>10</v>
      </c>
      <c r="O712">
        <f>StoreData!$N712*StoreData!$L712</f>
        <v>200</v>
      </c>
      <c r="P712">
        <f>StoreData!$N712*StoreData!$M712</f>
        <v>170</v>
      </c>
      <c r="Q712">
        <f>StoreData!$O712-StoreData!$P712</f>
        <v>30</v>
      </c>
      <c r="R712">
        <f>MONTH(StoreData!$B712)</f>
        <v>9</v>
      </c>
      <c r="S712" t="str">
        <f>IF(StoreData!$R712=9,"August","Sept")</f>
        <v>August</v>
      </c>
    </row>
    <row r="713" spans="1:19" x14ac:dyDescent="0.3">
      <c r="A713">
        <v>88065566066</v>
      </c>
      <c r="B713">
        <v>44102</v>
      </c>
      <c r="C713" t="s">
        <v>669</v>
      </c>
      <c r="D713" t="s">
        <v>1145</v>
      </c>
      <c r="E713" t="s">
        <v>18</v>
      </c>
      <c r="F713" t="s">
        <v>48</v>
      </c>
      <c r="G713" t="s">
        <v>944</v>
      </c>
      <c r="H713" t="s">
        <v>49</v>
      </c>
      <c r="I713" t="s">
        <v>40</v>
      </c>
      <c r="J713" t="s">
        <v>932</v>
      </c>
      <c r="K713" t="s">
        <v>941</v>
      </c>
      <c r="L713">
        <v>70</v>
      </c>
      <c r="M713">
        <v>67</v>
      </c>
      <c r="N713">
        <v>3</v>
      </c>
      <c r="O713">
        <f>StoreData!$N713*StoreData!$L713</f>
        <v>210</v>
      </c>
      <c r="P713">
        <f>StoreData!$N713*StoreData!$M713</f>
        <v>201</v>
      </c>
      <c r="Q713">
        <f>StoreData!$O713-StoreData!$P713</f>
        <v>9</v>
      </c>
      <c r="R713">
        <f>MONTH(StoreData!$B713)</f>
        <v>9</v>
      </c>
      <c r="S713" t="str">
        <f>IF(StoreData!$R713=9,"August","Sept")</f>
        <v>August</v>
      </c>
    </row>
    <row r="714" spans="1:19" x14ac:dyDescent="0.3">
      <c r="A714">
        <v>88065566067</v>
      </c>
      <c r="B714">
        <v>44103</v>
      </c>
      <c r="C714" t="s">
        <v>670</v>
      </c>
      <c r="D714" t="s">
        <v>1146</v>
      </c>
      <c r="E714" t="s">
        <v>19</v>
      </c>
      <c r="F714" t="s">
        <v>45</v>
      </c>
      <c r="G714" t="s">
        <v>943</v>
      </c>
      <c r="H714" t="s">
        <v>46</v>
      </c>
      <c r="I714" t="s">
        <v>40</v>
      </c>
      <c r="J714" t="s">
        <v>940</v>
      </c>
      <c r="K714" t="s">
        <v>941</v>
      </c>
      <c r="L714">
        <v>15</v>
      </c>
      <c r="M714">
        <v>12</v>
      </c>
      <c r="N714">
        <v>4</v>
      </c>
      <c r="O714">
        <f>StoreData!$N714*StoreData!$L714</f>
        <v>60</v>
      </c>
      <c r="P714">
        <f>StoreData!$N714*StoreData!$M714</f>
        <v>48</v>
      </c>
      <c r="Q714">
        <f>StoreData!$O714-StoreData!$P714</f>
        <v>12</v>
      </c>
      <c r="R714">
        <f>MONTH(StoreData!$B714)</f>
        <v>9</v>
      </c>
      <c r="S714" t="str">
        <f>IF(StoreData!$R714=9,"August","Sept")</f>
        <v>August</v>
      </c>
    </row>
    <row r="715" spans="1:19" x14ac:dyDescent="0.3">
      <c r="A715">
        <v>88065566068</v>
      </c>
      <c r="B715">
        <v>44058</v>
      </c>
      <c r="C715" t="s">
        <v>671</v>
      </c>
      <c r="D715" t="s">
        <v>1146</v>
      </c>
      <c r="E715" t="s">
        <v>20</v>
      </c>
      <c r="F715" t="s">
        <v>48</v>
      </c>
      <c r="G715" t="s">
        <v>944</v>
      </c>
      <c r="H715" t="s">
        <v>49</v>
      </c>
      <c r="I715" t="s">
        <v>40</v>
      </c>
      <c r="J715" t="s">
        <v>933</v>
      </c>
      <c r="K715" t="s">
        <v>941</v>
      </c>
      <c r="L715">
        <v>12</v>
      </c>
      <c r="M715">
        <v>9</v>
      </c>
      <c r="N715">
        <v>5</v>
      </c>
      <c r="O715">
        <f>StoreData!$N715*StoreData!$L715</f>
        <v>60</v>
      </c>
      <c r="P715">
        <f>StoreData!$N715*StoreData!$M715</f>
        <v>45</v>
      </c>
      <c r="Q715">
        <f>StoreData!$O715-StoreData!$P715</f>
        <v>15</v>
      </c>
      <c r="R715">
        <f>MONTH(StoreData!$B715)</f>
        <v>8</v>
      </c>
      <c r="S715" t="str">
        <f>IF(StoreData!$R715=9,"August","Sept")</f>
        <v>Sept</v>
      </c>
    </row>
    <row r="716" spans="1:19" x14ac:dyDescent="0.3">
      <c r="A716">
        <v>88065566069</v>
      </c>
      <c r="B716">
        <v>44062</v>
      </c>
      <c r="C716" t="s">
        <v>672</v>
      </c>
      <c r="D716" t="s">
        <v>1145</v>
      </c>
      <c r="E716" t="s">
        <v>1</v>
      </c>
      <c r="F716" t="s">
        <v>45</v>
      </c>
      <c r="G716" t="s">
        <v>943</v>
      </c>
      <c r="H716" t="s">
        <v>46</v>
      </c>
      <c r="I716" t="s">
        <v>40</v>
      </c>
      <c r="J716" t="s">
        <v>934</v>
      </c>
      <c r="K716" t="s">
        <v>941</v>
      </c>
      <c r="L716">
        <v>18</v>
      </c>
      <c r="M716">
        <v>15</v>
      </c>
      <c r="N716">
        <v>6</v>
      </c>
      <c r="O716">
        <f>StoreData!$N716*StoreData!$L716</f>
        <v>108</v>
      </c>
      <c r="P716">
        <f>StoreData!$N716*StoreData!$M716</f>
        <v>90</v>
      </c>
      <c r="Q716">
        <f>StoreData!$O716-StoreData!$P716</f>
        <v>18</v>
      </c>
      <c r="R716">
        <f>MONTH(StoreData!$B716)</f>
        <v>8</v>
      </c>
      <c r="S716" t="str">
        <f>IF(StoreData!$R716=9,"August","Sept")</f>
        <v>Sept</v>
      </c>
    </row>
    <row r="717" spans="1:19" x14ac:dyDescent="0.3">
      <c r="A717">
        <v>88065566070</v>
      </c>
      <c r="B717">
        <v>44061</v>
      </c>
      <c r="C717" t="s">
        <v>673</v>
      </c>
      <c r="D717" t="s">
        <v>1145</v>
      </c>
      <c r="E717" t="s">
        <v>2</v>
      </c>
      <c r="F717" t="s">
        <v>48</v>
      </c>
      <c r="G717" t="s">
        <v>944</v>
      </c>
      <c r="H717" t="s">
        <v>49</v>
      </c>
      <c r="I717" t="s">
        <v>40</v>
      </c>
      <c r="J717" t="s">
        <v>935</v>
      </c>
      <c r="K717" t="s">
        <v>941</v>
      </c>
      <c r="L717">
        <v>23</v>
      </c>
      <c r="M717">
        <v>20</v>
      </c>
      <c r="N717">
        <v>3</v>
      </c>
      <c r="O717">
        <f>StoreData!$N717*StoreData!$L717</f>
        <v>69</v>
      </c>
      <c r="P717">
        <f>StoreData!$N717*StoreData!$M717</f>
        <v>60</v>
      </c>
      <c r="Q717">
        <f>StoreData!$O717-StoreData!$P717</f>
        <v>9</v>
      </c>
      <c r="R717">
        <f>MONTH(StoreData!$B717)</f>
        <v>8</v>
      </c>
      <c r="S717" t="str">
        <f>IF(StoreData!$R717=9,"August","Sept")</f>
        <v>Sept</v>
      </c>
    </row>
    <row r="718" spans="1:19" x14ac:dyDescent="0.3">
      <c r="A718">
        <v>88065566071</v>
      </c>
      <c r="B718">
        <v>44061</v>
      </c>
      <c r="C718" t="s">
        <v>674</v>
      </c>
      <c r="D718" t="s">
        <v>1146</v>
      </c>
      <c r="E718" t="s">
        <v>3</v>
      </c>
      <c r="F718" t="s">
        <v>45</v>
      </c>
      <c r="G718" t="s">
        <v>943</v>
      </c>
      <c r="H718" t="s">
        <v>46</v>
      </c>
      <c r="I718" t="s">
        <v>40</v>
      </c>
      <c r="J718" t="s">
        <v>936</v>
      </c>
      <c r="K718" t="s">
        <v>941</v>
      </c>
      <c r="L718">
        <v>9</v>
      </c>
      <c r="M718">
        <v>6</v>
      </c>
      <c r="N718">
        <v>7</v>
      </c>
      <c r="O718">
        <f>StoreData!$N718*StoreData!$L718</f>
        <v>63</v>
      </c>
      <c r="P718">
        <f>StoreData!$N718*StoreData!$M718</f>
        <v>42</v>
      </c>
      <c r="Q718">
        <f>StoreData!$O718-StoreData!$P718</f>
        <v>21</v>
      </c>
      <c r="R718">
        <f>MONTH(StoreData!$B718)</f>
        <v>8</v>
      </c>
      <c r="S718" t="str">
        <f>IF(StoreData!$R718=9,"August","Sept")</f>
        <v>Sept</v>
      </c>
    </row>
    <row r="719" spans="1:19" x14ac:dyDescent="0.3">
      <c r="A719">
        <v>88065566072</v>
      </c>
      <c r="B719">
        <v>44062</v>
      </c>
      <c r="C719" t="s">
        <v>675</v>
      </c>
      <c r="D719" t="s">
        <v>1145</v>
      </c>
      <c r="E719" t="s">
        <v>4</v>
      </c>
      <c r="F719" t="s">
        <v>48</v>
      </c>
      <c r="G719" t="s">
        <v>944</v>
      </c>
      <c r="H719" t="s">
        <v>49</v>
      </c>
      <c r="I719" t="s">
        <v>40</v>
      </c>
      <c r="J719" t="s">
        <v>937</v>
      </c>
      <c r="K719" t="s">
        <v>941</v>
      </c>
      <c r="L719">
        <v>18</v>
      </c>
      <c r="M719">
        <v>15</v>
      </c>
      <c r="N719">
        <v>5</v>
      </c>
      <c r="O719">
        <f>StoreData!$N719*StoreData!$L719</f>
        <v>90</v>
      </c>
      <c r="P719">
        <f>StoreData!$N719*StoreData!$M719</f>
        <v>75</v>
      </c>
      <c r="Q719">
        <f>StoreData!$O719-StoreData!$P719</f>
        <v>15</v>
      </c>
      <c r="R719">
        <f>MONTH(StoreData!$B719)</f>
        <v>8</v>
      </c>
      <c r="S719" t="str">
        <f>IF(StoreData!$R719=9,"August","Sept")</f>
        <v>Sept</v>
      </c>
    </row>
    <row r="720" spans="1:19" x14ac:dyDescent="0.3">
      <c r="A720">
        <v>88065566073</v>
      </c>
      <c r="B720">
        <v>44063</v>
      </c>
      <c r="C720" t="s">
        <v>676</v>
      </c>
      <c r="D720" t="s">
        <v>1145</v>
      </c>
      <c r="E720" t="s">
        <v>8</v>
      </c>
      <c r="F720" t="s">
        <v>38</v>
      </c>
      <c r="G720" t="s">
        <v>944</v>
      </c>
      <c r="H720" t="s">
        <v>39</v>
      </c>
      <c r="I720" t="s">
        <v>40</v>
      </c>
      <c r="J720" t="s">
        <v>908</v>
      </c>
      <c r="K720" t="s">
        <v>926</v>
      </c>
      <c r="L720">
        <v>52</v>
      </c>
      <c r="M720">
        <v>49</v>
      </c>
      <c r="N720">
        <v>8</v>
      </c>
      <c r="O720">
        <f>StoreData!$N720*StoreData!$L720</f>
        <v>416</v>
      </c>
      <c r="P720">
        <f>StoreData!$N720*StoreData!$M720</f>
        <v>392</v>
      </c>
      <c r="Q720">
        <f>StoreData!$O720-StoreData!$P720</f>
        <v>24</v>
      </c>
      <c r="R720">
        <f>MONTH(StoreData!$B720)</f>
        <v>8</v>
      </c>
      <c r="S720" t="str">
        <f>IF(StoreData!$R720=9,"August","Sept")</f>
        <v>Sept</v>
      </c>
    </row>
    <row r="721" spans="1:19" x14ac:dyDescent="0.3">
      <c r="A721">
        <v>88065566074</v>
      </c>
      <c r="B721">
        <v>44064</v>
      </c>
      <c r="C721" t="s">
        <v>677</v>
      </c>
      <c r="D721" t="s">
        <v>1145</v>
      </c>
      <c r="E721" t="s">
        <v>9</v>
      </c>
      <c r="F721" t="s">
        <v>42</v>
      </c>
      <c r="G721" t="s">
        <v>943</v>
      </c>
      <c r="H721" t="s">
        <v>43</v>
      </c>
      <c r="I721" t="s">
        <v>40</v>
      </c>
      <c r="J721" t="s">
        <v>927</v>
      </c>
      <c r="K721" t="s">
        <v>941</v>
      </c>
      <c r="L721">
        <v>9</v>
      </c>
      <c r="M721">
        <v>6</v>
      </c>
      <c r="N721">
        <v>9</v>
      </c>
      <c r="O721">
        <f>StoreData!$N721*StoreData!$L721</f>
        <v>81</v>
      </c>
      <c r="P721">
        <f>StoreData!$N721*StoreData!$M721</f>
        <v>54</v>
      </c>
      <c r="Q721">
        <f>StoreData!$O721-StoreData!$P721</f>
        <v>27</v>
      </c>
      <c r="R721">
        <f>MONTH(StoreData!$B721)</f>
        <v>8</v>
      </c>
      <c r="S721" t="str">
        <f>IF(StoreData!$R721=9,"August","Sept")</f>
        <v>Sept</v>
      </c>
    </row>
    <row r="722" spans="1:19" x14ac:dyDescent="0.3">
      <c r="A722">
        <v>88065566075</v>
      </c>
      <c r="B722">
        <v>44065</v>
      </c>
      <c r="C722" t="s">
        <v>678</v>
      </c>
      <c r="D722" t="s">
        <v>1145</v>
      </c>
      <c r="E722" t="s">
        <v>16</v>
      </c>
      <c r="F722" t="s">
        <v>45</v>
      </c>
      <c r="G722" t="s">
        <v>943</v>
      </c>
      <c r="H722" t="s">
        <v>46</v>
      </c>
      <c r="I722" t="s">
        <v>40</v>
      </c>
      <c r="J722" t="s">
        <v>928</v>
      </c>
      <c r="K722" t="s">
        <v>941</v>
      </c>
      <c r="L722">
        <v>5</v>
      </c>
      <c r="M722">
        <v>2</v>
      </c>
      <c r="N722">
        <v>2</v>
      </c>
      <c r="O722">
        <f>StoreData!$N722*StoreData!$L722</f>
        <v>10</v>
      </c>
      <c r="P722">
        <f>StoreData!$N722*StoreData!$M722</f>
        <v>4</v>
      </c>
      <c r="Q722">
        <f>StoreData!$O722-StoreData!$P722</f>
        <v>6</v>
      </c>
      <c r="R722">
        <f>MONTH(StoreData!$B722)</f>
        <v>8</v>
      </c>
      <c r="S722" t="str">
        <f>IF(StoreData!$R722=9,"August","Sept")</f>
        <v>Sept</v>
      </c>
    </row>
    <row r="723" spans="1:19" x14ac:dyDescent="0.3">
      <c r="A723">
        <v>88065566076</v>
      </c>
      <c r="B723">
        <v>44066</v>
      </c>
      <c r="C723" t="s">
        <v>679</v>
      </c>
      <c r="D723" t="s">
        <v>1145</v>
      </c>
      <c r="E723" t="s">
        <v>17</v>
      </c>
      <c r="F723" t="s">
        <v>48</v>
      </c>
      <c r="G723" t="s">
        <v>944</v>
      </c>
      <c r="H723" t="s">
        <v>49</v>
      </c>
      <c r="I723" t="s">
        <v>40</v>
      </c>
      <c r="J723" t="s">
        <v>909</v>
      </c>
      <c r="K723" t="s">
        <v>926</v>
      </c>
      <c r="L723">
        <v>14</v>
      </c>
      <c r="M723">
        <v>11</v>
      </c>
      <c r="N723">
        <v>5</v>
      </c>
      <c r="O723">
        <f>StoreData!$N723*StoreData!$L723</f>
        <v>70</v>
      </c>
      <c r="P723">
        <f>StoreData!$N723*StoreData!$M723</f>
        <v>55</v>
      </c>
      <c r="Q723">
        <f>StoreData!$O723-StoreData!$P723</f>
        <v>15</v>
      </c>
      <c r="R723">
        <f>MONTH(StoreData!$B723)</f>
        <v>8</v>
      </c>
      <c r="S723" t="str">
        <f>IF(StoreData!$R723=9,"August","Sept")</f>
        <v>Sept</v>
      </c>
    </row>
    <row r="724" spans="1:19" x14ac:dyDescent="0.3">
      <c r="A724">
        <v>88065566077</v>
      </c>
      <c r="B724">
        <v>44067</v>
      </c>
      <c r="C724" t="s">
        <v>680</v>
      </c>
      <c r="D724" t="s">
        <v>1145</v>
      </c>
      <c r="E724" t="s">
        <v>18</v>
      </c>
      <c r="F724" t="s">
        <v>38</v>
      </c>
      <c r="G724" t="s">
        <v>944</v>
      </c>
      <c r="H724" t="s">
        <v>39</v>
      </c>
      <c r="I724" t="s">
        <v>40</v>
      </c>
      <c r="J724" t="s">
        <v>910</v>
      </c>
      <c r="K724" t="s">
        <v>926</v>
      </c>
      <c r="L724">
        <v>6</v>
      </c>
      <c r="M724">
        <v>3</v>
      </c>
      <c r="N724">
        <v>7</v>
      </c>
      <c r="O724">
        <f>StoreData!$N724*StoreData!$L724</f>
        <v>42</v>
      </c>
      <c r="P724">
        <f>StoreData!$N724*StoreData!$M724</f>
        <v>21</v>
      </c>
      <c r="Q724">
        <f>StoreData!$O724-StoreData!$P724</f>
        <v>21</v>
      </c>
      <c r="R724">
        <f>MONTH(StoreData!$B724)</f>
        <v>8</v>
      </c>
      <c r="S724" t="str">
        <f>IF(StoreData!$R724=9,"August","Sept")</f>
        <v>Sept</v>
      </c>
    </row>
    <row r="725" spans="1:19" x14ac:dyDescent="0.3">
      <c r="A725">
        <v>88065566078</v>
      </c>
      <c r="B725">
        <v>44068</v>
      </c>
      <c r="C725" t="s">
        <v>681</v>
      </c>
      <c r="D725" t="s">
        <v>1146</v>
      </c>
      <c r="E725" t="s">
        <v>9</v>
      </c>
      <c r="F725" t="s">
        <v>42</v>
      </c>
      <c r="G725" t="s">
        <v>943</v>
      </c>
      <c r="H725" t="s">
        <v>43</v>
      </c>
      <c r="I725" t="s">
        <v>40</v>
      </c>
      <c r="J725" t="s">
        <v>930</v>
      </c>
      <c r="K725" t="s">
        <v>941</v>
      </c>
      <c r="L725">
        <v>10</v>
      </c>
      <c r="M725">
        <v>7</v>
      </c>
      <c r="N725">
        <v>7</v>
      </c>
      <c r="O725">
        <f>StoreData!$N725*StoreData!$L725</f>
        <v>70</v>
      </c>
      <c r="P725">
        <f>StoreData!$N725*StoreData!$M725</f>
        <v>49</v>
      </c>
      <c r="Q725">
        <f>StoreData!$O725-StoreData!$P725</f>
        <v>21</v>
      </c>
      <c r="R725">
        <f>MONTH(StoreData!$B725)</f>
        <v>8</v>
      </c>
      <c r="S725" t="str">
        <f>IF(StoreData!$R725=9,"August","Sept")</f>
        <v>Sept</v>
      </c>
    </row>
    <row r="726" spans="1:19" x14ac:dyDescent="0.3">
      <c r="A726">
        <v>88065566079</v>
      </c>
      <c r="B726">
        <v>44072</v>
      </c>
      <c r="C726" t="s">
        <v>682</v>
      </c>
      <c r="D726" t="s">
        <v>1145</v>
      </c>
      <c r="E726" t="s">
        <v>10</v>
      </c>
      <c r="F726" t="s">
        <v>45</v>
      </c>
      <c r="G726" t="s">
        <v>943</v>
      </c>
      <c r="H726" t="s">
        <v>46</v>
      </c>
      <c r="I726" t="s">
        <v>40</v>
      </c>
      <c r="J726" t="s">
        <v>911</v>
      </c>
      <c r="K726" t="s">
        <v>926</v>
      </c>
      <c r="L726">
        <v>13</v>
      </c>
      <c r="M726">
        <v>10</v>
      </c>
      <c r="N726">
        <v>15</v>
      </c>
      <c r="O726">
        <f>StoreData!$N726*StoreData!$L726</f>
        <v>195</v>
      </c>
      <c r="P726">
        <f>StoreData!$N726*StoreData!$M726</f>
        <v>150</v>
      </c>
      <c r="Q726">
        <f>StoreData!$O726-StoreData!$P726</f>
        <v>45</v>
      </c>
      <c r="R726">
        <f>MONTH(StoreData!$B726)</f>
        <v>8</v>
      </c>
      <c r="S726" t="str">
        <f>IF(StoreData!$R726=9,"August","Sept")</f>
        <v>Sept</v>
      </c>
    </row>
    <row r="727" spans="1:19" x14ac:dyDescent="0.3">
      <c r="A727">
        <v>88065566080</v>
      </c>
      <c r="B727">
        <v>44071</v>
      </c>
      <c r="C727" t="s">
        <v>683</v>
      </c>
      <c r="D727" t="s">
        <v>1145</v>
      </c>
      <c r="E727" t="s">
        <v>11</v>
      </c>
      <c r="F727" t="s">
        <v>48</v>
      </c>
      <c r="G727" t="s">
        <v>944</v>
      </c>
      <c r="H727" t="s">
        <v>49</v>
      </c>
      <c r="I727" t="s">
        <v>40</v>
      </c>
      <c r="J727" t="s">
        <v>931</v>
      </c>
      <c r="K727" t="s">
        <v>941</v>
      </c>
      <c r="L727">
        <v>20</v>
      </c>
      <c r="M727">
        <v>17</v>
      </c>
      <c r="N727">
        <v>3</v>
      </c>
      <c r="O727">
        <f>StoreData!$N727*StoreData!$L727</f>
        <v>60</v>
      </c>
      <c r="P727">
        <f>StoreData!$N727*StoreData!$M727</f>
        <v>51</v>
      </c>
      <c r="Q727">
        <f>StoreData!$O727-StoreData!$P727</f>
        <v>9</v>
      </c>
      <c r="R727">
        <f>MONTH(StoreData!$B727)</f>
        <v>8</v>
      </c>
      <c r="S727" t="str">
        <f>IF(StoreData!$R727=9,"August","Sept")</f>
        <v>Sept</v>
      </c>
    </row>
    <row r="728" spans="1:19" x14ac:dyDescent="0.3">
      <c r="A728">
        <v>88065566081</v>
      </c>
      <c r="B728">
        <v>44071</v>
      </c>
      <c r="C728" t="s">
        <v>684</v>
      </c>
      <c r="D728" t="s">
        <v>1146</v>
      </c>
      <c r="E728" t="s">
        <v>12</v>
      </c>
      <c r="F728" t="s">
        <v>38</v>
      </c>
      <c r="G728" t="s">
        <v>944</v>
      </c>
      <c r="H728" t="s">
        <v>39</v>
      </c>
      <c r="I728" t="s">
        <v>40</v>
      </c>
      <c r="J728" t="s">
        <v>912</v>
      </c>
      <c r="K728" t="s">
        <v>926</v>
      </c>
      <c r="L728">
        <v>15</v>
      </c>
      <c r="M728">
        <v>12</v>
      </c>
      <c r="N728">
        <v>6</v>
      </c>
      <c r="O728">
        <f>StoreData!$N728*StoreData!$L728</f>
        <v>90</v>
      </c>
      <c r="P728">
        <f>StoreData!$N728*StoreData!$M728</f>
        <v>72</v>
      </c>
      <c r="Q728">
        <f>StoreData!$O728-StoreData!$P728</f>
        <v>18</v>
      </c>
      <c r="R728">
        <f>MONTH(StoreData!$B728)</f>
        <v>8</v>
      </c>
      <c r="S728" t="str">
        <f>IF(StoreData!$R728=9,"August","Sept")</f>
        <v>Sept</v>
      </c>
    </row>
    <row r="729" spans="1:19" x14ac:dyDescent="0.3">
      <c r="A729">
        <v>88065566082</v>
      </c>
      <c r="B729">
        <v>44072</v>
      </c>
      <c r="C729" t="s">
        <v>685</v>
      </c>
      <c r="D729" t="s">
        <v>1145</v>
      </c>
      <c r="E729" t="s">
        <v>13</v>
      </c>
      <c r="F729" t="s">
        <v>42</v>
      </c>
      <c r="G729" t="s">
        <v>943</v>
      </c>
      <c r="H729" t="s">
        <v>43</v>
      </c>
      <c r="I729" t="s">
        <v>40</v>
      </c>
      <c r="J729" t="s">
        <v>913</v>
      </c>
      <c r="K729" t="s">
        <v>926</v>
      </c>
      <c r="L729">
        <v>20</v>
      </c>
      <c r="M729">
        <v>17</v>
      </c>
      <c r="N729">
        <v>10</v>
      </c>
      <c r="O729">
        <f>StoreData!$N729*StoreData!$L729</f>
        <v>200</v>
      </c>
      <c r="P729">
        <f>StoreData!$N729*StoreData!$M729</f>
        <v>170</v>
      </c>
      <c r="Q729">
        <f>StoreData!$O729-StoreData!$P729</f>
        <v>30</v>
      </c>
      <c r="R729">
        <f>MONTH(StoreData!$B729)</f>
        <v>8</v>
      </c>
      <c r="S729" t="str">
        <f>IF(StoreData!$R729=9,"August","Sept")</f>
        <v>Sept</v>
      </c>
    </row>
    <row r="730" spans="1:19" x14ac:dyDescent="0.3">
      <c r="A730">
        <v>88065566083</v>
      </c>
      <c r="B730">
        <v>44073</v>
      </c>
      <c r="C730" t="s">
        <v>686</v>
      </c>
      <c r="D730" t="s">
        <v>1145</v>
      </c>
      <c r="E730" t="s">
        <v>14</v>
      </c>
      <c r="F730" t="s">
        <v>45</v>
      </c>
      <c r="G730" t="s">
        <v>943</v>
      </c>
      <c r="H730" t="s">
        <v>46</v>
      </c>
      <c r="I730" t="s">
        <v>40</v>
      </c>
      <c r="J730" t="s">
        <v>914</v>
      </c>
      <c r="K730" t="s">
        <v>926</v>
      </c>
      <c r="L730">
        <v>12</v>
      </c>
      <c r="M730">
        <v>9</v>
      </c>
      <c r="N730">
        <v>11</v>
      </c>
      <c r="O730">
        <f>StoreData!$N730*StoreData!$L730</f>
        <v>132</v>
      </c>
      <c r="P730">
        <f>StoreData!$N730*StoreData!$M730</f>
        <v>99</v>
      </c>
      <c r="Q730">
        <f>StoreData!$O730-StoreData!$P730</f>
        <v>33</v>
      </c>
      <c r="R730">
        <f>MONTH(StoreData!$B730)</f>
        <v>8</v>
      </c>
      <c r="S730" t="str">
        <f>IF(StoreData!$R730=9,"August","Sept")</f>
        <v>Sept</v>
      </c>
    </row>
    <row r="731" spans="1:19" x14ac:dyDescent="0.3">
      <c r="A731">
        <v>88065566084</v>
      </c>
      <c r="B731">
        <v>44074</v>
      </c>
      <c r="C731" t="s">
        <v>687</v>
      </c>
      <c r="D731" t="s">
        <v>1145</v>
      </c>
      <c r="E731" t="s">
        <v>15</v>
      </c>
      <c r="F731" t="s">
        <v>48</v>
      </c>
      <c r="G731" t="s">
        <v>944</v>
      </c>
      <c r="H731" t="s">
        <v>49</v>
      </c>
      <c r="I731" t="s">
        <v>40</v>
      </c>
      <c r="J731" t="s">
        <v>915</v>
      </c>
      <c r="K731" t="s">
        <v>926</v>
      </c>
      <c r="L731">
        <v>16</v>
      </c>
      <c r="M731">
        <v>13</v>
      </c>
      <c r="N731">
        <v>3</v>
      </c>
      <c r="O731">
        <f>StoreData!$N731*StoreData!$L731</f>
        <v>48</v>
      </c>
      <c r="P731">
        <f>StoreData!$N731*StoreData!$M731</f>
        <v>39</v>
      </c>
      <c r="Q731">
        <f>StoreData!$O731-StoreData!$P731</f>
        <v>9</v>
      </c>
      <c r="R731">
        <f>MONTH(StoreData!$B731)</f>
        <v>8</v>
      </c>
      <c r="S731" t="str">
        <f>IF(StoreData!$R731=9,"August","Sept")</f>
        <v>Sept</v>
      </c>
    </row>
    <row r="732" spans="1:19" x14ac:dyDescent="0.3">
      <c r="A732">
        <v>88065566085</v>
      </c>
      <c r="B732">
        <v>44044</v>
      </c>
      <c r="C732" t="s">
        <v>688</v>
      </c>
      <c r="D732" t="s">
        <v>1145</v>
      </c>
      <c r="E732" t="s">
        <v>59</v>
      </c>
      <c r="F732" t="s">
        <v>38</v>
      </c>
      <c r="G732" t="s">
        <v>944</v>
      </c>
      <c r="H732" t="s">
        <v>39</v>
      </c>
      <c r="I732" t="s">
        <v>40</v>
      </c>
      <c r="J732" t="s">
        <v>932</v>
      </c>
      <c r="K732" t="s">
        <v>941</v>
      </c>
      <c r="L732">
        <v>70</v>
      </c>
      <c r="M732">
        <v>67</v>
      </c>
      <c r="N732">
        <v>1</v>
      </c>
      <c r="O732">
        <f>StoreData!$N732*StoreData!$L732</f>
        <v>70</v>
      </c>
      <c r="P732">
        <f>StoreData!$N732*StoreData!$M732</f>
        <v>67</v>
      </c>
      <c r="Q732">
        <f>StoreData!$O732-StoreData!$P732</f>
        <v>3</v>
      </c>
      <c r="R732">
        <f>MONTH(StoreData!$B732)</f>
        <v>8</v>
      </c>
      <c r="S732" t="str">
        <f>IF(StoreData!$R732=9,"August","Sept")</f>
        <v>Sept</v>
      </c>
    </row>
    <row r="733" spans="1:19" x14ac:dyDescent="0.3">
      <c r="A733">
        <v>88065566086</v>
      </c>
      <c r="B733">
        <v>44045</v>
      </c>
      <c r="C733" t="s">
        <v>689</v>
      </c>
      <c r="D733" t="s">
        <v>1145</v>
      </c>
      <c r="E733" t="s">
        <v>60</v>
      </c>
      <c r="F733" t="s">
        <v>42</v>
      </c>
      <c r="G733" t="s">
        <v>943</v>
      </c>
      <c r="H733" t="s">
        <v>43</v>
      </c>
      <c r="I733" t="s">
        <v>40</v>
      </c>
      <c r="J733" t="s">
        <v>940</v>
      </c>
      <c r="K733" t="s">
        <v>941</v>
      </c>
      <c r="L733">
        <v>15</v>
      </c>
      <c r="M733">
        <v>12</v>
      </c>
      <c r="N733">
        <v>1</v>
      </c>
      <c r="O733">
        <f>StoreData!$N733*StoreData!$L733</f>
        <v>15</v>
      </c>
      <c r="P733">
        <f>StoreData!$N733*StoreData!$M733</f>
        <v>12</v>
      </c>
      <c r="Q733">
        <f>StoreData!$O733-StoreData!$P733</f>
        <v>3</v>
      </c>
      <c r="R733">
        <f>MONTH(StoreData!$B733)</f>
        <v>8</v>
      </c>
      <c r="S733" t="str">
        <f>IF(StoreData!$R733=9,"August","Sept")</f>
        <v>Sept</v>
      </c>
    </row>
    <row r="734" spans="1:19" x14ac:dyDescent="0.3">
      <c r="A734">
        <v>88065566087</v>
      </c>
      <c r="B734">
        <v>44046</v>
      </c>
      <c r="C734" t="s">
        <v>690</v>
      </c>
      <c r="D734" t="s">
        <v>1145</v>
      </c>
      <c r="E734" t="s">
        <v>61</v>
      </c>
      <c r="F734" t="s">
        <v>45</v>
      </c>
      <c r="G734" t="s">
        <v>943</v>
      </c>
      <c r="H734" t="s">
        <v>46</v>
      </c>
      <c r="I734" t="s">
        <v>40</v>
      </c>
      <c r="J734" t="s">
        <v>915</v>
      </c>
      <c r="K734" t="s">
        <v>926</v>
      </c>
      <c r="L734">
        <v>16</v>
      </c>
      <c r="M734">
        <v>13</v>
      </c>
      <c r="N734">
        <v>1</v>
      </c>
      <c r="O734">
        <f>StoreData!$N734*StoreData!$L734</f>
        <v>16</v>
      </c>
      <c r="P734">
        <f>StoreData!$N734*StoreData!$M734</f>
        <v>13</v>
      </c>
      <c r="Q734">
        <f>StoreData!$O734-StoreData!$P734</f>
        <v>3</v>
      </c>
      <c r="R734">
        <f>MONTH(StoreData!$B734)</f>
        <v>8</v>
      </c>
      <c r="S734" t="str">
        <f>IF(StoreData!$R734=9,"August","Sept")</f>
        <v>Sept</v>
      </c>
    </row>
    <row r="735" spans="1:19" x14ac:dyDescent="0.3">
      <c r="A735">
        <v>88065566088</v>
      </c>
      <c r="B735">
        <v>44047</v>
      </c>
      <c r="C735" t="s">
        <v>691</v>
      </c>
      <c r="D735" t="s">
        <v>1146</v>
      </c>
      <c r="E735" t="s">
        <v>63</v>
      </c>
      <c r="F735" t="s">
        <v>48</v>
      </c>
      <c r="G735" t="s">
        <v>944</v>
      </c>
      <c r="H735" t="s">
        <v>49</v>
      </c>
      <c r="I735" t="s">
        <v>40</v>
      </c>
      <c r="J735" t="s">
        <v>916</v>
      </c>
      <c r="K735" t="s">
        <v>926</v>
      </c>
      <c r="L735">
        <v>20</v>
      </c>
      <c r="M735">
        <v>17</v>
      </c>
      <c r="N735">
        <v>3</v>
      </c>
      <c r="O735">
        <f>StoreData!$N735*StoreData!$L735</f>
        <v>60</v>
      </c>
      <c r="P735">
        <f>StoreData!$N735*StoreData!$M735</f>
        <v>51</v>
      </c>
      <c r="Q735">
        <f>StoreData!$O735-StoreData!$P735</f>
        <v>9</v>
      </c>
      <c r="R735">
        <f>MONTH(StoreData!$B735)</f>
        <v>8</v>
      </c>
      <c r="S735" t="str">
        <f>IF(StoreData!$R735=9,"August","Sept")</f>
        <v>Sept</v>
      </c>
    </row>
    <row r="736" spans="1:19" x14ac:dyDescent="0.3">
      <c r="A736">
        <v>88065566089</v>
      </c>
      <c r="B736">
        <v>44048</v>
      </c>
      <c r="C736" t="s">
        <v>692</v>
      </c>
      <c r="D736" t="s">
        <v>1145</v>
      </c>
      <c r="E736" t="s">
        <v>16</v>
      </c>
      <c r="F736" t="s">
        <v>38</v>
      </c>
      <c r="G736" t="s">
        <v>944</v>
      </c>
      <c r="H736" t="s">
        <v>39</v>
      </c>
      <c r="I736" t="s">
        <v>104</v>
      </c>
      <c r="J736" t="s">
        <v>917</v>
      </c>
      <c r="K736" t="s">
        <v>926</v>
      </c>
      <c r="L736">
        <v>12</v>
      </c>
      <c r="M736">
        <v>9</v>
      </c>
      <c r="N736">
        <v>4</v>
      </c>
      <c r="O736">
        <f>StoreData!$N736*StoreData!$L736</f>
        <v>48</v>
      </c>
      <c r="P736">
        <f>StoreData!$N736*StoreData!$M736</f>
        <v>36</v>
      </c>
      <c r="Q736">
        <f>StoreData!$O736-StoreData!$P736</f>
        <v>12</v>
      </c>
      <c r="R736">
        <f>MONTH(StoreData!$B736)</f>
        <v>8</v>
      </c>
      <c r="S736" t="str">
        <f>IF(StoreData!$R736=9,"August","Sept")</f>
        <v>Sept</v>
      </c>
    </row>
    <row r="737" spans="1:19" x14ac:dyDescent="0.3">
      <c r="A737">
        <v>88065566090</v>
      </c>
      <c r="B737">
        <v>44052</v>
      </c>
      <c r="C737" t="s">
        <v>693</v>
      </c>
      <c r="D737" t="s">
        <v>1146</v>
      </c>
      <c r="E737" t="s">
        <v>82</v>
      </c>
      <c r="F737" t="s">
        <v>42</v>
      </c>
      <c r="G737" t="s">
        <v>943</v>
      </c>
      <c r="H737" t="s">
        <v>43</v>
      </c>
      <c r="I737" t="s">
        <v>104</v>
      </c>
      <c r="J737" t="s">
        <v>933</v>
      </c>
      <c r="K737" t="s">
        <v>941</v>
      </c>
      <c r="L737">
        <v>12</v>
      </c>
      <c r="M737">
        <v>9</v>
      </c>
      <c r="N737">
        <v>5</v>
      </c>
      <c r="O737">
        <f>StoreData!$N737*StoreData!$L737</f>
        <v>60</v>
      </c>
      <c r="P737">
        <f>StoreData!$N737*StoreData!$M737</f>
        <v>45</v>
      </c>
      <c r="Q737">
        <f>StoreData!$O737-StoreData!$P737</f>
        <v>15</v>
      </c>
      <c r="R737">
        <f>MONTH(StoreData!$B737)</f>
        <v>8</v>
      </c>
      <c r="S737" t="str">
        <f>IF(StoreData!$R737=9,"August","Sept")</f>
        <v>Sept</v>
      </c>
    </row>
    <row r="738" spans="1:19" x14ac:dyDescent="0.3">
      <c r="A738">
        <v>88065566091</v>
      </c>
      <c r="B738">
        <v>44051</v>
      </c>
      <c r="C738" t="s">
        <v>694</v>
      </c>
      <c r="D738" t="s">
        <v>1145</v>
      </c>
      <c r="E738" t="s">
        <v>84</v>
      </c>
      <c r="F738" t="s">
        <v>45</v>
      </c>
      <c r="G738" t="s">
        <v>943</v>
      </c>
      <c r="H738" t="s">
        <v>46</v>
      </c>
      <c r="I738" t="s">
        <v>104</v>
      </c>
      <c r="J738" t="s">
        <v>934</v>
      </c>
      <c r="K738" t="s">
        <v>941</v>
      </c>
      <c r="L738">
        <v>18</v>
      </c>
      <c r="M738">
        <v>15</v>
      </c>
      <c r="N738">
        <v>6</v>
      </c>
      <c r="O738">
        <f>StoreData!$N738*StoreData!$L738</f>
        <v>108</v>
      </c>
      <c r="P738">
        <f>StoreData!$N738*StoreData!$M738</f>
        <v>90</v>
      </c>
      <c r="Q738">
        <f>StoreData!$O738-StoreData!$P738</f>
        <v>18</v>
      </c>
      <c r="R738">
        <f>MONTH(StoreData!$B738)</f>
        <v>8</v>
      </c>
      <c r="S738" t="str">
        <f>IF(StoreData!$R738=9,"August","Sept")</f>
        <v>Sept</v>
      </c>
    </row>
    <row r="739" spans="1:19" x14ac:dyDescent="0.3">
      <c r="A739">
        <v>88065566092</v>
      </c>
      <c r="B739">
        <v>44051</v>
      </c>
      <c r="C739" t="s">
        <v>695</v>
      </c>
      <c r="D739" t="s">
        <v>1146</v>
      </c>
      <c r="E739" t="s">
        <v>86</v>
      </c>
      <c r="F739" t="s">
        <v>48</v>
      </c>
      <c r="G739" t="s">
        <v>944</v>
      </c>
      <c r="H739" t="s">
        <v>49</v>
      </c>
      <c r="I739" t="s">
        <v>104</v>
      </c>
      <c r="J739" t="s">
        <v>918</v>
      </c>
      <c r="K739" t="s">
        <v>926</v>
      </c>
      <c r="L739">
        <v>10</v>
      </c>
      <c r="M739">
        <v>7</v>
      </c>
      <c r="N739">
        <v>7</v>
      </c>
      <c r="O739">
        <f>StoreData!$N739*StoreData!$L739</f>
        <v>70</v>
      </c>
      <c r="P739">
        <f>StoreData!$N739*StoreData!$M739</f>
        <v>49</v>
      </c>
      <c r="Q739">
        <f>StoreData!$O739-StoreData!$P739</f>
        <v>21</v>
      </c>
      <c r="R739">
        <f>MONTH(StoreData!$B739)</f>
        <v>8</v>
      </c>
      <c r="S739" t="str">
        <f>IF(StoreData!$R739=9,"August","Sept")</f>
        <v>Sept</v>
      </c>
    </row>
    <row r="740" spans="1:19" x14ac:dyDescent="0.3">
      <c r="A740">
        <v>88065566093</v>
      </c>
      <c r="B740">
        <v>44052</v>
      </c>
      <c r="C740" t="s">
        <v>696</v>
      </c>
      <c r="D740" t="s">
        <v>1145</v>
      </c>
      <c r="E740" t="s">
        <v>88</v>
      </c>
      <c r="F740" t="s">
        <v>38</v>
      </c>
      <c r="G740" t="s">
        <v>944</v>
      </c>
      <c r="H740" t="s">
        <v>39</v>
      </c>
      <c r="I740" t="s">
        <v>104</v>
      </c>
      <c r="J740" t="s">
        <v>919</v>
      </c>
      <c r="K740" t="s">
        <v>926</v>
      </c>
      <c r="L740">
        <v>15</v>
      </c>
      <c r="M740">
        <v>12</v>
      </c>
      <c r="N740">
        <v>11</v>
      </c>
      <c r="O740">
        <f>StoreData!$N740*StoreData!$L740</f>
        <v>165</v>
      </c>
      <c r="P740">
        <f>StoreData!$N740*StoreData!$M740</f>
        <v>132</v>
      </c>
      <c r="Q740">
        <f>StoreData!$O740-StoreData!$P740</f>
        <v>33</v>
      </c>
      <c r="R740">
        <f>MONTH(StoreData!$B740)</f>
        <v>8</v>
      </c>
      <c r="S740" t="str">
        <f>IF(StoreData!$R740=9,"August","Sept")</f>
        <v>Sept</v>
      </c>
    </row>
    <row r="741" spans="1:19" x14ac:dyDescent="0.3">
      <c r="A741">
        <v>88065566094</v>
      </c>
      <c r="B741">
        <v>44053</v>
      </c>
      <c r="C741" t="s">
        <v>697</v>
      </c>
      <c r="D741" t="s">
        <v>1145</v>
      </c>
      <c r="E741" t="s">
        <v>90</v>
      </c>
      <c r="F741" t="s">
        <v>42</v>
      </c>
      <c r="G741" t="s">
        <v>943</v>
      </c>
      <c r="H741" t="s">
        <v>43</v>
      </c>
      <c r="I741" t="s">
        <v>104</v>
      </c>
      <c r="J741" t="s">
        <v>920</v>
      </c>
      <c r="K741" t="s">
        <v>926</v>
      </c>
      <c r="L741">
        <v>15</v>
      </c>
      <c r="M741">
        <v>12</v>
      </c>
      <c r="N741">
        <v>2</v>
      </c>
      <c r="O741">
        <f>StoreData!$N741*StoreData!$L741</f>
        <v>30</v>
      </c>
      <c r="P741">
        <f>StoreData!$N741*StoreData!$M741</f>
        <v>24</v>
      </c>
      <c r="Q741">
        <f>StoreData!$O741-StoreData!$P741</f>
        <v>6</v>
      </c>
      <c r="R741">
        <f>MONTH(StoreData!$B741)</f>
        <v>8</v>
      </c>
      <c r="S741" t="str">
        <f>IF(StoreData!$R741=9,"August","Sept")</f>
        <v>Sept</v>
      </c>
    </row>
    <row r="742" spans="1:19" x14ac:dyDescent="0.3">
      <c r="A742">
        <v>88065566095</v>
      </c>
      <c r="B742">
        <v>44054</v>
      </c>
      <c r="C742" t="s">
        <v>698</v>
      </c>
      <c r="D742" t="s">
        <v>1145</v>
      </c>
      <c r="E742" t="s">
        <v>68</v>
      </c>
      <c r="F742" t="s">
        <v>45</v>
      </c>
      <c r="G742" t="s">
        <v>943</v>
      </c>
      <c r="H742" t="s">
        <v>46</v>
      </c>
      <c r="I742" t="s">
        <v>104</v>
      </c>
      <c r="J742" t="s">
        <v>935</v>
      </c>
      <c r="K742" t="s">
        <v>941</v>
      </c>
      <c r="L742">
        <v>23</v>
      </c>
      <c r="M742">
        <v>20</v>
      </c>
      <c r="N742">
        <v>3</v>
      </c>
      <c r="O742">
        <f>StoreData!$N742*StoreData!$L742</f>
        <v>69</v>
      </c>
      <c r="P742">
        <f>StoreData!$N742*StoreData!$M742</f>
        <v>60</v>
      </c>
      <c r="Q742">
        <f>StoreData!$O742-StoreData!$P742</f>
        <v>9</v>
      </c>
      <c r="R742">
        <f>MONTH(StoreData!$B742)</f>
        <v>8</v>
      </c>
      <c r="S742" t="str">
        <f>IF(StoreData!$R742=9,"August","Sept")</f>
        <v>Sept</v>
      </c>
    </row>
    <row r="743" spans="1:19" x14ac:dyDescent="0.3">
      <c r="A743">
        <v>88065566096</v>
      </c>
      <c r="B743">
        <v>44055</v>
      </c>
      <c r="C743" t="s">
        <v>699</v>
      </c>
      <c r="D743" t="s">
        <v>1146</v>
      </c>
      <c r="E743" t="s">
        <v>70</v>
      </c>
      <c r="F743" t="s">
        <v>48</v>
      </c>
      <c r="G743" t="s">
        <v>944</v>
      </c>
      <c r="H743" t="s">
        <v>49</v>
      </c>
      <c r="I743" t="s">
        <v>104</v>
      </c>
      <c r="J743" t="s">
        <v>936</v>
      </c>
      <c r="K743" t="s">
        <v>941</v>
      </c>
      <c r="L743">
        <v>9</v>
      </c>
      <c r="M743">
        <v>6</v>
      </c>
      <c r="N743">
        <v>5</v>
      </c>
      <c r="O743">
        <f>StoreData!$N743*StoreData!$L743</f>
        <v>45</v>
      </c>
      <c r="P743">
        <f>StoreData!$N743*StoreData!$M743</f>
        <v>30</v>
      </c>
      <c r="Q743">
        <f>StoreData!$O743-StoreData!$P743</f>
        <v>15</v>
      </c>
      <c r="R743">
        <f>MONTH(StoreData!$B743)</f>
        <v>8</v>
      </c>
      <c r="S743" t="str">
        <f>IF(StoreData!$R743=9,"August","Sept")</f>
        <v>Sept</v>
      </c>
    </row>
    <row r="744" spans="1:19" x14ac:dyDescent="0.3">
      <c r="A744">
        <v>88065566097</v>
      </c>
      <c r="B744">
        <v>44056</v>
      </c>
      <c r="C744" t="s">
        <v>700</v>
      </c>
      <c r="D744" t="s">
        <v>1145</v>
      </c>
      <c r="E744" t="s">
        <v>72</v>
      </c>
      <c r="F744" t="s">
        <v>38</v>
      </c>
      <c r="G744" t="s">
        <v>944</v>
      </c>
      <c r="H744" t="s">
        <v>39</v>
      </c>
      <c r="I744" t="s">
        <v>104</v>
      </c>
      <c r="J744" t="s">
        <v>937</v>
      </c>
      <c r="K744" t="s">
        <v>941</v>
      </c>
      <c r="L744">
        <v>18</v>
      </c>
      <c r="M744">
        <v>15</v>
      </c>
      <c r="N744">
        <v>2</v>
      </c>
      <c r="O744">
        <f>StoreData!$N744*StoreData!$L744</f>
        <v>36</v>
      </c>
      <c r="P744">
        <f>StoreData!$N744*StoreData!$M744</f>
        <v>30</v>
      </c>
      <c r="Q744">
        <f>StoreData!$O744-StoreData!$P744</f>
        <v>6</v>
      </c>
      <c r="R744">
        <f>MONTH(StoreData!$B744)</f>
        <v>8</v>
      </c>
      <c r="S744" t="str">
        <f>IF(StoreData!$R744=9,"August","Sept")</f>
        <v>Sept</v>
      </c>
    </row>
    <row r="745" spans="1:19" x14ac:dyDescent="0.3">
      <c r="A745">
        <v>88065566098</v>
      </c>
      <c r="B745">
        <v>44057</v>
      </c>
      <c r="C745" t="s">
        <v>701</v>
      </c>
      <c r="D745" t="s">
        <v>1145</v>
      </c>
      <c r="E745" t="s">
        <v>14</v>
      </c>
      <c r="F745" t="s">
        <v>42</v>
      </c>
      <c r="G745" t="s">
        <v>943</v>
      </c>
      <c r="H745" t="s">
        <v>43</v>
      </c>
      <c r="I745" t="s">
        <v>104</v>
      </c>
      <c r="J745" t="s">
        <v>925</v>
      </c>
      <c r="K745" t="s">
        <v>926</v>
      </c>
      <c r="L745">
        <v>14</v>
      </c>
      <c r="M745">
        <v>11</v>
      </c>
      <c r="N745">
        <v>1</v>
      </c>
      <c r="O745">
        <f>StoreData!$N745*StoreData!$L745</f>
        <v>14</v>
      </c>
      <c r="P745">
        <f>StoreData!$N745*StoreData!$M745</f>
        <v>11</v>
      </c>
      <c r="Q745">
        <f>StoreData!$O745-StoreData!$P745</f>
        <v>3</v>
      </c>
      <c r="R745">
        <f>MONTH(StoreData!$B745)</f>
        <v>8</v>
      </c>
      <c r="S745" t="str">
        <f>IF(StoreData!$R745=9,"August","Sept")</f>
        <v>Sept</v>
      </c>
    </row>
    <row r="746" spans="1:19" x14ac:dyDescent="0.3">
      <c r="A746">
        <v>88065566099</v>
      </c>
      <c r="B746">
        <v>44058</v>
      </c>
      <c r="C746" t="s">
        <v>702</v>
      </c>
      <c r="D746" t="s">
        <v>1146</v>
      </c>
      <c r="E746" t="s">
        <v>15</v>
      </c>
      <c r="F746" t="s">
        <v>45</v>
      </c>
      <c r="G746" t="s">
        <v>943</v>
      </c>
      <c r="H746" t="s">
        <v>46</v>
      </c>
      <c r="I746" t="s">
        <v>104</v>
      </c>
      <c r="J746" t="s">
        <v>938</v>
      </c>
      <c r="K746" t="s">
        <v>926</v>
      </c>
      <c r="L746">
        <v>30</v>
      </c>
      <c r="M746">
        <v>27</v>
      </c>
      <c r="N746">
        <v>6</v>
      </c>
      <c r="O746">
        <f>StoreData!$N746*StoreData!$L746</f>
        <v>180</v>
      </c>
      <c r="P746">
        <f>StoreData!$N746*StoreData!$M746</f>
        <v>162</v>
      </c>
      <c r="Q746">
        <f>StoreData!$O746-StoreData!$P746</f>
        <v>18</v>
      </c>
      <c r="R746">
        <f>MONTH(StoreData!$B746)</f>
        <v>8</v>
      </c>
      <c r="S746" t="str">
        <f>IF(StoreData!$R746=9,"August","Sept")</f>
        <v>Sept</v>
      </c>
    </row>
    <row r="747" spans="1:19" x14ac:dyDescent="0.3">
      <c r="A747">
        <v>88065566100</v>
      </c>
      <c r="B747">
        <v>44062</v>
      </c>
      <c r="C747" t="s">
        <v>703</v>
      </c>
      <c r="D747" t="s">
        <v>1146</v>
      </c>
      <c r="E747" t="s">
        <v>59</v>
      </c>
      <c r="F747" t="s">
        <v>48</v>
      </c>
      <c r="G747" t="s">
        <v>944</v>
      </c>
      <c r="H747" t="s">
        <v>49</v>
      </c>
      <c r="I747" t="s">
        <v>104</v>
      </c>
      <c r="J747" t="s">
        <v>939</v>
      </c>
      <c r="K747" t="s">
        <v>926</v>
      </c>
      <c r="L747">
        <v>16</v>
      </c>
      <c r="M747">
        <v>13</v>
      </c>
      <c r="N747">
        <v>9</v>
      </c>
      <c r="O747">
        <f>StoreData!$N747*StoreData!$L747</f>
        <v>144</v>
      </c>
      <c r="P747">
        <f>StoreData!$N747*StoreData!$M747</f>
        <v>117</v>
      </c>
      <c r="Q747">
        <f>StoreData!$O747-StoreData!$P747</f>
        <v>27</v>
      </c>
      <c r="R747">
        <f>MONTH(StoreData!$B747)</f>
        <v>8</v>
      </c>
      <c r="S747" t="str">
        <f>IF(StoreData!$R747=9,"August","Sept")</f>
        <v>Sept</v>
      </c>
    </row>
    <row r="748" spans="1:19" x14ac:dyDescent="0.3">
      <c r="A748">
        <v>88065566101</v>
      </c>
      <c r="B748">
        <v>44061</v>
      </c>
      <c r="C748" t="s">
        <v>704</v>
      </c>
      <c r="D748" t="s">
        <v>1145</v>
      </c>
      <c r="E748" t="s">
        <v>60</v>
      </c>
      <c r="F748" t="s">
        <v>38</v>
      </c>
      <c r="G748" t="s">
        <v>944</v>
      </c>
      <c r="H748" t="s">
        <v>39</v>
      </c>
      <c r="I748" t="s">
        <v>104</v>
      </c>
      <c r="J748" t="s">
        <v>908</v>
      </c>
      <c r="K748" t="s">
        <v>926</v>
      </c>
      <c r="L748">
        <v>52</v>
      </c>
      <c r="M748">
        <v>49</v>
      </c>
      <c r="N748">
        <v>10</v>
      </c>
      <c r="O748">
        <f>StoreData!$N748*StoreData!$L748</f>
        <v>520</v>
      </c>
      <c r="P748">
        <f>StoreData!$N748*StoreData!$M748</f>
        <v>490</v>
      </c>
      <c r="Q748">
        <f>StoreData!$O748-StoreData!$P748</f>
        <v>30</v>
      </c>
      <c r="R748">
        <f>MONTH(StoreData!$B748)</f>
        <v>8</v>
      </c>
      <c r="S748" t="str">
        <f>IF(StoreData!$R748=9,"August","Sept")</f>
        <v>Sept</v>
      </c>
    </row>
    <row r="749" spans="1:19" x14ac:dyDescent="0.3">
      <c r="A749">
        <v>88065566102</v>
      </c>
      <c r="B749">
        <v>44061</v>
      </c>
      <c r="C749" t="s">
        <v>705</v>
      </c>
      <c r="D749" t="s">
        <v>1146</v>
      </c>
      <c r="E749" t="s">
        <v>61</v>
      </c>
      <c r="F749" t="s">
        <v>42</v>
      </c>
      <c r="G749" t="s">
        <v>943</v>
      </c>
      <c r="H749" t="s">
        <v>43</v>
      </c>
      <c r="I749" t="s">
        <v>104</v>
      </c>
      <c r="J749" t="s">
        <v>909</v>
      </c>
      <c r="K749" t="s">
        <v>926</v>
      </c>
      <c r="L749">
        <v>14</v>
      </c>
      <c r="M749">
        <v>11</v>
      </c>
      <c r="N749">
        <v>3</v>
      </c>
      <c r="O749">
        <f>StoreData!$N749*StoreData!$L749</f>
        <v>42</v>
      </c>
      <c r="P749">
        <f>StoreData!$N749*StoreData!$M749</f>
        <v>33</v>
      </c>
      <c r="Q749">
        <f>StoreData!$O749-StoreData!$P749</f>
        <v>9</v>
      </c>
      <c r="R749">
        <f>MONTH(StoreData!$B749)</f>
        <v>8</v>
      </c>
      <c r="S749" t="str">
        <f>IF(StoreData!$R749=9,"August","Sept")</f>
        <v>Sept</v>
      </c>
    </row>
    <row r="750" spans="1:19" x14ac:dyDescent="0.3">
      <c r="A750">
        <v>88065566103</v>
      </c>
      <c r="B750">
        <v>44062</v>
      </c>
      <c r="C750" t="s">
        <v>706</v>
      </c>
      <c r="D750" t="s">
        <v>1146</v>
      </c>
      <c r="E750" t="s">
        <v>94</v>
      </c>
      <c r="F750" t="s">
        <v>45</v>
      </c>
      <c r="G750" t="s">
        <v>943</v>
      </c>
      <c r="H750" t="s">
        <v>46</v>
      </c>
      <c r="I750" t="s">
        <v>104</v>
      </c>
      <c r="J750" t="s">
        <v>910</v>
      </c>
      <c r="K750" t="s">
        <v>926</v>
      </c>
      <c r="L750">
        <v>6</v>
      </c>
      <c r="M750">
        <v>3</v>
      </c>
      <c r="N750">
        <v>4</v>
      </c>
      <c r="O750">
        <f>StoreData!$N750*StoreData!$L750</f>
        <v>24</v>
      </c>
      <c r="P750">
        <f>StoreData!$N750*StoreData!$M750</f>
        <v>12</v>
      </c>
      <c r="Q750">
        <f>StoreData!$O750-StoreData!$P750</f>
        <v>12</v>
      </c>
      <c r="R750">
        <f>MONTH(StoreData!$B750)</f>
        <v>8</v>
      </c>
      <c r="S750" t="str">
        <f>IF(StoreData!$R750=9,"August","Sept")</f>
        <v>Sept</v>
      </c>
    </row>
    <row r="751" spans="1:19" x14ac:dyDescent="0.3">
      <c r="A751">
        <v>88065566104</v>
      </c>
      <c r="B751">
        <v>44063</v>
      </c>
      <c r="C751" t="s">
        <v>707</v>
      </c>
      <c r="D751" t="s">
        <v>1145</v>
      </c>
      <c r="E751" t="s">
        <v>96</v>
      </c>
      <c r="F751" t="s">
        <v>48</v>
      </c>
      <c r="G751" t="s">
        <v>944</v>
      </c>
      <c r="H751" t="s">
        <v>49</v>
      </c>
      <c r="I751" t="s">
        <v>104</v>
      </c>
      <c r="J751" t="s">
        <v>911</v>
      </c>
      <c r="K751" t="s">
        <v>926</v>
      </c>
      <c r="L751">
        <v>13</v>
      </c>
      <c r="M751">
        <v>10</v>
      </c>
      <c r="N751">
        <v>5</v>
      </c>
      <c r="O751">
        <f>StoreData!$N751*StoreData!$L751</f>
        <v>65</v>
      </c>
      <c r="P751">
        <f>StoreData!$N751*StoreData!$M751</f>
        <v>50</v>
      </c>
      <c r="Q751">
        <f>StoreData!$O751-StoreData!$P751</f>
        <v>15</v>
      </c>
      <c r="R751">
        <f>MONTH(StoreData!$B751)</f>
        <v>8</v>
      </c>
      <c r="S751" t="str">
        <f>IF(StoreData!$R751=9,"August","Sept")</f>
        <v>Sept</v>
      </c>
    </row>
    <row r="752" spans="1:19" x14ac:dyDescent="0.3">
      <c r="A752">
        <v>88065566105</v>
      </c>
      <c r="B752">
        <v>44064</v>
      </c>
      <c r="C752" t="s">
        <v>708</v>
      </c>
      <c r="D752" t="s">
        <v>1145</v>
      </c>
      <c r="E752" t="s">
        <v>16</v>
      </c>
      <c r="F752" t="s">
        <v>38</v>
      </c>
      <c r="G752" t="s">
        <v>944</v>
      </c>
      <c r="H752" t="s">
        <v>39</v>
      </c>
      <c r="I752" t="s">
        <v>104</v>
      </c>
      <c r="J752" t="s">
        <v>912</v>
      </c>
      <c r="K752" t="s">
        <v>926</v>
      </c>
      <c r="L752">
        <v>15</v>
      </c>
      <c r="M752">
        <v>12</v>
      </c>
      <c r="N752">
        <v>6</v>
      </c>
      <c r="O752">
        <f>StoreData!$N752*StoreData!$L752</f>
        <v>90</v>
      </c>
      <c r="P752">
        <f>StoreData!$N752*StoreData!$M752</f>
        <v>72</v>
      </c>
      <c r="Q752">
        <f>StoreData!$O752-StoreData!$P752</f>
        <v>18</v>
      </c>
      <c r="R752">
        <f>MONTH(StoreData!$B752)</f>
        <v>8</v>
      </c>
      <c r="S752" t="str">
        <f>IF(StoreData!$R752=9,"August","Sept")</f>
        <v>Sept</v>
      </c>
    </row>
    <row r="753" spans="1:19" x14ac:dyDescent="0.3">
      <c r="A753">
        <v>88065566106</v>
      </c>
      <c r="B753">
        <v>44065</v>
      </c>
      <c r="C753" t="s">
        <v>709</v>
      </c>
      <c r="D753" t="s">
        <v>1146</v>
      </c>
      <c r="E753" t="s">
        <v>17</v>
      </c>
      <c r="F753" t="s">
        <v>42</v>
      </c>
      <c r="G753" t="s">
        <v>943</v>
      </c>
      <c r="H753" t="s">
        <v>43</v>
      </c>
      <c r="I753" t="s">
        <v>104</v>
      </c>
      <c r="J753" t="s">
        <v>913</v>
      </c>
      <c r="K753" t="s">
        <v>926</v>
      </c>
      <c r="L753">
        <v>20</v>
      </c>
      <c r="M753">
        <v>17</v>
      </c>
      <c r="N753">
        <v>3</v>
      </c>
      <c r="O753">
        <f>StoreData!$N753*StoreData!$L753</f>
        <v>60</v>
      </c>
      <c r="P753">
        <f>StoreData!$N753*StoreData!$M753</f>
        <v>51</v>
      </c>
      <c r="Q753">
        <f>StoreData!$O753-StoreData!$P753</f>
        <v>9</v>
      </c>
      <c r="R753">
        <f>MONTH(StoreData!$B753)</f>
        <v>8</v>
      </c>
      <c r="S753" t="str">
        <f>IF(StoreData!$R753=9,"August","Sept")</f>
        <v>Sept</v>
      </c>
    </row>
    <row r="754" spans="1:19" x14ac:dyDescent="0.3">
      <c r="A754">
        <v>88065566107</v>
      </c>
      <c r="B754">
        <v>44066</v>
      </c>
      <c r="C754" t="s">
        <v>710</v>
      </c>
      <c r="D754" t="s">
        <v>1146</v>
      </c>
      <c r="E754" t="s">
        <v>16</v>
      </c>
      <c r="F754" t="s">
        <v>45</v>
      </c>
      <c r="G754" t="s">
        <v>943</v>
      </c>
      <c r="H754" t="s">
        <v>46</v>
      </c>
      <c r="I754" t="s">
        <v>104</v>
      </c>
      <c r="J754" t="s">
        <v>914</v>
      </c>
      <c r="K754" t="s">
        <v>926</v>
      </c>
      <c r="L754">
        <v>12</v>
      </c>
      <c r="M754">
        <v>9</v>
      </c>
      <c r="N754">
        <v>7</v>
      </c>
      <c r="O754">
        <f>StoreData!$N754*StoreData!$L754</f>
        <v>84</v>
      </c>
      <c r="P754">
        <f>StoreData!$N754*StoreData!$M754</f>
        <v>63</v>
      </c>
      <c r="Q754">
        <f>StoreData!$O754-StoreData!$P754</f>
        <v>21</v>
      </c>
      <c r="R754">
        <f>MONTH(StoreData!$B754)</f>
        <v>8</v>
      </c>
      <c r="S754" t="str">
        <f>IF(StoreData!$R754=9,"August","Sept")</f>
        <v>Sept</v>
      </c>
    </row>
    <row r="755" spans="1:19" x14ac:dyDescent="0.3">
      <c r="A755">
        <v>88065566108</v>
      </c>
      <c r="B755">
        <v>44067</v>
      </c>
      <c r="C755" t="s">
        <v>711</v>
      </c>
      <c r="D755" t="s">
        <v>1146</v>
      </c>
      <c r="E755" t="s">
        <v>17</v>
      </c>
      <c r="F755" t="s">
        <v>48</v>
      </c>
      <c r="G755" t="s">
        <v>944</v>
      </c>
      <c r="H755" t="s">
        <v>49</v>
      </c>
      <c r="I755" t="s">
        <v>104</v>
      </c>
      <c r="J755" t="s">
        <v>915</v>
      </c>
      <c r="K755" t="s">
        <v>926</v>
      </c>
      <c r="L755">
        <v>16</v>
      </c>
      <c r="M755">
        <v>13</v>
      </c>
      <c r="N755">
        <v>5</v>
      </c>
      <c r="O755">
        <f>StoreData!$N755*StoreData!$L755</f>
        <v>80</v>
      </c>
      <c r="P755">
        <f>StoreData!$N755*StoreData!$M755</f>
        <v>65</v>
      </c>
      <c r="Q755">
        <f>StoreData!$O755-StoreData!$P755</f>
        <v>15</v>
      </c>
      <c r="R755">
        <f>MONTH(StoreData!$B755)</f>
        <v>8</v>
      </c>
      <c r="S755" t="str">
        <f>IF(StoreData!$R755=9,"August","Sept")</f>
        <v>Sept</v>
      </c>
    </row>
    <row r="756" spans="1:19" x14ac:dyDescent="0.3">
      <c r="A756">
        <v>88065566109</v>
      </c>
      <c r="B756">
        <v>44068</v>
      </c>
      <c r="C756" t="s">
        <v>712</v>
      </c>
      <c r="D756" t="s">
        <v>1146</v>
      </c>
      <c r="E756" t="s">
        <v>18</v>
      </c>
      <c r="F756" t="s">
        <v>38</v>
      </c>
      <c r="G756" t="s">
        <v>944</v>
      </c>
      <c r="H756" t="s">
        <v>39</v>
      </c>
      <c r="I756" t="s">
        <v>104</v>
      </c>
      <c r="J756" t="s">
        <v>916</v>
      </c>
      <c r="K756" t="s">
        <v>926</v>
      </c>
      <c r="L756">
        <v>20</v>
      </c>
      <c r="M756">
        <v>17</v>
      </c>
      <c r="N756">
        <v>8</v>
      </c>
      <c r="O756">
        <f>StoreData!$N756*StoreData!$L756</f>
        <v>160</v>
      </c>
      <c r="P756">
        <f>StoreData!$N756*StoreData!$M756</f>
        <v>136</v>
      </c>
      <c r="Q756">
        <f>StoreData!$O756-StoreData!$P756</f>
        <v>24</v>
      </c>
      <c r="R756">
        <f>MONTH(StoreData!$B756)</f>
        <v>8</v>
      </c>
      <c r="S756" t="str">
        <f>IF(StoreData!$R756=9,"August","Sept")</f>
        <v>Sept</v>
      </c>
    </row>
    <row r="757" spans="1:19" x14ac:dyDescent="0.3">
      <c r="A757">
        <v>88065566110</v>
      </c>
      <c r="B757">
        <v>44072</v>
      </c>
      <c r="C757" t="s">
        <v>713</v>
      </c>
      <c r="D757" t="s">
        <v>1146</v>
      </c>
      <c r="E757" t="s">
        <v>19</v>
      </c>
      <c r="F757" t="s">
        <v>42</v>
      </c>
      <c r="G757" t="s">
        <v>943</v>
      </c>
      <c r="H757" t="s">
        <v>43</v>
      </c>
      <c r="I757" t="s">
        <v>104</v>
      </c>
      <c r="J757" t="s">
        <v>917</v>
      </c>
      <c r="K757" t="s">
        <v>926</v>
      </c>
      <c r="L757">
        <v>12</v>
      </c>
      <c r="M757">
        <v>9</v>
      </c>
      <c r="N757">
        <v>9</v>
      </c>
      <c r="O757">
        <f>StoreData!$N757*StoreData!$L757</f>
        <v>108</v>
      </c>
      <c r="P757">
        <f>StoreData!$N757*StoreData!$M757</f>
        <v>81</v>
      </c>
      <c r="Q757">
        <f>StoreData!$O757-StoreData!$P757</f>
        <v>27</v>
      </c>
      <c r="R757">
        <f>MONTH(StoreData!$B757)</f>
        <v>8</v>
      </c>
      <c r="S757" t="str">
        <f>IF(StoreData!$R757=9,"August","Sept")</f>
        <v>Sept</v>
      </c>
    </row>
    <row r="758" spans="1:19" x14ac:dyDescent="0.3">
      <c r="A758">
        <v>88065566111</v>
      </c>
      <c r="B758">
        <v>44071</v>
      </c>
      <c r="C758" t="s">
        <v>714</v>
      </c>
      <c r="D758" t="s">
        <v>1146</v>
      </c>
      <c r="E758" t="s">
        <v>20</v>
      </c>
      <c r="F758" t="s">
        <v>45</v>
      </c>
      <c r="G758" t="s">
        <v>943</v>
      </c>
      <c r="H758" t="s">
        <v>46</v>
      </c>
      <c r="I758" t="s">
        <v>104</v>
      </c>
      <c r="J758" t="s">
        <v>918</v>
      </c>
      <c r="K758" t="s">
        <v>926</v>
      </c>
      <c r="L758">
        <v>10</v>
      </c>
      <c r="M758">
        <v>7</v>
      </c>
      <c r="N758">
        <v>2</v>
      </c>
      <c r="O758">
        <f>StoreData!$N758*StoreData!$L758</f>
        <v>20</v>
      </c>
      <c r="P758">
        <f>StoreData!$N758*StoreData!$M758</f>
        <v>14</v>
      </c>
      <c r="Q758">
        <f>StoreData!$O758-StoreData!$P758</f>
        <v>6</v>
      </c>
      <c r="R758">
        <f>MONTH(StoreData!$B758)</f>
        <v>8</v>
      </c>
      <c r="S758" t="str">
        <f>IF(StoreData!$R758=9,"August","Sept")</f>
        <v>Sept</v>
      </c>
    </row>
    <row r="759" spans="1:19" x14ac:dyDescent="0.3">
      <c r="A759">
        <v>88065566112</v>
      </c>
      <c r="B759">
        <v>44071</v>
      </c>
      <c r="C759" t="s">
        <v>715</v>
      </c>
      <c r="D759" t="s">
        <v>1146</v>
      </c>
      <c r="E759" t="s">
        <v>1</v>
      </c>
      <c r="F759" t="s">
        <v>48</v>
      </c>
      <c r="G759" t="s">
        <v>944</v>
      </c>
      <c r="H759" t="s">
        <v>49</v>
      </c>
      <c r="I759" t="s">
        <v>104</v>
      </c>
      <c r="J759" t="s">
        <v>919</v>
      </c>
      <c r="K759" t="s">
        <v>926</v>
      </c>
      <c r="L759">
        <v>15</v>
      </c>
      <c r="M759">
        <v>12</v>
      </c>
      <c r="N759">
        <v>5</v>
      </c>
      <c r="O759">
        <f>StoreData!$N759*StoreData!$L759</f>
        <v>75</v>
      </c>
      <c r="P759">
        <f>StoreData!$N759*StoreData!$M759</f>
        <v>60</v>
      </c>
      <c r="Q759">
        <f>StoreData!$O759-StoreData!$P759</f>
        <v>15</v>
      </c>
      <c r="R759">
        <f>MONTH(StoreData!$B759)</f>
        <v>8</v>
      </c>
      <c r="S759" t="str">
        <f>IF(StoreData!$R759=9,"August","Sept")</f>
        <v>Sept</v>
      </c>
    </row>
    <row r="760" spans="1:19" x14ac:dyDescent="0.3">
      <c r="A760">
        <v>88065566113</v>
      </c>
      <c r="B760">
        <v>44072</v>
      </c>
      <c r="C760" t="s">
        <v>716</v>
      </c>
      <c r="D760" t="s">
        <v>1145</v>
      </c>
      <c r="E760" t="s">
        <v>2</v>
      </c>
      <c r="F760" t="s">
        <v>38</v>
      </c>
      <c r="G760" t="s">
        <v>944</v>
      </c>
      <c r="H760" t="s">
        <v>39</v>
      </c>
      <c r="I760" t="s">
        <v>104</v>
      </c>
      <c r="J760" t="s">
        <v>920</v>
      </c>
      <c r="K760" t="s">
        <v>926</v>
      </c>
      <c r="L760">
        <v>15</v>
      </c>
      <c r="M760">
        <v>12</v>
      </c>
      <c r="N760">
        <v>7</v>
      </c>
      <c r="O760">
        <f>StoreData!$N760*StoreData!$L760</f>
        <v>105</v>
      </c>
      <c r="P760">
        <f>StoreData!$N760*StoreData!$M760</f>
        <v>84</v>
      </c>
      <c r="Q760">
        <f>StoreData!$O760-StoreData!$P760</f>
        <v>21</v>
      </c>
      <c r="R760">
        <f>MONTH(StoreData!$B760)</f>
        <v>8</v>
      </c>
      <c r="S760" t="str">
        <f>IF(StoreData!$R760=9,"August","Sept")</f>
        <v>Sept</v>
      </c>
    </row>
    <row r="761" spans="1:19" x14ac:dyDescent="0.3">
      <c r="A761">
        <v>88065566114</v>
      </c>
      <c r="B761">
        <v>44073</v>
      </c>
      <c r="C761" t="s">
        <v>717</v>
      </c>
      <c r="D761" t="s">
        <v>1145</v>
      </c>
      <c r="E761" t="s">
        <v>3</v>
      </c>
      <c r="F761" t="s">
        <v>42</v>
      </c>
      <c r="G761" t="s">
        <v>943</v>
      </c>
      <c r="H761" t="s">
        <v>43</v>
      </c>
      <c r="I761" t="s">
        <v>104</v>
      </c>
      <c r="J761" t="s">
        <v>921</v>
      </c>
      <c r="K761" t="s">
        <v>926</v>
      </c>
      <c r="L761">
        <v>20</v>
      </c>
      <c r="M761">
        <v>17</v>
      </c>
      <c r="N761">
        <v>7</v>
      </c>
      <c r="O761">
        <f>StoreData!$N761*StoreData!$L761</f>
        <v>140</v>
      </c>
      <c r="P761">
        <f>StoreData!$N761*StoreData!$M761</f>
        <v>119</v>
      </c>
      <c r="Q761">
        <f>StoreData!$O761-StoreData!$P761</f>
        <v>21</v>
      </c>
      <c r="R761">
        <f>MONTH(StoreData!$B761)</f>
        <v>8</v>
      </c>
      <c r="S761" t="str">
        <f>IF(StoreData!$R761=9,"August","Sept")</f>
        <v>Sept</v>
      </c>
    </row>
    <row r="762" spans="1:19" x14ac:dyDescent="0.3">
      <c r="A762">
        <v>88065566115</v>
      </c>
      <c r="B762">
        <v>44074</v>
      </c>
      <c r="C762" t="s">
        <v>718</v>
      </c>
      <c r="D762" t="s">
        <v>1145</v>
      </c>
      <c r="E762" t="s">
        <v>4</v>
      </c>
      <c r="F762" t="s">
        <v>45</v>
      </c>
      <c r="G762" t="s">
        <v>943</v>
      </c>
      <c r="H762" t="s">
        <v>46</v>
      </c>
      <c r="I762" t="s">
        <v>104</v>
      </c>
      <c r="J762" t="s">
        <v>922</v>
      </c>
      <c r="K762" t="s">
        <v>926</v>
      </c>
      <c r="L762">
        <v>12</v>
      </c>
      <c r="M762">
        <v>9</v>
      </c>
      <c r="N762">
        <v>15</v>
      </c>
      <c r="O762">
        <f>StoreData!$N762*StoreData!$L762</f>
        <v>180</v>
      </c>
      <c r="P762">
        <f>StoreData!$N762*StoreData!$M762</f>
        <v>135</v>
      </c>
      <c r="Q762">
        <f>StoreData!$O762-StoreData!$P762</f>
        <v>45</v>
      </c>
      <c r="R762">
        <f>MONTH(StoreData!$B762)</f>
        <v>8</v>
      </c>
      <c r="S762" t="str">
        <f>IF(StoreData!$R762=9,"August","Sept")</f>
        <v>Sept</v>
      </c>
    </row>
    <row r="763" spans="1:19" x14ac:dyDescent="0.3">
      <c r="A763">
        <v>88065566116</v>
      </c>
      <c r="B763">
        <v>44075</v>
      </c>
      <c r="C763" t="s">
        <v>719</v>
      </c>
      <c r="D763" t="s">
        <v>1145</v>
      </c>
      <c r="E763" t="s">
        <v>5</v>
      </c>
      <c r="F763" t="s">
        <v>48</v>
      </c>
      <c r="G763" t="s">
        <v>944</v>
      </c>
      <c r="H763" t="s">
        <v>49</v>
      </c>
      <c r="I763" t="s">
        <v>104</v>
      </c>
      <c r="J763" t="s">
        <v>923</v>
      </c>
      <c r="K763" t="s">
        <v>926</v>
      </c>
      <c r="L763">
        <v>13</v>
      </c>
      <c r="M763">
        <v>10</v>
      </c>
      <c r="N763">
        <v>3</v>
      </c>
      <c r="O763">
        <f>StoreData!$N763*StoreData!$L763</f>
        <v>39</v>
      </c>
      <c r="P763">
        <f>StoreData!$N763*StoreData!$M763</f>
        <v>30</v>
      </c>
      <c r="Q763">
        <f>StoreData!$O763-StoreData!$P763</f>
        <v>9</v>
      </c>
      <c r="R763">
        <f>MONTH(StoreData!$B763)</f>
        <v>9</v>
      </c>
      <c r="S763" t="str">
        <f>IF(StoreData!$R763=9,"August","Sept")</f>
        <v>August</v>
      </c>
    </row>
    <row r="764" spans="1:19" x14ac:dyDescent="0.3">
      <c r="A764">
        <v>88065566117</v>
      </c>
      <c r="B764">
        <v>44076</v>
      </c>
      <c r="C764" t="s">
        <v>720</v>
      </c>
      <c r="D764" t="s">
        <v>1145</v>
      </c>
      <c r="E764" t="s">
        <v>6</v>
      </c>
      <c r="F764" t="s">
        <v>38</v>
      </c>
      <c r="G764" t="s">
        <v>944</v>
      </c>
      <c r="H764" t="s">
        <v>39</v>
      </c>
      <c r="I764" t="s">
        <v>104</v>
      </c>
      <c r="J764" t="s">
        <v>924</v>
      </c>
      <c r="K764" t="s">
        <v>926</v>
      </c>
      <c r="L764">
        <v>15</v>
      </c>
      <c r="M764">
        <v>12</v>
      </c>
      <c r="N764">
        <v>6</v>
      </c>
      <c r="O764">
        <f>StoreData!$N764*StoreData!$L764</f>
        <v>90</v>
      </c>
      <c r="P764">
        <f>StoreData!$N764*StoreData!$M764</f>
        <v>72</v>
      </c>
      <c r="Q764">
        <f>StoreData!$O764-StoreData!$P764</f>
        <v>18</v>
      </c>
      <c r="R764">
        <f>MONTH(StoreData!$B764)</f>
        <v>9</v>
      </c>
      <c r="S764" t="str">
        <f>IF(StoreData!$R764=9,"August","Sept")</f>
        <v>August</v>
      </c>
    </row>
    <row r="765" spans="1:19" x14ac:dyDescent="0.3">
      <c r="A765">
        <v>88065566118</v>
      </c>
      <c r="B765">
        <v>44077</v>
      </c>
      <c r="C765" t="s">
        <v>721</v>
      </c>
      <c r="D765" t="s">
        <v>1146</v>
      </c>
      <c r="E765" t="s">
        <v>7</v>
      </c>
      <c r="F765" t="s">
        <v>42</v>
      </c>
      <c r="G765" t="s">
        <v>943</v>
      </c>
      <c r="H765" t="s">
        <v>43</v>
      </c>
      <c r="I765" t="s">
        <v>104</v>
      </c>
      <c r="J765" t="s">
        <v>925</v>
      </c>
      <c r="K765" t="s">
        <v>926</v>
      </c>
      <c r="L765">
        <v>14</v>
      </c>
      <c r="M765">
        <v>11</v>
      </c>
      <c r="N765">
        <v>10</v>
      </c>
      <c r="O765">
        <f>StoreData!$N765*StoreData!$L765</f>
        <v>140</v>
      </c>
      <c r="P765">
        <f>StoreData!$N765*StoreData!$M765</f>
        <v>110</v>
      </c>
      <c r="Q765">
        <f>StoreData!$O765-StoreData!$P765</f>
        <v>30</v>
      </c>
      <c r="R765">
        <f>MONTH(StoreData!$B765)</f>
        <v>9</v>
      </c>
      <c r="S765" t="str">
        <f>IF(StoreData!$R765=9,"August","Sept")</f>
        <v>August</v>
      </c>
    </row>
    <row r="766" spans="1:19" x14ac:dyDescent="0.3">
      <c r="A766">
        <v>88065566119</v>
      </c>
      <c r="B766">
        <v>44078</v>
      </c>
      <c r="C766" t="s">
        <v>722</v>
      </c>
      <c r="D766" t="s">
        <v>1146</v>
      </c>
      <c r="E766" t="s">
        <v>8</v>
      </c>
      <c r="F766" t="s">
        <v>45</v>
      </c>
      <c r="G766" t="s">
        <v>943</v>
      </c>
      <c r="H766" t="s">
        <v>46</v>
      </c>
      <c r="I766" t="s">
        <v>104</v>
      </c>
      <c r="J766" t="s">
        <v>938</v>
      </c>
      <c r="K766" t="s">
        <v>926</v>
      </c>
      <c r="L766">
        <v>30</v>
      </c>
      <c r="M766">
        <v>27</v>
      </c>
      <c r="N766">
        <v>11</v>
      </c>
      <c r="O766">
        <f>StoreData!$N766*StoreData!$L766</f>
        <v>330</v>
      </c>
      <c r="P766">
        <f>StoreData!$N766*StoreData!$M766</f>
        <v>297</v>
      </c>
      <c r="Q766">
        <f>StoreData!$O766-StoreData!$P766</f>
        <v>33</v>
      </c>
      <c r="R766">
        <f>MONTH(StoreData!$B766)</f>
        <v>9</v>
      </c>
      <c r="S766" t="str">
        <f>IF(StoreData!$R766=9,"August","Sept")</f>
        <v>August</v>
      </c>
    </row>
    <row r="767" spans="1:19" x14ac:dyDescent="0.3">
      <c r="A767">
        <v>88065566120</v>
      </c>
      <c r="B767">
        <v>44079</v>
      </c>
      <c r="C767" t="s">
        <v>723</v>
      </c>
      <c r="D767" t="s">
        <v>1146</v>
      </c>
      <c r="E767" t="s">
        <v>9</v>
      </c>
      <c r="F767" t="s">
        <v>48</v>
      </c>
      <c r="G767" t="s">
        <v>944</v>
      </c>
      <c r="H767" t="s">
        <v>49</v>
      </c>
      <c r="I767" t="s">
        <v>104</v>
      </c>
      <c r="J767" t="s">
        <v>939</v>
      </c>
      <c r="K767" t="s">
        <v>926</v>
      </c>
      <c r="L767">
        <v>16</v>
      </c>
      <c r="M767">
        <v>13</v>
      </c>
      <c r="N767">
        <v>3</v>
      </c>
      <c r="O767">
        <f>StoreData!$N767*StoreData!$L767</f>
        <v>48</v>
      </c>
      <c r="P767">
        <f>StoreData!$N767*StoreData!$M767</f>
        <v>39</v>
      </c>
      <c r="Q767">
        <f>StoreData!$O767-StoreData!$P767</f>
        <v>9</v>
      </c>
      <c r="R767">
        <f>MONTH(StoreData!$B767)</f>
        <v>9</v>
      </c>
      <c r="S767" t="str">
        <f>IF(StoreData!$R767=9,"August","Sept")</f>
        <v>August</v>
      </c>
    </row>
    <row r="768" spans="1:19" x14ac:dyDescent="0.3">
      <c r="A768">
        <v>88065566121</v>
      </c>
      <c r="B768">
        <v>44083</v>
      </c>
      <c r="C768" t="s">
        <v>724</v>
      </c>
      <c r="D768" t="s">
        <v>1146</v>
      </c>
      <c r="E768" t="s">
        <v>10</v>
      </c>
      <c r="F768" t="s">
        <v>38</v>
      </c>
      <c r="G768" t="s">
        <v>944</v>
      </c>
      <c r="H768" t="s">
        <v>39</v>
      </c>
      <c r="I768" t="s">
        <v>104</v>
      </c>
      <c r="J768" t="s">
        <v>927</v>
      </c>
      <c r="K768" t="s">
        <v>941</v>
      </c>
      <c r="L768">
        <v>9</v>
      </c>
      <c r="M768">
        <v>6</v>
      </c>
      <c r="N768">
        <v>1</v>
      </c>
      <c r="O768">
        <f>StoreData!$N768*StoreData!$L768</f>
        <v>9</v>
      </c>
      <c r="P768">
        <f>StoreData!$N768*StoreData!$M768</f>
        <v>6</v>
      </c>
      <c r="Q768">
        <f>StoreData!$O768-StoreData!$P768</f>
        <v>3</v>
      </c>
      <c r="R768">
        <f>MONTH(StoreData!$B768)</f>
        <v>9</v>
      </c>
      <c r="S768" t="str">
        <f>IF(StoreData!$R768=9,"August","Sept")</f>
        <v>August</v>
      </c>
    </row>
    <row r="769" spans="1:19" x14ac:dyDescent="0.3">
      <c r="A769">
        <v>88065566122</v>
      </c>
      <c r="B769">
        <v>44082</v>
      </c>
      <c r="C769" t="s">
        <v>725</v>
      </c>
      <c r="D769" t="s">
        <v>1145</v>
      </c>
      <c r="E769" t="s">
        <v>11</v>
      </c>
      <c r="F769" t="s">
        <v>42</v>
      </c>
      <c r="G769" t="s">
        <v>943</v>
      </c>
      <c r="H769" t="s">
        <v>43</v>
      </c>
      <c r="I769" t="s">
        <v>104</v>
      </c>
      <c r="J769" t="s">
        <v>928</v>
      </c>
      <c r="K769" t="s">
        <v>941</v>
      </c>
      <c r="L769">
        <v>5</v>
      </c>
      <c r="M769">
        <v>2</v>
      </c>
      <c r="N769">
        <v>1</v>
      </c>
      <c r="O769">
        <f>StoreData!$N769*StoreData!$L769</f>
        <v>5</v>
      </c>
      <c r="P769">
        <f>StoreData!$N769*StoreData!$M769</f>
        <v>2</v>
      </c>
      <c r="Q769">
        <f>StoreData!$O769-StoreData!$P769</f>
        <v>3</v>
      </c>
      <c r="R769">
        <f>MONTH(StoreData!$B769)</f>
        <v>9</v>
      </c>
      <c r="S769" t="str">
        <f>IF(StoreData!$R769=9,"August","Sept")</f>
        <v>August</v>
      </c>
    </row>
    <row r="770" spans="1:19" x14ac:dyDescent="0.3">
      <c r="A770">
        <v>88065566123</v>
      </c>
      <c r="B770">
        <v>44082</v>
      </c>
      <c r="C770" t="s">
        <v>726</v>
      </c>
      <c r="D770" t="s">
        <v>1145</v>
      </c>
      <c r="E770" t="s">
        <v>12</v>
      </c>
      <c r="F770" t="s">
        <v>45</v>
      </c>
      <c r="G770" t="s">
        <v>943</v>
      </c>
      <c r="H770" t="s">
        <v>46</v>
      </c>
      <c r="I770" t="s">
        <v>104</v>
      </c>
      <c r="J770" t="s">
        <v>929</v>
      </c>
      <c r="K770" t="s">
        <v>941</v>
      </c>
      <c r="L770">
        <v>18</v>
      </c>
      <c r="M770">
        <v>15</v>
      </c>
      <c r="N770">
        <v>1</v>
      </c>
      <c r="O770">
        <f>StoreData!$N770*StoreData!$L770</f>
        <v>18</v>
      </c>
      <c r="P770">
        <f>StoreData!$N770*StoreData!$M770</f>
        <v>15</v>
      </c>
      <c r="Q770">
        <f>StoreData!$O770-StoreData!$P770</f>
        <v>3</v>
      </c>
      <c r="R770">
        <f>MONTH(StoreData!$B770)</f>
        <v>9</v>
      </c>
      <c r="S770" t="str">
        <f>IF(StoreData!$R770=9,"August","Sept")</f>
        <v>August</v>
      </c>
    </row>
    <row r="771" spans="1:19" x14ac:dyDescent="0.3">
      <c r="A771">
        <v>88065566124</v>
      </c>
      <c r="B771">
        <v>44083</v>
      </c>
      <c r="C771" t="s">
        <v>727</v>
      </c>
      <c r="D771" t="s">
        <v>1146</v>
      </c>
      <c r="E771" t="s">
        <v>13</v>
      </c>
      <c r="F771" t="s">
        <v>48</v>
      </c>
      <c r="G771" t="s">
        <v>944</v>
      </c>
      <c r="H771" t="s">
        <v>49</v>
      </c>
      <c r="I771" t="s">
        <v>104</v>
      </c>
      <c r="J771" t="s">
        <v>930</v>
      </c>
      <c r="K771" t="s">
        <v>941</v>
      </c>
      <c r="L771">
        <v>10</v>
      </c>
      <c r="M771">
        <v>7</v>
      </c>
      <c r="N771">
        <v>3</v>
      </c>
      <c r="O771">
        <f>StoreData!$N771*StoreData!$L771</f>
        <v>30</v>
      </c>
      <c r="P771">
        <f>StoreData!$N771*StoreData!$M771</f>
        <v>21</v>
      </c>
      <c r="Q771">
        <f>StoreData!$O771-StoreData!$P771</f>
        <v>9</v>
      </c>
      <c r="R771">
        <f>MONTH(StoreData!$B771)</f>
        <v>9</v>
      </c>
      <c r="S771" t="str">
        <f>IF(StoreData!$R771=9,"August","Sept")</f>
        <v>August</v>
      </c>
    </row>
    <row r="772" spans="1:19" x14ac:dyDescent="0.3">
      <c r="A772">
        <v>88065566125</v>
      </c>
      <c r="B772">
        <v>44084</v>
      </c>
      <c r="C772" t="s">
        <v>728</v>
      </c>
      <c r="D772" t="s">
        <v>1145</v>
      </c>
      <c r="E772" t="s">
        <v>14</v>
      </c>
      <c r="F772" t="s">
        <v>38</v>
      </c>
      <c r="G772" t="s">
        <v>944</v>
      </c>
      <c r="H772" t="s">
        <v>39</v>
      </c>
      <c r="I772" t="s">
        <v>104</v>
      </c>
      <c r="J772" t="s">
        <v>931</v>
      </c>
      <c r="K772" t="s">
        <v>941</v>
      </c>
      <c r="L772">
        <v>20</v>
      </c>
      <c r="M772">
        <v>17</v>
      </c>
      <c r="N772">
        <v>4</v>
      </c>
      <c r="O772">
        <f>StoreData!$N772*StoreData!$L772</f>
        <v>80</v>
      </c>
      <c r="P772">
        <f>StoreData!$N772*StoreData!$M772</f>
        <v>68</v>
      </c>
      <c r="Q772">
        <f>StoreData!$O772-StoreData!$P772</f>
        <v>12</v>
      </c>
      <c r="R772">
        <f>MONTH(StoreData!$B772)</f>
        <v>9</v>
      </c>
      <c r="S772" t="str">
        <f>IF(StoreData!$R772=9,"August","Sept")</f>
        <v>August</v>
      </c>
    </row>
    <row r="773" spans="1:19" x14ac:dyDescent="0.3">
      <c r="A773">
        <v>88065566126</v>
      </c>
      <c r="B773">
        <v>44085</v>
      </c>
      <c r="C773" t="s">
        <v>729</v>
      </c>
      <c r="D773" t="s">
        <v>1145</v>
      </c>
      <c r="E773" t="s">
        <v>15</v>
      </c>
      <c r="F773" t="s">
        <v>42</v>
      </c>
      <c r="G773" t="s">
        <v>943</v>
      </c>
      <c r="H773" t="s">
        <v>43</v>
      </c>
      <c r="I773" t="s">
        <v>104</v>
      </c>
      <c r="J773" t="s">
        <v>932</v>
      </c>
      <c r="K773" t="s">
        <v>941</v>
      </c>
      <c r="L773">
        <v>70</v>
      </c>
      <c r="M773">
        <v>67</v>
      </c>
      <c r="N773">
        <v>5</v>
      </c>
      <c r="O773">
        <f>StoreData!$N773*StoreData!$L773</f>
        <v>350</v>
      </c>
      <c r="P773">
        <f>StoreData!$N773*StoreData!$M773</f>
        <v>335</v>
      </c>
      <c r="Q773">
        <f>StoreData!$O773-StoreData!$P773</f>
        <v>15</v>
      </c>
      <c r="R773">
        <f>MONTH(StoreData!$B773)</f>
        <v>9</v>
      </c>
      <c r="S773" t="str">
        <f>IF(StoreData!$R773=9,"August","Sept")</f>
        <v>August</v>
      </c>
    </row>
    <row r="774" spans="1:19" x14ac:dyDescent="0.3">
      <c r="A774">
        <v>88065566127</v>
      </c>
      <c r="B774">
        <v>44086</v>
      </c>
      <c r="C774" t="s">
        <v>730</v>
      </c>
      <c r="D774" t="s">
        <v>1145</v>
      </c>
      <c r="E774" t="s">
        <v>59</v>
      </c>
      <c r="F774" t="s">
        <v>45</v>
      </c>
      <c r="G774" t="s">
        <v>943</v>
      </c>
      <c r="H774" t="s">
        <v>46</v>
      </c>
      <c r="I774" t="s">
        <v>104</v>
      </c>
      <c r="J774" t="s">
        <v>940</v>
      </c>
      <c r="K774" t="s">
        <v>941</v>
      </c>
      <c r="L774">
        <v>15</v>
      </c>
      <c r="M774">
        <v>12</v>
      </c>
      <c r="N774">
        <v>6</v>
      </c>
      <c r="O774">
        <f>StoreData!$N774*StoreData!$L774</f>
        <v>90</v>
      </c>
      <c r="P774">
        <f>StoreData!$N774*StoreData!$M774</f>
        <v>72</v>
      </c>
      <c r="Q774">
        <f>StoreData!$O774-StoreData!$P774</f>
        <v>18</v>
      </c>
      <c r="R774">
        <f>MONTH(StoreData!$B774)</f>
        <v>9</v>
      </c>
      <c r="S774" t="str">
        <f>IF(StoreData!$R774=9,"August","Sept")</f>
        <v>August</v>
      </c>
    </row>
    <row r="775" spans="1:19" x14ac:dyDescent="0.3">
      <c r="A775">
        <v>88065566128</v>
      </c>
      <c r="B775">
        <v>44087</v>
      </c>
      <c r="C775" t="s">
        <v>731</v>
      </c>
      <c r="D775" t="s">
        <v>1146</v>
      </c>
      <c r="E775" t="s">
        <v>60</v>
      </c>
      <c r="F775" t="s">
        <v>48</v>
      </c>
      <c r="G775" t="s">
        <v>944</v>
      </c>
      <c r="H775" t="s">
        <v>49</v>
      </c>
      <c r="I775" t="s">
        <v>104</v>
      </c>
      <c r="J775" t="s">
        <v>933</v>
      </c>
      <c r="K775" t="s">
        <v>941</v>
      </c>
      <c r="L775">
        <v>12</v>
      </c>
      <c r="M775">
        <v>9</v>
      </c>
      <c r="N775">
        <v>7</v>
      </c>
      <c r="O775">
        <f>StoreData!$N775*StoreData!$L775</f>
        <v>84</v>
      </c>
      <c r="P775">
        <f>StoreData!$N775*StoreData!$M775</f>
        <v>63</v>
      </c>
      <c r="Q775">
        <f>StoreData!$O775-StoreData!$P775</f>
        <v>21</v>
      </c>
      <c r="R775">
        <f>MONTH(StoreData!$B775)</f>
        <v>9</v>
      </c>
      <c r="S775" t="str">
        <f>IF(StoreData!$R775=9,"August","Sept")</f>
        <v>August</v>
      </c>
    </row>
    <row r="776" spans="1:19" x14ac:dyDescent="0.3">
      <c r="A776">
        <v>88065566129</v>
      </c>
      <c r="B776">
        <v>44088</v>
      </c>
      <c r="C776" t="s">
        <v>732</v>
      </c>
      <c r="D776" t="s">
        <v>1145</v>
      </c>
      <c r="E776" t="s">
        <v>61</v>
      </c>
      <c r="F776" t="s">
        <v>38</v>
      </c>
      <c r="G776" t="s">
        <v>944</v>
      </c>
      <c r="H776" t="s">
        <v>39</v>
      </c>
      <c r="I776" t="s">
        <v>104</v>
      </c>
      <c r="J776" t="s">
        <v>934</v>
      </c>
      <c r="K776" t="s">
        <v>941</v>
      </c>
      <c r="L776">
        <v>18</v>
      </c>
      <c r="M776">
        <v>15</v>
      </c>
      <c r="N776">
        <v>11</v>
      </c>
      <c r="O776">
        <f>StoreData!$N776*StoreData!$L776</f>
        <v>198</v>
      </c>
      <c r="P776">
        <f>StoreData!$N776*StoreData!$M776</f>
        <v>165</v>
      </c>
      <c r="Q776">
        <f>StoreData!$O776-StoreData!$P776</f>
        <v>33</v>
      </c>
      <c r="R776">
        <f>MONTH(StoreData!$B776)</f>
        <v>9</v>
      </c>
      <c r="S776" t="str">
        <f>IF(StoreData!$R776=9,"August","Sept")</f>
        <v>August</v>
      </c>
    </row>
    <row r="777" spans="1:19" x14ac:dyDescent="0.3">
      <c r="A777">
        <v>88065566130</v>
      </c>
      <c r="B777">
        <v>44089</v>
      </c>
      <c r="C777" t="s">
        <v>733</v>
      </c>
      <c r="D777" t="s">
        <v>1146</v>
      </c>
      <c r="E777" t="s">
        <v>63</v>
      </c>
      <c r="F777" t="s">
        <v>42</v>
      </c>
      <c r="G777" t="s">
        <v>943</v>
      </c>
      <c r="H777" t="s">
        <v>43</v>
      </c>
      <c r="I777" t="s">
        <v>104</v>
      </c>
      <c r="J777" t="s">
        <v>935</v>
      </c>
      <c r="K777" t="s">
        <v>941</v>
      </c>
      <c r="L777">
        <v>23</v>
      </c>
      <c r="M777">
        <v>20</v>
      </c>
      <c r="N777">
        <v>2</v>
      </c>
      <c r="O777">
        <f>StoreData!$N777*StoreData!$L777</f>
        <v>46</v>
      </c>
      <c r="P777">
        <f>StoreData!$N777*StoreData!$M777</f>
        <v>40</v>
      </c>
      <c r="Q777">
        <f>StoreData!$O777-StoreData!$P777</f>
        <v>6</v>
      </c>
      <c r="R777">
        <f>MONTH(StoreData!$B777)</f>
        <v>9</v>
      </c>
      <c r="S777" t="str">
        <f>IF(StoreData!$R777=9,"August","Sept")</f>
        <v>August</v>
      </c>
    </row>
    <row r="778" spans="1:19" x14ac:dyDescent="0.3">
      <c r="A778">
        <v>88065566131</v>
      </c>
      <c r="B778">
        <v>44093</v>
      </c>
      <c r="C778" t="s">
        <v>734</v>
      </c>
      <c r="D778" t="s">
        <v>1145</v>
      </c>
      <c r="E778" t="s">
        <v>16</v>
      </c>
      <c r="F778" t="s">
        <v>45</v>
      </c>
      <c r="G778" t="s">
        <v>943</v>
      </c>
      <c r="H778" t="s">
        <v>46</v>
      </c>
      <c r="I778" t="s">
        <v>104</v>
      </c>
      <c r="J778" t="s">
        <v>936</v>
      </c>
      <c r="K778" t="s">
        <v>941</v>
      </c>
      <c r="L778">
        <v>9</v>
      </c>
      <c r="M778">
        <v>6</v>
      </c>
      <c r="N778">
        <v>3</v>
      </c>
      <c r="O778">
        <f>StoreData!$N778*StoreData!$L778</f>
        <v>27</v>
      </c>
      <c r="P778">
        <f>StoreData!$N778*StoreData!$M778</f>
        <v>18</v>
      </c>
      <c r="Q778">
        <f>StoreData!$O778-StoreData!$P778</f>
        <v>9</v>
      </c>
      <c r="R778">
        <f>MONTH(StoreData!$B778)</f>
        <v>9</v>
      </c>
      <c r="S778" t="str">
        <f>IF(StoreData!$R778=9,"August","Sept")</f>
        <v>August</v>
      </c>
    </row>
    <row r="779" spans="1:19" x14ac:dyDescent="0.3">
      <c r="A779">
        <v>88065566132</v>
      </c>
      <c r="B779">
        <v>44092</v>
      </c>
      <c r="C779" t="s">
        <v>735</v>
      </c>
      <c r="D779" t="s">
        <v>1146</v>
      </c>
      <c r="E779" t="s">
        <v>66</v>
      </c>
      <c r="F779" t="s">
        <v>48</v>
      </c>
      <c r="G779" t="s">
        <v>944</v>
      </c>
      <c r="H779" t="s">
        <v>49</v>
      </c>
      <c r="I779" t="s">
        <v>104</v>
      </c>
      <c r="J779" t="s">
        <v>937</v>
      </c>
      <c r="K779" t="s">
        <v>941</v>
      </c>
      <c r="L779">
        <v>18</v>
      </c>
      <c r="M779">
        <v>15</v>
      </c>
      <c r="N779">
        <v>5</v>
      </c>
      <c r="O779">
        <f>StoreData!$N779*StoreData!$L779</f>
        <v>90</v>
      </c>
      <c r="P779">
        <f>StoreData!$N779*StoreData!$M779</f>
        <v>75</v>
      </c>
      <c r="Q779">
        <f>StoreData!$O779-StoreData!$P779</f>
        <v>15</v>
      </c>
      <c r="R779">
        <f>MONTH(StoreData!$B779)</f>
        <v>9</v>
      </c>
      <c r="S779" t="str">
        <f>IF(StoreData!$R779=9,"August","Sept")</f>
        <v>August</v>
      </c>
    </row>
    <row r="780" spans="1:19" x14ac:dyDescent="0.3">
      <c r="A780">
        <v>88065566133</v>
      </c>
      <c r="B780">
        <v>44092</v>
      </c>
      <c r="C780" t="s">
        <v>736</v>
      </c>
      <c r="D780" t="s">
        <v>1146</v>
      </c>
      <c r="E780" t="s">
        <v>68</v>
      </c>
      <c r="F780" t="s">
        <v>38</v>
      </c>
      <c r="G780" t="s">
        <v>944</v>
      </c>
      <c r="H780" t="s">
        <v>39</v>
      </c>
      <c r="I780" t="s">
        <v>104</v>
      </c>
      <c r="J780" t="s">
        <v>908</v>
      </c>
      <c r="K780" t="s">
        <v>926</v>
      </c>
      <c r="L780">
        <v>52</v>
      </c>
      <c r="M780">
        <v>49</v>
      </c>
      <c r="N780">
        <v>2</v>
      </c>
      <c r="O780">
        <f>StoreData!$N780*StoreData!$L780</f>
        <v>104</v>
      </c>
      <c r="P780">
        <f>StoreData!$N780*StoreData!$M780</f>
        <v>98</v>
      </c>
      <c r="Q780">
        <f>StoreData!$O780-StoreData!$P780</f>
        <v>6</v>
      </c>
      <c r="R780">
        <f>MONTH(StoreData!$B780)</f>
        <v>9</v>
      </c>
      <c r="S780" t="str">
        <f>IF(StoreData!$R780=9,"August","Sept")</f>
        <v>August</v>
      </c>
    </row>
    <row r="781" spans="1:19" x14ac:dyDescent="0.3">
      <c r="A781">
        <v>88065566134</v>
      </c>
      <c r="B781">
        <v>44093</v>
      </c>
      <c r="C781" t="s">
        <v>737</v>
      </c>
      <c r="D781" t="s">
        <v>1146</v>
      </c>
      <c r="E781" t="s">
        <v>70</v>
      </c>
      <c r="F781" t="s">
        <v>42</v>
      </c>
      <c r="G781" t="s">
        <v>943</v>
      </c>
      <c r="H781" t="s">
        <v>43</v>
      </c>
      <c r="I781" t="s">
        <v>104</v>
      </c>
      <c r="J781" t="s">
        <v>927</v>
      </c>
      <c r="K781" t="s">
        <v>941</v>
      </c>
      <c r="L781">
        <v>9</v>
      </c>
      <c r="M781">
        <v>6</v>
      </c>
      <c r="N781">
        <v>1</v>
      </c>
      <c r="O781">
        <f>StoreData!$N781*StoreData!$L781</f>
        <v>9</v>
      </c>
      <c r="P781">
        <f>StoreData!$N781*StoreData!$M781</f>
        <v>6</v>
      </c>
      <c r="Q781">
        <f>StoreData!$O781-StoreData!$P781</f>
        <v>3</v>
      </c>
      <c r="R781">
        <f>MONTH(StoreData!$B781)</f>
        <v>9</v>
      </c>
      <c r="S781" t="str">
        <f>IF(StoreData!$R781=9,"August","Sept")</f>
        <v>August</v>
      </c>
    </row>
    <row r="782" spans="1:19" x14ac:dyDescent="0.3">
      <c r="A782">
        <v>88065566135</v>
      </c>
      <c r="B782">
        <v>44094</v>
      </c>
      <c r="C782" t="s">
        <v>738</v>
      </c>
      <c r="D782" t="s">
        <v>1145</v>
      </c>
      <c r="E782" t="s">
        <v>72</v>
      </c>
      <c r="F782" t="s">
        <v>45</v>
      </c>
      <c r="G782" t="s">
        <v>943</v>
      </c>
      <c r="H782" t="s">
        <v>46</v>
      </c>
      <c r="I782" t="s">
        <v>104</v>
      </c>
      <c r="J782" t="s">
        <v>928</v>
      </c>
      <c r="K782" t="s">
        <v>941</v>
      </c>
      <c r="L782">
        <v>5</v>
      </c>
      <c r="M782">
        <v>2</v>
      </c>
      <c r="N782">
        <v>6</v>
      </c>
      <c r="O782">
        <f>StoreData!$N782*StoreData!$L782</f>
        <v>30</v>
      </c>
      <c r="P782">
        <f>StoreData!$N782*StoreData!$M782</f>
        <v>12</v>
      </c>
      <c r="Q782">
        <f>StoreData!$O782-StoreData!$P782</f>
        <v>18</v>
      </c>
      <c r="R782">
        <f>MONTH(StoreData!$B782)</f>
        <v>9</v>
      </c>
      <c r="S782" t="str">
        <f>IF(StoreData!$R782=9,"August","Sept")</f>
        <v>August</v>
      </c>
    </row>
    <row r="783" spans="1:19" x14ac:dyDescent="0.3">
      <c r="A783">
        <v>88065566136</v>
      </c>
      <c r="B783">
        <v>44095</v>
      </c>
      <c r="C783" t="s">
        <v>739</v>
      </c>
      <c r="D783" t="s">
        <v>1145</v>
      </c>
      <c r="E783" t="s">
        <v>74</v>
      </c>
      <c r="F783" t="s">
        <v>48</v>
      </c>
      <c r="G783" t="s">
        <v>944</v>
      </c>
      <c r="H783" t="s">
        <v>49</v>
      </c>
      <c r="I783" t="s">
        <v>104</v>
      </c>
      <c r="J783" t="s">
        <v>909</v>
      </c>
      <c r="K783" t="s">
        <v>926</v>
      </c>
      <c r="L783">
        <v>14</v>
      </c>
      <c r="M783">
        <v>11</v>
      </c>
      <c r="N783">
        <v>9</v>
      </c>
      <c r="O783">
        <f>StoreData!$N783*StoreData!$L783</f>
        <v>126</v>
      </c>
      <c r="P783">
        <f>StoreData!$N783*StoreData!$M783</f>
        <v>99</v>
      </c>
      <c r="Q783">
        <f>StoreData!$O783-StoreData!$P783</f>
        <v>27</v>
      </c>
      <c r="R783">
        <f>MONTH(StoreData!$B783)</f>
        <v>9</v>
      </c>
      <c r="S783" t="str">
        <f>IF(StoreData!$R783=9,"August","Sept")</f>
        <v>August</v>
      </c>
    </row>
    <row r="784" spans="1:19" x14ac:dyDescent="0.3">
      <c r="A784">
        <v>88065566137</v>
      </c>
      <c r="B784">
        <v>44096</v>
      </c>
      <c r="C784" t="s">
        <v>740</v>
      </c>
      <c r="D784" t="s">
        <v>1145</v>
      </c>
      <c r="E784" t="s">
        <v>76</v>
      </c>
      <c r="F784" t="s">
        <v>38</v>
      </c>
      <c r="G784" t="s">
        <v>944</v>
      </c>
      <c r="H784" t="s">
        <v>39</v>
      </c>
      <c r="I784" t="s">
        <v>104</v>
      </c>
      <c r="J784" t="s">
        <v>910</v>
      </c>
      <c r="K784" t="s">
        <v>926</v>
      </c>
      <c r="L784">
        <v>6</v>
      </c>
      <c r="M784">
        <v>3</v>
      </c>
      <c r="N784">
        <v>10</v>
      </c>
      <c r="O784">
        <f>StoreData!$N784*StoreData!$L784</f>
        <v>60</v>
      </c>
      <c r="P784">
        <f>StoreData!$N784*StoreData!$M784</f>
        <v>30</v>
      </c>
      <c r="Q784">
        <f>StoreData!$O784-StoreData!$P784</f>
        <v>30</v>
      </c>
      <c r="R784">
        <f>MONTH(StoreData!$B784)</f>
        <v>9</v>
      </c>
      <c r="S784" t="str">
        <f>IF(StoreData!$R784=9,"August","Sept")</f>
        <v>August</v>
      </c>
    </row>
    <row r="785" spans="1:19" x14ac:dyDescent="0.3">
      <c r="A785">
        <v>88065566138</v>
      </c>
      <c r="B785">
        <v>44097</v>
      </c>
      <c r="C785" t="s">
        <v>741</v>
      </c>
      <c r="D785" t="s">
        <v>1145</v>
      </c>
      <c r="E785" t="s">
        <v>78</v>
      </c>
      <c r="F785" t="s">
        <v>42</v>
      </c>
      <c r="G785" t="s">
        <v>943</v>
      </c>
      <c r="H785" t="s">
        <v>43</v>
      </c>
      <c r="I785" t="s">
        <v>104</v>
      </c>
      <c r="J785" t="s">
        <v>930</v>
      </c>
      <c r="K785" t="s">
        <v>941</v>
      </c>
      <c r="L785">
        <v>10</v>
      </c>
      <c r="M785">
        <v>7</v>
      </c>
      <c r="N785">
        <v>3</v>
      </c>
      <c r="O785">
        <f>StoreData!$N785*StoreData!$L785</f>
        <v>30</v>
      </c>
      <c r="P785">
        <f>StoreData!$N785*StoreData!$M785</f>
        <v>21</v>
      </c>
      <c r="Q785">
        <f>StoreData!$O785-StoreData!$P785</f>
        <v>9</v>
      </c>
      <c r="R785">
        <f>MONTH(StoreData!$B785)</f>
        <v>9</v>
      </c>
      <c r="S785" t="str">
        <f>IF(StoreData!$R785=9,"August","Sept")</f>
        <v>August</v>
      </c>
    </row>
    <row r="786" spans="1:19" x14ac:dyDescent="0.3">
      <c r="A786">
        <v>88065566139</v>
      </c>
      <c r="B786">
        <v>44098</v>
      </c>
      <c r="C786" t="s">
        <v>742</v>
      </c>
      <c r="D786" t="s">
        <v>1145</v>
      </c>
      <c r="E786" t="s">
        <v>80</v>
      </c>
      <c r="F786" t="s">
        <v>45</v>
      </c>
      <c r="G786" t="s">
        <v>943</v>
      </c>
      <c r="H786" t="s">
        <v>46</v>
      </c>
      <c r="I786" t="s">
        <v>104</v>
      </c>
      <c r="J786" t="s">
        <v>911</v>
      </c>
      <c r="K786" t="s">
        <v>926</v>
      </c>
      <c r="L786">
        <v>13</v>
      </c>
      <c r="M786">
        <v>10</v>
      </c>
      <c r="N786">
        <v>4</v>
      </c>
      <c r="O786">
        <f>StoreData!$N786*StoreData!$L786</f>
        <v>52</v>
      </c>
      <c r="P786">
        <f>StoreData!$N786*StoreData!$M786</f>
        <v>40</v>
      </c>
      <c r="Q786">
        <f>StoreData!$O786-StoreData!$P786</f>
        <v>12</v>
      </c>
      <c r="R786">
        <f>MONTH(StoreData!$B786)</f>
        <v>9</v>
      </c>
      <c r="S786" t="str">
        <f>IF(StoreData!$R786=9,"August","Sept")</f>
        <v>August</v>
      </c>
    </row>
    <row r="787" spans="1:19" x14ac:dyDescent="0.3">
      <c r="A787">
        <v>88065566140</v>
      </c>
      <c r="B787">
        <v>44099</v>
      </c>
      <c r="C787" t="s">
        <v>743</v>
      </c>
      <c r="D787" t="s">
        <v>1145</v>
      </c>
      <c r="E787" t="s">
        <v>82</v>
      </c>
      <c r="F787" t="s">
        <v>48</v>
      </c>
      <c r="G787" t="s">
        <v>944</v>
      </c>
      <c r="H787" t="s">
        <v>49</v>
      </c>
      <c r="I787" t="s">
        <v>104</v>
      </c>
      <c r="J787" t="s">
        <v>931</v>
      </c>
      <c r="K787" t="s">
        <v>941</v>
      </c>
      <c r="L787">
        <v>20</v>
      </c>
      <c r="M787">
        <v>17</v>
      </c>
      <c r="N787">
        <v>5</v>
      </c>
      <c r="O787">
        <f>StoreData!$N787*StoreData!$L787</f>
        <v>100</v>
      </c>
      <c r="P787">
        <f>StoreData!$N787*StoreData!$M787</f>
        <v>85</v>
      </c>
      <c r="Q787">
        <f>StoreData!$O787-StoreData!$P787</f>
        <v>15</v>
      </c>
      <c r="R787">
        <f>MONTH(StoreData!$B787)</f>
        <v>9</v>
      </c>
      <c r="S787" t="str">
        <f>IF(StoreData!$R787=9,"August","Sept")</f>
        <v>August</v>
      </c>
    </row>
    <row r="788" spans="1:19" x14ac:dyDescent="0.3">
      <c r="A788">
        <v>88065566141</v>
      </c>
      <c r="B788">
        <v>44103</v>
      </c>
      <c r="C788" t="s">
        <v>744</v>
      </c>
      <c r="D788" t="s">
        <v>1145</v>
      </c>
      <c r="E788" t="s">
        <v>84</v>
      </c>
      <c r="F788" t="s">
        <v>38</v>
      </c>
      <c r="G788" t="s">
        <v>944</v>
      </c>
      <c r="H788" t="s">
        <v>39</v>
      </c>
      <c r="I788" t="s">
        <v>104</v>
      </c>
      <c r="J788" t="s">
        <v>912</v>
      </c>
      <c r="K788" t="s">
        <v>926</v>
      </c>
      <c r="L788">
        <v>15</v>
      </c>
      <c r="M788">
        <v>12</v>
      </c>
      <c r="N788">
        <v>6</v>
      </c>
      <c r="O788">
        <f>StoreData!$N788*StoreData!$L788</f>
        <v>90</v>
      </c>
      <c r="P788">
        <f>StoreData!$N788*StoreData!$M788</f>
        <v>72</v>
      </c>
      <c r="Q788">
        <f>StoreData!$O788-StoreData!$P788</f>
        <v>18</v>
      </c>
      <c r="R788">
        <f>MONTH(StoreData!$B788)</f>
        <v>9</v>
      </c>
      <c r="S788" t="str">
        <f>IF(StoreData!$R788=9,"August","Sept")</f>
        <v>August</v>
      </c>
    </row>
    <row r="789" spans="1:19" x14ac:dyDescent="0.3">
      <c r="A789">
        <v>88065566142</v>
      </c>
      <c r="B789">
        <v>44102</v>
      </c>
      <c r="C789" t="s">
        <v>745</v>
      </c>
      <c r="D789" t="s">
        <v>1145</v>
      </c>
      <c r="E789" t="s">
        <v>86</v>
      </c>
      <c r="F789" t="s">
        <v>42</v>
      </c>
      <c r="G789" t="s">
        <v>943</v>
      </c>
      <c r="H789" t="s">
        <v>43</v>
      </c>
      <c r="I789" t="s">
        <v>104</v>
      </c>
      <c r="J789" t="s">
        <v>913</v>
      </c>
      <c r="K789" t="s">
        <v>926</v>
      </c>
      <c r="L789">
        <v>20</v>
      </c>
      <c r="M789">
        <v>17</v>
      </c>
      <c r="N789">
        <v>3</v>
      </c>
      <c r="O789">
        <f>StoreData!$N789*StoreData!$L789</f>
        <v>60</v>
      </c>
      <c r="P789">
        <f>StoreData!$N789*StoreData!$M789</f>
        <v>51</v>
      </c>
      <c r="Q789">
        <f>StoreData!$O789-StoreData!$P789</f>
        <v>9</v>
      </c>
      <c r="R789">
        <f>MONTH(StoreData!$B789)</f>
        <v>9</v>
      </c>
      <c r="S789" t="str">
        <f>IF(StoreData!$R789=9,"August","Sept")</f>
        <v>August</v>
      </c>
    </row>
    <row r="790" spans="1:19" x14ac:dyDescent="0.3">
      <c r="A790">
        <v>88065566143</v>
      </c>
      <c r="B790">
        <v>44102</v>
      </c>
      <c r="C790" t="s">
        <v>746</v>
      </c>
      <c r="D790" t="s">
        <v>1146</v>
      </c>
      <c r="E790" t="s">
        <v>88</v>
      </c>
      <c r="F790" t="s">
        <v>45</v>
      </c>
      <c r="G790" t="s">
        <v>943</v>
      </c>
      <c r="H790" t="s">
        <v>46</v>
      </c>
      <c r="I790" t="s">
        <v>104</v>
      </c>
      <c r="J790" t="s">
        <v>914</v>
      </c>
      <c r="K790" t="s">
        <v>926</v>
      </c>
      <c r="L790">
        <v>12</v>
      </c>
      <c r="M790">
        <v>9</v>
      </c>
      <c r="N790">
        <v>7</v>
      </c>
      <c r="O790">
        <f>StoreData!$N790*StoreData!$L790</f>
        <v>84</v>
      </c>
      <c r="P790">
        <f>StoreData!$N790*StoreData!$M790</f>
        <v>63</v>
      </c>
      <c r="Q790">
        <f>StoreData!$O790-StoreData!$P790</f>
        <v>21</v>
      </c>
      <c r="R790">
        <f>MONTH(StoreData!$B790)</f>
        <v>9</v>
      </c>
      <c r="S790" t="str">
        <f>IF(StoreData!$R790=9,"August","Sept")</f>
        <v>August</v>
      </c>
    </row>
    <row r="791" spans="1:19" x14ac:dyDescent="0.3">
      <c r="A791">
        <v>88065566144</v>
      </c>
      <c r="B791">
        <v>44103</v>
      </c>
      <c r="C791" t="s">
        <v>747</v>
      </c>
      <c r="D791" t="s">
        <v>1145</v>
      </c>
      <c r="E791" t="s">
        <v>90</v>
      </c>
      <c r="F791" t="s">
        <v>48</v>
      </c>
      <c r="G791" t="s">
        <v>944</v>
      </c>
      <c r="H791" t="s">
        <v>49</v>
      </c>
      <c r="I791" t="s">
        <v>104</v>
      </c>
      <c r="J791" t="s">
        <v>915</v>
      </c>
      <c r="K791" t="s">
        <v>926</v>
      </c>
      <c r="L791">
        <v>16</v>
      </c>
      <c r="M791">
        <v>13</v>
      </c>
      <c r="N791">
        <v>5</v>
      </c>
      <c r="O791">
        <f>StoreData!$N791*StoreData!$L791</f>
        <v>80</v>
      </c>
      <c r="P791">
        <f>StoreData!$N791*StoreData!$M791</f>
        <v>65</v>
      </c>
      <c r="Q791">
        <f>StoreData!$O791-StoreData!$P791</f>
        <v>15</v>
      </c>
      <c r="R791">
        <f>MONTH(StoreData!$B791)</f>
        <v>9</v>
      </c>
      <c r="S791" t="str">
        <f>IF(StoreData!$R791=9,"August","Sept")</f>
        <v>August</v>
      </c>
    </row>
    <row r="792" spans="1:19" x14ac:dyDescent="0.3">
      <c r="A792">
        <v>88065566145</v>
      </c>
      <c r="B792">
        <v>44073</v>
      </c>
      <c r="C792" t="s">
        <v>748</v>
      </c>
      <c r="D792" t="s">
        <v>1146</v>
      </c>
      <c r="E792" t="s">
        <v>92</v>
      </c>
      <c r="F792" t="s">
        <v>38</v>
      </c>
      <c r="G792" t="s">
        <v>944</v>
      </c>
      <c r="H792" t="s">
        <v>39</v>
      </c>
      <c r="I792" t="s">
        <v>104</v>
      </c>
      <c r="J792" t="s">
        <v>932</v>
      </c>
      <c r="K792" t="s">
        <v>941</v>
      </c>
      <c r="L792">
        <v>70</v>
      </c>
      <c r="M792">
        <v>67</v>
      </c>
      <c r="N792">
        <v>8</v>
      </c>
      <c r="O792">
        <f>StoreData!$N792*StoreData!$L792</f>
        <v>560</v>
      </c>
      <c r="P792">
        <f>StoreData!$N792*StoreData!$M792</f>
        <v>536</v>
      </c>
      <c r="Q792">
        <f>StoreData!$O792-StoreData!$P792</f>
        <v>24</v>
      </c>
      <c r="R792">
        <f>MONTH(StoreData!$B792)</f>
        <v>8</v>
      </c>
      <c r="S792" t="str">
        <f>IF(StoreData!$R792=9,"August","Sept")</f>
        <v>Sept</v>
      </c>
    </row>
    <row r="793" spans="1:19" x14ac:dyDescent="0.3">
      <c r="A793">
        <v>88065566146</v>
      </c>
      <c r="B793">
        <v>44074</v>
      </c>
      <c r="C793" t="s">
        <v>749</v>
      </c>
      <c r="D793" t="s">
        <v>1146</v>
      </c>
      <c r="E793" t="s">
        <v>94</v>
      </c>
      <c r="F793" t="s">
        <v>42</v>
      </c>
      <c r="G793" t="s">
        <v>943</v>
      </c>
      <c r="H793" t="s">
        <v>43</v>
      </c>
      <c r="I793" t="s">
        <v>104</v>
      </c>
      <c r="J793" t="s">
        <v>940</v>
      </c>
      <c r="K793" t="s">
        <v>941</v>
      </c>
      <c r="L793">
        <v>15</v>
      </c>
      <c r="M793">
        <v>12</v>
      </c>
      <c r="N793">
        <v>9</v>
      </c>
      <c r="O793">
        <f>StoreData!$N793*StoreData!$L793</f>
        <v>135</v>
      </c>
      <c r="P793">
        <f>StoreData!$N793*StoreData!$M793</f>
        <v>108</v>
      </c>
      <c r="Q793">
        <f>StoreData!$O793-StoreData!$P793</f>
        <v>27</v>
      </c>
      <c r="R793">
        <f>MONTH(StoreData!$B793)</f>
        <v>8</v>
      </c>
      <c r="S793" t="str">
        <f>IF(StoreData!$R793=9,"August","Sept")</f>
        <v>Sept</v>
      </c>
    </row>
    <row r="794" spans="1:19" x14ac:dyDescent="0.3">
      <c r="A794">
        <v>88065566147</v>
      </c>
      <c r="B794">
        <v>44044</v>
      </c>
      <c r="C794" t="s">
        <v>750</v>
      </c>
      <c r="D794" t="s">
        <v>1146</v>
      </c>
      <c r="E794" t="s">
        <v>96</v>
      </c>
      <c r="F794" t="s">
        <v>45</v>
      </c>
      <c r="G794" t="s">
        <v>943</v>
      </c>
      <c r="H794" t="s">
        <v>46</v>
      </c>
      <c r="I794" t="s">
        <v>104</v>
      </c>
      <c r="J794" t="s">
        <v>915</v>
      </c>
      <c r="K794" t="s">
        <v>926</v>
      </c>
      <c r="L794">
        <v>16</v>
      </c>
      <c r="M794">
        <v>13</v>
      </c>
      <c r="N794">
        <v>2</v>
      </c>
      <c r="O794">
        <f>StoreData!$N794*StoreData!$L794</f>
        <v>32</v>
      </c>
      <c r="P794">
        <f>StoreData!$N794*StoreData!$M794</f>
        <v>26</v>
      </c>
      <c r="Q794">
        <f>StoreData!$O794-StoreData!$P794</f>
        <v>6</v>
      </c>
      <c r="R794">
        <f>MONTH(StoreData!$B794)</f>
        <v>8</v>
      </c>
      <c r="S794" t="str">
        <f>IF(StoreData!$R794=9,"August","Sept")</f>
        <v>Sept</v>
      </c>
    </row>
    <row r="795" spans="1:19" x14ac:dyDescent="0.3">
      <c r="A795">
        <v>88065566148</v>
      </c>
      <c r="B795">
        <v>44045</v>
      </c>
      <c r="C795" t="s">
        <v>751</v>
      </c>
      <c r="D795" t="s">
        <v>1146</v>
      </c>
      <c r="E795" t="s">
        <v>16</v>
      </c>
      <c r="F795" t="s">
        <v>48</v>
      </c>
      <c r="G795" t="s">
        <v>944</v>
      </c>
      <c r="H795" t="s">
        <v>49</v>
      </c>
      <c r="I795" t="s">
        <v>104</v>
      </c>
      <c r="J795" t="s">
        <v>916</v>
      </c>
      <c r="K795" t="s">
        <v>926</v>
      </c>
      <c r="L795">
        <v>20</v>
      </c>
      <c r="M795">
        <v>17</v>
      </c>
      <c r="N795">
        <v>5</v>
      </c>
      <c r="O795">
        <f>StoreData!$N795*StoreData!$L795</f>
        <v>100</v>
      </c>
      <c r="P795">
        <f>StoreData!$N795*StoreData!$M795</f>
        <v>85</v>
      </c>
      <c r="Q795">
        <f>StoreData!$O795-StoreData!$P795</f>
        <v>15</v>
      </c>
      <c r="R795">
        <f>MONTH(StoreData!$B795)</f>
        <v>8</v>
      </c>
      <c r="S795" t="str">
        <f>IF(StoreData!$R795=9,"August","Sept")</f>
        <v>Sept</v>
      </c>
    </row>
    <row r="796" spans="1:19" x14ac:dyDescent="0.3">
      <c r="A796">
        <v>88065566149</v>
      </c>
      <c r="B796">
        <v>44046</v>
      </c>
      <c r="C796" t="s">
        <v>752</v>
      </c>
      <c r="D796" t="s">
        <v>1145</v>
      </c>
      <c r="E796" t="s">
        <v>17</v>
      </c>
      <c r="F796" t="s">
        <v>38</v>
      </c>
      <c r="G796" t="s">
        <v>944</v>
      </c>
      <c r="H796" t="s">
        <v>39</v>
      </c>
      <c r="I796" t="s">
        <v>104</v>
      </c>
      <c r="J796" t="s">
        <v>917</v>
      </c>
      <c r="K796" t="s">
        <v>926</v>
      </c>
      <c r="L796">
        <v>12</v>
      </c>
      <c r="M796">
        <v>9</v>
      </c>
      <c r="N796">
        <v>7</v>
      </c>
      <c r="O796">
        <f>StoreData!$N796*StoreData!$L796</f>
        <v>84</v>
      </c>
      <c r="P796">
        <f>StoreData!$N796*StoreData!$M796</f>
        <v>63</v>
      </c>
      <c r="Q796">
        <f>StoreData!$O796-StoreData!$P796</f>
        <v>21</v>
      </c>
      <c r="R796">
        <f>MONTH(StoreData!$B796)</f>
        <v>8</v>
      </c>
      <c r="S796" t="str">
        <f>IF(StoreData!$R796=9,"August","Sept")</f>
        <v>Sept</v>
      </c>
    </row>
    <row r="797" spans="1:19" x14ac:dyDescent="0.3">
      <c r="A797">
        <v>88065566150</v>
      </c>
      <c r="B797">
        <v>44047</v>
      </c>
      <c r="C797" t="s">
        <v>753</v>
      </c>
      <c r="D797" t="s">
        <v>1146</v>
      </c>
      <c r="E797" t="s">
        <v>18</v>
      </c>
      <c r="F797" t="s">
        <v>42</v>
      </c>
      <c r="G797" t="s">
        <v>943</v>
      </c>
      <c r="H797" t="s">
        <v>43</v>
      </c>
      <c r="I797" t="s">
        <v>40</v>
      </c>
      <c r="J797" t="s">
        <v>933</v>
      </c>
      <c r="K797" t="s">
        <v>941</v>
      </c>
      <c r="L797">
        <v>12</v>
      </c>
      <c r="M797">
        <v>9</v>
      </c>
      <c r="N797">
        <v>7</v>
      </c>
      <c r="O797">
        <f>StoreData!$N797*StoreData!$L797</f>
        <v>84</v>
      </c>
      <c r="P797">
        <f>StoreData!$N797*StoreData!$M797</f>
        <v>63</v>
      </c>
      <c r="Q797">
        <f>StoreData!$O797-StoreData!$P797</f>
        <v>21</v>
      </c>
      <c r="R797">
        <f>MONTH(StoreData!$B797)</f>
        <v>8</v>
      </c>
      <c r="S797" t="str">
        <f>IF(StoreData!$R797=9,"August","Sept")</f>
        <v>Sept</v>
      </c>
    </row>
    <row r="798" spans="1:19" x14ac:dyDescent="0.3">
      <c r="A798">
        <v>88065566151</v>
      </c>
      <c r="B798">
        <v>44048</v>
      </c>
      <c r="C798" t="s">
        <v>754</v>
      </c>
      <c r="D798" t="s">
        <v>1145</v>
      </c>
      <c r="E798" t="s">
        <v>19</v>
      </c>
      <c r="F798" t="s">
        <v>45</v>
      </c>
      <c r="G798" t="s">
        <v>943</v>
      </c>
      <c r="H798" t="s">
        <v>46</v>
      </c>
      <c r="I798" t="s">
        <v>40</v>
      </c>
      <c r="J798" t="s">
        <v>934</v>
      </c>
      <c r="K798" t="s">
        <v>941</v>
      </c>
      <c r="L798">
        <v>18</v>
      </c>
      <c r="M798">
        <v>15</v>
      </c>
      <c r="N798">
        <v>15</v>
      </c>
      <c r="O798">
        <f>StoreData!$N798*StoreData!$L798</f>
        <v>270</v>
      </c>
      <c r="P798">
        <f>StoreData!$N798*StoreData!$M798</f>
        <v>225</v>
      </c>
      <c r="Q798">
        <f>StoreData!$O798-StoreData!$P798</f>
        <v>45</v>
      </c>
      <c r="R798">
        <f>MONTH(StoreData!$B798)</f>
        <v>8</v>
      </c>
      <c r="S798" t="str">
        <f>IF(StoreData!$R798=9,"August","Sept")</f>
        <v>Sept</v>
      </c>
    </row>
    <row r="799" spans="1:19" x14ac:dyDescent="0.3">
      <c r="A799">
        <v>88065566152</v>
      </c>
      <c r="B799">
        <v>44052</v>
      </c>
      <c r="C799" t="s">
        <v>755</v>
      </c>
      <c r="D799" t="s">
        <v>1145</v>
      </c>
      <c r="E799" t="s">
        <v>20</v>
      </c>
      <c r="F799" t="s">
        <v>48</v>
      </c>
      <c r="G799" t="s">
        <v>944</v>
      </c>
      <c r="H799" t="s">
        <v>49</v>
      </c>
      <c r="I799" t="s">
        <v>40</v>
      </c>
      <c r="J799" t="s">
        <v>918</v>
      </c>
      <c r="K799" t="s">
        <v>926</v>
      </c>
      <c r="L799">
        <v>10</v>
      </c>
      <c r="M799">
        <v>7</v>
      </c>
      <c r="N799">
        <v>3</v>
      </c>
      <c r="O799">
        <f>StoreData!$N799*StoreData!$L799</f>
        <v>30</v>
      </c>
      <c r="P799">
        <f>StoreData!$N799*StoreData!$M799</f>
        <v>21</v>
      </c>
      <c r="Q799">
        <f>StoreData!$O799-StoreData!$P799</f>
        <v>9</v>
      </c>
      <c r="R799">
        <f>MONTH(StoreData!$B799)</f>
        <v>8</v>
      </c>
      <c r="S799" t="str">
        <f>IF(StoreData!$R799=9,"August","Sept")</f>
        <v>Sept</v>
      </c>
    </row>
    <row r="800" spans="1:19" x14ac:dyDescent="0.3">
      <c r="A800">
        <v>88065566153</v>
      </c>
      <c r="B800">
        <v>44051</v>
      </c>
      <c r="C800" t="s">
        <v>756</v>
      </c>
      <c r="D800" t="s">
        <v>1145</v>
      </c>
      <c r="E800" t="s">
        <v>1</v>
      </c>
      <c r="F800" t="s">
        <v>38</v>
      </c>
      <c r="G800" t="s">
        <v>944</v>
      </c>
      <c r="H800" t="s">
        <v>39</v>
      </c>
      <c r="I800" t="s">
        <v>40</v>
      </c>
      <c r="J800" t="s">
        <v>919</v>
      </c>
      <c r="K800" t="s">
        <v>926</v>
      </c>
      <c r="L800">
        <v>15</v>
      </c>
      <c r="M800">
        <v>12</v>
      </c>
      <c r="N800">
        <v>6</v>
      </c>
      <c r="O800">
        <f>StoreData!$N800*StoreData!$L800</f>
        <v>90</v>
      </c>
      <c r="P800">
        <f>StoreData!$N800*StoreData!$M800</f>
        <v>72</v>
      </c>
      <c r="Q800">
        <f>StoreData!$O800-StoreData!$P800</f>
        <v>18</v>
      </c>
      <c r="R800">
        <f>MONTH(StoreData!$B800)</f>
        <v>8</v>
      </c>
      <c r="S800" t="str">
        <f>IF(StoreData!$R800=9,"August","Sept")</f>
        <v>Sept</v>
      </c>
    </row>
    <row r="801" spans="1:19" x14ac:dyDescent="0.3">
      <c r="A801">
        <v>88065566154</v>
      </c>
      <c r="B801">
        <v>44051</v>
      </c>
      <c r="C801" t="s">
        <v>757</v>
      </c>
      <c r="D801" t="s">
        <v>1146</v>
      </c>
      <c r="E801" t="s">
        <v>2</v>
      </c>
      <c r="F801" t="s">
        <v>42</v>
      </c>
      <c r="G801" t="s">
        <v>943</v>
      </c>
      <c r="H801" t="s">
        <v>43</v>
      </c>
      <c r="I801" t="s">
        <v>40</v>
      </c>
      <c r="J801" t="s">
        <v>920</v>
      </c>
      <c r="K801" t="s">
        <v>926</v>
      </c>
      <c r="L801">
        <v>15</v>
      </c>
      <c r="M801">
        <v>12</v>
      </c>
      <c r="N801">
        <v>10</v>
      </c>
      <c r="O801">
        <f>StoreData!$N801*StoreData!$L801</f>
        <v>150</v>
      </c>
      <c r="P801">
        <f>StoreData!$N801*StoreData!$M801</f>
        <v>120</v>
      </c>
      <c r="Q801">
        <f>StoreData!$O801-StoreData!$P801</f>
        <v>30</v>
      </c>
      <c r="R801">
        <f>MONTH(StoreData!$B801)</f>
        <v>8</v>
      </c>
      <c r="S801" t="str">
        <f>IF(StoreData!$R801=9,"August","Sept")</f>
        <v>Sept</v>
      </c>
    </row>
    <row r="802" spans="1:19" x14ac:dyDescent="0.3">
      <c r="A802">
        <v>88065566155</v>
      </c>
      <c r="B802">
        <v>44052</v>
      </c>
      <c r="C802" t="s">
        <v>758</v>
      </c>
      <c r="D802" t="s">
        <v>1146</v>
      </c>
      <c r="E802" t="s">
        <v>3</v>
      </c>
      <c r="F802" t="s">
        <v>45</v>
      </c>
      <c r="G802" t="s">
        <v>943</v>
      </c>
      <c r="H802" t="s">
        <v>46</v>
      </c>
      <c r="I802" t="s">
        <v>40</v>
      </c>
      <c r="J802" t="s">
        <v>935</v>
      </c>
      <c r="K802" t="s">
        <v>941</v>
      </c>
      <c r="L802">
        <v>23</v>
      </c>
      <c r="M802">
        <v>20</v>
      </c>
      <c r="N802">
        <v>11</v>
      </c>
      <c r="O802">
        <f>StoreData!$N802*StoreData!$L802</f>
        <v>253</v>
      </c>
      <c r="P802">
        <f>StoreData!$N802*StoreData!$M802</f>
        <v>220</v>
      </c>
      <c r="Q802">
        <f>StoreData!$O802-StoreData!$P802</f>
        <v>33</v>
      </c>
      <c r="R802">
        <f>MONTH(StoreData!$B802)</f>
        <v>8</v>
      </c>
      <c r="S802" t="str">
        <f>IF(StoreData!$R802=9,"August","Sept")</f>
        <v>Sept</v>
      </c>
    </row>
    <row r="803" spans="1:19" x14ac:dyDescent="0.3">
      <c r="A803">
        <v>88065566156</v>
      </c>
      <c r="B803">
        <v>44053</v>
      </c>
      <c r="C803" t="s">
        <v>759</v>
      </c>
      <c r="D803" t="s">
        <v>1146</v>
      </c>
      <c r="E803" t="s">
        <v>4</v>
      </c>
      <c r="F803" t="s">
        <v>48</v>
      </c>
      <c r="G803" t="s">
        <v>944</v>
      </c>
      <c r="H803" t="s">
        <v>49</v>
      </c>
      <c r="I803" t="s">
        <v>40</v>
      </c>
      <c r="J803" t="s">
        <v>936</v>
      </c>
      <c r="K803" t="s">
        <v>941</v>
      </c>
      <c r="L803">
        <v>9</v>
      </c>
      <c r="M803">
        <v>6</v>
      </c>
      <c r="N803">
        <v>3</v>
      </c>
      <c r="O803">
        <f>StoreData!$N803*StoreData!$L803</f>
        <v>27</v>
      </c>
      <c r="P803">
        <f>StoreData!$N803*StoreData!$M803</f>
        <v>18</v>
      </c>
      <c r="Q803">
        <f>StoreData!$O803-StoreData!$P803</f>
        <v>9</v>
      </c>
      <c r="R803">
        <f>MONTH(StoreData!$B803)</f>
        <v>8</v>
      </c>
      <c r="S803" t="str">
        <f>IF(StoreData!$R803=9,"August","Sept")</f>
        <v>Sept</v>
      </c>
    </row>
    <row r="804" spans="1:19" x14ac:dyDescent="0.3">
      <c r="A804">
        <v>88065566157</v>
      </c>
      <c r="B804">
        <v>44054</v>
      </c>
      <c r="C804" t="s">
        <v>760</v>
      </c>
      <c r="D804" t="s">
        <v>1146</v>
      </c>
      <c r="E804" t="s">
        <v>8</v>
      </c>
      <c r="F804" t="s">
        <v>38</v>
      </c>
      <c r="G804" t="s">
        <v>944</v>
      </c>
      <c r="H804" t="s">
        <v>39</v>
      </c>
      <c r="I804" t="s">
        <v>40</v>
      </c>
      <c r="J804" t="s">
        <v>937</v>
      </c>
      <c r="K804" t="s">
        <v>941</v>
      </c>
      <c r="L804">
        <v>18</v>
      </c>
      <c r="M804">
        <v>15</v>
      </c>
      <c r="N804">
        <v>1</v>
      </c>
      <c r="O804">
        <f>StoreData!$N804*StoreData!$L804</f>
        <v>18</v>
      </c>
      <c r="P804">
        <f>StoreData!$N804*StoreData!$M804</f>
        <v>15</v>
      </c>
      <c r="Q804">
        <f>StoreData!$O804-StoreData!$P804</f>
        <v>3</v>
      </c>
      <c r="R804">
        <f>MONTH(StoreData!$B804)</f>
        <v>8</v>
      </c>
      <c r="S804" t="str">
        <f>IF(StoreData!$R804=9,"August","Sept")</f>
        <v>Sept</v>
      </c>
    </row>
    <row r="805" spans="1:19" x14ac:dyDescent="0.3">
      <c r="A805">
        <v>88065566158</v>
      </c>
      <c r="B805">
        <v>44055</v>
      </c>
      <c r="C805" t="s">
        <v>761</v>
      </c>
      <c r="D805" t="s">
        <v>1146</v>
      </c>
      <c r="E805" t="s">
        <v>9</v>
      </c>
      <c r="F805" t="s">
        <v>42</v>
      </c>
      <c r="G805" t="s">
        <v>943</v>
      </c>
      <c r="H805" t="s">
        <v>43</v>
      </c>
      <c r="I805" t="s">
        <v>40</v>
      </c>
      <c r="J805" t="s">
        <v>925</v>
      </c>
      <c r="K805" t="s">
        <v>926</v>
      </c>
      <c r="L805">
        <v>14</v>
      </c>
      <c r="M805">
        <v>11</v>
      </c>
      <c r="N805">
        <v>1</v>
      </c>
      <c r="O805">
        <f>StoreData!$N805*StoreData!$L805</f>
        <v>14</v>
      </c>
      <c r="P805">
        <f>StoreData!$N805*StoreData!$M805</f>
        <v>11</v>
      </c>
      <c r="Q805">
        <f>StoreData!$O805-StoreData!$P805</f>
        <v>3</v>
      </c>
      <c r="R805">
        <f>MONTH(StoreData!$B805)</f>
        <v>8</v>
      </c>
      <c r="S805" t="str">
        <f>IF(StoreData!$R805=9,"August","Sept")</f>
        <v>Sept</v>
      </c>
    </row>
    <row r="806" spans="1:19" x14ac:dyDescent="0.3">
      <c r="A806">
        <v>88065566159</v>
      </c>
      <c r="B806">
        <v>44056</v>
      </c>
      <c r="C806" t="s">
        <v>762</v>
      </c>
      <c r="D806" t="s">
        <v>1145</v>
      </c>
      <c r="E806" t="s">
        <v>16</v>
      </c>
      <c r="F806" t="s">
        <v>45</v>
      </c>
      <c r="G806" t="s">
        <v>943</v>
      </c>
      <c r="H806" t="s">
        <v>46</v>
      </c>
      <c r="I806" t="s">
        <v>40</v>
      </c>
      <c r="J806" t="s">
        <v>938</v>
      </c>
      <c r="K806" t="s">
        <v>926</v>
      </c>
      <c r="L806">
        <v>30</v>
      </c>
      <c r="M806">
        <v>27</v>
      </c>
      <c r="N806">
        <v>1</v>
      </c>
      <c r="O806">
        <f>StoreData!$N806*StoreData!$L806</f>
        <v>30</v>
      </c>
      <c r="P806">
        <f>StoreData!$N806*StoreData!$M806</f>
        <v>27</v>
      </c>
      <c r="Q806">
        <f>StoreData!$O806-StoreData!$P806</f>
        <v>3</v>
      </c>
      <c r="R806">
        <f>MONTH(StoreData!$B806)</f>
        <v>8</v>
      </c>
      <c r="S806" t="str">
        <f>IF(StoreData!$R806=9,"August","Sept")</f>
        <v>Sept</v>
      </c>
    </row>
    <row r="807" spans="1:19" x14ac:dyDescent="0.3">
      <c r="A807">
        <v>88065566160</v>
      </c>
      <c r="B807">
        <v>44057</v>
      </c>
      <c r="C807" t="s">
        <v>763</v>
      </c>
      <c r="D807" t="s">
        <v>1145</v>
      </c>
      <c r="E807" t="s">
        <v>17</v>
      </c>
      <c r="F807" t="s">
        <v>48</v>
      </c>
      <c r="G807" t="s">
        <v>944</v>
      </c>
      <c r="H807" t="s">
        <v>49</v>
      </c>
      <c r="I807" t="s">
        <v>40</v>
      </c>
      <c r="J807" t="s">
        <v>939</v>
      </c>
      <c r="K807" t="s">
        <v>926</v>
      </c>
      <c r="L807">
        <v>16</v>
      </c>
      <c r="M807">
        <v>13</v>
      </c>
      <c r="N807">
        <v>3</v>
      </c>
      <c r="O807">
        <f>StoreData!$N807*StoreData!$L807</f>
        <v>48</v>
      </c>
      <c r="P807">
        <f>StoreData!$N807*StoreData!$M807</f>
        <v>39</v>
      </c>
      <c r="Q807">
        <f>StoreData!$O807-StoreData!$P807</f>
        <v>9</v>
      </c>
      <c r="R807">
        <f>MONTH(StoreData!$B807)</f>
        <v>8</v>
      </c>
      <c r="S807" t="str">
        <f>IF(StoreData!$R807=9,"August","Sept")</f>
        <v>Sept</v>
      </c>
    </row>
    <row r="808" spans="1:19" x14ac:dyDescent="0.3">
      <c r="A808">
        <v>88065566161</v>
      </c>
      <c r="B808">
        <v>44058</v>
      </c>
      <c r="C808" t="s">
        <v>764</v>
      </c>
      <c r="D808" t="s">
        <v>1145</v>
      </c>
      <c r="E808" t="s">
        <v>18</v>
      </c>
      <c r="F808" t="s">
        <v>38</v>
      </c>
      <c r="G808" t="s">
        <v>944</v>
      </c>
      <c r="H808" t="s">
        <v>39</v>
      </c>
      <c r="I808" t="s">
        <v>40</v>
      </c>
      <c r="J808" t="s">
        <v>908</v>
      </c>
      <c r="K808" t="s">
        <v>926</v>
      </c>
      <c r="L808">
        <v>52</v>
      </c>
      <c r="M808">
        <v>49</v>
      </c>
      <c r="N808">
        <v>4</v>
      </c>
      <c r="O808">
        <f>StoreData!$N808*StoreData!$L808</f>
        <v>208</v>
      </c>
      <c r="P808">
        <f>StoreData!$N808*StoreData!$M808</f>
        <v>196</v>
      </c>
      <c r="Q808">
        <f>StoreData!$O808-StoreData!$P808</f>
        <v>12</v>
      </c>
      <c r="R808">
        <f>MONTH(StoreData!$B808)</f>
        <v>8</v>
      </c>
      <c r="S808" t="str">
        <f>IF(StoreData!$R808=9,"August","Sept")</f>
        <v>Sept</v>
      </c>
    </row>
    <row r="809" spans="1:19" x14ac:dyDescent="0.3">
      <c r="A809">
        <v>88065566162</v>
      </c>
      <c r="B809">
        <v>44062</v>
      </c>
      <c r="C809" t="s">
        <v>765</v>
      </c>
      <c r="D809" t="s">
        <v>1145</v>
      </c>
      <c r="E809" t="s">
        <v>9</v>
      </c>
      <c r="F809" t="s">
        <v>42</v>
      </c>
      <c r="G809" t="s">
        <v>943</v>
      </c>
      <c r="H809" t="s">
        <v>43</v>
      </c>
      <c r="I809" t="s">
        <v>40</v>
      </c>
      <c r="J809" t="s">
        <v>909</v>
      </c>
      <c r="K809" t="s">
        <v>926</v>
      </c>
      <c r="L809">
        <v>14</v>
      </c>
      <c r="M809">
        <v>11</v>
      </c>
      <c r="N809">
        <v>5</v>
      </c>
      <c r="O809">
        <f>StoreData!$N809*StoreData!$L809</f>
        <v>70</v>
      </c>
      <c r="P809">
        <f>StoreData!$N809*StoreData!$M809</f>
        <v>55</v>
      </c>
      <c r="Q809">
        <f>StoreData!$O809-StoreData!$P809</f>
        <v>15</v>
      </c>
      <c r="R809">
        <f>MONTH(StoreData!$B809)</f>
        <v>8</v>
      </c>
      <c r="S809" t="str">
        <f>IF(StoreData!$R809=9,"August","Sept")</f>
        <v>Sept</v>
      </c>
    </row>
    <row r="810" spans="1:19" x14ac:dyDescent="0.3">
      <c r="A810">
        <v>88065566163</v>
      </c>
      <c r="B810">
        <v>44061</v>
      </c>
      <c r="C810" t="s">
        <v>766</v>
      </c>
      <c r="D810" t="s">
        <v>1145</v>
      </c>
      <c r="E810" t="s">
        <v>10</v>
      </c>
      <c r="F810" t="s">
        <v>45</v>
      </c>
      <c r="G810" t="s">
        <v>943</v>
      </c>
      <c r="H810" t="s">
        <v>46</v>
      </c>
      <c r="I810" t="s">
        <v>40</v>
      </c>
      <c r="J810" t="s">
        <v>910</v>
      </c>
      <c r="K810" t="s">
        <v>926</v>
      </c>
      <c r="L810">
        <v>6</v>
      </c>
      <c r="M810">
        <v>3</v>
      </c>
      <c r="N810">
        <v>6</v>
      </c>
      <c r="O810">
        <f>StoreData!$N810*StoreData!$L810</f>
        <v>36</v>
      </c>
      <c r="P810">
        <f>StoreData!$N810*StoreData!$M810</f>
        <v>18</v>
      </c>
      <c r="Q810">
        <f>StoreData!$O810-StoreData!$P810</f>
        <v>18</v>
      </c>
      <c r="R810">
        <f>MONTH(StoreData!$B810)</f>
        <v>8</v>
      </c>
      <c r="S810" t="str">
        <f>IF(StoreData!$R810=9,"August","Sept")</f>
        <v>Sept</v>
      </c>
    </row>
    <row r="811" spans="1:19" x14ac:dyDescent="0.3">
      <c r="A811">
        <v>88065566164</v>
      </c>
      <c r="B811">
        <v>44061</v>
      </c>
      <c r="C811" t="s">
        <v>767</v>
      </c>
      <c r="D811" t="s">
        <v>1145</v>
      </c>
      <c r="E811" t="s">
        <v>11</v>
      </c>
      <c r="F811" t="s">
        <v>48</v>
      </c>
      <c r="G811" t="s">
        <v>944</v>
      </c>
      <c r="H811" t="s">
        <v>49</v>
      </c>
      <c r="I811" t="s">
        <v>40</v>
      </c>
      <c r="J811" t="s">
        <v>911</v>
      </c>
      <c r="K811" t="s">
        <v>926</v>
      </c>
      <c r="L811">
        <v>13</v>
      </c>
      <c r="M811">
        <v>10</v>
      </c>
      <c r="N811">
        <v>7</v>
      </c>
      <c r="O811">
        <f>StoreData!$N811*StoreData!$L811</f>
        <v>91</v>
      </c>
      <c r="P811">
        <f>StoreData!$N811*StoreData!$M811</f>
        <v>70</v>
      </c>
      <c r="Q811">
        <f>StoreData!$O811-StoreData!$P811</f>
        <v>21</v>
      </c>
      <c r="R811">
        <f>MONTH(StoreData!$B811)</f>
        <v>8</v>
      </c>
      <c r="S811" t="str">
        <f>IF(StoreData!$R811=9,"August","Sept")</f>
        <v>Sept</v>
      </c>
    </row>
    <row r="812" spans="1:19" x14ac:dyDescent="0.3">
      <c r="A812">
        <v>88065566165</v>
      </c>
      <c r="B812">
        <v>44062</v>
      </c>
      <c r="C812" t="s">
        <v>768</v>
      </c>
      <c r="D812" t="s">
        <v>1145</v>
      </c>
      <c r="E812" t="s">
        <v>12</v>
      </c>
      <c r="F812" t="s">
        <v>38</v>
      </c>
      <c r="G812" t="s">
        <v>944</v>
      </c>
      <c r="H812" t="s">
        <v>39</v>
      </c>
      <c r="I812" t="s">
        <v>40</v>
      </c>
      <c r="J812" t="s">
        <v>912</v>
      </c>
      <c r="K812" t="s">
        <v>926</v>
      </c>
      <c r="L812">
        <v>15</v>
      </c>
      <c r="M812">
        <v>12</v>
      </c>
      <c r="N812">
        <v>11</v>
      </c>
      <c r="O812">
        <f>StoreData!$N812*StoreData!$L812</f>
        <v>165</v>
      </c>
      <c r="P812">
        <f>StoreData!$N812*StoreData!$M812</f>
        <v>132</v>
      </c>
      <c r="Q812">
        <f>StoreData!$O812-StoreData!$P812</f>
        <v>33</v>
      </c>
      <c r="R812">
        <f>MONTH(StoreData!$B812)</f>
        <v>8</v>
      </c>
      <c r="S812" t="str">
        <f>IF(StoreData!$R812=9,"August","Sept")</f>
        <v>Sept</v>
      </c>
    </row>
    <row r="813" spans="1:19" x14ac:dyDescent="0.3">
      <c r="A813">
        <v>88065566166</v>
      </c>
      <c r="B813">
        <v>44063</v>
      </c>
      <c r="C813" t="s">
        <v>769</v>
      </c>
      <c r="D813" t="s">
        <v>1145</v>
      </c>
      <c r="E813" t="s">
        <v>13</v>
      </c>
      <c r="F813" t="s">
        <v>42</v>
      </c>
      <c r="G813" t="s">
        <v>943</v>
      </c>
      <c r="H813" t="s">
        <v>43</v>
      </c>
      <c r="I813" t="s">
        <v>40</v>
      </c>
      <c r="J813" t="s">
        <v>913</v>
      </c>
      <c r="K813" t="s">
        <v>926</v>
      </c>
      <c r="L813">
        <v>20</v>
      </c>
      <c r="M813">
        <v>17</v>
      </c>
      <c r="N813">
        <v>2</v>
      </c>
      <c r="O813">
        <f>StoreData!$N813*StoreData!$L813</f>
        <v>40</v>
      </c>
      <c r="P813">
        <f>StoreData!$N813*StoreData!$M813</f>
        <v>34</v>
      </c>
      <c r="Q813">
        <f>StoreData!$O813-StoreData!$P813</f>
        <v>6</v>
      </c>
      <c r="R813">
        <f>MONTH(StoreData!$B813)</f>
        <v>8</v>
      </c>
      <c r="S813" t="str">
        <f>IF(StoreData!$R813=9,"August","Sept")</f>
        <v>Sept</v>
      </c>
    </row>
    <row r="814" spans="1:19" x14ac:dyDescent="0.3">
      <c r="A814">
        <v>88065566167</v>
      </c>
      <c r="B814">
        <v>44064</v>
      </c>
      <c r="C814" t="s">
        <v>770</v>
      </c>
      <c r="D814" t="s">
        <v>1145</v>
      </c>
      <c r="E814" t="s">
        <v>14</v>
      </c>
      <c r="F814" t="s">
        <v>45</v>
      </c>
      <c r="G814" t="s">
        <v>943</v>
      </c>
      <c r="H814" t="s">
        <v>46</v>
      </c>
      <c r="I814" t="s">
        <v>40</v>
      </c>
      <c r="J814" t="s">
        <v>914</v>
      </c>
      <c r="K814" t="s">
        <v>926</v>
      </c>
      <c r="L814">
        <v>12</v>
      </c>
      <c r="M814">
        <v>9</v>
      </c>
      <c r="N814">
        <v>3</v>
      </c>
      <c r="O814">
        <f>StoreData!$N814*StoreData!$L814</f>
        <v>36</v>
      </c>
      <c r="P814">
        <f>StoreData!$N814*StoreData!$M814</f>
        <v>27</v>
      </c>
      <c r="Q814">
        <f>StoreData!$O814-StoreData!$P814</f>
        <v>9</v>
      </c>
      <c r="R814">
        <f>MONTH(StoreData!$B814)</f>
        <v>8</v>
      </c>
      <c r="S814" t="str">
        <f>IF(StoreData!$R814=9,"August","Sept")</f>
        <v>Sept</v>
      </c>
    </row>
    <row r="815" spans="1:19" x14ac:dyDescent="0.3">
      <c r="A815">
        <v>88065566168</v>
      </c>
      <c r="B815">
        <v>44065</v>
      </c>
      <c r="C815" t="s">
        <v>771</v>
      </c>
      <c r="D815" t="s">
        <v>1146</v>
      </c>
      <c r="E815" t="s">
        <v>15</v>
      </c>
      <c r="F815" t="s">
        <v>48</v>
      </c>
      <c r="G815" t="s">
        <v>944</v>
      </c>
      <c r="H815" t="s">
        <v>49</v>
      </c>
      <c r="I815" t="s">
        <v>40</v>
      </c>
      <c r="J815" t="s">
        <v>915</v>
      </c>
      <c r="K815" t="s">
        <v>926</v>
      </c>
      <c r="L815">
        <v>16</v>
      </c>
      <c r="M815">
        <v>13</v>
      </c>
      <c r="N815">
        <v>5</v>
      </c>
      <c r="O815">
        <f>StoreData!$N815*StoreData!$L815</f>
        <v>80</v>
      </c>
      <c r="P815">
        <f>StoreData!$N815*StoreData!$M815</f>
        <v>65</v>
      </c>
      <c r="Q815">
        <f>StoreData!$O815-StoreData!$P815</f>
        <v>15</v>
      </c>
      <c r="R815">
        <f>MONTH(StoreData!$B815)</f>
        <v>8</v>
      </c>
      <c r="S815" t="str">
        <f>IF(StoreData!$R815=9,"August","Sept")</f>
        <v>Sept</v>
      </c>
    </row>
    <row r="816" spans="1:19" x14ac:dyDescent="0.3">
      <c r="A816">
        <v>88065566169</v>
      </c>
      <c r="B816">
        <v>44066</v>
      </c>
      <c r="C816" t="s">
        <v>772</v>
      </c>
      <c r="D816" t="s">
        <v>1146</v>
      </c>
      <c r="E816" t="s">
        <v>59</v>
      </c>
      <c r="F816" t="s">
        <v>38</v>
      </c>
      <c r="G816" t="s">
        <v>944</v>
      </c>
      <c r="H816" t="s">
        <v>39</v>
      </c>
      <c r="I816" t="s">
        <v>40</v>
      </c>
      <c r="J816" t="s">
        <v>916</v>
      </c>
      <c r="K816" t="s">
        <v>926</v>
      </c>
      <c r="L816">
        <v>20</v>
      </c>
      <c r="M816">
        <v>17</v>
      </c>
      <c r="N816">
        <v>2</v>
      </c>
      <c r="O816">
        <f>StoreData!$N816*StoreData!$L816</f>
        <v>40</v>
      </c>
      <c r="P816">
        <f>StoreData!$N816*StoreData!$M816</f>
        <v>34</v>
      </c>
      <c r="Q816">
        <f>StoreData!$O816-StoreData!$P816</f>
        <v>6</v>
      </c>
      <c r="R816">
        <f>MONTH(StoreData!$B816)</f>
        <v>8</v>
      </c>
      <c r="S816" t="str">
        <f>IF(StoreData!$R816=9,"August","Sept")</f>
        <v>Sept</v>
      </c>
    </row>
    <row r="817" spans="1:19" x14ac:dyDescent="0.3">
      <c r="A817">
        <v>88065566170</v>
      </c>
      <c r="B817">
        <v>44067</v>
      </c>
      <c r="C817" t="s">
        <v>773</v>
      </c>
      <c r="D817" t="s">
        <v>1145</v>
      </c>
      <c r="E817" t="s">
        <v>60</v>
      </c>
      <c r="F817" t="s">
        <v>42</v>
      </c>
      <c r="G817" t="s">
        <v>943</v>
      </c>
      <c r="H817" t="s">
        <v>43</v>
      </c>
      <c r="I817" t="s">
        <v>40</v>
      </c>
      <c r="J817" t="s">
        <v>917</v>
      </c>
      <c r="K817" t="s">
        <v>926</v>
      </c>
      <c r="L817">
        <v>12</v>
      </c>
      <c r="M817">
        <v>9</v>
      </c>
      <c r="N817">
        <v>1</v>
      </c>
      <c r="O817">
        <f>StoreData!$N817*StoreData!$L817</f>
        <v>12</v>
      </c>
      <c r="P817">
        <f>StoreData!$N817*StoreData!$M817</f>
        <v>9</v>
      </c>
      <c r="Q817">
        <f>StoreData!$O817-StoreData!$P817</f>
        <v>3</v>
      </c>
      <c r="R817">
        <f>MONTH(StoreData!$B817)</f>
        <v>8</v>
      </c>
      <c r="S817" t="str">
        <f>IF(StoreData!$R817=9,"August","Sept")</f>
        <v>Sept</v>
      </c>
    </row>
    <row r="818" spans="1:19" x14ac:dyDescent="0.3">
      <c r="A818">
        <v>88065566171</v>
      </c>
      <c r="B818">
        <v>44068</v>
      </c>
      <c r="C818" t="s">
        <v>774</v>
      </c>
      <c r="D818" t="s">
        <v>1146</v>
      </c>
      <c r="E818" t="s">
        <v>61</v>
      </c>
      <c r="F818" t="s">
        <v>45</v>
      </c>
      <c r="G818" t="s">
        <v>943</v>
      </c>
      <c r="H818" t="s">
        <v>46</v>
      </c>
      <c r="I818" t="s">
        <v>40</v>
      </c>
      <c r="J818" t="s">
        <v>918</v>
      </c>
      <c r="K818" t="s">
        <v>926</v>
      </c>
      <c r="L818">
        <v>10</v>
      </c>
      <c r="M818">
        <v>7</v>
      </c>
      <c r="N818">
        <v>6</v>
      </c>
      <c r="O818">
        <f>StoreData!$N818*StoreData!$L818</f>
        <v>60</v>
      </c>
      <c r="P818">
        <f>StoreData!$N818*StoreData!$M818</f>
        <v>42</v>
      </c>
      <c r="Q818">
        <f>StoreData!$O818-StoreData!$P818</f>
        <v>18</v>
      </c>
      <c r="R818">
        <f>MONTH(StoreData!$B818)</f>
        <v>8</v>
      </c>
      <c r="S818" t="str">
        <f>IF(StoreData!$R818=9,"August","Sept")</f>
        <v>Sept</v>
      </c>
    </row>
    <row r="819" spans="1:19" x14ac:dyDescent="0.3">
      <c r="A819">
        <v>88065566172</v>
      </c>
      <c r="B819">
        <v>44072</v>
      </c>
      <c r="C819" t="s">
        <v>775</v>
      </c>
      <c r="D819" t="s">
        <v>1146</v>
      </c>
      <c r="E819" t="s">
        <v>63</v>
      </c>
      <c r="F819" t="s">
        <v>48</v>
      </c>
      <c r="G819" t="s">
        <v>944</v>
      </c>
      <c r="H819" t="s">
        <v>49</v>
      </c>
      <c r="I819" t="s">
        <v>40</v>
      </c>
      <c r="J819" t="s">
        <v>919</v>
      </c>
      <c r="K819" t="s">
        <v>926</v>
      </c>
      <c r="L819">
        <v>15</v>
      </c>
      <c r="M819">
        <v>12</v>
      </c>
      <c r="N819">
        <v>9</v>
      </c>
      <c r="O819">
        <f>StoreData!$N819*StoreData!$L819</f>
        <v>135</v>
      </c>
      <c r="P819">
        <f>StoreData!$N819*StoreData!$M819</f>
        <v>108</v>
      </c>
      <c r="Q819">
        <f>StoreData!$O819-StoreData!$P819</f>
        <v>27</v>
      </c>
      <c r="R819">
        <f>MONTH(StoreData!$B819)</f>
        <v>8</v>
      </c>
      <c r="S819" t="str">
        <f>IF(StoreData!$R819=9,"August","Sept")</f>
        <v>Sept</v>
      </c>
    </row>
    <row r="820" spans="1:19" x14ac:dyDescent="0.3">
      <c r="A820">
        <v>88065566173</v>
      </c>
      <c r="B820">
        <v>44071</v>
      </c>
      <c r="C820" t="s">
        <v>776</v>
      </c>
      <c r="D820" t="s">
        <v>1146</v>
      </c>
      <c r="E820" t="s">
        <v>16</v>
      </c>
      <c r="F820" t="s">
        <v>38</v>
      </c>
      <c r="G820" t="s">
        <v>944</v>
      </c>
      <c r="H820" t="s">
        <v>39</v>
      </c>
      <c r="I820" t="s">
        <v>40</v>
      </c>
      <c r="J820" t="s">
        <v>920</v>
      </c>
      <c r="K820" t="s">
        <v>926</v>
      </c>
      <c r="L820">
        <v>15</v>
      </c>
      <c r="M820">
        <v>12</v>
      </c>
      <c r="N820">
        <v>10</v>
      </c>
      <c r="O820">
        <f>StoreData!$N820*StoreData!$L820</f>
        <v>150</v>
      </c>
      <c r="P820">
        <f>StoreData!$N820*StoreData!$M820</f>
        <v>120</v>
      </c>
      <c r="Q820">
        <f>StoreData!$O820-StoreData!$P820</f>
        <v>30</v>
      </c>
      <c r="R820">
        <f>MONTH(StoreData!$B820)</f>
        <v>8</v>
      </c>
      <c r="S820" t="str">
        <f>IF(StoreData!$R820=9,"August","Sept")</f>
        <v>Sept</v>
      </c>
    </row>
    <row r="821" spans="1:19" x14ac:dyDescent="0.3">
      <c r="A821">
        <v>88065566174</v>
      </c>
      <c r="B821">
        <v>44071</v>
      </c>
      <c r="C821" t="s">
        <v>777</v>
      </c>
      <c r="D821" t="s">
        <v>1146</v>
      </c>
      <c r="E821" t="s">
        <v>82</v>
      </c>
      <c r="F821" t="s">
        <v>42</v>
      </c>
      <c r="G821" t="s">
        <v>943</v>
      </c>
      <c r="H821" t="s">
        <v>43</v>
      </c>
      <c r="I821" t="s">
        <v>40</v>
      </c>
      <c r="J821" t="s">
        <v>921</v>
      </c>
      <c r="K821" t="s">
        <v>926</v>
      </c>
      <c r="L821">
        <v>20</v>
      </c>
      <c r="M821">
        <v>17</v>
      </c>
      <c r="N821">
        <v>3</v>
      </c>
      <c r="O821">
        <f>StoreData!$N821*StoreData!$L821</f>
        <v>60</v>
      </c>
      <c r="P821">
        <f>StoreData!$N821*StoreData!$M821</f>
        <v>51</v>
      </c>
      <c r="Q821">
        <f>StoreData!$O821-StoreData!$P821</f>
        <v>9</v>
      </c>
      <c r="R821">
        <f>MONTH(StoreData!$B821)</f>
        <v>8</v>
      </c>
      <c r="S821" t="str">
        <f>IF(StoreData!$R821=9,"August","Sept")</f>
        <v>Sept</v>
      </c>
    </row>
    <row r="822" spans="1:19" x14ac:dyDescent="0.3">
      <c r="A822">
        <v>88065566175</v>
      </c>
      <c r="B822">
        <v>44072</v>
      </c>
      <c r="C822" t="s">
        <v>778</v>
      </c>
      <c r="D822" t="s">
        <v>1146</v>
      </c>
      <c r="E822" t="s">
        <v>84</v>
      </c>
      <c r="F822" t="s">
        <v>45</v>
      </c>
      <c r="G822" t="s">
        <v>943</v>
      </c>
      <c r="H822" t="s">
        <v>46</v>
      </c>
      <c r="I822" t="s">
        <v>40</v>
      </c>
      <c r="J822" t="s">
        <v>922</v>
      </c>
      <c r="K822" t="s">
        <v>926</v>
      </c>
      <c r="L822">
        <v>12</v>
      </c>
      <c r="M822">
        <v>9</v>
      </c>
      <c r="N822">
        <v>4</v>
      </c>
      <c r="O822">
        <f>StoreData!$N822*StoreData!$L822</f>
        <v>48</v>
      </c>
      <c r="P822">
        <f>StoreData!$N822*StoreData!$M822</f>
        <v>36</v>
      </c>
      <c r="Q822">
        <f>StoreData!$O822-StoreData!$P822</f>
        <v>12</v>
      </c>
      <c r="R822">
        <f>MONTH(StoreData!$B822)</f>
        <v>8</v>
      </c>
      <c r="S822" t="str">
        <f>IF(StoreData!$R822=9,"August","Sept")</f>
        <v>Sept</v>
      </c>
    </row>
    <row r="823" spans="1:19" x14ac:dyDescent="0.3">
      <c r="A823">
        <v>88065566176</v>
      </c>
      <c r="B823">
        <v>44073</v>
      </c>
      <c r="C823" t="s">
        <v>779</v>
      </c>
      <c r="D823" t="s">
        <v>1145</v>
      </c>
      <c r="E823" t="s">
        <v>86</v>
      </c>
      <c r="F823" t="s">
        <v>48</v>
      </c>
      <c r="G823" t="s">
        <v>944</v>
      </c>
      <c r="H823" t="s">
        <v>49</v>
      </c>
      <c r="I823" t="s">
        <v>40</v>
      </c>
      <c r="J823" t="s">
        <v>923</v>
      </c>
      <c r="K823" t="s">
        <v>926</v>
      </c>
      <c r="L823">
        <v>13</v>
      </c>
      <c r="M823">
        <v>10</v>
      </c>
      <c r="N823">
        <v>5</v>
      </c>
      <c r="O823">
        <f>StoreData!$N823*StoreData!$L823</f>
        <v>65</v>
      </c>
      <c r="P823">
        <f>StoreData!$N823*StoreData!$M823</f>
        <v>50</v>
      </c>
      <c r="Q823">
        <f>StoreData!$O823-StoreData!$P823</f>
        <v>15</v>
      </c>
      <c r="R823">
        <f>MONTH(StoreData!$B823)</f>
        <v>8</v>
      </c>
      <c r="S823" t="str">
        <f>IF(StoreData!$R823=9,"August","Sept")</f>
        <v>Sept</v>
      </c>
    </row>
    <row r="824" spans="1:19" x14ac:dyDescent="0.3">
      <c r="A824">
        <v>88065566177</v>
      </c>
      <c r="B824">
        <v>44074</v>
      </c>
      <c r="C824" t="s">
        <v>780</v>
      </c>
      <c r="D824" t="s">
        <v>1146</v>
      </c>
      <c r="E824" t="s">
        <v>88</v>
      </c>
      <c r="F824" t="s">
        <v>38</v>
      </c>
      <c r="G824" t="s">
        <v>944</v>
      </c>
      <c r="H824" t="s">
        <v>39</v>
      </c>
      <c r="I824" t="s">
        <v>40</v>
      </c>
      <c r="J824" t="s">
        <v>924</v>
      </c>
      <c r="K824" t="s">
        <v>926</v>
      </c>
      <c r="L824">
        <v>15</v>
      </c>
      <c r="M824">
        <v>12</v>
      </c>
      <c r="N824">
        <v>6</v>
      </c>
      <c r="O824">
        <f>StoreData!$N824*StoreData!$L824</f>
        <v>90</v>
      </c>
      <c r="P824">
        <f>StoreData!$N824*StoreData!$M824</f>
        <v>72</v>
      </c>
      <c r="Q824">
        <f>StoreData!$O824-StoreData!$P824</f>
        <v>18</v>
      </c>
      <c r="R824">
        <f>MONTH(StoreData!$B824)</f>
        <v>8</v>
      </c>
      <c r="S824" t="str">
        <f>IF(StoreData!$R824=9,"August","Sept")</f>
        <v>Sept</v>
      </c>
    </row>
    <row r="825" spans="1:19" x14ac:dyDescent="0.3">
      <c r="A825">
        <v>88065566178</v>
      </c>
      <c r="B825">
        <v>44075</v>
      </c>
      <c r="C825" t="s">
        <v>781</v>
      </c>
      <c r="D825" t="s">
        <v>1145</v>
      </c>
      <c r="E825" t="s">
        <v>90</v>
      </c>
      <c r="F825" t="s">
        <v>42</v>
      </c>
      <c r="G825" t="s">
        <v>943</v>
      </c>
      <c r="H825" t="s">
        <v>43</v>
      </c>
      <c r="I825" t="s">
        <v>40</v>
      </c>
      <c r="J825" t="s">
        <v>925</v>
      </c>
      <c r="K825" t="s">
        <v>926</v>
      </c>
      <c r="L825">
        <v>14</v>
      </c>
      <c r="M825">
        <v>11</v>
      </c>
      <c r="N825">
        <v>3</v>
      </c>
      <c r="O825">
        <f>StoreData!$N825*StoreData!$L825</f>
        <v>42</v>
      </c>
      <c r="P825">
        <f>StoreData!$N825*StoreData!$M825</f>
        <v>33</v>
      </c>
      <c r="Q825">
        <f>StoreData!$O825-StoreData!$P825</f>
        <v>9</v>
      </c>
      <c r="R825">
        <f>MONTH(StoreData!$B825)</f>
        <v>9</v>
      </c>
      <c r="S825" t="str">
        <f>IF(StoreData!$R825=9,"August","Sept")</f>
        <v>August</v>
      </c>
    </row>
    <row r="826" spans="1:19" x14ac:dyDescent="0.3">
      <c r="A826">
        <v>88065566179</v>
      </c>
      <c r="B826">
        <v>44076</v>
      </c>
      <c r="C826" t="s">
        <v>782</v>
      </c>
      <c r="D826" t="s">
        <v>1146</v>
      </c>
      <c r="E826" t="s">
        <v>68</v>
      </c>
      <c r="F826" t="s">
        <v>45</v>
      </c>
      <c r="G826" t="s">
        <v>943</v>
      </c>
      <c r="H826" t="s">
        <v>46</v>
      </c>
      <c r="I826" t="s">
        <v>40</v>
      </c>
      <c r="J826" t="s">
        <v>938</v>
      </c>
      <c r="K826" t="s">
        <v>926</v>
      </c>
      <c r="L826">
        <v>30</v>
      </c>
      <c r="M826">
        <v>27</v>
      </c>
      <c r="N826">
        <v>7</v>
      </c>
      <c r="O826">
        <f>StoreData!$N826*StoreData!$L826</f>
        <v>210</v>
      </c>
      <c r="P826">
        <f>StoreData!$N826*StoreData!$M826</f>
        <v>189</v>
      </c>
      <c r="Q826">
        <f>StoreData!$O826-StoreData!$P826</f>
        <v>21</v>
      </c>
      <c r="R826">
        <f>MONTH(StoreData!$B826)</f>
        <v>9</v>
      </c>
      <c r="S826" t="str">
        <f>IF(StoreData!$R826=9,"August","Sept")</f>
        <v>August</v>
      </c>
    </row>
    <row r="827" spans="1:19" x14ac:dyDescent="0.3">
      <c r="A827">
        <v>88065566180</v>
      </c>
      <c r="B827">
        <v>44077</v>
      </c>
      <c r="C827" t="s">
        <v>783</v>
      </c>
      <c r="D827" t="s">
        <v>1145</v>
      </c>
      <c r="E827" t="s">
        <v>70</v>
      </c>
      <c r="F827" t="s">
        <v>48</v>
      </c>
      <c r="G827" t="s">
        <v>944</v>
      </c>
      <c r="H827" t="s">
        <v>49</v>
      </c>
      <c r="I827" t="s">
        <v>40</v>
      </c>
      <c r="J827" t="s">
        <v>939</v>
      </c>
      <c r="K827" t="s">
        <v>926</v>
      </c>
      <c r="L827">
        <v>16</v>
      </c>
      <c r="M827">
        <v>13</v>
      </c>
      <c r="N827">
        <v>5</v>
      </c>
      <c r="O827">
        <f>StoreData!$N827*StoreData!$L827</f>
        <v>80</v>
      </c>
      <c r="P827">
        <f>StoreData!$N827*StoreData!$M827</f>
        <v>65</v>
      </c>
      <c r="Q827">
        <f>StoreData!$O827-StoreData!$P827</f>
        <v>15</v>
      </c>
      <c r="R827">
        <f>MONTH(StoreData!$B827)</f>
        <v>9</v>
      </c>
      <c r="S827" t="str">
        <f>IF(StoreData!$R827=9,"August","Sept")</f>
        <v>August</v>
      </c>
    </row>
    <row r="828" spans="1:19" x14ac:dyDescent="0.3">
      <c r="A828">
        <v>88065566181</v>
      </c>
      <c r="B828">
        <v>44078</v>
      </c>
      <c r="C828" t="s">
        <v>784</v>
      </c>
      <c r="D828" t="s">
        <v>1146</v>
      </c>
      <c r="E828" t="s">
        <v>72</v>
      </c>
      <c r="F828" t="s">
        <v>38</v>
      </c>
      <c r="G828" t="s">
        <v>944</v>
      </c>
      <c r="H828" t="s">
        <v>39</v>
      </c>
      <c r="I828" t="s">
        <v>40</v>
      </c>
      <c r="J828" t="s">
        <v>927</v>
      </c>
      <c r="K828" t="s">
        <v>941</v>
      </c>
      <c r="L828">
        <v>9</v>
      </c>
      <c r="M828">
        <v>6</v>
      </c>
      <c r="N828">
        <v>8</v>
      </c>
      <c r="O828">
        <f>StoreData!$N828*StoreData!$L828</f>
        <v>72</v>
      </c>
      <c r="P828">
        <f>StoreData!$N828*StoreData!$M828</f>
        <v>48</v>
      </c>
      <c r="Q828">
        <f>StoreData!$O828-StoreData!$P828</f>
        <v>24</v>
      </c>
      <c r="R828">
        <f>MONTH(StoreData!$B828)</f>
        <v>9</v>
      </c>
      <c r="S828" t="str">
        <f>IF(StoreData!$R828=9,"August","Sept")</f>
        <v>August</v>
      </c>
    </row>
    <row r="829" spans="1:19" x14ac:dyDescent="0.3">
      <c r="A829">
        <v>88065566182</v>
      </c>
      <c r="B829">
        <v>44079</v>
      </c>
      <c r="C829" t="s">
        <v>785</v>
      </c>
      <c r="D829" t="s">
        <v>1145</v>
      </c>
      <c r="E829" t="s">
        <v>14</v>
      </c>
      <c r="F829" t="s">
        <v>42</v>
      </c>
      <c r="G829" t="s">
        <v>943</v>
      </c>
      <c r="H829" t="s">
        <v>43</v>
      </c>
      <c r="I829" t="s">
        <v>40</v>
      </c>
      <c r="J829" t="s">
        <v>928</v>
      </c>
      <c r="K829" t="s">
        <v>941</v>
      </c>
      <c r="L829">
        <v>5</v>
      </c>
      <c r="M829">
        <v>2</v>
      </c>
      <c r="N829">
        <v>9</v>
      </c>
      <c r="O829">
        <f>StoreData!$N829*StoreData!$L829</f>
        <v>45</v>
      </c>
      <c r="P829">
        <f>StoreData!$N829*StoreData!$M829</f>
        <v>18</v>
      </c>
      <c r="Q829">
        <f>StoreData!$O829-StoreData!$P829</f>
        <v>27</v>
      </c>
      <c r="R829">
        <f>MONTH(StoreData!$B829)</f>
        <v>9</v>
      </c>
      <c r="S829" t="str">
        <f>IF(StoreData!$R829=9,"August","Sept")</f>
        <v>August</v>
      </c>
    </row>
    <row r="830" spans="1:19" x14ac:dyDescent="0.3">
      <c r="A830">
        <v>88065566183</v>
      </c>
      <c r="B830">
        <v>44083</v>
      </c>
      <c r="C830" t="s">
        <v>786</v>
      </c>
      <c r="D830" t="s">
        <v>1145</v>
      </c>
      <c r="E830" t="s">
        <v>15</v>
      </c>
      <c r="F830" t="s">
        <v>45</v>
      </c>
      <c r="G830" t="s">
        <v>943</v>
      </c>
      <c r="H830" t="s">
        <v>46</v>
      </c>
      <c r="I830" t="s">
        <v>40</v>
      </c>
      <c r="J830" t="s">
        <v>929</v>
      </c>
      <c r="K830" t="s">
        <v>941</v>
      </c>
      <c r="L830">
        <v>18</v>
      </c>
      <c r="M830">
        <v>15</v>
      </c>
      <c r="N830">
        <v>2</v>
      </c>
      <c r="O830">
        <f>StoreData!$N830*StoreData!$L830</f>
        <v>36</v>
      </c>
      <c r="P830">
        <f>StoreData!$N830*StoreData!$M830</f>
        <v>30</v>
      </c>
      <c r="Q830">
        <f>StoreData!$O830-StoreData!$P830</f>
        <v>6</v>
      </c>
      <c r="R830">
        <f>MONTH(StoreData!$B830)</f>
        <v>9</v>
      </c>
      <c r="S830" t="str">
        <f>IF(StoreData!$R830=9,"August","Sept")</f>
        <v>August</v>
      </c>
    </row>
    <row r="831" spans="1:19" x14ac:dyDescent="0.3">
      <c r="A831">
        <v>88065566184</v>
      </c>
      <c r="B831">
        <v>44082</v>
      </c>
      <c r="C831" t="s">
        <v>787</v>
      </c>
      <c r="D831" t="s">
        <v>1145</v>
      </c>
      <c r="E831" t="s">
        <v>59</v>
      </c>
      <c r="F831" t="s">
        <v>48</v>
      </c>
      <c r="G831" t="s">
        <v>944</v>
      </c>
      <c r="H831" t="s">
        <v>49</v>
      </c>
      <c r="I831" t="s">
        <v>40</v>
      </c>
      <c r="J831" t="s">
        <v>930</v>
      </c>
      <c r="K831" t="s">
        <v>941</v>
      </c>
      <c r="L831">
        <v>10</v>
      </c>
      <c r="M831">
        <v>7</v>
      </c>
      <c r="N831">
        <v>5</v>
      </c>
      <c r="O831">
        <f>StoreData!$N831*StoreData!$L831</f>
        <v>50</v>
      </c>
      <c r="P831">
        <f>StoreData!$N831*StoreData!$M831</f>
        <v>35</v>
      </c>
      <c r="Q831">
        <f>StoreData!$O831-StoreData!$P831</f>
        <v>15</v>
      </c>
      <c r="R831">
        <f>MONTH(StoreData!$B831)</f>
        <v>9</v>
      </c>
      <c r="S831" t="str">
        <f>IF(StoreData!$R831=9,"August","Sept")</f>
        <v>August</v>
      </c>
    </row>
    <row r="832" spans="1:19" x14ac:dyDescent="0.3">
      <c r="A832">
        <v>88065566185</v>
      </c>
      <c r="B832">
        <v>44082</v>
      </c>
      <c r="C832" t="s">
        <v>788</v>
      </c>
      <c r="D832" t="s">
        <v>1146</v>
      </c>
      <c r="E832" t="s">
        <v>60</v>
      </c>
      <c r="F832" t="s">
        <v>38</v>
      </c>
      <c r="G832" t="s">
        <v>944</v>
      </c>
      <c r="H832" t="s">
        <v>39</v>
      </c>
      <c r="I832" t="s">
        <v>40</v>
      </c>
      <c r="J832" t="s">
        <v>916</v>
      </c>
      <c r="K832" t="s">
        <v>926</v>
      </c>
      <c r="L832">
        <v>20</v>
      </c>
      <c r="M832">
        <v>17</v>
      </c>
      <c r="N832">
        <v>7</v>
      </c>
      <c r="O832">
        <f>StoreData!$N832*StoreData!$L832</f>
        <v>140</v>
      </c>
      <c r="P832">
        <f>StoreData!$N832*StoreData!$M832</f>
        <v>119</v>
      </c>
      <c r="Q832">
        <f>StoreData!$O832-StoreData!$P832</f>
        <v>21</v>
      </c>
      <c r="R832">
        <f>MONTH(StoreData!$B832)</f>
        <v>9</v>
      </c>
      <c r="S832" t="str">
        <f>IF(StoreData!$R832=9,"August","Sept")</f>
        <v>August</v>
      </c>
    </row>
    <row r="833" spans="1:19" x14ac:dyDescent="0.3">
      <c r="A833">
        <v>88065566186</v>
      </c>
      <c r="B833">
        <v>44083</v>
      </c>
      <c r="C833" t="s">
        <v>789</v>
      </c>
      <c r="D833" t="s">
        <v>1146</v>
      </c>
      <c r="E833" t="s">
        <v>61</v>
      </c>
      <c r="F833" t="s">
        <v>42</v>
      </c>
      <c r="G833" t="s">
        <v>943</v>
      </c>
      <c r="H833" t="s">
        <v>43</v>
      </c>
      <c r="I833" t="s">
        <v>40</v>
      </c>
      <c r="J833" t="s">
        <v>917</v>
      </c>
      <c r="K833" t="s">
        <v>926</v>
      </c>
      <c r="L833">
        <v>12</v>
      </c>
      <c r="M833">
        <v>9</v>
      </c>
      <c r="N833">
        <v>7</v>
      </c>
      <c r="O833">
        <f>StoreData!$N833*StoreData!$L833</f>
        <v>84</v>
      </c>
      <c r="P833">
        <f>StoreData!$N833*StoreData!$M833</f>
        <v>63</v>
      </c>
      <c r="Q833">
        <f>StoreData!$O833-StoreData!$P833</f>
        <v>21</v>
      </c>
      <c r="R833">
        <f>MONTH(StoreData!$B833)</f>
        <v>9</v>
      </c>
      <c r="S833" t="str">
        <f>IF(StoreData!$R833=9,"August","Sept")</f>
        <v>August</v>
      </c>
    </row>
    <row r="834" spans="1:19" x14ac:dyDescent="0.3">
      <c r="A834">
        <v>88065566187</v>
      </c>
      <c r="B834">
        <v>44084</v>
      </c>
      <c r="C834" t="s">
        <v>790</v>
      </c>
      <c r="D834" t="s">
        <v>1145</v>
      </c>
      <c r="E834" t="s">
        <v>94</v>
      </c>
      <c r="F834" t="s">
        <v>45</v>
      </c>
      <c r="G834" t="s">
        <v>943</v>
      </c>
      <c r="H834" t="s">
        <v>46</v>
      </c>
      <c r="I834" t="s">
        <v>40</v>
      </c>
      <c r="J834" t="s">
        <v>918</v>
      </c>
      <c r="K834" t="s">
        <v>926</v>
      </c>
      <c r="L834">
        <v>10</v>
      </c>
      <c r="M834">
        <v>7</v>
      </c>
      <c r="N834">
        <v>15</v>
      </c>
      <c r="O834">
        <f>StoreData!$N834*StoreData!$L834</f>
        <v>150</v>
      </c>
      <c r="P834">
        <f>StoreData!$N834*StoreData!$M834</f>
        <v>105</v>
      </c>
      <c r="Q834">
        <f>StoreData!$O834-StoreData!$P834</f>
        <v>45</v>
      </c>
      <c r="R834">
        <f>MONTH(StoreData!$B834)</f>
        <v>9</v>
      </c>
      <c r="S834" t="str">
        <f>IF(StoreData!$R834=9,"August","Sept")</f>
        <v>August</v>
      </c>
    </row>
    <row r="835" spans="1:19" x14ac:dyDescent="0.3">
      <c r="A835">
        <v>88065566188</v>
      </c>
      <c r="B835">
        <v>44085</v>
      </c>
      <c r="C835" t="s">
        <v>791</v>
      </c>
      <c r="D835" t="s">
        <v>1146</v>
      </c>
      <c r="E835" t="s">
        <v>96</v>
      </c>
      <c r="F835" t="s">
        <v>48</v>
      </c>
      <c r="G835" t="s">
        <v>944</v>
      </c>
      <c r="H835" t="s">
        <v>49</v>
      </c>
      <c r="I835" t="s">
        <v>40</v>
      </c>
      <c r="J835" t="s">
        <v>919</v>
      </c>
      <c r="K835" t="s">
        <v>926</v>
      </c>
      <c r="L835">
        <v>15</v>
      </c>
      <c r="M835">
        <v>12</v>
      </c>
      <c r="N835">
        <v>3</v>
      </c>
      <c r="O835">
        <f>StoreData!$N835*StoreData!$L835</f>
        <v>45</v>
      </c>
      <c r="P835">
        <f>StoreData!$N835*StoreData!$M835</f>
        <v>36</v>
      </c>
      <c r="Q835">
        <f>StoreData!$O835-StoreData!$P835</f>
        <v>9</v>
      </c>
      <c r="R835">
        <f>MONTH(StoreData!$B835)</f>
        <v>9</v>
      </c>
      <c r="S835" t="str">
        <f>IF(StoreData!$R835=9,"August","Sept")</f>
        <v>August</v>
      </c>
    </row>
    <row r="836" spans="1:19" x14ac:dyDescent="0.3">
      <c r="A836">
        <v>88065566189</v>
      </c>
      <c r="B836">
        <v>44086</v>
      </c>
      <c r="C836" t="s">
        <v>792</v>
      </c>
      <c r="D836" t="s">
        <v>1146</v>
      </c>
      <c r="E836" t="s">
        <v>16</v>
      </c>
      <c r="F836" t="s">
        <v>38</v>
      </c>
      <c r="G836" t="s">
        <v>944</v>
      </c>
      <c r="H836" t="s">
        <v>39</v>
      </c>
      <c r="I836" t="s">
        <v>40</v>
      </c>
      <c r="J836" t="s">
        <v>920</v>
      </c>
      <c r="K836" t="s">
        <v>926</v>
      </c>
      <c r="L836">
        <v>15</v>
      </c>
      <c r="M836">
        <v>12</v>
      </c>
      <c r="N836">
        <v>6</v>
      </c>
      <c r="O836">
        <f>StoreData!$N836*StoreData!$L836</f>
        <v>90</v>
      </c>
      <c r="P836">
        <f>StoreData!$N836*StoreData!$M836</f>
        <v>72</v>
      </c>
      <c r="Q836">
        <f>StoreData!$O836-StoreData!$P836</f>
        <v>18</v>
      </c>
      <c r="R836">
        <f>MONTH(StoreData!$B836)</f>
        <v>9</v>
      </c>
      <c r="S836" t="str">
        <f>IF(StoreData!$R836=9,"August","Sept")</f>
        <v>August</v>
      </c>
    </row>
    <row r="837" spans="1:19" x14ac:dyDescent="0.3">
      <c r="A837">
        <v>88065566190</v>
      </c>
      <c r="B837">
        <v>44087</v>
      </c>
      <c r="C837" t="s">
        <v>793</v>
      </c>
      <c r="D837" t="s">
        <v>1146</v>
      </c>
      <c r="E837" t="s">
        <v>17</v>
      </c>
      <c r="F837" t="s">
        <v>42</v>
      </c>
      <c r="G837" t="s">
        <v>943</v>
      </c>
      <c r="H837" t="s">
        <v>43</v>
      </c>
      <c r="I837" t="s">
        <v>40</v>
      </c>
      <c r="J837" t="s">
        <v>921</v>
      </c>
      <c r="K837" t="s">
        <v>926</v>
      </c>
      <c r="L837">
        <v>20</v>
      </c>
      <c r="M837">
        <v>17</v>
      </c>
      <c r="N837">
        <v>10</v>
      </c>
      <c r="O837">
        <f>StoreData!$N837*StoreData!$L837</f>
        <v>200</v>
      </c>
      <c r="P837">
        <f>StoreData!$N837*StoreData!$M837</f>
        <v>170</v>
      </c>
      <c r="Q837">
        <f>StoreData!$O837-StoreData!$P837</f>
        <v>30</v>
      </c>
      <c r="R837">
        <f>MONTH(StoreData!$B837)</f>
        <v>9</v>
      </c>
      <c r="S837" t="str">
        <f>IF(StoreData!$R837=9,"August","Sept")</f>
        <v>August</v>
      </c>
    </row>
    <row r="838" spans="1:19" x14ac:dyDescent="0.3">
      <c r="A838">
        <v>88065566191</v>
      </c>
      <c r="B838">
        <v>44088</v>
      </c>
      <c r="C838" t="s">
        <v>794</v>
      </c>
      <c r="D838" t="s">
        <v>1146</v>
      </c>
      <c r="E838" t="s">
        <v>16</v>
      </c>
      <c r="F838" t="s">
        <v>45</v>
      </c>
      <c r="G838" t="s">
        <v>943</v>
      </c>
      <c r="H838" t="s">
        <v>46</v>
      </c>
      <c r="I838" t="s">
        <v>40</v>
      </c>
      <c r="J838" t="s">
        <v>922</v>
      </c>
      <c r="K838" t="s">
        <v>926</v>
      </c>
      <c r="L838">
        <v>12</v>
      </c>
      <c r="M838">
        <v>9</v>
      </c>
      <c r="N838">
        <v>11</v>
      </c>
      <c r="O838">
        <f>StoreData!$N838*StoreData!$L838</f>
        <v>132</v>
      </c>
      <c r="P838">
        <f>StoreData!$N838*StoreData!$M838</f>
        <v>99</v>
      </c>
      <c r="Q838">
        <f>StoreData!$O838-StoreData!$P838</f>
        <v>33</v>
      </c>
      <c r="R838">
        <f>MONTH(StoreData!$B838)</f>
        <v>9</v>
      </c>
      <c r="S838" t="str">
        <f>IF(StoreData!$R838=9,"August","Sept")</f>
        <v>August</v>
      </c>
    </row>
    <row r="839" spans="1:19" x14ac:dyDescent="0.3">
      <c r="A839">
        <v>88065566192</v>
      </c>
      <c r="B839">
        <v>44089</v>
      </c>
      <c r="C839" t="s">
        <v>795</v>
      </c>
      <c r="D839" t="s">
        <v>1145</v>
      </c>
      <c r="E839" t="s">
        <v>17</v>
      </c>
      <c r="F839" t="s">
        <v>48</v>
      </c>
      <c r="G839" t="s">
        <v>944</v>
      </c>
      <c r="H839" t="s">
        <v>49</v>
      </c>
      <c r="I839" t="s">
        <v>104</v>
      </c>
      <c r="J839" t="s">
        <v>923</v>
      </c>
      <c r="K839" t="s">
        <v>926</v>
      </c>
      <c r="L839">
        <v>13</v>
      </c>
      <c r="M839">
        <v>10</v>
      </c>
      <c r="N839">
        <v>3</v>
      </c>
      <c r="O839">
        <f>StoreData!$N839*StoreData!$L839</f>
        <v>39</v>
      </c>
      <c r="P839">
        <f>StoreData!$N839*StoreData!$M839</f>
        <v>30</v>
      </c>
      <c r="Q839">
        <f>StoreData!$O839-StoreData!$P839</f>
        <v>9</v>
      </c>
      <c r="R839">
        <f>MONTH(StoreData!$B839)</f>
        <v>9</v>
      </c>
      <c r="S839" t="str">
        <f>IF(StoreData!$R839=9,"August","Sept")</f>
        <v>August</v>
      </c>
    </row>
    <row r="840" spans="1:19" x14ac:dyDescent="0.3">
      <c r="A840">
        <v>88065566193</v>
      </c>
      <c r="B840">
        <v>44093</v>
      </c>
      <c r="C840" t="s">
        <v>796</v>
      </c>
      <c r="D840" t="s">
        <v>1145</v>
      </c>
      <c r="E840" t="s">
        <v>18</v>
      </c>
      <c r="F840" t="s">
        <v>38</v>
      </c>
      <c r="G840" t="s">
        <v>944</v>
      </c>
      <c r="H840" t="s">
        <v>39</v>
      </c>
      <c r="I840" t="s">
        <v>104</v>
      </c>
      <c r="J840" t="s">
        <v>924</v>
      </c>
      <c r="K840" t="s">
        <v>926</v>
      </c>
      <c r="L840">
        <v>15</v>
      </c>
      <c r="M840">
        <v>12</v>
      </c>
      <c r="N840">
        <v>1</v>
      </c>
      <c r="O840">
        <f>StoreData!$N840*StoreData!$L840</f>
        <v>15</v>
      </c>
      <c r="P840">
        <f>StoreData!$N840*StoreData!$M840</f>
        <v>12</v>
      </c>
      <c r="Q840">
        <f>StoreData!$O840-StoreData!$P840</f>
        <v>3</v>
      </c>
      <c r="R840">
        <f>MONTH(StoreData!$B840)</f>
        <v>9</v>
      </c>
      <c r="S840" t="str">
        <f>IF(StoreData!$R840=9,"August","Sept")</f>
        <v>August</v>
      </c>
    </row>
    <row r="841" spans="1:19" x14ac:dyDescent="0.3">
      <c r="A841">
        <v>88065566194</v>
      </c>
      <c r="B841">
        <v>44092</v>
      </c>
      <c r="C841" t="s">
        <v>797</v>
      </c>
      <c r="D841" t="s">
        <v>1145</v>
      </c>
      <c r="E841" t="s">
        <v>19</v>
      </c>
      <c r="F841" t="s">
        <v>42</v>
      </c>
      <c r="G841" t="s">
        <v>943</v>
      </c>
      <c r="H841" t="s">
        <v>43</v>
      </c>
      <c r="I841" t="s">
        <v>104</v>
      </c>
      <c r="J841" t="s">
        <v>925</v>
      </c>
      <c r="K841" t="s">
        <v>926</v>
      </c>
      <c r="L841">
        <v>14</v>
      </c>
      <c r="M841">
        <v>11</v>
      </c>
      <c r="N841">
        <v>1</v>
      </c>
      <c r="O841">
        <f>StoreData!$N841*StoreData!$L841</f>
        <v>14</v>
      </c>
      <c r="P841">
        <f>StoreData!$N841*StoreData!$M841</f>
        <v>11</v>
      </c>
      <c r="Q841">
        <f>StoreData!$O841-StoreData!$P841</f>
        <v>3</v>
      </c>
      <c r="R841">
        <f>MONTH(StoreData!$B841)</f>
        <v>9</v>
      </c>
      <c r="S841" t="str">
        <f>IF(StoreData!$R841=9,"August","Sept")</f>
        <v>August</v>
      </c>
    </row>
    <row r="842" spans="1:19" x14ac:dyDescent="0.3">
      <c r="A842">
        <v>88065566195</v>
      </c>
      <c r="B842">
        <v>44092</v>
      </c>
      <c r="C842" t="s">
        <v>798</v>
      </c>
      <c r="D842" t="s">
        <v>1146</v>
      </c>
      <c r="E842" t="s">
        <v>20</v>
      </c>
      <c r="F842" t="s">
        <v>45</v>
      </c>
      <c r="G842" t="s">
        <v>943</v>
      </c>
      <c r="H842" t="s">
        <v>46</v>
      </c>
      <c r="I842" t="s">
        <v>104</v>
      </c>
      <c r="J842" t="s">
        <v>938</v>
      </c>
      <c r="K842" t="s">
        <v>926</v>
      </c>
      <c r="L842">
        <v>30</v>
      </c>
      <c r="M842">
        <v>27</v>
      </c>
      <c r="N842">
        <v>1</v>
      </c>
      <c r="O842">
        <f>StoreData!$N842*StoreData!$L842</f>
        <v>30</v>
      </c>
      <c r="P842">
        <f>StoreData!$N842*StoreData!$M842</f>
        <v>27</v>
      </c>
      <c r="Q842">
        <f>StoreData!$O842-StoreData!$P842</f>
        <v>3</v>
      </c>
      <c r="R842">
        <f>MONTH(StoreData!$B842)</f>
        <v>9</v>
      </c>
      <c r="S842" t="str">
        <f>IF(StoreData!$R842=9,"August","Sept")</f>
        <v>August</v>
      </c>
    </row>
    <row r="843" spans="1:19" x14ac:dyDescent="0.3">
      <c r="A843">
        <v>88065566196</v>
      </c>
      <c r="B843">
        <v>44093</v>
      </c>
      <c r="C843" t="s">
        <v>799</v>
      </c>
      <c r="D843" t="s">
        <v>1145</v>
      </c>
      <c r="E843" t="s">
        <v>1</v>
      </c>
      <c r="F843" t="s">
        <v>48</v>
      </c>
      <c r="G843" t="s">
        <v>944</v>
      </c>
      <c r="H843" t="s">
        <v>49</v>
      </c>
      <c r="I843" t="s">
        <v>104</v>
      </c>
      <c r="J843" t="s">
        <v>939</v>
      </c>
      <c r="K843" t="s">
        <v>926</v>
      </c>
      <c r="L843">
        <v>16</v>
      </c>
      <c r="M843">
        <v>13</v>
      </c>
      <c r="N843">
        <v>3</v>
      </c>
      <c r="O843">
        <f>StoreData!$N843*StoreData!$L843</f>
        <v>48</v>
      </c>
      <c r="P843">
        <f>StoreData!$N843*StoreData!$M843</f>
        <v>39</v>
      </c>
      <c r="Q843">
        <f>StoreData!$O843-StoreData!$P843</f>
        <v>9</v>
      </c>
      <c r="R843">
        <f>MONTH(StoreData!$B843)</f>
        <v>9</v>
      </c>
      <c r="S843" t="str">
        <f>IF(StoreData!$R843=9,"August","Sept")</f>
        <v>August</v>
      </c>
    </row>
    <row r="844" spans="1:19" x14ac:dyDescent="0.3">
      <c r="A844">
        <v>88065566197</v>
      </c>
      <c r="B844">
        <v>44094</v>
      </c>
      <c r="C844" t="s">
        <v>800</v>
      </c>
      <c r="D844" t="s">
        <v>1146</v>
      </c>
      <c r="E844" t="s">
        <v>2</v>
      </c>
      <c r="F844" t="s">
        <v>38</v>
      </c>
      <c r="G844" t="s">
        <v>944</v>
      </c>
      <c r="H844" t="s">
        <v>39</v>
      </c>
      <c r="I844" t="s">
        <v>104</v>
      </c>
      <c r="J844" t="s">
        <v>927</v>
      </c>
      <c r="K844" t="s">
        <v>941</v>
      </c>
      <c r="L844">
        <v>9</v>
      </c>
      <c r="M844">
        <v>6</v>
      </c>
      <c r="N844">
        <v>4</v>
      </c>
      <c r="O844">
        <f>StoreData!$N844*StoreData!$L844</f>
        <v>36</v>
      </c>
      <c r="P844">
        <f>StoreData!$N844*StoreData!$M844</f>
        <v>24</v>
      </c>
      <c r="Q844">
        <f>StoreData!$O844-StoreData!$P844</f>
        <v>12</v>
      </c>
      <c r="R844">
        <f>MONTH(StoreData!$B844)</f>
        <v>9</v>
      </c>
      <c r="S844" t="str">
        <f>IF(StoreData!$R844=9,"August","Sept")</f>
        <v>August</v>
      </c>
    </row>
    <row r="845" spans="1:19" x14ac:dyDescent="0.3">
      <c r="A845">
        <v>88065566198</v>
      </c>
      <c r="B845">
        <v>44095</v>
      </c>
      <c r="C845" t="s">
        <v>801</v>
      </c>
      <c r="D845" t="s">
        <v>1145</v>
      </c>
      <c r="E845" t="s">
        <v>3</v>
      </c>
      <c r="F845" t="s">
        <v>42</v>
      </c>
      <c r="G845" t="s">
        <v>943</v>
      </c>
      <c r="H845" t="s">
        <v>43</v>
      </c>
      <c r="I845" t="s">
        <v>104</v>
      </c>
      <c r="J845" t="s">
        <v>928</v>
      </c>
      <c r="K845" t="s">
        <v>941</v>
      </c>
      <c r="L845">
        <v>5</v>
      </c>
      <c r="M845">
        <v>2</v>
      </c>
      <c r="N845">
        <v>5</v>
      </c>
      <c r="O845">
        <f>StoreData!$N845*StoreData!$L845</f>
        <v>25</v>
      </c>
      <c r="P845">
        <f>StoreData!$N845*StoreData!$M845</f>
        <v>10</v>
      </c>
      <c r="Q845">
        <f>StoreData!$O845-StoreData!$P845</f>
        <v>15</v>
      </c>
      <c r="R845">
        <f>MONTH(StoreData!$B845)</f>
        <v>9</v>
      </c>
      <c r="S845" t="str">
        <f>IF(StoreData!$R845=9,"August","Sept")</f>
        <v>August</v>
      </c>
    </row>
    <row r="846" spans="1:19" x14ac:dyDescent="0.3">
      <c r="A846">
        <v>88065566199</v>
      </c>
      <c r="B846">
        <v>44096</v>
      </c>
      <c r="C846" t="s">
        <v>802</v>
      </c>
      <c r="D846" t="s">
        <v>1146</v>
      </c>
      <c r="E846" t="s">
        <v>4</v>
      </c>
      <c r="F846" t="s">
        <v>45</v>
      </c>
      <c r="G846" t="s">
        <v>943</v>
      </c>
      <c r="H846" t="s">
        <v>46</v>
      </c>
      <c r="I846" t="s">
        <v>104</v>
      </c>
      <c r="J846" t="s">
        <v>929</v>
      </c>
      <c r="K846" t="s">
        <v>941</v>
      </c>
      <c r="L846">
        <v>18</v>
      </c>
      <c r="M846">
        <v>15</v>
      </c>
      <c r="N846">
        <v>6</v>
      </c>
      <c r="O846">
        <f>StoreData!$N846*StoreData!$L846</f>
        <v>108</v>
      </c>
      <c r="P846">
        <f>StoreData!$N846*StoreData!$M846</f>
        <v>90</v>
      </c>
      <c r="Q846">
        <f>StoreData!$O846-StoreData!$P846</f>
        <v>18</v>
      </c>
      <c r="R846">
        <f>MONTH(StoreData!$B846)</f>
        <v>9</v>
      </c>
      <c r="S846" t="str">
        <f>IF(StoreData!$R846=9,"August","Sept")</f>
        <v>August</v>
      </c>
    </row>
    <row r="847" spans="1:19" x14ac:dyDescent="0.3">
      <c r="A847">
        <v>88065566200</v>
      </c>
      <c r="B847">
        <v>44097</v>
      </c>
      <c r="C847" t="s">
        <v>803</v>
      </c>
      <c r="D847" t="s">
        <v>1145</v>
      </c>
      <c r="E847" t="s">
        <v>5</v>
      </c>
      <c r="F847" t="s">
        <v>48</v>
      </c>
      <c r="G847" t="s">
        <v>944</v>
      </c>
      <c r="H847" t="s">
        <v>49</v>
      </c>
      <c r="I847" t="s">
        <v>104</v>
      </c>
      <c r="J847" t="s">
        <v>930</v>
      </c>
      <c r="K847" t="s">
        <v>941</v>
      </c>
      <c r="L847">
        <v>10</v>
      </c>
      <c r="M847">
        <v>7</v>
      </c>
      <c r="N847">
        <v>7</v>
      </c>
      <c r="O847">
        <f>StoreData!$N847*StoreData!$L847</f>
        <v>70</v>
      </c>
      <c r="P847">
        <f>StoreData!$N847*StoreData!$M847</f>
        <v>49</v>
      </c>
      <c r="Q847">
        <f>StoreData!$O847-StoreData!$P847</f>
        <v>21</v>
      </c>
      <c r="R847">
        <f>MONTH(StoreData!$B847)</f>
        <v>9</v>
      </c>
      <c r="S847" t="str">
        <f>IF(StoreData!$R847=9,"August","Sept")</f>
        <v>August</v>
      </c>
    </row>
    <row r="848" spans="1:19" x14ac:dyDescent="0.3">
      <c r="A848">
        <v>88065566201</v>
      </c>
      <c r="B848">
        <v>44098</v>
      </c>
      <c r="C848" t="s">
        <v>804</v>
      </c>
      <c r="D848" t="s">
        <v>1145</v>
      </c>
      <c r="E848" t="s">
        <v>6</v>
      </c>
      <c r="F848" t="s">
        <v>38</v>
      </c>
      <c r="G848" t="s">
        <v>944</v>
      </c>
      <c r="H848" t="s">
        <v>39</v>
      </c>
      <c r="I848" t="s">
        <v>104</v>
      </c>
      <c r="J848" t="s">
        <v>931</v>
      </c>
      <c r="K848" t="s">
        <v>941</v>
      </c>
      <c r="L848">
        <v>20</v>
      </c>
      <c r="M848">
        <v>17</v>
      </c>
      <c r="N848">
        <v>11</v>
      </c>
      <c r="O848">
        <f>StoreData!$N848*StoreData!$L848</f>
        <v>220</v>
      </c>
      <c r="P848">
        <f>StoreData!$N848*StoreData!$M848</f>
        <v>187</v>
      </c>
      <c r="Q848">
        <f>StoreData!$O848-StoreData!$P848</f>
        <v>33</v>
      </c>
      <c r="R848">
        <f>MONTH(StoreData!$B848)</f>
        <v>9</v>
      </c>
      <c r="S848" t="str">
        <f>IF(StoreData!$R848=9,"August","Sept")</f>
        <v>August</v>
      </c>
    </row>
    <row r="849" spans="1:19" x14ac:dyDescent="0.3">
      <c r="A849">
        <v>88065566202</v>
      </c>
      <c r="B849">
        <v>44099</v>
      </c>
      <c r="C849" t="s">
        <v>805</v>
      </c>
      <c r="D849" t="s">
        <v>1145</v>
      </c>
      <c r="E849" t="s">
        <v>7</v>
      </c>
      <c r="F849" t="s">
        <v>42</v>
      </c>
      <c r="G849" t="s">
        <v>943</v>
      </c>
      <c r="H849" t="s">
        <v>43</v>
      </c>
      <c r="I849" t="s">
        <v>104</v>
      </c>
      <c r="J849" t="s">
        <v>932</v>
      </c>
      <c r="K849" t="s">
        <v>941</v>
      </c>
      <c r="L849">
        <v>70</v>
      </c>
      <c r="M849">
        <v>67</v>
      </c>
      <c r="N849">
        <v>2</v>
      </c>
      <c r="O849">
        <f>StoreData!$N849*StoreData!$L849</f>
        <v>140</v>
      </c>
      <c r="P849">
        <f>StoreData!$N849*StoreData!$M849</f>
        <v>134</v>
      </c>
      <c r="Q849">
        <f>StoreData!$O849-StoreData!$P849</f>
        <v>6</v>
      </c>
      <c r="R849">
        <f>MONTH(StoreData!$B849)</f>
        <v>9</v>
      </c>
      <c r="S849" t="str">
        <f>IF(StoreData!$R849=9,"August","Sept")</f>
        <v>August</v>
      </c>
    </row>
    <row r="850" spans="1:19" x14ac:dyDescent="0.3">
      <c r="A850">
        <v>88065566203</v>
      </c>
      <c r="B850">
        <v>44103</v>
      </c>
      <c r="C850" t="s">
        <v>806</v>
      </c>
      <c r="D850" t="s">
        <v>1146</v>
      </c>
      <c r="E850" t="s">
        <v>8</v>
      </c>
      <c r="F850" t="s">
        <v>45</v>
      </c>
      <c r="G850" t="s">
        <v>943</v>
      </c>
      <c r="H850" t="s">
        <v>46</v>
      </c>
      <c r="I850" t="s">
        <v>104</v>
      </c>
      <c r="J850" t="s">
        <v>940</v>
      </c>
      <c r="K850" t="s">
        <v>941</v>
      </c>
      <c r="L850">
        <v>15</v>
      </c>
      <c r="M850">
        <v>12</v>
      </c>
      <c r="N850">
        <v>3</v>
      </c>
      <c r="O850">
        <f>StoreData!$N850*StoreData!$L850</f>
        <v>45</v>
      </c>
      <c r="P850">
        <f>StoreData!$N850*StoreData!$M850</f>
        <v>36</v>
      </c>
      <c r="Q850">
        <f>StoreData!$O850-StoreData!$P850</f>
        <v>9</v>
      </c>
      <c r="R850">
        <f>MONTH(StoreData!$B850)</f>
        <v>9</v>
      </c>
      <c r="S850" t="str">
        <f>IF(StoreData!$R850=9,"August","Sept")</f>
        <v>August</v>
      </c>
    </row>
    <row r="851" spans="1:19" x14ac:dyDescent="0.3">
      <c r="A851">
        <v>88065566204</v>
      </c>
      <c r="B851">
        <v>44102</v>
      </c>
      <c r="C851" t="s">
        <v>807</v>
      </c>
      <c r="D851" t="s">
        <v>1146</v>
      </c>
      <c r="E851" t="s">
        <v>3</v>
      </c>
      <c r="F851" t="s">
        <v>45</v>
      </c>
      <c r="G851" t="s">
        <v>943</v>
      </c>
      <c r="H851" t="s">
        <v>46</v>
      </c>
      <c r="I851" t="s">
        <v>40</v>
      </c>
      <c r="J851" t="s">
        <v>933</v>
      </c>
      <c r="K851" t="s">
        <v>941</v>
      </c>
      <c r="L851">
        <v>12</v>
      </c>
      <c r="M851">
        <v>9</v>
      </c>
      <c r="N851">
        <v>5</v>
      </c>
      <c r="O851">
        <f>StoreData!$N851*StoreData!$L851</f>
        <v>60</v>
      </c>
      <c r="P851">
        <f>StoreData!$N851*StoreData!$M851</f>
        <v>45</v>
      </c>
      <c r="Q851">
        <f>StoreData!$O851-StoreData!$P851</f>
        <v>15</v>
      </c>
      <c r="R851">
        <f>MONTH(StoreData!$B851)</f>
        <v>9</v>
      </c>
      <c r="S851" t="str">
        <f>IF(StoreData!$R851=9,"August","Sept")</f>
        <v>August</v>
      </c>
    </row>
    <row r="852" spans="1:19" x14ac:dyDescent="0.3">
      <c r="A852">
        <v>88065566205</v>
      </c>
      <c r="B852">
        <v>44102</v>
      </c>
      <c r="C852" t="s">
        <v>808</v>
      </c>
      <c r="D852" t="s">
        <v>1146</v>
      </c>
      <c r="E852" t="s">
        <v>4</v>
      </c>
      <c r="F852" t="s">
        <v>48</v>
      </c>
      <c r="G852" t="s">
        <v>944</v>
      </c>
      <c r="H852" t="s">
        <v>49</v>
      </c>
      <c r="I852" t="s">
        <v>40</v>
      </c>
      <c r="J852" t="s">
        <v>934</v>
      </c>
      <c r="K852" t="s">
        <v>941</v>
      </c>
      <c r="L852">
        <v>18</v>
      </c>
      <c r="M852">
        <v>15</v>
      </c>
      <c r="N852">
        <v>2</v>
      </c>
      <c r="O852">
        <f>StoreData!$N852*StoreData!$L852</f>
        <v>36</v>
      </c>
      <c r="P852">
        <f>StoreData!$N852*StoreData!$M852</f>
        <v>30</v>
      </c>
      <c r="Q852">
        <f>StoreData!$O852-StoreData!$P852</f>
        <v>6</v>
      </c>
      <c r="R852">
        <f>MONTH(StoreData!$B852)</f>
        <v>9</v>
      </c>
      <c r="S852" t="str">
        <f>IF(StoreData!$R852=9,"August","Sept")</f>
        <v>August</v>
      </c>
    </row>
    <row r="853" spans="1:19" x14ac:dyDescent="0.3">
      <c r="A853">
        <v>88065566206</v>
      </c>
      <c r="B853">
        <v>44103</v>
      </c>
      <c r="C853" t="s">
        <v>809</v>
      </c>
      <c r="D853" t="s">
        <v>1145</v>
      </c>
      <c r="E853" t="s">
        <v>8</v>
      </c>
      <c r="F853" t="s">
        <v>45</v>
      </c>
      <c r="G853" t="s">
        <v>943</v>
      </c>
      <c r="H853" t="s">
        <v>46</v>
      </c>
      <c r="I853" t="s">
        <v>40</v>
      </c>
      <c r="J853" t="s">
        <v>935</v>
      </c>
      <c r="K853" t="s">
        <v>941</v>
      </c>
      <c r="L853">
        <v>23</v>
      </c>
      <c r="M853">
        <v>20</v>
      </c>
      <c r="N853">
        <v>1</v>
      </c>
      <c r="O853">
        <f>StoreData!$N853*StoreData!$L853</f>
        <v>23</v>
      </c>
      <c r="P853">
        <f>StoreData!$N853*StoreData!$M853</f>
        <v>20</v>
      </c>
      <c r="Q853">
        <f>StoreData!$O853-StoreData!$P853</f>
        <v>3</v>
      </c>
      <c r="R853">
        <f>MONTH(StoreData!$B853)</f>
        <v>9</v>
      </c>
      <c r="S853" t="str">
        <f>IF(StoreData!$R853=9,"August","Sept")</f>
        <v>August</v>
      </c>
    </row>
    <row r="854" spans="1:19" x14ac:dyDescent="0.3">
      <c r="A854">
        <v>88065566207</v>
      </c>
      <c r="B854">
        <v>44073</v>
      </c>
      <c r="C854" t="s">
        <v>810</v>
      </c>
      <c r="D854" t="s">
        <v>1146</v>
      </c>
      <c r="E854" t="s">
        <v>9</v>
      </c>
      <c r="F854" t="s">
        <v>48</v>
      </c>
      <c r="G854" t="s">
        <v>944</v>
      </c>
      <c r="H854" t="s">
        <v>49</v>
      </c>
      <c r="I854" t="s">
        <v>40</v>
      </c>
      <c r="J854" t="s">
        <v>936</v>
      </c>
      <c r="K854" t="s">
        <v>941</v>
      </c>
      <c r="L854">
        <v>9</v>
      </c>
      <c r="M854">
        <v>6</v>
      </c>
      <c r="N854">
        <v>6</v>
      </c>
      <c r="O854">
        <f>StoreData!$N854*StoreData!$L854</f>
        <v>54</v>
      </c>
      <c r="P854">
        <f>StoreData!$N854*StoreData!$M854</f>
        <v>36</v>
      </c>
      <c r="Q854">
        <f>StoreData!$O854-StoreData!$P854</f>
        <v>18</v>
      </c>
      <c r="R854">
        <f>MONTH(StoreData!$B854)</f>
        <v>8</v>
      </c>
      <c r="S854" t="str">
        <f>IF(StoreData!$R854=9,"August","Sept")</f>
        <v>Sept</v>
      </c>
    </row>
    <row r="855" spans="1:19" x14ac:dyDescent="0.3">
      <c r="A855">
        <v>88065566208</v>
      </c>
      <c r="B855">
        <v>44074</v>
      </c>
      <c r="C855" t="s">
        <v>811</v>
      </c>
      <c r="D855" t="s">
        <v>1145</v>
      </c>
      <c r="E855" t="s">
        <v>16</v>
      </c>
      <c r="F855" t="s">
        <v>45</v>
      </c>
      <c r="G855" t="s">
        <v>943</v>
      </c>
      <c r="H855" t="s">
        <v>46</v>
      </c>
      <c r="I855" t="s">
        <v>104</v>
      </c>
      <c r="J855" t="s">
        <v>937</v>
      </c>
      <c r="K855" t="s">
        <v>941</v>
      </c>
      <c r="L855">
        <v>18</v>
      </c>
      <c r="M855">
        <v>15</v>
      </c>
      <c r="N855">
        <v>9</v>
      </c>
      <c r="O855">
        <f>StoreData!$N855*StoreData!$L855</f>
        <v>162</v>
      </c>
      <c r="P855">
        <f>StoreData!$N855*StoreData!$M855</f>
        <v>135</v>
      </c>
      <c r="Q855">
        <f>StoreData!$O855-StoreData!$P855</f>
        <v>27</v>
      </c>
      <c r="R855">
        <f>MONTH(StoreData!$B855)</f>
        <v>8</v>
      </c>
      <c r="S855" t="str">
        <f>IF(StoreData!$R855=9,"August","Sept")</f>
        <v>Sept</v>
      </c>
    </row>
    <row r="856" spans="1:19" x14ac:dyDescent="0.3">
      <c r="A856">
        <v>88065566209</v>
      </c>
      <c r="B856">
        <v>44075</v>
      </c>
      <c r="C856" t="s">
        <v>812</v>
      </c>
      <c r="D856" t="s">
        <v>1146</v>
      </c>
      <c r="E856" t="s">
        <v>17</v>
      </c>
      <c r="F856" t="s">
        <v>48</v>
      </c>
      <c r="G856" t="s">
        <v>944</v>
      </c>
      <c r="H856" t="s">
        <v>49</v>
      </c>
      <c r="I856" t="s">
        <v>104</v>
      </c>
      <c r="J856" t="s">
        <v>908</v>
      </c>
      <c r="K856" t="s">
        <v>926</v>
      </c>
      <c r="L856">
        <v>52</v>
      </c>
      <c r="M856">
        <v>49</v>
      </c>
      <c r="N856">
        <v>10</v>
      </c>
      <c r="O856">
        <f>StoreData!$N856*StoreData!$L856</f>
        <v>520</v>
      </c>
      <c r="P856">
        <f>StoreData!$N856*StoreData!$M856</f>
        <v>490</v>
      </c>
      <c r="Q856">
        <f>StoreData!$O856-StoreData!$P856</f>
        <v>30</v>
      </c>
      <c r="R856">
        <f>MONTH(StoreData!$B856)</f>
        <v>9</v>
      </c>
      <c r="S856" t="str">
        <f>IF(StoreData!$R856=9,"August","Sept")</f>
        <v>August</v>
      </c>
    </row>
    <row r="857" spans="1:19" x14ac:dyDescent="0.3">
      <c r="A857">
        <v>88065566210</v>
      </c>
      <c r="B857">
        <v>44076</v>
      </c>
      <c r="C857" t="s">
        <v>813</v>
      </c>
      <c r="D857" t="s">
        <v>1145</v>
      </c>
      <c r="E857" t="s">
        <v>18</v>
      </c>
      <c r="F857" t="s">
        <v>45</v>
      </c>
      <c r="G857" t="s">
        <v>943</v>
      </c>
      <c r="H857" t="s">
        <v>46</v>
      </c>
      <c r="I857" t="s">
        <v>104</v>
      </c>
      <c r="J857" t="s">
        <v>927</v>
      </c>
      <c r="K857" t="s">
        <v>941</v>
      </c>
      <c r="L857">
        <v>9</v>
      </c>
      <c r="M857">
        <v>6</v>
      </c>
      <c r="N857">
        <v>3</v>
      </c>
      <c r="O857">
        <f>StoreData!$N857*StoreData!$L857</f>
        <v>27</v>
      </c>
      <c r="P857">
        <f>StoreData!$N857*StoreData!$M857</f>
        <v>18</v>
      </c>
      <c r="Q857">
        <f>StoreData!$O857-StoreData!$P857</f>
        <v>9</v>
      </c>
      <c r="R857">
        <f>MONTH(StoreData!$B857)</f>
        <v>9</v>
      </c>
      <c r="S857" t="str">
        <f>IF(StoreData!$R857=9,"August","Sept")</f>
        <v>August</v>
      </c>
    </row>
    <row r="858" spans="1:19" x14ac:dyDescent="0.3">
      <c r="A858">
        <v>88065566211</v>
      </c>
      <c r="B858">
        <v>44077</v>
      </c>
      <c r="C858" t="s">
        <v>814</v>
      </c>
      <c r="D858" t="s">
        <v>1145</v>
      </c>
      <c r="E858" t="s">
        <v>9</v>
      </c>
      <c r="F858" t="s">
        <v>48</v>
      </c>
      <c r="G858" t="s">
        <v>944</v>
      </c>
      <c r="H858" t="s">
        <v>49</v>
      </c>
      <c r="I858" t="s">
        <v>104</v>
      </c>
      <c r="J858" t="s">
        <v>928</v>
      </c>
      <c r="K858" t="s">
        <v>941</v>
      </c>
      <c r="L858">
        <v>5</v>
      </c>
      <c r="M858">
        <v>2</v>
      </c>
      <c r="N858">
        <v>4</v>
      </c>
      <c r="O858">
        <f>StoreData!$N858*StoreData!$L858</f>
        <v>20</v>
      </c>
      <c r="P858">
        <f>StoreData!$N858*StoreData!$M858</f>
        <v>8</v>
      </c>
      <c r="Q858">
        <f>StoreData!$O858-StoreData!$P858</f>
        <v>12</v>
      </c>
      <c r="R858">
        <f>MONTH(StoreData!$B858)</f>
        <v>9</v>
      </c>
      <c r="S858" t="str">
        <f>IF(StoreData!$R858=9,"August","Sept")</f>
        <v>August</v>
      </c>
    </row>
    <row r="859" spans="1:19" x14ac:dyDescent="0.3">
      <c r="A859">
        <v>88065566212</v>
      </c>
      <c r="B859">
        <v>44078</v>
      </c>
      <c r="C859" t="s">
        <v>815</v>
      </c>
      <c r="D859" t="s">
        <v>1146</v>
      </c>
      <c r="E859" t="s">
        <v>10</v>
      </c>
      <c r="F859" t="s">
        <v>45</v>
      </c>
      <c r="G859" t="s">
        <v>943</v>
      </c>
      <c r="H859" t="s">
        <v>46</v>
      </c>
      <c r="I859" t="s">
        <v>104</v>
      </c>
      <c r="J859" t="s">
        <v>909</v>
      </c>
      <c r="K859" t="s">
        <v>926</v>
      </c>
      <c r="L859">
        <v>14</v>
      </c>
      <c r="M859">
        <v>11</v>
      </c>
      <c r="N859">
        <v>5</v>
      </c>
      <c r="O859">
        <f>StoreData!$N859*StoreData!$L859</f>
        <v>70</v>
      </c>
      <c r="P859">
        <f>StoreData!$N859*StoreData!$M859</f>
        <v>55</v>
      </c>
      <c r="Q859">
        <f>StoreData!$O859-StoreData!$P859</f>
        <v>15</v>
      </c>
      <c r="R859">
        <f>MONTH(StoreData!$B859)</f>
        <v>9</v>
      </c>
      <c r="S859" t="str">
        <f>IF(StoreData!$R859=9,"August","Sept")</f>
        <v>August</v>
      </c>
    </row>
    <row r="860" spans="1:19" x14ac:dyDescent="0.3">
      <c r="A860">
        <v>88065566213</v>
      </c>
      <c r="B860">
        <v>44079</v>
      </c>
      <c r="C860" t="s">
        <v>816</v>
      </c>
      <c r="D860" t="s">
        <v>1145</v>
      </c>
      <c r="E860" t="s">
        <v>11</v>
      </c>
      <c r="F860" t="s">
        <v>48</v>
      </c>
      <c r="G860" t="s">
        <v>944</v>
      </c>
      <c r="H860" t="s">
        <v>49</v>
      </c>
      <c r="I860" t="s">
        <v>104</v>
      </c>
      <c r="J860" t="s">
        <v>910</v>
      </c>
      <c r="K860" t="s">
        <v>926</v>
      </c>
      <c r="L860">
        <v>6</v>
      </c>
      <c r="M860">
        <v>3</v>
      </c>
      <c r="N860">
        <v>6</v>
      </c>
      <c r="O860">
        <f>StoreData!$N860*StoreData!$L860</f>
        <v>36</v>
      </c>
      <c r="P860">
        <f>StoreData!$N860*StoreData!$M860</f>
        <v>18</v>
      </c>
      <c r="Q860">
        <f>StoreData!$O860-StoreData!$P860</f>
        <v>18</v>
      </c>
      <c r="R860">
        <f>MONTH(StoreData!$B860)</f>
        <v>9</v>
      </c>
      <c r="S860" t="str">
        <f>IF(StoreData!$R860=9,"August","Sept")</f>
        <v>August</v>
      </c>
    </row>
    <row r="861" spans="1:19" x14ac:dyDescent="0.3">
      <c r="A861">
        <v>88065566214</v>
      </c>
      <c r="B861">
        <v>44083</v>
      </c>
      <c r="C861" t="s">
        <v>817</v>
      </c>
      <c r="D861" t="s">
        <v>1145</v>
      </c>
      <c r="E861" t="s">
        <v>12</v>
      </c>
      <c r="F861" t="s">
        <v>45</v>
      </c>
      <c r="G861" t="s">
        <v>943</v>
      </c>
      <c r="H861" t="s">
        <v>46</v>
      </c>
      <c r="I861" t="s">
        <v>104</v>
      </c>
      <c r="J861" t="s">
        <v>930</v>
      </c>
      <c r="K861" t="s">
        <v>941</v>
      </c>
      <c r="L861">
        <v>10</v>
      </c>
      <c r="M861">
        <v>7</v>
      </c>
      <c r="N861">
        <v>3</v>
      </c>
      <c r="O861">
        <f>StoreData!$N861*StoreData!$L861</f>
        <v>30</v>
      </c>
      <c r="P861">
        <f>StoreData!$N861*StoreData!$M861</f>
        <v>21</v>
      </c>
      <c r="Q861">
        <f>StoreData!$O861-StoreData!$P861</f>
        <v>9</v>
      </c>
      <c r="R861">
        <f>MONTH(StoreData!$B861)</f>
        <v>9</v>
      </c>
      <c r="S861" t="str">
        <f>IF(StoreData!$R861=9,"August","Sept")</f>
        <v>August</v>
      </c>
    </row>
    <row r="862" spans="1:19" x14ac:dyDescent="0.3">
      <c r="A862">
        <v>88065566215</v>
      </c>
      <c r="B862">
        <v>44082</v>
      </c>
      <c r="C862" t="s">
        <v>818</v>
      </c>
      <c r="D862" t="s">
        <v>1145</v>
      </c>
      <c r="E862" t="s">
        <v>13</v>
      </c>
      <c r="F862" t="s">
        <v>48</v>
      </c>
      <c r="G862" t="s">
        <v>944</v>
      </c>
      <c r="H862" t="s">
        <v>49</v>
      </c>
      <c r="I862" t="s">
        <v>104</v>
      </c>
      <c r="J862" t="s">
        <v>911</v>
      </c>
      <c r="K862" t="s">
        <v>926</v>
      </c>
      <c r="L862">
        <v>13</v>
      </c>
      <c r="M862">
        <v>10</v>
      </c>
      <c r="N862">
        <v>7</v>
      </c>
      <c r="O862">
        <f>StoreData!$N862*StoreData!$L862</f>
        <v>91</v>
      </c>
      <c r="P862">
        <f>StoreData!$N862*StoreData!$M862</f>
        <v>70</v>
      </c>
      <c r="Q862">
        <f>StoreData!$O862-StoreData!$P862</f>
        <v>21</v>
      </c>
      <c r="R862">
        <f>MONTH(StoreData!$B862)</f>
        <v>9</v>
      </c>
      <c r="S862" t="str">
        <f>IF(StoreData!$R862=9,"August","Sept")</f>
        <v>August</v>
      </c>
    </row>
    <row r="863" spans="1:19" x14ac:dyDescent="0.3">
      <c r="A863">
        <v>88065566216</v>
      </c>
      <c r="B863">
        <v>44082</v>
      </c>
      <c r="C863" t="s">
        <v>819</v>
      </c>
      <c r="D863" t="s">
        <v>1145</v>
      </c>
      <c r="E863" t="s">
        <v>14</v>
      </c>
      <c r="F863" t="s">
        <v>45</v>
      </c>
      <c r="G863" t="s">
        <v>943</v>
      </c>
      <c r="H863" t="s">
        <v>46</v>
      </c>
      <c r="I863" t="s">
        <v>104</v>
      </c>
      <c r="J863" t="s">
        <v>931</v>
      </c>
      <c r="K863" t="s">
        <v>941</v>
      </c>
      <c r="L863">
        <v>20</v>
      </c>
      <c r="M863">
        <v>17</v>
      </c>
      <c r="N863">
        <v>5</v>
      </c>
      <c r="O863">
        <f>StoreData!$N863*StoreData!$L863</f>
        <v>100</v>
      </c>
      <c r="P863">
        <f>StoreData!$N863*StoreData!$M863</f>
        <v>85</v>
      </c>
      <c r="Q863">
        <f>StoreData!$O863-StoreData!$P863</f>
        <v>15</v>
      </c>
      <c r="R863">
        <f>MONTH(StoreData!$B863)</f>
        <v>9</v>
      </c>
      <c r="S863" t="str">
        <f>IF(StoreData!$R863=9,"August","Sept")</f>
        <v>August</v>
      </c>
    </row>
    <row r="864" spans="1:19" x14ac:dyDescent="0.3">
      <c r="A864">
        <v>88065566217</v>
      </c>
      <c r="B864">
        <v>44083</v>
      </c>
      <c r="C864" t="s">
        <v>820</v>
      </c>
      <c r="D864" t="s">
        <v>1146</v>
      </c>
      <c r="E864" t="s">
        <v>15</v>
      </c>
      <c r="F864" t="s">
        <v>48</v>
      </c>
      <c r="G864" t="s">
        <v>944</v>
      </c>
      <c r="H864" t="s">
        <v>49</v>
      </c>
      <c r="I864" t="s">
        <v>104</v>
      </c>
      <c r="J864" t="s">
        <v>912</v>
      </c>
      <c r="K864" t="s">
        <v>926</v>
      </c>
      <c r="L864">
        <v>15</v>
      </c>
      <c r="M864">
        <v>12</v>
      </c>
      <c r="N864">
        <v>8</v>
      </c>
      <c r="O864">
        <f>StoreData!$N864*StoreData!$L864</f>
        <v>120</v>
      </c>
      <c r="P864">
        <f>StoreData!$N864*StoreData!$M864</f>
        <v>96</v>
      </c>
      <c r="Q864">
        <f>StoreData!$O864-StoreData!$P864</f>
        <v>24</v>
      </c>
      <c r="R864">
        <f>MONTH(StoreData!$B864)</f>
        <v>9</v>
      </c>
      <c r="S864" t="str">
        <f>IF(StoreData!$R864=9,"August","Sept")</f>
        <v>August</v>
      </c>
    </row>
    <row r="865" spans="1:19" x14ac:dyDescent="0.3">
      <c r="A865">
        <v>88065566218</v>
      </c>
      <c r="B865">
        <v>44084</v>
      </c>
      <c r="C865" t="s">
        <v>821</v>
      </c>
      <c r="D865" t="s">
        <v>1145</v>
      </c>
      <c r="E865" t="s">
        <v>59</v>
      </c>
      <c r="F865" t="s">
        <v>48</v>
      </c>
      <c r="G865" t="s">
        <v>944</v>
      </c>
      <c r="H865" t="s">
        <v>49</v>
      </c>
      <c r="I865" t="s">
        <v>104</v>
      </c>
      <c r="J865" t="s">
        <v>913</v>
      </c>
      <c r="K865" t="s">
        <v>926</v>
      </c>
      <c r="L865">
        <v>20</v>
      </c>
      <c r="M865">
        <v>17</v>
      </c>
      <c r="N865">
        <v>9</v>
      </c>
      <c r="O865">
        <f>StoreData!$N865*StoreData!$L865</f>
        <v>180</v>
      </c>
      <c r="P865">
        <f>StoreData!$N865*StoreData!$M865</f>
        <v>153</v>
      </c>
      <c r="Q865">
        <f>StoreData!$O865-StoreData!$P865</f>
        <v>27</v>
      </c>
      <c r="R865">
        <f>MONTH(StoreData!$B865)</f>
        <v>9</v>
      </c>
      <c r="S865" t="str">
        <f>IF(StoreData!$R865=9,"August","Sept")</f>
        <v>August</v>
      </c>
    </row>
    <row r="866" spans="1:19" x14ac:dyDescent="0.3">
      <c r="A866">
        <v>88065566219</v>
      </c>
      <c r="B866">
        <v>44085</v>
      </c>
      <c r="C866" t="s">
        <v>822</v>
      </c>
      <c r="D866" t="s">
        <v>1146</v>
      </c>
      <c r="E866" t="s">
        <v>60</v>
      </c>
      <c r="F866" t="s">
        <v>45</v>
      </c>
      <c r="G866" t="s">
        <v>943</v>
      </c>
      <c r="H866" t="s">
        <v>46</v>
      </c>
      <c r="I866" t="s">
        <v>104</v>
      </c>
      <c r="J866" t="s">
        <v>914</v>
      </c>
      <c r="K866" t="s">
        <v>926</v>
      </c>
      <c r="L866">
        <v>12</v>
      </c>
      <c r="M866">
        <v>9</v>
      </c>
      <c r="N866">
        <v>2</v>
      </c>
      <c r="O866">
        <f>StoreData!$N866*StoreData!$L866</f>
        <v>24</v>
      </c>
      <c r="P866">
        <f>StoreData!$N866*StoreData!$M866</f>
        <v>18</v>
      </c>
      <c r="Q866">
        <f>StoreData!$O866-StoreData!$P866</f>
        <v>6</v>
      </c>
      <c r="R866">
        <f>MONTH(StoreData!$B866)</f>
        <v>9</v>
      </c>
      <c r="S866" t="str">
        <f>IF(StoreData!$R866=9,"August","Sept")</f>
        <v>August</v>
      </c>
    </row>
    <row r="867" spans="1:19" x14ac:dyDescent="0.3">
      <c r="A867">
        <v>88065566220</v>
      </c>
      <c r="B867">
        <v>44086</v>
      </c>
      <c r="C867" t="s">
        <v>823</v>
      </c>
      <c r="D867" t="s">
        <v>1146</v>
      </c>
      <c r="E867" t="s">
        <v>61</v>
      </c>
      <c r="F867" t="s">
        <v>48</v>
      </c>
      <c r="G867" t="s">
        <v>944</v>
      </c>
      <c r="H867" t="s">
        <v>49</v>
      </c>
      <c r="I867" t="s">
        <v>104</v>
      </c>
      <c r="J867" t="s">
        <v>915</v>
      </c>
      <c r="K867" t="s">
        <v>926</v>
      </c>
      <c r="L867">
        <v>16</v>
      </c>
      <c r="M867">
        <v>13</v>
      </c>
      <c r="N867">
        <v>5</v>
      </c>
      <c r="O867">
        <f>StoreData!$N867*StoreData!$L867</f>
        <v>80</v>
      </c>
      <c r="P867">
        <f>StoreData!$N867*StoreData!$M867</f>
        <v>65</v>
      </c>
      <c r="Q867">
        <f>StoreData!$O867-StoreData!$P867</f>
        <v>15</v>
      </c>
      <c r="R867">
        <f>MONTH(StoreData!$B867)</f>
        <v>9</v>
      </c>
      <c r="S867" t="str">
        <f>IF(StoreData!$R867=9,"August","Sept")</f>
        <v>August</v>
      </c>
    </row>
    <row r="868" spans="1:19" x14ac:dyDescent="0.3">
      <c r="A868">
        <v>88065566221</v>
      </c>
      <c r="B868">
        <v>44087</v>
      </c>
      <c r="C868" t="s">
        <v>824</v>
      </c>
      <c r="D868" t="s">
        <v>1146</v>
      </c>
      <c r="E868" t="s">
        <v>63</v>
      </c>
      <c r="F868" t="s">
        <v>48</v>
      </c>
      <c r="G868" t="s">
        <v>944</v>
      </c>
      <c r="H868" t="s">
        <v>49</v>
      </c>
      <c r="I868" t="s">
        <v>104</v>
      </c>
      <c r="J868" t="s">
        <v>932</v>
      </c>
      <c r="K868" t="s">
        <v>941</v>
      </c>
      <c r="L868">
        <v>70</v>
      </c>
      <c r="M868">
        <v>67</v>
      </c>
      <c r="N868">
        <v>7</v>
      </c>
      <c r="O868">
        <f>StoreData!$N868*StoreData!$L868</f>
        <v>490</v>
      </c>
      <c r="P868">
        <f>StoreData!$N868*StoreData!$M868</f>
        <v>469</v>
      </c>
      <c r="Q868">
        <f>StoreData!$O868-StoreData!$P868</f>
        <v>21</v>
      </c>
      <c r="R868">
        <f>MONTH(StoreData!$B868)</f>
        <v>9</v>
      </c>
      <c r="S868" t="str">
        <f>IF(StoreData!$R868=9,"August","Sept")</f>
        <v>August</v>
      </c>
    </row>
    <row r="869" spans="1:19" x14ac:dyDescent="0.3">
      <c r="A869">
        <v>88065566222</v>
      </c>
      <c r="B869">
        <v>44088</v>
      </c>
      <c r="C869" t="s">
        <v>825</v>
      </c>
      <c r="D869" t="s">
        <v>1145</v>
      </c>
      <c r="E869" t="s">
        <v>16</v>
      </c>
      <c r="F869" t="s">
        <v>48</v>
      </c>
      <c r="G869" t="s">
        <v>944</v>
      </c>
      <c r="H869" t="s">
        <v>49</v>
      </c>
      <c r="I869" t="s">
        <v>104</v>
      </c>
      <c r="J869" t="s">
        <v>940</v>
      </c>
      <c r="K869" t="s">
        <v>941</v>
      </c>
      <c r="L869">
        <v>15</v>
      </c>
      <c r="M869">
        <v>12</v>
      </c>
      <c r="N869">
        <v>7</v>
      </c>
      <c r="O869">
        <f>StoreData!$N869*StoreData!$L869</f>
        <v>105</v>
      </c>
      <c r="P869">
        <f>StoreData!$N869*StoreData!$M869</f>
        <v>84</v>
      </c>
      <c r="Q869">
        <f>StoreData!$O869-StoreData!$P869</f>
        <v>21</v>
      </c>
      <c r="R869">
        <f>MONTH(StoreData!$B869)</f>
        <v>9</v>
      </c>
      <c r="S869" t="str">
        <f>IF(StoreData!$R869=9,"August","Sept")</f>
        <v>August</v>
      </c>
    </row>
    <row r="870" spans="1:19" x14ac:dyDescent="0.3">
      <c r="A870">
        <v>88065566223</v>
      </c>
      <c r="B870">
        <v>44089</v>
      </c>
      <c r="C870" t="s">
        <v>826</v>
      </c>
      <c r="D870" t="s">
        <v>1145</v>
      </c>
      <c r="E870" t="s">
        <v>16</v>
      </c>
      <c r="F870" t="s">
        <v>38</v>
      </c>
      <c r="G870" t="s">
        <v>944</v>
      </c>
      <c r="H870" t="s">
        <v>39</v>
      </c>
      <c r="I870" t="s">
        <v>40</v>
      </c>
      <c r="J870" t="s">
        <v>915</v>
      </c>
      <c r="K870" t="s">
        <v>926</v>
      </c>
      <c r="L870">
        <v>16</v>
      </c>
      <c r="M870">
        <v>13</v>
      </c>
      <c r="N870">
        <v>15</v>
      </c>
      <c r="O870">
        <f>StoreData!$N870*StoreData!$L870</f>
        <v>240</v>
      </c>
      <c r="P870">
        <f>StoreData!$N870*StoreData!$M870</f>
        <v>195</v>
      </c>
      <c r="Q870">
        <f>StoreData!$O870-StoreData!$P870</f>
        <v>45</v>
      </c>
      <c r="R870">
        <f>MONTH(StoreData!$B870)</f>
        <v>9</v>
      </c>
      <c r="S870" t="str">
        <f>IF(StoreData!$R870=9,"August","Sept")</f>
        <v>August</v>
      </c>
    </row>
    <row r="871" spans="1:19" x14ac:dyDescent="0.3">
      <c r="A871">
        <v>88065566224</v>
      </c>
      <c r="B871">
        <v>44093</v>
      </c>
      <c r="C871" t="s">
        <v>827</v>
      </c>
      <c r="D871" t="s">
        <v>1146</v>
      </c>
      <c r="E871" t="s">
        <v>17</v>
      </c>
      <c r="F871" t="s">
        <v>38</v>
      </c>
      <c r="G871" t="s">
        <v>944</v>
      </c>
      <c r="H871" t="s">
        <v>39</v>
      </c>
      <c r="I871" t="s">
        <v>40</v>
      </c>
      <c r="J871" t="s">
        <v>916</v>
      </c>
      <c r="K871" t="s">
        <v>926</v>
      </c>
      <c r="L871">
        <v>20</v>
      </c>
      <c r="M871">
        <v>17</v>
      </c>
      <c r="N871">
        <v>3</v>
      </c>
      <c r="O871">
        <f>StoreData!$N871*StoreData!$L871</f>
        <v>60</v>
      </c>
      <c r="P871">
        <f>StoreData!$N871*StoreData!$M871</f>
        <v>51</v>
      </c>
      <c r="Q871">
        <f>StoreData!$O871-StoreData!$P871</f>
        <v>9</v>
      </c>
      <c r="R871">
        <f>MONTH(StoreData!$B871)</f>
        <v>9</v>
      </c>
      <c r="S871" t="str">
        <f>IF(StoreData!$R871=9,"August","Sept")</f>
        <v>August</v>
      </c>
    </row>
    <row r="872" spans="1:19" x14ac:dyDescent="0.3">
      <c r="A872">
        <v>88065566225</v>
      </c>
      <c r="B872">
        <v>44092</v>
      </c>
      <c r="C872" t="s">
        <v>828</v>
      </c>
      <c r="D872" t="s">
        <v>1146</v>
      </c>
      <c r="E872" t="s">
        <v>18</v>
      </c>
      <c r="F872" t="s">
        <v>42</v>
      </c>
      <c r="G872" t="s">
        <v>943</v>
      </c>
      <c r="H872" t="s">
        <v>43</v>
      </c>
      <c r="I872" t="s">
        <v>40</v>
      </c>
      <c r="J872" t="s">
        <v>917</v>
      </c>
      <c r="K872" t="s">
        <v>926</v>
      </c>
      <c r="L872">
        <v>12</v>
      </c>
      <c r="M872">
        <v>9</v>
      </c>
      <c r="N872">
        <v>6</v>
      </c>
      <c r="O872">
        <f>StoreData!$N872*StoreData!$L872</f>
        <v>72</v>
      </c>
      <c r="P872">
        <f>StoreData!$N872*StoreData!$M872</f>
        <v>54</v>
      </c>
      <c r="Q872">
        <f>StoreData!$O872-StoreData!$P872</f>
        <v>18</v>
      </c>
      <c r="R872">
        <f>MONTH(StoreData!$B872)</f>
        <v>9</v>
      </c>
      <c r="S872" t="str">
        <f>IF(StoreData!$R872=9,"August","Sept")</f>
        <v>August</v>
      </c>
    </row>
    <row r="873" spans="1:19" x14ac:dyDescent="0.3">
      <c r="A873">
        <v>88065566226</v>
      </c>
      <c r="B873">
        <v>44092</v>
      </c>
      <c r="C873" t="s">
        <v>829</v>
      </c>
      <c r="D873" t="s">
        <v>1146</v>
      </c>
      <c r="E873" t="s">
        <v>19</v>
      </c>
      <c r="F873" t="s">
        <v>45</v>
      </c>
      <c r="G873" t="s">
        <v>943</v>
      </c>
      <c r="H873" t="s">
        <v>46</v>
      </c>
      <c r="I873" t="s">
        <v>40</v>
      </c>
      <c r="J873" t="s">
        <v>933</v>
      </c>
      <c r="K873" t="s">
        <v>941</v>
      </c>
      <c r="L873">
        <v>12</v>
      </c>
      <c r="M873">
        <v>9</v>
      </c>
      <c r="N873">
        <v>10</v>
      </c>
      <c r="O873">
        <f>StoreData!$N873*StoreData!$L873</f>
        <v>120</v>
      </c>
      <c r="P873">
        <f>StoreData!$N873*StoreData!$M873</f>
        <v>90</v>
      </c>
      <c r="Q873">
        <f>StoreData!$O873-StoreData!$P873</f>
        <v>30</v>
      </c>
      <c r="R873">
        <f>MONTH(StoreData!$B873)</f>
        <v>9</v>
      </c>
      <c r="S873" t="str">
        <f>IF(StoreData!$R873=9,"August","Sept")</f>
        <v>August</v>
      </c>
    </row>
    <row r="874" spans="1:19" x14ac:dyDescent="0.3">
      <c r="A874">
        <v>88065566227</v>
      </c>
      <c r="B874">
        <v>44093</v>
      </c>
      <c r="C874" t="s">
        <v>830</v>
      </c>
      <c r="D874" t="s">
        <v>1145</v>
      </c>
      <c r="E874" t="s">
        <v>20</v>
      </c>
      <c r="F874" t="s">
        <v>48</v>
      </c>
      <c r="G874" t="s">
        <v>944</v>
      </c>
      <c r="H874" t="s">
        <v>49</v>
      </c>
      <c r="I874" t="s">
        <v>40</v>
      </c>
      <c r="J874" t="s">
        <v>934</v>
      </c>
      <c r="K874" t="s">
        <v>941</v>
      </c>
      <c r="L874">
        <v>18</v>
      </c>
      <c r="M874">
        <v>15</v>
      </c>
      <c r="N874">
        <v>11</v>
      </c>
      <c r="O874">
        <f>StoreData!$N874*StoreData!$L874</f>
        <v>198</v>
      </c>
      <c r="P874">
        <f>StoreData!$N874*StoreData!$M874</f>
        <v>165</v>
      </c>
      <c r="Q874">
        <f>StoreData!$O874-StoreData!$P874</f>
        <v>33</v>
      </c>
      <c r="R874">
        <f>MONTH(StoreData!$B874)</f>
        <v>9</v>
      </c>
      <c r="S874" t="str">
        <f>IF(StoreData!$R874=9,"August","Sept")</f>
        <v>August</v>
      </c>
    </row>
    <row r="875" spans="1:19" x14ac:dyDescent="0.3">
      <c r="A875">
        <v>88065566228</v>
      </c>
      <c r="B875">
        <v>44094</v>
      </c>
      <c r="C875" t="s">
        <v>831</v>
      </c>
      <c r="D875" t="s">
        <v>1146</v>
      </c>
      <c r="E875" t="s">
        <v>1</v>
      </c>
      <c r="F875" t="s">
        <v>38</v>
      </c>
      <c r="G875" t="s">
        <v>944</v>
      </c>
      <c r="H875" t="s">
        <v>39</v>
      </c>
      <c r="I875" t="s">
        <v>40</v>
      </c>
      <c r="J875" t="s">
        <v>918</v>
      </c>
      <c r="K875" t="s">
        <v>926</v>
      </c>
      <c r="L875">
        <v>10</v>
      </c>
      <c r="M875">
        <v>7</v>
      </c>
      <c r="N875">
        <v>3</v>
      </c>
      <c r="O875">
        <f>StoreData!$N875*StoreData!$L875</f>
        <v>30</v>
      </c>
      <c r="P875">
        <f>StoreData!$N875*StoreData!$M875</f>
        <v>21</v>
      </c>
      <c r="Q875">
        <f>StoreData!$O875-StoreData!$P875</f>
        <v>9</v>
      </c>
      <c r="R875">
        <f>MONTH(StoreData!$B875)</f>
        <v>9</v>
      </c>
      <c r="S875" t="str">
        <f>IF(StoreData!$R875=9,"August","Sept")</f>
        <v>August</v>
      </c>
    </row>
    <row r="876" spans="1:19" x14ac:dyDescent="0.3">
      <c r="A876">
        <v>88065566229</v>
      </c>
      <c r="B876">
        <v>44095</v>
      </c>
      <c r="C876" t="s">
        <v>832</v>
      </c>
      <c r="D876" t="s">
        <v>1145</v>
      </c>
      <c r="E876" t="s">
        <v>2</v>
      </c>
      <c r="F876" t="s">
        <v>38</v>
      </c>
      <c r="G876" t="s">
        <v>944</v>
      </c>
      <c r="H876" t="s">
        <v>39</v>
      </c>
      <c r="I876" t="s">
        <v>40</v>
      </c>
      <c r="J876" t="s">
        <v>919</v>
      </c>
      <c r="K876" t="s">
        <v>926</v>
      </c>
      <c r="L876">
        <v>15</v>
      </c>
      <c r="M876">
        <v>12</v>
      </c>
      <c r="N876">
        <v>1</v>
      </c>
      <c r="O876">
        <f>StoreData!$N876*StoreData!$L876</f>
        <v>15</v>
      </c>
      <c r="P876">
        <f>StoreData!$N876*StoreData!$M876</f>
        <v>12</v>
      </c>
      <c r="Q876">
        <f>StoreData!$O876-StoreData!$P876</f>
        <v>3</v>
      </c>
      <c r="R876">
        <f>MONTH(StoreData!$B876)</f>
        <v>9</v>
      </c>
      <c r="S876" t="str">
        <f>IF(StoreData!$R876=9,"August","Sept")</f>
        <v>August</v>
      </c>
    </row>
    <row r="877" spans="1:19" x14ac:dyDescent="0.3">
      <c r="A877">
        <v>88065566230</v>
      </c>
      <c r="B877">
        <v>44096</v>
      </c>
      <c r="C877" t="s">
        <v>833</v>
      </c>
      <c r="D877" t="s">
        <v>1146</v>
      </c>
      <c r="E877" t="s">
        <v>3</v>
      </c>
      <c r="F877" t="s">
        <v>42</v>
      </c>
      <c r="G877" t="s">
        <v>943</v>
      </c>
      <c r="H877" t="s">
        <v>43</v>
      </c>
      <c r="I877" t="s">
        <v>40</v>
      </c>
      <c r="J877" t="s">
        <v>920</v>
      </c>
      <c r="K877" t="s">
        <v>926</v>
      </c>
      <c r="L877">
        <v>15</v>
      </c>
      <c r="M877">
        <v>12</v>
      </c>
      <c r="N877">
        <v>1</v>
      </c>
      <c r="O877">
        <f>StoreData!$N877*StoreData!$L877</f>
        <v>15</v>
      </c>
      <c r="P877">
        <f>StoreData!$N877*StoreData!$M877</f>
        <v>12</v>
      </c>
      <c r="Q877">
        <f>StoreData!$O877-StoreData!$P877</f>
        <v>3</v>
      </c>
      <c r="R877">
        <f>MONTH(StoreData!$B877)</f>
        <v>9</v>
      </c>
      <c r="S877" t="str">
        <f>IF(StoreData!$R877=9,"August","Sept")</f>
        <v>August</v>
      </c>
    </row>
    <row r="878" spans="1:19" x14ac:dyDescent="0.3">
      <c r="A878">
        <v>88065566231</v>
      </c>
      <c r="B878">
        <v>44097</v>
      </c>
      <c r="C878" t="s">
        <v>834</v>
      </c>
      <c r="D878" t="s">
        <v>1146</v>
      </c>
      <c r="E878" t="s">
        <v>4</v>
      </c>
      <c r="F878" t="s">
        <v>45</v>
      </c>
      <c r="G878" t="s">
        <v>943</v>
      </c>
      <c r="H878" t="s">
        <v>46</v>
      </c>
      <c r="I878" t="s">
        <v>40</v>
      </c>
      <c r="J878" t="s">
        <v>935</v>
      </c>
      <c r="K878" t="s">
        <v>941</v>
      </c>
      <c r="L878">
        <v>23</v>
      </c>
      <c r="M878">
        <v>20</v>
      </c>
      <c r="N878">
        <v>1</v>
      </c>
      <c r="O878">
        <f>StoreData!$N878*StoreData!$L878</f>
        <v>23</v>
      </c>
      <c r="P878">
        <f>StoreData!$N878*StoreData!$M878</f>
        <v>20</v>
      </c>
      <c r="Q878">
        <f>StoreData!$O878-StoreData!$P878</f>
        <v>3</v>
      </c>
      <c r="R878">
        <f>MONTH(StoreData!$B878)</f>
        <v>9</v>
      </c>
      <c r="S878" t="str">
        <f>IF(StoreData!$R878=9,"August","Sept")</f>
        <v>August</v>
      </c>
    </row>
    <row r="879" spans="1:19" x14ac:dyDescent="0.3">
      <c r="A879">
        <v>88065566232</v>
      </c>
      <c r="B879">
        <v>44098</v>
      </c>
      <c r="C879" t="s">
        <v>835</v>
      </c>
      <c r="D879" t="s">
        <v>1145</v>
      </c>
      <c r="E879" t="s">
        <v>5</v>
      </c>
      <c r="F879" t="s">
        <v>48</v>
      </c>
      <c r="G879" t="s">
        <v>944</v>
      </c>
      <c r="H879" t="s">
        <v>49</v>
      </c>
      <c r="I879" t="s">
        <v>40</v>
      </c>
      <c r="J879" t="s">
        <v>936</v>
      </c>
      <c r="K879" t="s">
        <v>941</v>
      </c>
      <c r="L879">
        <v>9</v>
      </c>
      <c r="M879">
        <v>6</v>
      </c>
      <c r="N879">
        <v>3</v>
      </c>
      <c r="O879">
        <f>StoreData!$N879*StoreData!$L879</f>
        <v>27</v>
      </c>
      <c r="P879">
        <f>StoreData!$N879*StoreData!$M879</f>
        <v>18</v>
      </c>
      <c r="Q879">
        <f>StoreData!$O879-StoreData!$P879</f>
        <v>9</v>
      </c>
      <c r="R879">
        <f>MONTH(StoreData!$B879)</f>
        <v>9</v>
      </c>
      <c r="S879" t="str">
        <f>IF(StoreData!$R879=9,"August","Sept")</f>
        <v>August</v>
      </c>
    </row>
    <row r="880" spans="1:19" x14ac:dyDescent="0.3">
      <c r="A880">
        <v>88065566233</v>
      </c>
      <c r="B880">
        <v>44099</v>
      </c>
      <c r="C880" t="s">
        <v>836</v>
      </c>
      <c r="D880" t="s">
        <v>1145</v>
      </c>
      <c r="E880" t="s">
        <v>6</v>
      </c>
      <c r="F880" t="s">
        <v>38</v>
      </c>
      <c r="G880" t="s">
        <v>944</v>
      </c>
      <c r="H880" t="s">
        <v>39</v>
      </c>
      <c r="I880" t="s">
        <v>40</v>
      </c>
      <c r="J880" t="s">
        <v>937</v>
      </c>
      <c r="K880" t="s">
        <v>941</v>
      </c>
      <c r="L880">
        <v>18</v>
      </c>
      <c r="M880">
        <v>15</v>
      </c>
      <c r="N880">
        <v>4</v>
      </c>
      <c r="O880">
        <f>StoreData!$N880*StoreData!$L880</f>
        <v>72</v>
      </c>
      <c r="P880">
        <f>StoreData!$N880*StoreData!$M880</f>
        <v>60</v>
      </c>
      <c r="Q880">
        <f>StoreData!$O880-StoreData!$P880</f>
        <v>12</v>
      </c>
      <c r="R880">
        <f>MONTH(StoreData!$B880)</f>
        <v>9</v>
      </c>
      <c r="S880" t="str">
        <f>IF(StoreData!$R880=9,"August","Sept")</f>
        <v>August</v>
      </c>
    </row>
    <row r="881" spans="1:19" x14ac:dyDescent="0.3">
      <c r="A881">
        <v>88065566234</v>
      </c>
      <c r="B881">
        <v>44103</v>
      </c>
      <c r="C881" t="s">
        <v>837</v>
      </c>
      <c r="D881" t="s">
        <v>1146</v>
      </c>
      <c r="E881" t="s">
        <v>4</v>
      </c>
      <c r="F881" t="s">
        <v>45</v>
      </c>
      <c r="G881" t="s">
        <v>943</v>
      </c>
      <c r="H881" t="s">
        <v>46</v>
      </c>
      <c r="I881" t="s">
        <v>40</v>
      </c>
      <c r="J881" t="s">
        <v>925</v>
      </c>
      <c r="K881" t="s">
        <v>926</v>
      </c>
      <c r="L881">
        <v>14</v>
      </c>
      <c r="M881">
        <v>11</v>
      </c>
      <c r="N881">
        <v>5</v>
      </c>
      <c r="O881">
        <f>StoreData!$N881*StoreData!$L881</f>
        <v>70</v>
      </c>
      <c r="P881">
        <f>StoreData!$N881*StoreData!$M881</f>
        <v>55</v>
      </c>
      <c r="Q881">
        <f>StoreData!$O881-StoreData!$P881</f>
        <v>15</v>
      </c>
      <c r="R881">
        <f>MONTH(StoreData!$B881)</f>
        <v>9</v>
      </c>
      <c r="S881" t="str">
        <f>IF(StoreData!$R881=9,"August","Sept")</f>
        <v>August</v>
      </c>
    </row>
    <row r="882" spans="1:19" x14ac:dyDescent="0.3">
      <c r="A882">
        <v>88065566235</v>
      </c>
      <c r="B882">
        <v>44102</v>
      </c>
      <c r="C882" t="s">
        <v>838</v>
      </c>
      <c r="D882" t="s">
        <v>1146</v>
      </c>
      <c r="E882" t="s">
        <v>5</v>
      </c>
      <c r="F882" t="s">
        <v>48</v>
      </c>
      <c r="G882" t="s">
        <v>944</v>
      </c>
      <c r="H882" t="s">
        <v>49</v>
      </c>
      <c r="I882" t="s">
        <v>40</v>
      </c>
      <c r="J882" t="s">
        <v>938</v>
      </c>
      <c r="K882" t="s">
        <v>926</v>
      </c>
      <c r="L882">
        <v>30</v>
      </c>
      <c r="M882">
        <v>27</v>
      </c>
      <c r="N882">
        <v>6</v>
      </c>
      <c r="O882">
        <f>StoreData!$N882*StoreData!$L882</f>
        <v>180</v>
      </c>
      <c r="P882">
        <f>StoreData!$N882*StoreData!$M882</f>
        <v>162</v>
      </c>
      <c r="Q882">
        <f>StoreData!$O882-StoreData!$P882</f>
        <v>18</v>
      </c>
      <c r="R882">
        <f>MONTH(StoreData!$B882)</f>
        <v>9</v>
      </c>
      <c r="S882" t="str">
        <f>IF(StoreData!$R882=9,"August","Sept")</f>
        <v>August</v>
      </c>
    </row>
    <row r="883" spans="1:19" x14ac:dyDescent="0.3">
      <c r="A883">
        <v>88065566236</v>
      </c>
      <c r="B883">
        <v>44102</v>
      </c>
      <c r="C883" t="s">
        <v>839</v>
      </c>
      <c r="D883" t="s">
        <v>1146</v>
      </c>
      <c r="E883" t="s">
        <v>6</v>
      </c>
      <c r="F883" t="s">
        <v>38</v>
      </c>
      <c r="G883" t="s">
        <v>944</v>
      </c>
      <c r="H883" t="s">
        <v>39</v>
      </c>
      <c r="I883" t="s">
        <v>40</v>
      </c>
      <c r="J883" t="s">
        <v>939</v>
      </c>
      <c r="K883" t="s">
        <v>926</v>
      </c>
      <c r="L883">
        <v>16</v>
      </c>
      <c r="M883">
        <v>13</v>
      </c>
      <c r="N883">
        <v>7</v>
      </c>
      <c r="O883">
        <f>StoreData!$N883*StoreData!$L883</f>
        <v>112</v>
      </c>
      <c r="P883">
        <f>StoreData!$N883*StoreData!$M883</f>
        <v>91</v>
      </c>
      <c r="Q883">
        <f>StoreData!$O883-StoreData!$P883</f>
        <v>21</v>
      </c>
      <c r="R883">
        <f>MONTH(StoreData!$B883)</f>
        <v>9</v>
      </c>
      <c r="S883" t="str">
        <f>IF(StoreData!$R883=9,"August","Sept")</f>
        <v>August</v>
      </c>
    </row>
    <row r="884" spans="1:19" x14ac:dyDescent="0.3">
      <c r="A884">
        <v>88065566237</v>
      </c>
      <c r="B884">
        <v>44103</v>
      </c>
      <c r="C884" t="s">
        <v>840</v>
      </c>
      <c r="D884" t="s">
        <v>1145</v>
      </c>
      <c r="E884" t="s">
        <v>4</v>
      </c>
      <c r="F884" t="s">
        <v>45</v>
      </c>
      <c r="G884" t="s">
        <v>943</v>
      </c>
      <c r="H884" t="s">
        <v>46</v>
      </c>
      <c r="I884" t="s">
        <v>40</v>
      </c>
      <c r="J884" t="s">
        <v>908</v>
      </c>
      <c r="K884" t="s">
        <v>926</v>
      </c>
      <c r="L884">
        <v>52</v>
      </c>
      <c r="M884">
        <v>49</v>
      </c>
      <c r="N884">
        <v>11</v>
      </c>
      <c r="O884">
        <f>StoreData!$N884*StoreData!$L884</f>
        <v>572</v>
      </c>
      <c r="P884">
        <f>StoreData!$N884*StoreData!$M884</f>
        <v>539</v>
      </c>
      <c r="Q884">
        <f>StoreData!$O884-StoreData!$P884</f>
        <v>33</v>
      </c>
      <c r="R884">
        <f>MONTH(StoreData!$B884)</f>
        <v>9</v>
      </c>
      <c r="S884" t="str">
        <f>IF(StoreData!$R884=9,"August","Sept")</f>
        <v>August</v>
      </c>
    </row>
    <row r="885" spans="1:19" x14ac:dyDescent="0.3">
      <c r="A885">
        <v>88065566238</v>
      </c>
      <c r="B885">
        <v>44073</v>
      </c>
      <c r="C885" t="s">
        <v>841</v>
      </c>
      <c r="D885" t="s">
        <v>1146</v>
      </c>
      <c r="E885" t="s">
        <v>5</v>
      </c>
      <c r="F885" t="s">
        <v>48</v>
      </c>
      <c r="G885" t="s">
        <v>944</v>
      </c>
      <c r="H885" t="s">
        <v>49</v>
      </c>
      <c r="I885" t="s">
        <v>40</v>
      </c>
      <c r="J885" t="s">
        <v>909</v>
      </c>
      <c r="K885" t="s">
        <v>926</v>
      </c>
      <c r="L885">
        <v>14</v>
      </c>
      <c r="M885">
        <v>11</v>
      </c>
      <c r="N885">
        <v>2</v>
      </c>
      <c r="O885">
        <f>StoreData!$N885*StoreData!$L885</f>
        <v>28</v>
      </c>
      <c r="P885">
        <f>StoreData!$N885*StoreData!$M885</f>
        <v>22</v>
      </c>
      <c r="Q885">
        <f>StoreData!$O885-StoreData!$P885</f>
        <v>6</v>
      </c>
      <c r="R885">
        <f>MONTH(StoreData!$B885)</f>
        <v>8</v>
      </c>
      <c r="S885" t="str">
        <f>IF(StoreData!$R885=9,"August","Sept")</f>
        <v>Sept</v>
      </c>
    </row>
    <row r="886" spans="1:19" x14ac:dyDescent="0.3">
      <c r="A886">
        <v>88065566239</v>
      </c>
      <c r="B886">
        <v>44074</v>
      </c>
      <c r="C886" t="s">
        <v>842</v>
      </c>
      <c r="D886" t="s">
        <v>1146</v>
      </c>
      <c r="E886" t="s">
        <v>6</v>
      </c>
      <c r="F886" t="s">
        <v>38</v>
      </c>
      <c r="G886" t="s">
        <v>944</v>
      </c>
      <c r="H886" t="s">
        <v>39</v>
      </c>
      <c r="I886" t="s">
        <v>40</v>
      </c>
      <c r="J886" t="s">
        <v>910</v>
      </c>
      <c r="K886" t="s">
        <v>926</v>
      </c>
      <c r="L886">
        <v>6</v>
      </c>
      <c r="M886">
        <v>3</v>
      </c>
      <c r="N886">
        <v>3</v>
      </c>
      <c r="O886">
        <f>StoreData!$N886*StoreData!$L886</f>
        <v>18</v>
      </c>
      <c r="P886">
        <f>StoreData!$N886*StoreData!$M886</f>
        <v>9</v>
      </c>
      <c r="Q886">
        <f>StoreData!$O886-StoreData!$P886</f>
        <v>9</v>
      </c>
      <c r="R886">
        <f>MONTH(StoreData!$B886)</f>
        <v>8</v>
      </c>
      <c r="S886" t="str">
        <f>IF(StoreData!$R886=9,"August","Sept")</f>
        <v>Sept</v>
      </c>
    </row>
    <row r="887" spans="1:19" x14ac:dyDescent="0.3">
      <c r="A887">
        <v>88065566240</v>
      </c>
      <c r="B887">
        <v>44075</v>
      </c>
      <c r="C887" t="s">
        <v>843</v>
      </c>
      <c r="D887" t="s">
        <v>1145</v>
      </c>
      <c r="E887" t="s">
        <v>4</v>
      </c>
      <c r="F887" t="s">
        <v>45</v>
      </c>
      <c r="G887" t="s">
        <v>943</v>
      </c>
      <c r="H887" t="s">
        <v>46</v>
      </c>
      <c r="I887" t="s">
        <v>40</v>
      </c>
      <c r="J887" t="s">
        <v>911</v>
      </c>
      <c r="K887" t="s">
        <v>926</v>
      </c>
      <c r="L887">
        <v>13</v>
      </c>
      <c r="M887">
        <v>10</v>
      </c>
      <c r="N887">
        <v>5</v>
      </c>
      <c r="O887">
        <f>StoreData!$N887*StoreData!$L887</f>
        <v>65</v>
      </c>
      <c r="P887">
        <f>StoreData!$N887*StoreData!$M887</f>
        <v>50</v>
      </c>
      <c r="Q887">
        <f>StoreData!$O887-StoreData!$P887</f>
        <v>15</v>
      </c>
      <c r="R887">
        <f>MONTH(StoreData!$B887)</f>
        <v>9</v>
      </c>
      <c r="S887" t="str">
        <f>IF(StoreData!$R887=9,"August","Sept")</f>
        <v>August</v>
      </c>
    </row>
    <row r="888" spans="1:19" x14ac:dyDescent="0.3">
      <c r="A888">
        <v>88065566241</v>
      </c>
      <c r="B888">
        <v>44076</v>
      </c>
      <c r="C888" t="s">
        <v>844</v>
      </c>
      <c r="D888" t="s">
        <v>1145</v>
      </c>
      <c r="E888" t="s">
        <v>5</v>
      </c>
      <c r="F888" t="s">
        <v>48</v>
      </c>
      <c r="G888" t="s">
        <v>944</v>
      </c>
      <c r="H888" t="s">
        <v>49</v>
      </c>
      <c r="I888" t="s">
        <v>40</v>
      </c>
      <c r="J888" t="s">
        <v>912</v>
      </c>
      <c r="K888" t="s">
        <v>926</v>
      </c>
      <c r="L888">
        <v>15</v>
      </c>
      <c r="M888">
        <v>12</v>
      </c>
      <c r="N888">
        <v>2</v>
      </c>
      <c r="O888">
        <f>StoreData!$N888*StoreData!$L888</f>
        <v>30</v>
      </c>
      <c r="P888">
        <f>StoreData!$N888*StoreData!$M888</f>
        <v>24</v>
      </c>
      <c r="Q888">
        <f>StoreData!$O888-StoreData!$P888</f>
        <v>6</v>
      </c>
      <c r="R888">
        <f>MONTH(StoreData!$B888)</f>
        <v>9</v>
      </c>
      <c r="S888" t="str">
        <f>IF(StoreData!$R888=9,"August","Sept")</f>
        <v>August</v>
      </c>
    </row>
    <row r="889" spans="1:19" x14ac:dyDescent="0.3">
      <c r="A889">
        <v>88065566242</v>
      </c>
      <c r="B889">
        <v>44077</v>
      </c>
      <c r="C889" t="s">
        <v>845</v>
      </c>
      <c r="D889" t="s">
        <v>1145</v>
      </c>
      <c r="E889" t="s">
        <v>6</v>
      </c>
      <c r="F889" t="s">
        <v>38</v>
      </c>
      <c r="G889" t="s">
        <v>944</v>
      </c>
      <c r="H889" t="s">
        <v>39</v>
      </c>
      <c r="I889" t="s">
        <v>40</v>
      </c>
      <c r="J889" t="s">
        <v>913</v>
      </c>
      <c r="K889" t="s">
        <v>926</v>
      </c>
      <c r="L889">
        <v>20</v>
      </c>
      <c r="M889">
        <v>17</v>
      </c>
      <c r="N889">
        <v>1</v>
      </c>
      <c r="O889">
        <f>StoreData!$N889*StoreData!$L889</f>
        <v>20</v>
      </c>
      <c r="P889">
        <f>StoreData!$N889*StoreData!$M889</f>
        <v>17</v>
      </c>
      <c r="Q889">
        <f>StoreData!$O889-StoreData!$P889</f>
        <v>3</v>
      </c>
      <c r="R889">
        <f>MONTH(StoreData!$B889)</f>
        <v>9</v>
      </c>
      <c r="S889" t="str">
        <f>IF(StoreData!$R889=9,"August","Sept")</f>
        <v>August</v>
      </c>
    </row>
    <row r="890" spans="1:19" x14ac:dyDescent="0.3">
      <c r="A890">
        <v>88065566243</v>
      </c>
      <c r="B890">
        <v>44078</v>
      </c>
      <c r="C890" t="s">
        <v>846</v>
      </c>
      <c r="D890" t="s">
        <v>1146</v>
      </c>
      <c r="E890" t="s">
        <v>4</v>
      </c>
      <c r="F890" t="s">
        <v>45</v>
      </c>
      <c r="G890" t="s">
        <v>943</v>
      </c>
      <c r="H890" t="s">
        <v>46</v>
      </c>
      <c r="I890" t="s">
        <v>40</v>
      </c>
      <c r="J890" t="s">
        <v>914</v>
      </c>
      <c r="K890" t="s">
        <v>926</v>
      </c>
      <c r="L890">
        <v>12</v>
      </c>
      <c r="M890">
        <v>9</v>
      </c>
      <c r="N890">
        <v>6</v>
      </c>
      <c r="O890">
        <f>StoreData!$N890*StoreData!$L890</f>
        <v>72</v>
      </c>
      <c r="P890">
        <f>StoreData!$N890*StoreData!$M890</f>
        <v>54</v>
      </c>
      <c r="Q890">
        <f>StoreData!$O890-StoreData!$P890</f>
        <v>18</v>
      </c>
      <c r="R890">
        <f>MONTH(StoreData!$B890)</f>
        <v>9</v>
      </c>
      <c r="S890" t="str">
        <f>IF(StoreData!$R890=9,"August","Sept")</f>
        <v>August</v>
      </c>
    </row>
    <row r="891" spans="1:19" x14ac:dyDescent="0.3">
      <c r="A891">
        <v>88065566244</v>
      </c>
      <c r="B891">
        <v>44092</v>
      </c>
      <c r="C891" t="s">
        <v>847</v>
      </c>
      <c r="D891" t="s">
        <v>1146</v>
      </c>
      <c r="E891" t="s">
        <v>5</v>
      </c>
      <c r="F891" t="s">
        <v>48</v>
      </c>
      <c r="G891" t="s">
        <v>944</v>
      </c>
      <c r="H891" t="s">
        <v>49</v>
      </c>
      <c r="I891" t="s">
        <v>40</v>
      </c>
      <c r="J891" t="s">
        <v>915</v>
      </c>
      <c r="K891" t="s">
        <v>926</v>
      </c>
      <c r="L891">
        <v>16</v>
      </c>
      <c r="M891">
        <v>13</v>
      </c>
      <c r="N891">
        <v>9</v>
      </c>
      <c r="O891">
        <f>StoreData!$N891*StoreData!$L891</f>
        <v>144</v>
      </c>
      <c r="P891">
        <f>StoreData!$N891*StoreData!$M891</f>
        <v>117</v>
      </c>
      <c r="Q891">
        <f>StoreData!$O891-StoreData!$P891</f>
        <v>27</v>
      </c>
      <c r="R891">
        <f>MONTH(StoreData!$B891)</f>
        <v>9</v>
      </c>
      <c r="S891" t="str">
        <f>IF(StoreData!$R891=9,"August","Sept")</f>
        <v>August</v>
      </c>
    </row>
    <row r="892" spans="1:19" x14ac:dyDescent="0.3">
      <c r="A892">
        <v>88065566245</v>
      </c>
      <c r="B892">
        <v>44092</v>
      </c>
      <c r="C892" t="s">
        <v>848</v>
      </c>
      <c r="D892" t="s">
        <v>1146</v>
      </c>
      <c r="E892" t="s">
        <v>6</v>
      </c>
      <c r="F892" t="s">
        <v>38</v>
      </c>
      <c r="G892" t="s">
        <v>944</v>
      </c>
      <c r="H892" t="s">
        <v>39</v>
      </c>
      <c r="I892" t="s">
        <v>40</v>
      </c>
      <c r="J892" t="s">
        <v>916</v>
      </c>
      <c r="K892" t="s">
        <v>926</v>
      </c>
      <c r="L892">
        <v>20</v>
      </c>
      <c r="M892">
        <v>17</v>
      </c>
      <c r="N892">
        <v>10</v>
      </c>
      <c r="O892">
        <f>StoreData!$N892*StoreData!$L892</f>
        <v>200</v>
      </c>
      <c r="P892">
        <f>StoreData!$N892*StoreData!$M892</f>
        <v>170</v>
      </c>
      <c r="Q892">
        <f>StoreData!$O892-StoreData!$P892</f>
        <v>30</v>
      </c>
      <c r="R892">
        <f>MONTH(StoreData!$B892)</f>
        <v>9</v>
      </c>
      <c r="S892" t="str">
        <f>IF(StoreData!$R892=9,"August","Sept")</f>
        <v>August</v>
      </c>
    </row>
    <row r="893" spans="1:19" x14ac:dyDescent="0.3">
      <c r="A893">
        <v>88065566246</v>
      </c>
      <c r="B893">
        <v>44093</v>
      </c>
      <c r="C893" t="s">
        <v>849</v>
      </c>
      <c r="D893" t="s">
        <v>1145</v>
      </c>
      <c r="E893" t="s">
        <v>4</v>
      </c>
      <c r="F893" t="s">
        <v>45</v>
      </c>
      <c r="G893" t="s">
        <v>943</v>
      </c>
      <c r="H893" t="s">
        <v>46</v>
      </c>
      <c r="I893" t="s">
        <v>40</v>
      </c>
      <c r="J893" t="s">
        <v>917</v>
      </c>
      <c r="K893" t="s">
        <v>926</v>
      </c>
      <c r="L893">
        <v>12</v>
      </c>
      <c r="M893">
        <v>9</v>
      </c>
      <c r="N893">
        <v>3</v>
      </c>
      <c r="O893">
        <f>StoreData!$N893*StoreData!$L893</f>
        <v>36</v>
      </c>
      <c r="P893">
        <f>StoreData!$N893*StoreData!$M893</f>
        <v>27</v>
      </c>
      <c r="Q893">
        <f>StoreData!$O893-StoreData!$P893</f>
        <v>9</v>
      </c>
      <c r="R893">
        <f>MONTH(StoreData!$B893)</f>
        <v>9</v>
      </c>
      <c r="S893" t="str">
        <f>IF(StoreData!$R893=9,"August","Sept")</f>
        <v>August</v>
      </c>
    </row>
    <row r="894" spans="1:19" x14ac:dyDescent="0.3">
      <c r="A894">
        <v>88065566247</v>
      </c>
      <c r="B894">
        <v>44094</v>
      </c>
      <c r="C894" t="s">
        <v>850</v>
      </c>
      <c r="D894" t="s">
        <v>1145</v>
      </c>
      <c r="E894" t="s">
        <v>5</v>
      </c>
      <c r="F894" t="s">
        <v>48</v>
      </c>
      <c r="G894" t="s">
        <v>944</v>
      </c>
      <c r="H894" t="s">
        <v>49</v>
      </c>
      <c r="I894" t="s">
        <v>40</v>
      </c>
      <c r="J894" t="s">
        <v>918</v>
      </c>
      <c r="K894" t="s">
        <v>926</v>
      </c>
      <c r="L894">
        <v>10</v>
      </c>
      <c r="M894">
        <v>7</v>
      </c>
      <c r="N894">
        <v>4</v>
      </c>
      <c r="O894">
        <f>StoreData!$N894*StoreData!$L894</f>
        <v>40</v>
      </c>
      <c r="P894">
        <f>StoreData!$N894*StoreData!$M894</f>
        <v>28</v>
      </c>
      <c r="Q894">
        <f>StoreData!$O894-StoreData!$P894</f>
        <v>12</v>
      </c>
      <c r="R894">
        <f>MONTH(StoreData!$B894)</f>
        <v>9</v>
      </c>
      <c r="S894" t="str">
        <f>IF(StoreData!$R894=9,"August","Sept")</f>
        <v>August</v>
      </c>
    </row>
    <row r="895" spans="1:19" x14ac:dyDescent="0.3">
      <c r="A895">
        <v>88065566248</v>
      </c>
      <c r="B895">
        <v>44095</v>
      </c>
      <c r="C895" t="s">
        <v>851</v>
      </c>
      <c r="D895" t="s">
        <v>1146</v>
      </c>
      <c r="E895" t="s">
        <v>6</v>
      </c>
      <c r="F895" t="s">
        <v>38</v>
      </c>
      <c r="G895" t="s">
        <v>944</v>
      </c>
      <c r="H895" t="s">
        <v>39</v>
      </c>
      <c r="I895" t="s">
        <v>40</v>
      </c>
      <c r="J895" t="s">
        <v>919</v>
      </c>
      <c r="K895" t="s">
        <v>926</v>
      </c>
      <c r="L895">
        <v>15</v>
      </c>
      <c r="M895">
        <v>12</v>
      </c>
      <c r="N895">
        <v>5</v>
      </c>
      <c r="O895">
        <f>StoreData!$N895*StoreData!$L895</f>
        <v>75</v>
      </c>
      <c r="P895">
        <f>StoreData!$N895*StoreData!$M895</f>
        <v>60</v>
      </c>
      <c r="Q895">
        <f>StoreData!$O895-StoreData!$P895</f>
        <v>15</v>
      </c>
      <c r="R895">
        <f>MONTH(StoreData!$B895)</f>
        <v>9</v>
      </c>
      <c r="S895" t="str">
        <f>IF(StoreData!$R895=9,"August","Sept")</f>
        <v>August</v>
      </c>
    </row>
    <row r="896" spans="1:19" x14ac:dyDescent="0.3">
      <c r="A896">
        <v>88065566249</v>
      </c>
      <c r="B896">
        <v>44096</v>
      </c>
      <c r="C896" t="s">
        <v>852</v>
      </c>
      <c r="D896" t="s">
        <v>1145</v>
      </c>
      <c r="E896" t="s">
        <v>4</v>
      </c>
      <c r="F896" t="s">
        <v>45</v>
      </c>
      <c r="G896" t="s">
        <v>943</v>
      </c>
      <c r="H896" t="s">
        <v>46</v>
      </c>
      <c r="I896" t="s">
        <v>40</v>
      </c>
      <c r="J896" t="s">
        <v>920</v>
      </c>
      <c r="K896" t="s">
        <v>926</v>
      </c>
      <c r="L896">
        <v>15</v>
      </c>
      <c r="M896">
        <v>12</v>
      </c>
      <c r="N896">
        <v>6</v>
      </c>
      <c r="O896">
        <f>StoreData!$N896*StoreData!$L896</f>
        <v>90</v>
      </c>
      <c r="P896">
        <f>StoreData!$N896*StoreData!$M896</f>
        <v>72</v>
      </c>
      <c r="Q896">
        <f>StoreData!$O896-StoreData!$P896</f>
        <v>18</v>
      </c>
      <c r="R896">
        <f>MONTH(StoreData!$B896)</f>
        <v>9</v>
      </c>
      <c r="S896" t="str">
        <f>IF(StoreData!$R896=9,"August","Sept")</f>
        <v>August</v>
      </c>
    </row>
    <row r="897" spans="1:19" x14ac:dyDescent="0.3">
      <c r="A897">
        <v>88065566250</v>
      </c>
      <c r="B897">
        <v>44097</v>
      </c>
      <c r="C897" t="s">
        <v>853</v>
      </c>
      <c r="D897" t="s">
        <v>1146</v>
      </c>
      <c r="E897" t="s">
        <v>5</v>
      </c>
      <c r="F897" t="s">
        <v>48</v>
      </c>
      <c r="G897" t="s">
        <v>944</v>
      </c>
      <c r="H897" t="s">
        <v>49</v>
      </c>
      <c r="I897" t="s">
        <v>40</v>
      </c>
      <c r="J897" t="s">
        <v>921</v>
      </c>
      <c r="K897" t="s">
        <v>926</v>
      </c>
      <c r="L897">
        <v>20</v>
      </c>
      <c r="M897">
        <v>17</v>
      </c>
      <c r="N897">
        <v>3</v>
      </c>
      <c r="O897">
        <f>StoreData!$N897*StoreData!$L897</f>
        <v>60</v>
      </c>
      <c r="P897">
        <f>StoreData!$N897*StoreData!$M897</f>
        <v>51</v>
      </c>
      <c r="Q897">
        <f>StoreData!$O897-StoreData!$P897</f>
        <v>9</v>
      </c>
      <c r="R897">
        <f>MONTH(StoreData!$B897)</f>
        <v>9</v>
      </c>
      <c r="S897" t="str">
        <f>IF(StoreData!$R897=9,"August","Sept")</f>
        <v>August</v>
      </c>
    </row>
    <row r="898" spans="1:19" x14ac:dyDescent="0.3">
      <c r="A898">
        <v>88065566251</v>
      </c>
      <c r="B898">
        <v>44098</v>
      </c>
      <c r="C898" t="s">
        <v>854</v>
      </c>
      <c r="D898" t="s">
        <v>1145</v>
      </c>
      <c r="E898" t="s">
        <v>6</v>
      </c>
      <c r="F898" t="s">
        <v>38</v>
      </c>
      <c r="G898" t="s">
        <v>944</v>
      </c>
      <c r="H898" t="s">
        <v>39</v>
      </c>
      <c r="I898" t="s">
        <v>40</v>
      </c>
      <c r="J898" t="s">
        <v>922</v>
      </c>
      <c r="K898" t="s">
        <v>926</v>
      </c>
      <c r="L898">
        <v>12</v>
      </c>
      <c r="M898">
        <v>9</v>
      </c>
      <c r="N898">
        <v>7</v>
      </c>
      <c r="O898">
        <f>StoreData!$N898*StoreData!$L898</f>
        <v>84</v>
      </c>
      <c r="P898">
        <f>StoreData!$N898*StoreData!$M898</f>
        <v>63</v>
      </c>
      <c r="Q898">
        <f>StoreData!$O898-StoreData!$P898</f>
        <v>21</v>
      </c>
      <c r="R898">
        <f>MONTH(StoreData!$B898)</f>
        <v>9</v>
      </c>
      <c r="S898" t="str">
        <f>IF(StoreData!$R898=9,"August","Sept")</f>
        <v>August</v>
      </c>
    </row>
    <row r="899" spans="1:19" x14ac:dyDescent="0.3">
      <c r="A899">
        <v>88065566252</v>
      </c>
      <c r="B899">
        <v>44099</v>
      </c>
      <c r="C899" t="s">
        <v>855</v>
      </c>
      <c r="D899" t="s">
        <v>1146</v>
      </c>
      <c r="E899" t="s">
        <v>4</v>
      </c>
      <c r="F899" t="s">
        <v>45</v>
      </c>
      <c r="G899" t="s">
        <v>943</v>
      </c>
      <c r="H899" t="s">
        <v>46</v>
      </c>
      <c r="I899" t="s">
        <v>40</v>
      </c>
      <c r="J899" t="s">
        <v>923</v>
      </c>
      <c r="K899" t="s">
        <v>926</v>
      </c>
      <c r="L899">
        <v>13</v>
      </c>
      <c r="M899">
        <v>10</v>
      </c>
      <c r="N899">
        <v>5</v>
      </c>
      <c r="O899">
        <f>StoreData!$N899*StoreData!$L899</f>
        <v>65</v>
      </c>
      <c r="P899">
        <f>StoreData!$N899*StoreData!$M899</f>
        <v>50</v>
      </c>
      <c r="Q899">
        <f>StoreData!$O899-StoreData!$P899</f>
        <v>15</v>
      </c>
      <c r="R899">
        <f>MONTH(StoreData!$B899)</f>
        <v>9</v>
      </c>
      <c r="S899" t="str">
        <f>IF(StoreData!$R899=9,"August","Sept")</f>
        <v>August</v>
      </c>
    </row>
    <row r="900" spans="1:19" x14ac:dyDescent="0.3">
      <c r="A900">
        <v>88065566253</v>
      </c>
      <c r="B900">
        <v>44103</v>
      </c>
      <c r="C900" t="s">
        <v>856</v>
      </c>
      <c r="D900" t="s">
        <v>1146</v>
      </c>
      <c r="E900" t="s">
        <v>5</v>
      </c>
      <c r="F900" t="s">
        <v>48</v>
      </c>
      <c r="G900" t="s">
        <v>944</v>
      </c>
      <c r="H900" t="s">
        <v>49</v>
      </c>
      <c r="I900" t="s">
        <v>40</v>
      </c>
      <c r="J900" t="s">
        <v>924</v>
      </c>
      <c r="K900" t="s">
        <v>926</v>
      </c>
      <c r="L900">
        <v>15</v>
      </c>
      <c r="M900">
        <v>12</v>
      </c>
      <c r="N900">
        <v>8</v>
      </c>
      <c r="O900">
        <f>StoreData!$N900*StoreData!$L900</f>
        <v>120</v>
      </c>
      <c r="P900">
        <f>StoreData!$N900*StoreData!$M900</f>
        <v>96</v>
      </c>
      <c r="Q900">
        <f>StoreData!$O900-StoreData!$P900</f>
        <v>24</v>
      </c>
      <c r="R900">
        <f>MONTH(StoreData!$B900)</f>
        <v>9</v>
      </c>
      <c r="S900" t="str">
        <f>IF(StoreData!$R900=9,"August","Sept")</f>
        <v>August</v>
      </c>
    </row>
    <row r="901" spans="1:19" x14ac:dyDescent="0.3">
      <c r="A901">
        <v>88065566254</v>
      </c>
      <c r="B901">
        <v>44102</v>
      </c>
      <c r="C901" t="s">
        <v>857</v>
      </c>
      <c r="D901" t="s">
        <v>1145</v>
      </c>
      <c r="E901" t="s">
        <v>6</v>
      </c>
      <c r="F901" t="s">
        <v>38</v>
      </c>
      <c r="G901" t="s">
        <v>944</v>
      </c>
      <c r="H901" t="s">
        <v>39</v>
      </c>
      <c r="I901" t="s">
        <v>40</v>
      </c>
      <c r="J901" t="s">
        <v>925</v>
      </c>
      <c r="K901" t="s">
        <v>926</v>
      </c>
      <c r="L901">
        <v>14</v>
      </c>
      <c r="M901">
        <v>11</v>
      </c>
      <c r="N901">
        <v>9</v>
      </c>
      <c r="O901">
        <f>StoreData!$N901*StoreData!$L901</f>
        <v>126</v>
      </c>
      <c r="P901">
        <f>StoreData!$N901*StoreData!$M901</f>
        <v>99</v>
      </c>
      <c r="Q901">
        <f>StoreData!$O901-StoreData!$P901</f>
        <v>27</v>
      </c>
      <c r="R901">
        <f>MONTH(StoreData!$B901)</f>
        <v>9</v>
      </c>
      <c r="S901" t="str">
        <f>IF(StoreData!$R901=9,"August","Sept")</f>
        <v>August</v>
      </c>
    </row>
    <row r="902" spans="1:19" x14ac:dyDescent="0.3">
      <c r="A902">
        <v>88065566255</v>
      </c>
      <c r="B902">
        <v>44102</v>
      </c>
      <c r="C902" t="s">
        <v>858</v>
      </c>
      <c r="D902" t="s">
        <v>1146</v>
      </c>
      <c r="E902" t="s">
        <v>4</v>
      </c>
      <c r="F902" t="s">
        <v>45</v>
      </c>
      <c r="G902" t="s">
        <v>943</v>
      </c>
      <c r="H902" t="s">
        <v>46</v>
      </c>
      <c r="I902" t="s">
        <v>40</v>
      </c>
      <c r="J902" t="s">
        <v>938</v>
      </c>
      <c r="K902" t="s">
        <v>926</v>
      </c>
      <c r="L902">
        <v>30</v>
      </c>
      <c r="M902">
        <v>27</v>
      </c>
      <c r="N902">
        <v>2</v>
      </c>
      <c r="O902">
        <f>StoreData!$N902*StoreData!$L902</f>
        <v>60</v>
      </c>
      <c r="P902">
        <f>StoreData!$N902*StoreData!$M902</f>
        <v>54</v>
      </c>
      <c r="Q902">
        <f>StoreData!$O902-StoreData!$P902</f>
        <v>6</v>
      </c>
      <c r="R902">
        <f>MONTH(StoreData!$B902)</f>
        <v>9</v>
      </c>
      <c r="S902" t="str">
        <f>IF(StoreData!$R902=9,"August","Sept")</f>
        <v>August</v>
      </c>
    </row>
    <row r="903" spans="1:19" x14ac:dyDescent="0.3">
      <c r="A903">
        <v>88065566256</v>
      </c>
      <c r="B903">
        <v>44103</v>
      </c>
      <c r="C903" t="s">
        <v>859</v>
      </c>
      <c r="D903" t="s">
        <v>1146</v>
      </c>
      <c r="E903" t="s">
        <v>5</v>
      </c>
      <c r="F903" t="s">
        <v>48</v>
      </c>
      <c r="G903" t="s">
        <v>944</v>
      </c>
      <c r="H903" t="s">
        <v>49</v>
      </c>
      <c r="I903" t="s">
        <v>40</v>
      </c>
      <c r="J903" t="s">
        <v>939</v>
      </c>
      <c r="K903" t="s">
        <v>926</v>
      </c>
      <c r="L903">
        <v>16</v>
      </c>
      <c r="M903">
        <v>13</v>
      </c>
      <c r="N903">
        <v>5</v>
      </c>
      <c r="O903">
        <f>StoreData!$N903*StoreData!$L903</f>
        <v>80</v>
      </c>
      <c r="P903">
        <f>StoreData!$N903*StoreData!$M903</f>
        <v>65</v>
      </c>
      <c r="Q903">
        <f>StoreData!$O903-StoreData!$P903</f>
        <v>15</v>
      </c>
      <c r="R903">
        <f>MONTH(StoreData!$B903)</f>
        <v>9</v>
      </c>
      <c r="S903" t="str">
        <f>IF(StoreData!$R903=9,"August","Sept")</f>
        <v>August</v>
      </c>
    </row>
    <row r="904" spans="1:19" x14ac:dyDescent="0.3">
      <c r="A904">
        <v>88065566257</v>
      </c>
      <c r="B904">
        <v>44073</v>
      </c>
      <c r="C904" t="s">
        <v>860</v>
      </c>
      <c r="D904" t="s">
        <v>1146</v>
      </c>
      <c r="E904" t="s">
        <v>6</v>
      </c>
      <c r="F904" t="s">
        <v>38</v>
      </c>
      <c r="G904" t="s">
        <v>944</v>
      </c>
      <c r="H904" t="s">
        <v>39</v>
      </c>
      <c r="I904" t="s">
        <v>40</v>
      </c>
      <c r="J904" t="s">
        <v>927</v>
      </c>
      <c r="K904" t="s">
        <v>941</v>
      </c>
      <c r="L904">
        <v>9</v>
      </c>
      <c r="M904">
        <v>6</v>
      </c>
      <c r="N904">
        <v>7</v>
      </c>
      <c r="O904">
        <f>StoreData!$N904*StoreData!$L904</f>
        <v>63</v>
      </c>
      <c r="P904">
        <f>StoreData!$N904*StoreData!$M904</f>
        <v>42</v>
      </c>
      <c r="Q904">
        <f>StoreData!$O904-StoreData!$P904</f>
        <v>21</v>
      </c>
      <c r="R904">
        <f>MONTH(StoreData!$B904)</f>
        <v>8</v>
      </c>
      <c r="S904" t="str">
        <f>IF(StoreData!$R904=9,"August","Sept")</f>
        <v>Sept</v>
      </c>
    </row>
    <row r="905" spans="1:19" x14ac:dyDescent="0.3">
      <c r="A905">
        <v>88065566258</v>
      </c>
      <c r="B905">
        <v>44074</v>
      </c>
      <c r="C905" t="s">
        <v>861</v>
      </c>
      <c r="D905" t="s">
        <v>1145</v>
      </c>
      <c r="E905" t="s">
        <v>4</v>
      </c>
      <c r="F905" t="s">
        <v>45</v>
      </c>
      <c r="G905" t="s">
        <v>943</v>
      </c>
      <c r="H905" t="s">
        <v>46</v>
      </c>
      <c r="I905" t="s">
        <v>40</v>
      </c>
      <c r="J905" t="s">
        <v>928</v>
      </c>
      <c r="K905" t="s">
        <v>941</v>
      </c>
      <c r="L905">
        <v>5</v>
      </c>
      <c r="M905">
        <v>2</v>
      </c>
      <c r="N905">
        <v>7</v>
      </c>
      <c r="O905">
        <f>StoreData!$N905*StoreData!$L905</f>
        <v>35</v>
      </c>
      <c r="P905">
        <f>StoreData!$N905*StoreData!$M905</f>
        <v>14</v>
      </c>
      <c r="Q905">
        <f>StoreData!$O905-StoreData!$P905</f>
        <v>21</v>
      </c>
      <c r="R905">
        <f>MONTH(StoreData!$B905)</f>
        <v>8</v>
      </c>
      <c r="S905" t="str">
        <f>IF(StoreData!$R905=9,"August","Sept")</f>
        <v>Sept</v>
      </c>
    </row>
    <row r="906" spans="1:19" x14ac:dyDescent="0.3">
      <c r="A906">
        <v>88065566259</v>
      </c>
      <c r="B906">
        <v>44075</v>
      </c>
      <c r="C906" t="s">
        <v>862</v>
      </c>
      <c r="D906" t="s">
        <v>1145</v>
      </c>
      <c r="E906" t="s">
        <v>5</v>
      </c>
      <c r="F906" t="s">
        <v>48</v>
      </c>
      <c r="G906" t="s">
        <v>944</v>
      </c>
      <c r="H906" t="s">
        <v>49</v>
      </c>
      <c r="I906" t="s">
        <v>40</v>
      </c>
      <c r="J906" t="s">
        <v>929</v>
      </c>
      <c r="K906" t="s">
        <v>941</v>
      </c>
      <c r="L906">
        <v>18</v>
      </c>
      <c r="M906">
        <v>15</v>
      </c>
      <c r="N906">
        <v>15</v>
      </c>
      <c r="O906">
        <f>StoreData!$N906*StoreData!$L906</f>
        <v>270</v>
      </c>
      <c r="P906">
        <f>StoreData!$N906*StoreData!$M906</f>
        <v>225</v>
      </c>
      <c r="Q906">
        <f>StoreData!$O906-StoreData!$P906</f>
        <v>45</v>
      </c>
      <c r="R906">
        <f>MONTH(StoreData!$B906)</f>
        <v>9</v>
      </c>
      <c r="S906" t="str">
        <f>IF(StoreData!$R906=9,"August","Sept")</f>
        <v>August</v>
      </c>
    </row>
    <row r="907" spans="1:19" x14ac:dyDescent="0.3">
      <c r="A907">
        <v>88065566260</v>
      </c>
      <c r="B907">
        <v>44076</v>
      </c>
      <c r="C907" t="s">
        <v>863</v>
      </c>
      <c r="D907" t="s">
        <v>1146</v>
      </c>
      <c r="E907" t="s">
        <v>6</v>
      </c>
      <c r="F907" t="s">
        <v>38</v>
      </c>
      <c r="G907" t="s">
        <v>944</v>
      </c>
      <c r="H907" t="s">
        <v>39</v>
      </c>
      <c r="I907" t="s">
        <v>40</v>
      </c>
      <c r="J907" t="s">
        <v>930</v>
      </c>
      <c r="K907" t="s">
        <v>941</v>
      </c>
      <c r="L907">
        <v>10</v>
      </c>
      <c r="M907">
        <v>7</v>
      </c>
      <c r="N907">
        <v>3</v>
      </c>
      <c r="O907">
        <f>StoreData!$N907*StoreData!$L907</f>
        <v>30</v>
      </c>
      <c r="P907">
        <f>StoreData!$N907*StoreData!$M907</f>
        <v>21</v>
      </c>
      <c r="Q907">
        <f>StoreData!$O907-StoreData!$P907</f>
        <v>9</v>
      </c>
      <c r="R907">
        <f>MONTH(StoreData!$B907)</f>
        <v>9</v>
      </c>
      <c r="S907" t="str">
        <f>IF(StoreData!$R907=9,"August","Sept")</f>
        <v>August</v>
      </c>
    </row>
    <row r="908" spans="1:19" x14ac:dyDescent="0.3">
      <c r="A908">
        <v>88065566261</v>
      </c>
      <c r="B908">
        <v>44077</v>
      </c>
      <c r="C908" t="s">
        <v>864</v>
      </c>
      <c r="D908" t="s">
        <v>1146</v>
      </c>
      <c r="E908" t="s">
        <v>4</v>
      </c>
      <c r="F908" t="s">
        <v>45</v>
      </c>
      <c r="G908" t="s">
        <v>943</v>
      </c>
      <c r="H908" t="s">
        <v>46</v>
      </c>
      <c r="I908" t="s">
        <v>40</v>
      </c>
      <c r="J908" t="s">
        <v>931</v>
      </c>
      <c r="K908" t="s">
        <v>941</v>
      </c>
      <c r="L908">
        <v>20</v>
      </c>
      <c r="M908">
        <v>17</v>
      </c>
      <c r="N908">
        <v>6</v>
      </c>
      <c r="O908">
        <f>StoreData!$N908*StoreData!$L908</f>
        <v>120</v>
      </c>
      <c r="P908">
        <f>StoreData!$N908*StoreData!$M908</f>
        <v>102</v>
      </c>
      <c r="Q908">
        <f>StoreData!$O908-StoreData!$P908</f>
        <v>18</v>
      </c>
      <c r="R908">
        <f>MONTH(StoreData!$B908)</f>
        <v>9</v>
      </c>
      <c r="S908" t="str">
        <f>IF(StoreData!$R908=9,"August","Sept")</f>
        <v>August</v>
      </c>
    </row>
    <row r="909" spans="1:19" x14ac:dyDescent="0.3">
      <c r="A909">
        <v>88065566262</v>
      </c>
      <c r="B909">
        <v>44078</v>
      </c>
      <c r="C909" t="s">
        <v>865</v>
      </c>
      <c r="D909" t="s">
        <v>1145</v>
      </c>
      <c r="E909" t="s">
        <v>5</v>
      </c>
      <c r="F909" t="s">
        <v>48</v>
      </c>
      <c r="G909" t="s">
        <v>944</v>
      </c>
      <c r="H909" t="s">
        <v>49</v>
      </c>
      <c r="I909" t="s">
        <v>40</v>
      </c>
      <c r="J909" t="s">
        <v>932</v>
      </c>
      <c r="K909" t="s">
        <v>941</v>
      </c>
      <c r="L909">
        <v>70</v>
      </c>
      <c r="M909">
        <v>67</v>
      </c>
      <c r="N909">
        <v>10</v>
      </c>
      <c r="O909">
        <f>StoreData!$N909*StoreData!$L909</f>
        <v>700</v>
      </c>
      <c r="P909">
        <f>StoreData!$N909*StoreData!$M909</f>
        <v>670</v>
      </c>
      <c r="Q909">
        <f>StoreData!$O909-StoreData!$P909</f>
        <v>30</v>
      </c>
      <c r="R909">
        <f>MONTH(StoreData!$B909)</f>
        <v>9</v>
      </c>
      <c r="S909" t="str">
        <f>IF(StoreData!$R909=9,"August","Sept")</f>
        <v>August</v>
      </c>
    </row>
    <row r="910" spans="1:19" x14ac:dyDescent="0.3">
      <c r="A910">
        <v>88065566263</v>
      </c>
      <c r="B910">
        <v>44092</v>
      </c>
      <c r="C910" t="s">
        <v>866</v>
      </c>
      <c r="D910" t="s">
        <v>1146</v>
      </c>
      <c r="E910" t="s">
        <v>6</v>
      </c>
      <c r="F910" t="s">
        <v>38</v>
      </c>
      <c r="G910" t="s">
        <v>944</v>
      </c>
      <c r="H910" t="s">
        <v>39</v>
      </c>
      <c r="I910" t="s">
        <v>40</v>
      </c>
      <c r="J910" t="s">
        <v>940</v>
      </c>
      <c r="K910" t="s">
        <v>941</v>
      </c>
      <c r="L910">
        <v>15</v>
      </c>
      <c r="M910">
        <v>12</v>
      </c>
      <c r="N910">
        <v>11</v>
      </c>
      <c r="O910">
        <f>StoreData!$N910*StoreData!$L910</f>
        <v>165</v>
      </c>
      <c r="P910">
        <f>StoreData!$N910*StoreData!$M910</f>
        <v>132</v>
      </c>
      <c r="Q910">
        <f>StoreData!$O910-StoreData!$P910</f>
        <v>33</v>
      </c>
      <c r="R910">
        <f>MONTH(StoreData!$B910)</f>
        <v>9</v>
      </c>
      <c r="S910" t="str">
        <f>IF(StoreData!$R910=9,"August","Sept")</f>
        <v>August</v>
      </c>
    </row>
    <row r="911" spans="1:19" x14ac:dyDescent="0.3">
      <c r="A911">
        <v>88065566264</v>
      </c>
      <c r="B911">
        <v>44092</v>
      </c>
      <c r="C911" t="s">
        <v>867</v>
      </c>
      <c r="D911" t="s">
        <v>1146</v>
      </c>
      <c r="E911" t="s">
        <v>4</v>
      </c>
      <c r="F911" t="s">
        <v>45</v>
      </c>
      <c r="G911" t="s">
        <v>943</v>
      </c>
      <c r="H911" t="s">
        <v>46</v>
      </c>
      <c r="I911" t="s">
        <v>40</v>
      </c>
      <c r="J911" t="s">
        <v>933</v>
      </c>
      <c r="K911" t="s">
        <v>941</v>
      </c>
      <c r="L911">
        <v>12</v>
      </c>
      <c r="M911">
        <v>9</v>
      </c>
      <c r="N911">
        <v>3</v>
      </c>
      <c r="O911">
        <f>StoreData!$N911*StoreData!$L911</f>
        <v>36</v>
      </c>
      <c r="P911">
        <f>StoreData!$N911*StoreData!$M911</f>
        <v>27</v>
      </c>
      <c r="Q911">
        <f>StoreData!$O911-StoreData!$P911</f>
        <v>9</v>
      </c>
      <c r="R911">
        <f>MONTH(StoreData!$B911)</f>
        <v>9</v>
      </c>
      <c r="S911" t="str">
        <f>IF(StoreData!$R911=9,"August","Sept")</f>
        <v>August</v>
      </c>
    </row>
    <row r="912" spans="1:19" x14ac:dyDescent="0.3">
      <c r="A912">
        <v>88065566265</v>
      </c>
      <c r="B912">
        <v>44093</v>
      </c>
      <c r="C912" t="s">
        <v>868</v>
      </c>
      <c r="D912" t="s">
        <v>1145</v>
      </c>
      <c r="E912" t="s">
        <v>5</v>
      </c>
      <c r="F912" t="s">
        <v>48</v>
      </c>
      <c r="G912" t="s">
        <v>944</v>
      </c>
      <c r="H912" t="s">
        <v>49</v>
      </c>
      <c r="I912" t="s">
        <v>40</v>
      </c>
      <c r="J912" t="s">
        <v>934</v>
      </c>
      <c r="K912" t="s">
        <v>941</v>
      </c>
      <c r="L912">
        <v>18</v>
      </c>
      <c r="M912">
        <v>15</v>
      </c>
      <c r="N912">
        <v>1</v>
      </c>
      <c r="O912">
        <f>StoreData!$N912*StoreData!$L912</f>
        <v>18</v>
      </c>
      <c r="P912">
        <f>StoreData!$N912*StoreData!$M912</f>
        <v>15</v>
      </c>
      <c r="Q912">
        <f>StoreData!$O912-StoreData!$P912</f>
        <v>3</v>
      </c>
      <c r="R912">
        <f>MONTH(StoreData!$B912)</f>
        <v>9</v>
      </c>
      <c r="S912" t="str">
        <f>IF(StoreData!$R912=9,"August","Sept")</f>
        <v>August</v>
      </c>
    </row>
    <row r="913" spans="1:19" x14ac:dyDescent="0.3">
      <c r="A913">
        <v>88065566266</v>
      </c>
      <c r="B913">
        <v>44094</v>
      </c>
      <c r="C913" t="s">
        <v>869</v>
      </c>
      <c r="D913" t="s">
        <v>1145</v>
      </c>
      <c r="E913" t="s">
        <v>6</v>
      </c>
      <c r="F913" t="s">
        <v>38</v>
      </c>
      <c r="G913" t="s">
        <v>944</v>
      </c>
      <c r="H913" t="s">
        <v>39</v>
      </c>
      <c r="I913" t="s">
        <v>40</v>
      </c>
      <c r="J913" t="s">
        <v>935</v>
      </c>
      <c r="K913" t="s">
        <v>941</v>
      </c>
      <c r="L913">
        <v>23</v>
      </c>
      <c r="M913">
        <v>20</v>
      </c>
      <c r="N913">
        <v>1</v>
      </c>
      <c r="O913">
        <f>StoreData!$N913*StoreData!$L913</f>
        <v>23</v>
      </c>
      <c r="P913">
        <f>StoreData!$N913*StoreData!$M913</f>
        <v>20</v>
      </c>
      <c r="Q913">
        <f>StoreData!$O913-StoreData!$P913</f>
        <v>3</v>
      </c>
      <c r="R913">
        <f>MONTH(StoreData!$B913)</f>
        <v>9</v>
      </c>
      <c r="S913" t="str">
        <f>IF(StoreData!$R913=9,"August","Sept")</f>
        <v>August</v>
      </c>
    </row>
    <row r="914" spans="1:19" x14ac:dyDescent="0.3">
      <c r="A914">
        <v>88065566267</v>
      </c>
      <c r="B914">
        <v>44095</v>
      </c>
      <c r="C914" t="s">
        <v>870</v>
      </c>
      <c r="D914" t="s">
        <v>1146</v>
      </c>
      <c r="E914" t="s">
        <v>4</v>
      </c>
      <c r="F914" t="s">
        <v>45</v>
      </c>
      <c r="G914" t="s">
        <v>943</v>
      </c>
      <c r="H914" t="s">
        <v>46</v>
      </c>
      <c r="I914" t="s">
        <v>40</v>
      </c>
      <c r="J914" t="s">
        <v>936</v>
      </c>
      <c r="K914" t="s">
        <v>941</v>
      </c>
      <c r="L914">
        <v>9</v>
      </c>
      <c r="M914">
        <v>6</v>
      </c>
      <c r="N914">
        <v>1</v>
      </c>
      <c r="O914">
        <f>StoreData!$N914*StoreData!$L914</f>
        <v>9</v>
      </c>
      <c r="P914">
        <f>StoreData!$N914*StoreData!$M914</f>
        <v>6</v>
      </c>
      <c r="Q914">
        <f>StoreData!$O914-StoreData!$P914</f>
        <v>3</v>
      </c>
      <c r="R914">
        <f>MONTH(StoreData!$B914)</f>
        <v>9</v>
      </c>
      <c r="S914" t="str">
        <f>IF(StoreData!$R914=9,"August","Sept")</f>
        <v>August</v>
      </c>
    </row>
    <row r="915" spans="1:19" x14ac:dyDescent="0.3">
      <c r="A915">
        <v>88065566268</v>
      </c>
      <c r="B915">
        <v>44096</v>
      </c>
      <c r="C915" t="s">
        <v>871</v>
      </c>
      <c r="D915" t="s">
        <v>1145</v>
      </c>
      <c r="E915" t="s">
        <v>5</v>
      </c>
      <c r="F915" t="s">
        <v>48</v>
      </c>
      <c r="G915" t="s">
        <v>944</v>
      </c>
      <c r="H915" t="s">
        <v>49</v>
      </c>
      <c r="I915" t="s">
        <v>40</v>
      </c>
      <c r="J915" t="s">
        <v>937</v>
      </c>
      <c r="K915" t="s">
        <v>941</v>
      </c>
      <c r="L915">
        <v>18</v>
      </c>
      <c r="M915">
        <v>15</v>
      </c>
      <c r="N915">
        <v>3</v>
      </c>
      <c r="O915">
        <f>StoreData!$N915*StoreData!$L915</f>
        <v>54</v>
      </c>
      <c r="P915">
        <f>StoreData!$N915*StoreData!$M915</f>
        <v>45</v>
      </c>
      <c r="Q915">
        <f>StoreData!$O915-StoreData!$P915</f>
        <v>9</v>
      </c>
      <c r="R915">
        <f>MONTH(StoreData!$B915)</f>
        <v>9</v>
      </c>
      <c r="S915" t="str">
        <f>IF(StoreData!$R915=9,"August","Sept")</f>
        <v>August</v>
      </c>
    </row>
    <row r="916" spans="1:19" x14ac:dyDescent="0.3">
      <c r="A916">
        <v>88065566269</v>
      </c>
      <c r="B916">
        <v>44097</v>
      </c>
      <c r="C916" t="s">
        <v>872</v>
      </c>
      <c r="D916" t="s">
        <v>1146</v>
      </c>
      <c r="E916" t="s">
        <v>6</v>
      </c>
      <c r="F916" t="s">
        <v>38</v>
      </c>
      <c r="G916" t="s">
        <v>944</v>
      </c>
      <c r="H916" t="s">
        <v>39</v>
      </c>
      <c r="I916" t="s">
        <v>40</v>
      </c>
      <c r="J916" t="s">
        <v>908</v>
      </c>
      <c r="K916" t="s">
        <v>926</v>
      </c>
      <c r="L916">
        <v>52</v>
      </c>
      <c r="M916">
        <v>49</v>
      </c>
      <c r="N916">
        <v>4</v>
      </c>
      <c r="O916">
        <f>StoreData!$N916*StoreData!$L916</f>
        <v>208</v>
      </c>
      <c r="P916">
        <f>StoreData!$N916*StoreData!$M916</f>
        <v>196</v>
      </c>
      <c r="Q916">
        <f>StoreData!$O916-StoreData!$P916</f>
        <v>12</v>
      </c>
      <c r="R916">
        <f>MONTH(StoreData!$B916)</f>
        <v>9</v>
      </c>
      <c r="S916" t="str">
        <f>IF(StoreData!$R916=9,"August","Sept")</f>
        <v>August</v>
      </c>
    </row>
    <row r="917" spans="1:19" x14ac:dyDescent="0.3">
      <c r="A917">
        <v>88065566270</v>
      </c>
      <c r="B917">
        <v>44098</v>
      </c>
      <c r="C917" t="s">
        <v>873</v>
      </c>
      <c r="D917" t="s">
        <v>1145</v>
      </c>
      <c r="E917" t="s">
        <v>4</v>
      </c>
      <c r="F917" t="s">
        <v>45</v>
      </c>
      <c r="G917" t="s">
        <v>943</v>
      </c>
      <c r="H917" t="s">
        <v>46</v>
      </c>
      <c r="I917" t="s">
        <v>40</v>
      </c>
      <c r="J917" t="s">
        <v>927</v>
      </c>
      <c r="K917" t="s">
        <v>941</v>
      </c>
      <c r="L917">
        <v>9</v>
      </c>
      <c r="M917">
        <v>6</v>
      </c>
      <c r="N917">
        <v>5</v>
      </c>
      <c r="O917">
        <f>StoreData!$N917*StoreData!$L917</f>
        <v>45</v>
      </c>
      <c r="P917">
        <f>StoreData!$N917*StoreData!$M917</f>
        <v>30</v>
      </c>
      <c r="Q917">
        <f>StoreData!$O917-StoreData!$P917</f>
        <v>15</v>
      </c>
      <c r="R917">
        <f>MONTH(StoreData!$B917)</f>
        <v>9</v>
      </c>
      <c r="S917" t="str">
        <f>IF(StoreData!$R917=9,"August","Sept")</f>
        <v>August</v>
      </c>
    </row>
    <row r="918" spans="1:19" x14ac:dyDescent="0.3">
      <c r="A918">
        <v>88065566271</v>
      </c>
      <c r="B918">
        <v>44099</v>
      </c>
      <c r="C918" t="s">
        <v>874</v>
      </c>
      <c r="D918" t="s">
        <v>1145</v>
      </c>
      <c r="E918" t="s">
        <v>5</v>
      </c>
      <c r="F918" t="s">
        <v>48</v>
      </c>
      <c r="G918" t="s">
        <v>944</v>
      </c>
      <c r="H918" t="s">
        <v>49</v>
      </c>
      <c r="I918" t="s">
        <v>40</v>
      </c>
      <c r="J918" t="s">
        <v>928</v>
      </c>
      <c r="K918" t="s">
        <v>941</v>
      </c>
      <c r="L918">
        <v>5</v>
      </c>
      <c r="M918">
        <v>2</v>
      </c>
      <c r="N918">
        <v>6</v>
      </c>
      <c r="O918">
        <f>StoreData!$N918*StoreData!$L918</f>
        <v>30</v>
      </c>
      <c r="P918">
        <f>StoreData!$N918*StoreData!$M918</f>
        <v>12</v>
      </c>
      <c r="Q918">
        <f>StoreData!$O918-StoreData!$P918</f>
        <v>18</v>
      </c>
      <c r="R918">
        <f>MONTH(StoreData!$B918)</f>
        <v>9</v>
      </c>
      <c r="S918" t="str">
        <f>IF(StoreData!$R918=9,"August","Sept")</f>
        <v>August</v>
      </c>
    </row>
    <row r="919" spans="1:19" x14ac:dyDescent="0.3">
      <c r="A919">
        <v>88065566272</v>
      </c>
      <c r="B919">
        <v>44103</v>
      </c>
      <c r="C919" t="s">
        <v>875</v>
      </c>
      <c r="D919" t="s">
        <v>1146</v>
      </c>
      <c r="E919" t="s">
        <v>4</v>
      </c>
      <c r="F919" t="s">
        <v>48</v>
      </c>
      <c r="G919" t="s">
        <v>944</v>
      </c>
      <c r="H919" t="s">
        <v>49</v>
      </c>
      <c r="I919" t="s">
        <v>104</v>
      </c>
      <c r="J919" t="s">
        <v>909</v>
      </c>
      <c r="K919" t="s">
        <v>926</v>
      </c>
      <c r="L919">
        <v>14</v>
      </c>
      <c r="M919">
        <v>11</v>
      </c>
      <c r="N919">
        <v>7</v>
      </c>
      <c r="O919">
        <f>StoreData!$N919*StoreData!$L919</f>
        <v>98</v>
      </c>
      <c r="P919">
        <f>StoreData!$N919*StoreData!$M919</f>
        <v>77</v>
      </c>
      <c r="Q919">
        <f>StoreData!$O919-StoreData!$P919</f>
        <v>21</v>
      </c>
      <c r="R919">
        <f>MONTH(StoreData!$B919)</f>
        <v>9</v>
      </c>
      <c r="S919" t="str">
        <f>IF(StoreData!$R919=9,"August","Sept")</f>
        <v>August</v>
      </c>
    </row>
    <row r="920" spans="1:19" x14ac:dyDescent="0.3">
      <c r="A920">
        <v>88065566273</v>
      </c>
      <c r="B920">
        <v>44102</v>
      </c>
      <c r="C920" t="s">
        <v>876</v>
      </c>
      <c r="D920" t="s">
        <v>1146</v>
      </c>
      <c r="E920" t="s">
        <v>8</v>
      </c>
      <c r="F920" t="s">
        <v>38</v>
      </c>
      <c r="G920" t="s">
        <v>944</v>
      </c>
      <c r="H920" t="s">
        <v>39</v>
      </c>
      <c r="I920" t="s">
        <v>104</v>
      </c>
      <c r="J920" t="s">
        <v>910</v>
      </c>
      <c r="K920" t="s">
        <v>926</v>
      </c>
      <c r="L920">
        <v>6</v>
      </c>
      <c r="M920">
        <v>3</v>
      </c>
      <c r="N920">
        <v>11</v>
      </c>
      <c r="O920">
        <f>StoreData!$N920*StoreData!$L920</f>
        <v>66</v>
      </c>
      <c r="P920">
        <f>StoreData!$N920*StoreData!$M920</f>
        <v>33</v>
      </c>
      <c r="Q920">
        <f>StoreData!$O920-StoreData!$P920</f>
        <v>33</v>
      </c>
      <c r="R920">
        <f>MONTH(StoreData!$B920)</f>
        <v>9</v>
      </c>
      <c r="S920" t="str">
        <f>IF(StoreData!$R920=9,"August","Sept")</f>
        <v>August</v>
      </c>
    </row>
    <row r="921" spans="1:19" x14ac:dyDescent="0.3">
      <c r="A921">
        <v>88065566274</v>
      </c>
      <c r="B921">
        <v>44102</v>
      </c>
      <c r="C921" t="s">
        <v>877</v>
      </c>
      <c r="D921" t="s">
        <v>1146</v>
      </c>
      <c r="E921" t="s">
        <v>9</v>
      </c>
      <c r="F921" t="s">
        <v>38</v>
      </c>
      <c r="G921" t="s">
        <v>944</v>
      </c>
      <c r="H921" t="s">
        <v>39</v>
      </c>
      <c r="I921" t="s">
        <v>104</v>
      </c>
      <c r="J921" t="s">
        <v>930</v>
      </c>
      <c r="K921" t="s">
        <v>941</v>
      </c>
      <c r="L921">
        <v>10</v>
      </c>
      <c r="M921">
        <v>7</v>
      </c>
      <c r="N921">
        <v>2</v>
      </c>
      <c r="O921">
        <f>StoreData!$N921*StoreData!$L921</f>
        <v>20</v>
      </c>
      <c r="P921">
        <f>StoreData!$N921*StoreData!$M921</f>
        <v>14</v>
      </c>
      <c r="Q921">
        <f>StoreData!$O921-StoreData!$P921</f>
        <v>6</v>
      </c>
      <c r="R921">
        <f>MONTH(StoreData!$B921)</f>
        <v>9</v>
      </c>
      <c r="S921" t="str">
        <f>IF(StoreData!$R921=9,"August","Sept")</f>
        <v>August</v>
      </c>
    </row>
    <row r="922" spans="1:19" x14ac:dyDescent="0.3">
      <c r="A922">
        <v>88065566275</v>
      </c>
      <c r="B922">
        <v>44103</v>
      </c>
      <c r="C922" t="s">
        <v>878</v>
      </c>
      <c r="D922" t="s">
        <v>1146</v>
      </c>
      <c r="E922" t="s">
        <v>16</v>
      </c>
      <c r="F922" t="s">
        <v>42</v>
      </c>
      <c r="G922" t="s">
        <v>943</v>
      </c>
      <c r="H922" t="s">
        <v>43</v>
      </c>
      <c r="I922" t="s">
        <v>104</v>
      </c>
      <c r="J922" t="s">
        <v>911</v>
      </c>
      <c r="K922" t="s">
        <v>926</v>
      </c>
      <c r="L922">
        <v>13</v>
      </c>
      <c r="M922">
        <v>10</v>
      </c>
      <c r="N922">
        <v>3</v>
      </c>
      <c r="O922">
        <f>StoreData!$N922*StoreData!$L922</f>
        <v>39</v>
      </c>
      <c r="P922">
        <f>StoreData!$N922*StoreData!$M922</f>
        <v>30</v>
      </c>
      <c r="Q922">
        <f>StoreData!$O922-StoreData!$P922</f>
        <v>9</v>
      </c>
      <c r="R922">
        <f>MONTH(StoreData!$B922)</f>
        <v>9</v>
      </c>
      <c r="S922" t="str">
        <f>IF(StoreData!$R922=9,"August","Sept")</f>
        <v>August</v>
      </c>
    </row>
    <row r="923" spans="1:19" x14ac:dyDescent="0.3">
      <c r="A923">
        <v>88065566276</v>
      </c>
      <c r="B923">
        <v>44073</v>
      </c>
      <c r="C923" t="s">
        <v>879</v>
      </c>
      <c r="D923" t="s">
        <v>1146</v>
      </c>
      <c r="E923" t="s">
        <v>17</v>
      </c>
      <c r="F923" t="s">
        <v>45</v>
      </c>
      <c r="G923" t="s">
        <v>943</v>
      </c>
      <c r="H923" t="s">
        <v>46</v>
      </c>
      <c r="I923" t="s">
        <v>104</v>
      </c>
      <c r="J923" t="s">
        <v>931</v>
      </c>
      <c r="K923" t="s">
        <v>941</v>
      </c>
      <c r="L923">
        <v>20</v>
      </c>
      <c r="M923">
        <v>17</v>
      </c>
      <c r="N923">
        <v>5</v>
      </c>
      <c r="O923">
        <f>StoreData!$N923*StoreData!$L923</f>
        <v>100</v>
      </c>
      <c r="P923">
        <f>StoreData!$N923*StoreData!$M923</f>
        <v>85</v>
      </c>
      <c r="Q923">
        <f>StoreData!$O923-StoreData!$P923</f>
        <v>15</v>
      </c>
      <c r="R923">
        <f>MONTH(StoreData!$B923)</f>
        <v>8</v>
      </c>
      <c r="S923" t="str">
        <f>IF(StoreData!$R923=9,"August","Sept")</f>
        <v>Sept</v>
      </c>
    </row>
    <row r="924" spans="1:19" x14ac:dyDescent="0.3">
      <c r="A924">
        <v>88065566277</v>
      </c>
      <c r="B924">
        <v>44074</v>
      </c>
      <c r="C924" t="s">
        <v>880</v>
      </c>
      <c r="D924" t="s">
        <v>1146</v>
      </c>
      <c r="E924" t="s">
        <v>18</v>
      </c>
      <c r="F924" t="s">
        <v>48</v>
      </c>
      <c r="G924" t="s">
        <v>944</v>
      </c>
      <c r="H924" t="s">
        <v>49</v>
      </c>
      <c r="I924" t="s">
        <v>104</v>
      </c>
      <c r="J924" t="s">
        <v>912</v>
      </c>
      <c r="K924" t="s">
        <v>926</v>
      </c>
      <c r="L924">
        <v>15</v>
      </c>
      <c r="M924">
        <v>12</v>
      </c>
      <c r="N924">
        <v>2</v>
      </c>
      <c r="O924">
        <f>StoreData!$N924*StoreData!$L924</f>
        <v>30</v>
      </c>
      <c r="P924">
        <f>StoreData!$N924*StoreData!$M924</f>
        <v>24</v>
      </c>
      <c r="Q924">
        <f>StoreData!$O924-StoreData!$P924</f>
        <v>6</v>
      </c>
      <c r="R924">
        <f>MONTH(StoreData!$B924)</f>
        <v>8</v>
      </c>
      <c r="S924" t="str">
        <f>IF(StoreData!$R924=9,"August","Sept")</f>
        <v>Sept</v>
      </c>
    </row>
    <row r="925" spans="1:19" x14ac:dyDescent="0.3">
      <c r="A925">
        <v>88065566278</v>
      </c>
      <c r="B925">
        <v>44075</v>
      </c>
      <c r="C925" t="s">
        <v>881</v>
      </c>
      <c r="D925" t="s">
        <v>1145</v>
      </c>
      <c r="E925" t="s">
        <v>9</v>
      </c>
      <c r="F925" t="s">
        <v>38</v>
      </c>
      <c r="G925" t="s">
        <v>944</v>
      </c>
      <c r="H925" t="s">
        <v>39</v>
      </c>
      <c r="I925" t="s">
        <v>104</v>
      </c>
      <c r="J925" t="s">
        <v>913</v>
      </c>
      <c r="K925" t="s">
        <v>926</v>
      </c>
      <c r="L925">
        <v>20</v>
      </c>
      <c r="M925">
        <v>17</v>
      </c>
      <c r="N925">
        <v>1</v>
      </c>
      <c r="O925">
        <f>StoreData!$N925*StoreData!$L925</f>
        <v>20</v>
      </c>
      <c r="P925">
        <f>StoreData!$N925*StoreData!$M925</f>
        <v>17</v>
      </c>
      <c r="Q925">
        <f>StoreData!$O925-StoreData!$P925</f>
        <v>3</v>
      </c>
      <c r="R925">
        <f>MONTH(StoreData!$B925)</f>
        <v>9</v>
      </c>
      <c r="S925" t="str">
        <f>IF(StoreData!$R925=9,"August","Sept")</f>
        <v>August</v>
      </c>
    </row>
    <row r="926" spans="1:19" x14ac:dyDescent="0.3">
      <c r="A926">
        <v>88065566279</v>
      </c>
      <c r="B926">
        <v>44076</v>
      </c>
      <c r="C926" t="s">
        <v>882</v>
      </c>
      <c r="D926" t="s">
        <v>1145</v>
      </c>
      <c r="E926" t="s">
        <v>10</v>
      </c>
      <c r="F926" t="s">
        <v>38</v>
      </c>
      <c r="G926" t="s">
        <v>944</v>
      </c>
      <c r="H926" t="s">
        <v>39</v>
      </c>
      <c r="I926" t="s">
        <v>104</v>
      </c>
      <c r="J926" t="s">
        <v>914</v>
      </c>
      <c r="K926" t="s">
        <v>926</v>
      </c>
      <c r="L926">
        <v>12</v>
      </c>
      <c r="M926">
        <v>9</v>
      </c>
      <c r="N926">
        <v>6</v>
      </c>
      <c r="O926">
        <f>StoreData!$N926*StoreData!$L926</f>
        <v>72</v>
      </c>
      <c r="P926">
        <f>StoreData!$N926*StoreData!$M926</f>
        <v>54</v>
      </c>
      <c r="Q926">
        <f>StoreData!$O926-StoreData!$P926</f>
        <v>18</v>
      </c>
      <c r="R926">
        <f>MONTH(StoreData!$B926)</f>
        <v>9</v>
      </c>
      <c r="S926" t="str">
        <f>IF(StoreData!$R926=9,"August","Sept")</f>
        <v>August</v>
      </c>
    </row>
    <row r="927" spans="1:19" x14ac:dyDescent="0.3">
      <c r="A927">
        <v>88065566280</v>
      </c>
      <c r="B927">
        <v>44077</v>
      </c>
      <c r="C927" t="s">
        <v>883</v>
      </c>
      <c r="D927" t="s">
        <v>1146</v>
      </c>
      <c r="E927" t="s">
        <v>11</v>
      </c>
      <c r="F927" t="s">
        <v>42</v>
      </c>
      <c r="G927" t="s">
        <v>943</v>
      </c>
      <c r="H927" t="s">
        <v>43</v>
      </c>
      <c r="I927" t="s">
        <v>104</v>
      </c>
      <c r="J927" t="s">
        <v>915</v>
      </c>
      <c r="K927" t="s">
        <v>926</v>
      </c>
      <c r="L927">
        <v>16</v>
      </c>
      <c r="M927">
        <v>13</v>
      </c>
      <c r="N927">
        <v>9</v>
      </c>
      <c r="O927">
        <f>StoreData!$N927*StoreData!$L927</f>
        <v>144</v>
      </c>
      <c r="P927">
        <f>StoreData!$N927*StoreData!$M927</f>
        <v>117</v>
      </c>
      <c r="Q927">
        <f>StoreData!$O927-StoreData!$P927</f>
        <v>27</v>
      </c>
      <c r="R927">
        <f>MONTH(StoreData!$B927)</f>
        <v>9</v>
      </c>
      <c r="S927" t="str">
        <f>IF(StoreData!$R927=9,"August","Sept")</f>
        <v>August</v>
      </c>
    </row>
    <row r="928" spans="1:19" x14ac:dyDescent="0.3">
      <c r="A928">
        <v>88065566281</v>
      </c>
      <c r="B928">
        <v>44078</v>
      </c>
      <c r="C928" t="s">
        <v>884</v>
      </c>
      <c r="D928" t="s">
        <v>1146</v>
      </c>
      <c r="E928" t="s">
        <v>12</v>
      </c>
      <c r="F928" t="s">
        <v>45</v>
      </c>
      <c r="G928" t="s">
        <v>943</v>
      </c>
      <c r="H928" t="s">
        <v>46</v>
      </c>
      <c r="I928" t="s">
        <v>104</v>
      </c>
      <c r="J928" t="s">
        <v>932</v>
      </c>
      <c r="K928" t="s">
        <v>941</v>
      </c>
      <c r="L928">
        <v>70</v>
      </c>
      <c r="M928">
        <v>67</v>
      </c>
      <c r="N928">
        <v>10</v>
      </c>
      <c r="O928">
        <f>StoreData!$N928*StoreData!$L928</f>
        <v>700</v>
      </c>
      <c r="P928">
        <f>StoreData!$N928*StoreData!$M928</f>
        <v>670</v>
      </c>
      <c r="Q928">
        <f>StoreData!$O928-StoreData!$P928</f>
        <v>30</v>
      </c>
      <c r="R928">
        <f>MONTH(StoreData!$B928)</f>
        <v>9</v>
      </c>
      <c r="S928" t="str">
        <f>IF(StoreData!$R928=9,"August","Sept")</f>
        <v>August</v>
      </c>
    </row>
    <row r="929" spans="1:19" x14ac:dyDescent="0.3">
      <c r="A929">
        <v>88065566282</v>
      </c>
      <c r="B929">
        <v>44092</v>
      </c>
      <c r="C929" t="s">
        <v>885</v>
      </c>
      <c r="D929" t="s">
        <v>1146</v>
      </c>
      <c r="E929" t="s">
        <v>13</v>
      </c>
      <c r="F929" t="s">
        <v>48</v>
      </c>
      <c r="G929" t="s">
        <v>944</v>
      </c>
      <c r="H929" t="s">
        <v>49</v>
      </c>
      <c r="I929" t="s">
        <v>104</v>
      </c>
      <c r="J929" t="s">
        <v>940</v>
      </c>
      <c r="K929" t="s">
        <v>941</v>
      </c>
      <c r="L929">
        <v>15</v>
      </c>
      <c r="M929">
        <v>12</v>
      </c>
      <c r="N929">
        <v>3</v>
      </c>
      <c r="O929">
        <f>StoreData!$N929*StoreData!$L929</f>
        <v>45</v>
      </c>
      <c r="P929">
        <f>StoreData!$N929*StoreData!$M929</f>
        <v>36</v>
      </c>
      <c r="Q929">
        <f>StoreData!$O929-StoreData!$P929</f>
        <v>9</v>
      </c>
      <c r="R929">
        <f>MONTH(StoreData!$B929)</f>
        <v>9</v>
      </c>
      <c r="S929" t="str">
        <f>IF(StoreData!$R929=9,"August","Sept")</f>
        <v>August</v>
      </c>
    </row>
    <row r="930" spans="1:19" x14ac:dyDescent="0.3">
      <c r="A930">
        <v>88065566283</v>
      </c>
      <c r="B930">
        <v>44092</v>
      </c>
      <c r="C930" t="s">
        <v>886</v>
      </c>
      <c r="D930" t="s">
        <v>1145</v>
      </c>
      <c r="E930" t="s">
        <v>14</v>
      </c>
      <c r="F930" t="s">
        <v>38</v>
      </c>
      <c r="G930" t="s">
        <v>944</v>
      </c>
      <c r="H930" t="s">
        <v>39</v>
      </c>
      <c r="I930" t="s">
        <v>104</v>
      </c>
      <c r="J930" t="s">
        <v>915</v>
      </c>
      <c r="K930" t="s">
        <v>926</v>
      </c>
      <c r="L930">
        <v>16</v>
      </c>
      <c r="M930">
        <v>13</v>
      </c>
      <c r="N930">
        <v>4</v>
      </c>
      <c r="O930">
        <f>StoreData!$N930*StoreData!$L930</f>
        <v>64</v>
      </c>
      <c r="P930">
        <f>StoreData!$N930*StoreData!$M930</f>
        <v>52</v>
      </c>
      <c r="Q930">
        <f>StoreData!$O930-StoreData!$P930</f>
        <v>12</v>
      </c>
      <c r="R930">
        <f>MONTH(StoreData!$B930)</f>
        <v>9</v>
      </c>
      <c r="S930" t="str">
        <f>IF(StoreData!$R930=9,"August","Sept")</f>
        <v>August</v>
      </c>
    </row>
    <row r="931" spans="1:19" x14ac:dyDescent="0.3">
      <c r="A931">
        <v>88065566284</v>
      </c>
      <c r="B931">
        <v>44093</v>
      </c>
      <c r="C931" t="s">
        <v>887</v>
      </c>
      <c r="D931" t="s">
        <v>1145</v>
      </c>
      <c r="E931" t="s">
        <v>15</v>
      </c>
      <c r="F931" t="s">
        <v>38</v>
      </c>
      <c r="G931" t="s">
        <v>944</v>
      </c>
      <c r="H931" t="s">
        <v>39</v>
      </c>
      <c r="I931" t="s">
        <v>104</v>
      </c>
      <c r="J931" t="s">
        <v>916</v>
      </c>
      <c r="K931" t="s">
        <v>926</v>
      </c>
      <c r="L931">
        <v>20</v>
      </c>
      <c r="M931">
        <v>17</v>
      </c>
      <c r="N931">
        <v>5</v>
      </c>
      <c r="O931">
        <f>StoreData!$N931*StoreData!$L931</f>
        <v>100</v>
      </c>
      <c r="P931">
        <f>StoreData!$N931*StoreData!$M931</f>
        <v>85</v>
      </c>
      <c r="Q931">
        <f>StoreData!$O931-StoreData!$P931</f>
        <v>15</v>
      </c>
      <c r="R931">
        <f>MONTH(StoreData!$B931)</f>
        <v>9</v>
      </c>
      <c r="S931" t="str">
        <f>IF(StoreData!$R931=9,"August","Sept")</f>
        <v>August</v>
      </c>
    </row>
    <row r="932" spans="1:19" x14ac:dyDescent="0.3">
      <c r="A932">
        <v>88065566285</v>
      </c>
      <c r="B932">
        <v>44094</v>
      </c>
      <c r="C932" t="s">
        <v>888</v>
      </c>
      <c r="D932" t="s">
        <v>1146</v>
      </c>
      <c r="E932" t="s">
        <v>59</v>
      </c>
      <c r="F932" t="s">
        <v>42</v>
      </c>
      <c r="G932" t="s">
        <v>943</v>
      </c>
      <c r="H932" t="s">
        <v>43</v>
      </c>
      <c r="I932" t="s">
        <v>104</v>
      </c>
      <c r="J932" t="s">
        <v>917</v>
      </c>
      <c r="K932" t="s">
        <v>926</v>
      </c>
      <c r="L932">
        <v>12</v>
      </c>
      <c r="M932">
        <v>9</v>
      </c>
      <c r="N932">
        <v>6</v>
      </c>
      <c r="O932">
        <f>StoreData!$N932*StoreData!$L932</f>
        <v>72</v>
      </c>
      <c r="P932">
        <f>StoreData!$N932*StoreData!$M932</f>
        <v>54</v>
      </c>
      <c r="Q932">
        <f>StoreData!$O932-StoreData!$P932</f>
        <v>18</v>
      </c>
      <c r="R932">
        <f>MONTH(StoreData!$B932)</f>
        <v>9</v>
      </c>
      <c r="S932" t="str">
        <f>IF(StoreData!$R932=9,"August","Sept")</f>
        <v>August</v>
      </c>
    </row>
    <row r="933" spans="1:19" x14ac:dyDescent="0.3">
      <c r="A933">
        <v>88065566286</v>
      </c>
      <c r="B933">
        <v>44095</v>
      </c>
      <c r="C933" t="s">
        <v>889</v>
      </c>
      <c r="D933" t="s">
        <v>1145</v>
      </c>
      <c r="E933" t="s">
        <v>60</v>
      </c>
      <c r="F933" t="s">
        <v>45</v>
      </c>
      <c r="G933" t="s">
        <v>943</v>
      </c>
      <c r="H933" t="s">
        <v>46</v>
      </c>
      <c r="I933" t="s">
        <v>104</v>
      </c>
      <c r="J933" t="s">
        <v>933</v>
      </c>
      <c r="K933" t="s">
        <v>941</v>
      </c>
      <c r="L933">
        <v>12</v>
      </c>
      <c r="M933">
        <v>9</v>
      </c>
      <c r="N933">
        <v>3</v>
      </c>
      <c r="O933">
        <f>StoreData!$N933*StoreData!$L933</f>
        <v>36</v>
      </c>
      <c r="P933">
        <f>StoreData!$N933*StoreData!$M933</f>
        <v>27</v>
      </c>
      <c r="Q933">
        <f>StoreData!$O933-StoreData!$P933</f>
        <v>9</v>
      </c>
      <c r="R933">
        <f>MONTH(StoreData!$B933)</f>
        <v>9</v>
      </c>
      <c r="S933" t="str">
        <f>IF(StoreData!$R933=9,"August","Sept")</f>
        <v>August</v>
      </c>
    </row>
    <row r="934" spans="1:19" x14ac:dyDescent="0.3">
      <c r="A934">
        <v>88065566287</v>
      </c>
      <c r="B934">
        <v>44096</v>
      </c>
      <c r="C934" t="s">
        <v>890</v>
      </c>
      <c r="D934" t="s">
        <v>1145</v>
      </c>
      <c r="E934" t="s">
        <v>61</v>
      </c>
      <c r="F934" t="s">
        <v>48</v>
      </c>
      <c r="G934" t="s">
        <v>944</v>
      </c>
      <c r="H934" t="s">
        <v>49</v>
      </c>
      <c r="I934" t="s">
        <v>104</v>
      </c>
      <c r="J934" t="s">
        <v>934</v>
      </c>
      <c r="K934" t="s">
        <v>941</v>
      </c>
      <c r="L934">
        <v>18</v>
      </c>
      <c r="M934">
        <v>15</v>
      </c>
      <c r="N934">
        <v>7</v>
      </c>
      <c r="O934">
        <f>StoreData!$N934*StoreData!$L934</f>
        <v>126</v>
      </c>
      <c r="P934">
        <f>StoreData!$N934*StoreData!$M934</f>
        <v>105</v>
      </c>
      <c r="Q934">
        <f>StoreData!$O934-StoreData!$P934</f>
        <v>21</v>
      </c>
      <c r="R934">
        <f>MONTH(StoreData!$B934)</f>
        <v>9</v>
      </c>
      <c r="S934" t="str">
        <f>IF(StoreData!$R934=9,"August","Sept")</f>
        <v>August</v>
      </c>
    </row>
    <row r="935" spans="1:19" x14ac:dyDescent="0.3">
      <c r="A935">
        <v>88065566288</v>
      </c>
      <c r="B935">
        <v>44097</v>
      </c>
      <c r="C935" t="s">
        <v>891</v>
      </c>
      <c r="D935" t="s">
        <v>1145</v>
      </c>
      <c r="E935" t="s">
        <v>63</v>
      </c>
      <c r="F935" t="s">
        <v>38</v>
      </c>
      <c r="G935" t="s">
        <v>944</v>
      </c>
      <c r="H935" t="s">
        <v>39</v>
      </c>
      <c r="I935" t="s">
        <v>104</v>
      </c>
      <c r="J935" t="s">
        <v>918</v>
      </c>
      <c r="K935" t="s">
        <v>926</v>
      </c>
      <c r="L935">
        <v>10</v>
      </c>
      <c r="M935">
        <v>7</v>
      </c>
      <c r="N935">
        <v>5</v>
      </c>
      <c r="O935">
        <f>StoreData!$N935*StoreData!$L935</f>
        <v>50</v>
      </c>
      <c r="P935">
        <f>StoreData!$N935*StoreData!$M935</f>
        <v>35</v>
      </c>
      <c r="Q935">
        <f>StoreData!$O935-StoreData!$P935</f>
        <v>15</v>
      </c>
      <c r="R935">
        <f>MONTH(StoreData!$B935)</f>
        <v>9</v>
      </c>
      <c r="S935" t="str">
        <f>IF(StoreData!$R935=9,"August","Sept")</f>
        <v>August</v>
      </c>
    </row>
    <row r="936" spans="1:19" x14ac:dyDescent="0.3">
      <c r="A936">
        <v>88065566289</v>
      </c>
      <c r="B936">
        <v>44098</v>
      </c>
      <c r="C936" t="s">
        <v>892</v>
      </c>
      <c r="D936" t="s">
        <v>1146</v>
      </c>
      <c r="E936" t="s">
        <v>16</v>
      </c>
      <c r="F936" t="s">
        <v>38</v>
      </c>
      <c r="G936" t="s">
        <v>944</v>
      </c>
      <c r="H936" t="s">
        <v>39</v>
      </c>
      <c r="I936" t="s">
        <v>104</v>
      </c>
      <c r="J936" t="s">
        <v>919</v>
      </c>
      <c r="K936" t="s">
        <v>926</v>
      </c>
      <c r="L936">
        <v>15</v>
      </c>
      <c r="M936">
        <v>12</v>
      </c>
      <c r="N936">
        <v>8</v>
      </c>
      <c r="O936">
        <f>StoreData!$N936*StoreData!$L936</f>
        <v>120</v>
      </c>
      <c r="P936">
        <f>StoreData!$N936*StoreData!$M936</f>
        <v>96</v>
      </c>
      <c r="Q936">
        <f>StoreData!$O936-StoreData!$P936</f>
        <v>24</v>
      </c>
      <c r="R936">
        <f>MONTH(StoreData!$B936)</f>
        <v>9</v>
      </c>
      <c r="S936" t="str">
        <f>IF(StoreData!$R936=9,"August","Sept")</f>
        <v>August</v>
      </c>
    </row>
    <row r="937" spans="1:19" x14ac:dyDescent="0.3">
      <c r="A937">
        <v>88065566290</v>
      </c>
      <c r="B937">
        <v>44099</v>
      </c>
      <c r="C937" t="s">
        <v>893</v>
      </c>
      <c r="D937" t="s">
        <v>1145</v>
      </c>
      <c r="E937" t="s">
        <v>82</v>
      </c>
      <c r="F937" t="s">
        <v>42</v>
      </c>
      <c r="G937" t="s">
        <v>943</v>
      </c>
      <c r="H937" t="s">
        <v>43</v>
      </c>
      <c r="I937" t="s">
        <v>104</v>
      </c>
      <c r="J937" t="s">
        <v>920</v>
      </c>
      <c r="K937" t="s">
        <v>926</v>
      </c>
      <c r="L937">
        <v>15</v>
      </c>
      <c r="M937">
        <v>12</v>
      </c>
      <c r="N937">
        <v>9</v>
      </c>
      <c r="O937">
        <f>StoreData!$N937*StoreData!$L937</f>
        <v>135</v>
      </c>
      <c r="P937">
        <f>StoreData!$N937*StoreData!$M937</f>
        <v>108</v>
      </c>
      <c r="Q937">
        <f>StoreData!$O937-StoreData!$P937</f>
        <v>27</v>
      </c>
      <c r="R937">
        <f>MONTH(StoreData!$B937)</f>
        <v>9</v>
      </c>
      <c r="S937" t="str">
        <f>IF(StoreData!$R937=9,"August","Sept")</f>
        <v>August</v>
      </c>
    </row>
    <row r="938" spans="1:19" x14ac:dyDescent="0.3">
      <c r="A938">
        <v>88065566291</v>
      </c>
      <c r="B938">
        <v>44103</v>
      </c>
      <c r="C938" t="s">
        <v>894</v>
      </c>
      <c r="D938" t="s">
        <v>1146</v>
      </c>
      <c r="E938" t="s">
        <v>84</v>
      </c>
      <c r="F938" t="s">
        <v>45</v>
      </c>
      <c r="G938" t="s">
        <v>943</v>
      </c>
      <c r="H938" t="s">
        <v>46</v>
      </c>
      <c r="I938" t="s">
        <v>104</v>
      </c>
      <c r="J938" t="s">
        <v>935</v>
      </c>
      <c r="K938" t="s">
        <v>941</v>
      </c>
      <c r="L938">
        <v>23</v>
      </c>
      <c r="M938">
        <v>20</v>
      </c>
      <c r="N938">
        <v>2</v>
      </c>
      <c r="O938">
        <f>StoreData!$N938*StoreData!$L938</f>
        <v>46</v>
      </c>
      <c r="P938">
        <f>StoreData!$N938*StoreData!$M938</f>
        <v>40</v>
      </c>
      <c r="Q938">
        <f>StoreData!$O938-StoreData!$P938</f>
        <v>6</v>
      </c>
      <c r="R938">
        <f>MONTH(StoreData!$B938)</f>
        <v>9</v>
      </c>
      <c r="S938" t="str">
        <f>IF(StoreData!$R938=9,"August","Sept")</f>
        <v>August</v>
      </c>
    </row>
    <row r="939" spans="1:19" x14ac:dyDescent="0.3">
      <c r="A939">
        <v>88065566292</v>
      </c>
      <c r="B939">
        <v>44102</v>
      </c>
      <c r="C939" t="s">
        <v>895</v>
      </c>
      <c r="D939" t="s">
        <v>1145</v>
      </c>
      <c r="E939" t="s">
        <v>86</v>
      </c>
      <c r="F939" t="s">
        <v>48</v>
      </c>
      <c r="G939" t="s">
        <v>944</v>
      </c>
      <c r="H939" t="s">
        <v>49</v>
      </c>
      <c r="I939" t="s">
        <v>104</v>
      </c>
      <c r="J939" t="s">
        <v>936</v>
      </c>
      <c r="K939" t="s">
        <v>941</v>
      </c>
      <c r="L939">
        <v>9</v>
      </c>
      <c r="M939">
        <v>6</v>
      </c>
      <c r="N939">
        <v>5</v>
      </c>
      <c r="O939">
        <f>StoreData!$N939*StoreData!$L939</f>
        <v>45</v>
      </c>
      <c r="P939">
        <f>StoreData!$N939*StoreData!$M939</f>
        <v>30</v>
      </c>
      <c r="Q939">
        <f>StoreData!$O939-StoreData!$P939</f>
        <v>15</v>
      </c>
      <c r="R939">
        <f>MONTH(StoreData!$B939)</f>
        <v>9</v>
      </c>
      <c r="S939" t="str">
        <f>IF(StoreData!$R939=9,"August","Sept")</f>
        <v>August</v>
      </c>
    </row>
    <row r="940" spans="1:19" x14ac:dyDescent="0.3">
      <c r="A940">
        <v>88065566293</v>
      </c>
      <c r="B940">
        <v>44102</v>
      </c>
      <c r="C940" t="s">
        <v>896</v>
      </c>
      <c r="D940" t="s">
        <v>1146</v>
      </c>
      <c r="E940" t="s">
        <v>88</v>
      </c>
      <c r="F940" t="s">
        <v>38</v>
      </c>
      <c r="G940" t="s">
        <v>944</v>
      </c>
      <c r="H940" t="s">
        <v>39</v>
      </c>
      <c r="I940" t="s">
        <v>104</v>
      </c>
      <c r="J940" t="s">
        <v>937</v>
      </c>
      <c r="K940" t="s">
        <v>941</v>
      </c>
      <c r="L940">
        <v>18</v>
      </c>
      <c r="M940">
        <v>15</v>
      </c>
      <c r="N940">
        <v>7</v>
      </c>
      <c r="O940">
        <f>StoreData!$N940*StoreData!$L940</f>
        <v>126</v>
      </c>
      <c r="P940">
        <f>StoreData!$N940*StoreData!$M940</f>
        <v>105</v>
      </c>
      <c r="Q940">
        <f>StoreData!$O940-StoreData!$P940</f>
        <v>21</v>
      </c>
      <c r="R940">
        <f>MONTH(StoreData!$B940)</f>
        <v>9</v>
      </c>
      <c r="S940" t="str">
        <f>IF(StoreData!$R940=9,"August","Sept")</f>
        <v>August</v>
      </c>
    </row>
    <row r="941" spans="1:19" x14ac:dyDescent="0.3">
      <c r="A941">
        <v>88065566294</v>
      </c>
      <c r="B941">
        <v>44103</v>
      </c>
      <c r="C941" t="s">
        <v>897</v>
      </c>
      <c r="D941" t="s">
        <v>1146</v>
      </c>
      <c r="E941" t="s">
        <v>90</v>
      </c>
      <c r="F941" t="s">
        <v>38</v>
      </c>
      <c r="G941" t="s">
        <v>944</v>
      </c>
      <c r="H941" t="s">
        <v>39</v>
      </c>
      <c r="I941" t="s">
        <v>104</v>
      </c>
      <c r="J941" t="s">
        <v>925</v>
      </c>
      <c r="K941" t="s">
        <v>926</v>
      </c>
      <c r="L941">
        <v>14</v>
      </c>
      <c r="M941">
        <v>11</v>
      </c>
      <c r="N941">
        <v>7</v>
      </c>
      <c r="O941">
        <f>StoreData!$N941*StoreData!$L941</f>
        <v>98</v>
      </c>
      <c r="P941">
        <f>StoreData!$N941*StoreData!$M941</f>
        <v>77</v>
      </c>
      <c r="Q941">
        <f>StoreData!$O941-StoreData!$P941</f>
        <v>21</v>
      </c>
      <c r="R941">
        <f>MONTH(StoreData!$B941)</f>
        <v>9</v>
      </c>
      <c r="S941" t="str">
        <f>IF(StoreData!$R941=9,"August","Sept")</f>
        <v>August</v>
      </c>
    </row>
    <row r="942" spans="1:19" x14ac:dyDescent="0.3">
      <c r="A942">
        <v>88065566295</v>
      </c>
      <c r="B942">
        <v>44073</v>
      </c>
      <c r="C942" t="s">
        <v>898</v>
      </c>
      <c r="D942" t="s">
        <v>1145</v>
      </c>
      <c r="E942" t="s">
        <v>68</v>
      </c>
      <c r="F942" t="s">
        <v>42</v>
      </c>
      <c r="G942" t="s">
        <v>943</v>
      </c>
      <c r="H942" t="s">
        <v>43</v>
      </c>
      <c r="I942" t="s">
        <v>104</v>
      </c>
      <c r="J942" t="s">
        <v>938</v>
      </c>
      <c r="K942" t="s">
        <v>926</v>
      </c>
      <c r="L942">
        <v>30</v>
      </c>
      <c r="M942">
        <v>27</v>
      </c>
      <c r="N942">
        <v>15</v>
      </c>
      <c r="O942">
        <f>StoreData!$N942*StoreData!$L942</f>
        <v>450</v>
      </c>
      <c r="P942">
        <f>StoreData!$N942*StoreData!$M942</f>
        <v>405</v>
      </c>
      <c r="Q942">
        <f>StoreData!$O942-StoreData!$P942</f>
        <v>45</v>
      </c>
      <c r="R942">
        <f>MONTH(StoreData!$B942)</f>
        <v>8</v>
      </c>
      <c r="S942" t="str">
        <f>IF(StoreData!$R942=9,"August","Sept")</f>
        <v>Sept</v>
      </c>
    </row>
    <row r="943" spans="1:19" x14ac:dyDescent="0.3">
      <c r="A943">
        <v>88065566296</v>
      </c>
      <c r="B943">
        <v>44074</v>
      </c>
      <c r="C943" t="s">
        <v>899</v>
      </c>
      <c r="D943" t="s">
        <v>1146</v>
      </c>
      <c r="E943" t="s">
        <v>70</v>
      </c>
      <c r="F943" t="s">
        <v>45</v>
      </c>
      <c r="G943" t="s">
        <v>943</v>
      </c>
      <c r="H943" t="s">
        <v>46</v>
      </c>
      <c r="I943" t="s">
        <v>104</v>
      </c>
      <c r="J943" t="s">
        <v>939</v>
      </c>
      <c r="K943" t="s">
        <v>926</v>
      </c>
      <c r="L943">
        <v>16</v>
      </c>
      <c r="M943">
        <v>13</v>
      </c>
      <c r="N943">
        <v>3</v>
      </c>
      <c r="O943">
        <f>StoreData!$N943*StoreData!$L943</f>
        <v>48</v>
      </c>
      <c r="P943">
        <f>StoreData!$N943*StoreData!$M943</f>
        <v>39</v>
      </c>
      <c r="Q943">
        <f>StoreData!$O943-StoreData!$P943</f>
        <v>9</v>
      </c>
      <c r="R943">
        <f>MONTH(StoreData!$B943)</f>
        <v>8</v>
      </c>
      <c r="S943" t="str">
        <f>IF(StoreData!$R943=9,"August","Sept")</f>
        <v>Sept</v>
      </c>
    </row>
    <row r="944" spans="1:19" x14ac:dyDescent="0.3">
      <c r="A944">
        <v>88065566297</v>
      </c>
      <c r="B944">
        <v>44075</v>
      </c>
      <c r="C944" t="s">
        <v>900</v>
      </c>
      <c r="D944" t="s">
        <v>1146</v>
      </c>
      <c r="E944" t="s">
        <v>72</v>
      </c>
      <c r="F944" t="s">
        <v>48</v>
      </c>
      <c r="G944" t="s">
        <v>944</v>
      </c>
      <c r="H944" t="s">
        <v>49</v>
      </c>
      <c r="I944" t="s">
        <v>104</v>
      </c>
      <c r="J944" t="s">
        <v>908</v>
      </c>
      <c r="K944" t="s">
        <v>926</v>
      </c>
      <c r="L944">
        <v>52</v>
      </c>
      <c r="M944">
        <v>49</v>
      </c>
      <c r="N944">
        <v>6</v>
      </c>
      <c r="O944">
        <f>StoreData!$N944*StoreData!$L944</f>
        <v>312</v>
      </c>
      <c r="P944">
        <f>StoreData!$N944*StoreData!$M944</f>
        <v>294</v>
      </c>
      <c r="Q944">
        <f>StoreData!$O944-StoreData!$P944</f>
        <v>18</v>
      </c>
      <c r="R944">
        <f>MONTH(StoreData!$B944)</f>
        <v>9</v>
      </c>
      <c r="S944" t="str">
        <f>IF(StoreData!$R944=9,"August","Sept")</f>
        <v>August</v>
      </c>
    </row>
    <row r="945" spans="1:19" x14ac:dyDescent="0.3">
      <c r="A945">
        <v>88065566298</v>
      </c>
      <c r="B945">
        <v>44076</v>
      </c>
      <c r="C945" t="s">
        <v>901</v>
      </c>
      <c r="D945" t="s">
        <v>1146</v>
      </c>
      <c r="E945" t="s">
        <v>16</v>
      </c>
      <c r="F945" t="s">
        <v>38</v>
      </c>
      <c r="G945" t="s">
        <v>944</v>
      </c>
      <c r="H945" t="s">
        <v>39</v>
      </c>
      <c r="I945" t="s">
        <v>104</v>
      </c>
      <c r="J945" t="s">
        <v>909</v>
      </c>
      <c r="K945" t="s">
        <v>926</v>
      </c>
      <c r="L945">
        <v>14</v>
      </c>
      <c r="M945">
        <v>11</v>
      </c>
      <c r="N945">
        <v>10</v>
      </c>
      <c r="O945">
        <f>StoreData!$N945*StoreData!$L945</f>
        <v>140</v>
      </c>
      <c r="P945">
        <f>StoreData!$N945*StoreData!$M945</f>
        <v>110</v>
      </c>
      <c r="Q945">
        <f>StoreData!$O945-StoreData!$P945</f>
        <v>30</v>
      </c>
      <c r="R945">
        <f>MONTH(StoreData!$B945)</f>
        <v>9</v>
      </c>
      <c r="S945" t="str">
        <f>IF(StoreData!$R945=9,"August","Sept")</f>
        <v>August</v>
      </c>
    </row>
    <row r="946" spans="1:19" x14ac:dyDescent="0.3">
      <c r="A946">
        <v>88065566299</v>
      </c>
      <c r="B946">
        <v>44077</v>
      </c>
      <c r="C946" t="s">
        <v>902</v>
      </c>
      <c r="D946" t="s">
        <v>1146</v>
      </c>
      <c r="E946" t="s">
        <v>15</v>
      </c>
      <c r="F946" t="s">
        <v>38</v>
      </c>
      <c r="G946" t="s">
        <v>944</v>
      </c>
      <c r="H946" t="s">
        <v>39</v>
      </c>
      <c r="I946" t="s">
        <v>104</v>
      </c>
      <c r="J946" t="s">
        <v>910</v>
      </c>
      <c r="K946" t="s">
        <v>926</v>
      </c>
      <c r="L946">
        <v>6</v>
      </c>
      <c r="M946">
        <v>3</v>
      </c>
      <c r="N946">
        <v>11</v>
      </c>
      <c r="O946">
        <f>StoreData!$N946*StoreData!$L946</f>
        <v>66</v>
      </c>
      <c r="P946">
        <f>StoreData!$N946*StoreData!$M946</f>
        <v>33</v>
      </c>
      <c r="Q946">
        <f>StoreData!$O946-StoreData!$P946</f>
        <v>33</v>
      </c>
      <c r="R946">
        <f>MONTH(StoreData!$B946)</f>
        <v>9</v>
      </c>
      <c r="S946" t="str">
        <f>IF(StoreData!$R946=9,"August","Sept")</f>
        <v>August</v>
      </c>
    </row>
    <row r="947" spans="1:19" x14ac:dyDescent="0.3">
      <c r="A947">
        <v>88065566300</v>
      </c>
      <c r="B947">
        <v>44078</v>
      </c>
      <c r="C947" t="s">
        <v>903</v>
      </c>
      <c r="D947" t="s">
        <v>1145</v>
      </c>
      <c r="E947" t="s">
        <v>59</v>
      </c>
      <c r="F947" t="s">
        <v>42</v>
      </c>
      <c r="G947" t="s">
        <v>943</v>
      </c>
      <c r="H947" t="s">
        <v>43</v>
      </c>
      <c r="I947" t="s">
        <v>104</v>
      </c>
      <c r="J947" t="s">
        <v>911</v>
      </c>
      <c r="K947" t="s">
        <v>926</v>
      </c>
      <c r="L947">
        <v>13</v>
      </c>
      <c r="M947">
        <v>10</v>
      </c>
      <c r="N947">
        <v>3</v>
      </c>
      <c r="O947">
        <f>StoreData!$N947*StoreData!$L947</f>
        <v>39</v>
      </c>
      <c r="P947">
        <f>StoreData!$N947*StoreData!$M947</f>
        <v>30</v>
      </c>
      <c r="Q947">
        <f>StoreData!$O947-StoreData!$P947</f>
        <v>9</v>
      </c>
      <c r="R947">
        <f>MONTH(StoreData!$B947)</f>
        <v>9</v>
      </c>
      <c r="S947" t="str">
        <f>IF(StoreData!$R947=9,"August","Sept")</f>
        <v>August</v>
      </c>
    </row>
    <row r="948" spans="1:19" x14ac:dyDescent="0.3">
      <c r="A948">
        <v>88065566301</v>
      </c>
      <c r="B948">
        <v>44092</v>
      </c>
      <c r="C948" t="s">
        <v>904</v>
      </c>
      <c r="D948" t="s">
        <v>1146</v>
      </c>
      <c r="E948" t="s">
        <v>60</v>
      </c>
      <c r="F948" t="s">
        <v>45</v>
      </c>
      <c r="G948" t="s">
        <v>943</v>
      </c>
      <c r="H948" t="s">
        <v>46</v>
      </c>
      <c r="I948" t="s">
        <v>104</v>
      </c>
      <c r="J948" t="s">
        <v>912</v>
      </c>
      <c r="K948" t="s">
        <v>926</v>
      </c>
      <c r="L948">
        <v>15</v>
      </c>
      <c r="M948">
        <v>12</v>
      </c>
      <c r="N948">
        <v>1</v>
      </c>
      <c r="O948">
        <f>StoreData!$N948*StoreData!$L948</f>
        <v>15</v>
      </c>
      <c r="P948">
        <f>StoreData!$N948*StoreData!$M948</f>
        <v>12</v>
      </c>
      <c r="Q948">
        <f>StoreData!$O948-StoreData!$P948</f>
        <v>3</v>
      </c>
      <c r="R948">
        <f>MONTH(StoreData!$B948)</f>
        <v>9</v>
      </c>
      <c r="S948" t="str">
        <f>IF(StoreData!$R948=9,"August","Sept")</f>
        <v>August</v>
      </c>
    </row>
    <row r="949" spans="1:19" x14ac:dyDescent="0.3">
      <c r="A949">
        <v>88065566302</v>
      </c>
      <c r="B949">
        <v>44092</v>
      </c>
      <c r="C949" t="s">
        <v>905</v>
      </c>
      <c r="D949" t="s">
        <v>1145</v>
      </c>
      <c r="E949" t="s">
        <v>61</v>
      </c>
      <c r="F949" t="s">
        <v>48</v>
      </c>
      <c r="G949" t="s">
        <v>944</v>
      </c>
      <c r="H949" t="s">
        <v>49</v>
      </c>
      <c r="I949" t="s">
        <v>104</v>
      </c>
      <c r="J949" t="s">
        <v>913</v>
      </c>
      <c r="K949" t="s">
        <v>926</v>
      </c>
      <c r="L949">
        <v>20</v>
      </c>
      <c r="M949">
        <v>17</v>
      </c>
      <c r="N949">
        <v>1</v>
      </c>
      <c r="O949">
        <f>StoreData!$N949*StoreData!$L949</f>
        <v>20</v>
      </c>
      <c r="P949">
        <f>StoreData!$N949*StoreData!$M949</f>
        <v>17</v>
      </c>
      <c r="Q949">
        <f>StoreData!$O949-StoreData!$P949</f>
        <v>3</v>
      </c>
      <c r="R949">
        <f>MONTH(StoreData!$B949)</f>
        <v>9</v>
      </c>
      <c r="S949" t="str">
        <f>IF(StoreData!$R949=9,"August","Sept")</f>
        <v>August</v>
      </c>
    </row>
    <row r="950" spans="1:19" x14ac:dyDescent="0.3">
      <c r="A950">
        <v>88065566303</v>
      </c>
      <c r="B950">
        <v>44093</v>
      </c>
      <c r="C950" t="s">
        <v>906</v>
      </c>
      <c r="D950" t="s">
        <v>1146</v>
      </c>
      <c r="E950" t="s">
        <v>94</v>
      </c>
      <c r="F950" t="s">
        <v>38</v>
      </c>
      <c r="G950" t="s">
        <v>944</v>
      </c>
      <c r="H950" t="s">
        <v>39</v>
      </c>
      <c r="I950" t="s">
        <v>104</v>
      </c>
      <c r="J950" t="s">
        <v>914</v>
      </c>
      <c r="K950" t="s">
        <v>926</v>
      </c>
      <c r="L950">
        <v>12</v>
      </c>
      <c r="M950">
        <v>9</v>
      </c>
      <c r="N950">
        <v>1</v>
      </c>
      <c r="O950">
        <f>StoreData!$N950*StoreData!$L950</f>
        <v>12</v>
      </c>
      <c r="P950">
        <f>StoreData!$N950*StoreData!$M950</f>
        <v>9</v>
      </c>
      <c r="Q950">
        <f>StoreData!$O950-StoreData!$P950</f>
        <v>3</v>
      </c>
      <c r="R950">
        <f>MONTH(StoreData!$B950)</f>
        <v>9</v>
      </c>
      <c r="S950" t="str">
        <f>IF(StoreData!$R950=9,"August","Sept")</f>
        <v>August</v>
      </c>
    </row>
    <row r="951" spans="1:19" x14ac:dyDescent="0.3">
      <c r="A951">
        <v>88065566304</v>
      </c>
      <c r="B951">
        <v>44094</v>
      </c>
      <c r="C951" t="s">
        <v>907</v>
      </c>
      <c r="D951" t="s">
        <v>1145</v>
      </c>
      <c r="E951" t="s">
        <v>96</v>
      </c>
      <c r="F951" t="s">
        <v>38</v>
      </c>
      <c r="G951" t="s">
        <v>944</v>
      </c>
      <c r="H951" t="s">
        <v>39</v>
      </c>
      <c r="I951" t="s">
        <v>104</v>
      </c>
      <c r="J951" t="s">
        <v>915</v>
      </c>
      <c r="K951" t="s">
        <v>926</v>
      </c>
      <c r="L951">
        <v>16</v>
      </c>
      <c r="M951">
        <v>13</v>
      </c>
      <c r="N951">
        <v>3</v>
      </c>
      <c r="O951">
        <f>StoreData!$N951*StoreData!$L951</f>
        <v>48</v>
      </c>
      <c r="P951">
        <f>StoreData!$N951*StoreData!$M951</f>
        <v>39</v>
      </c>
      <c r="Q951">
        <f>StoreData!$O951-StoreData!$P951</f>
        <v>9</v>
      </c>
      <c r="R951">
        <f>MONTH(StoreData!$B951)</f>
        <v>9</v>
      </c>
      <c r="S951" t="str">
        <f>IF(StoreData!$R951=9,"August","Sept")</f>
        <v>August</v>
      </c>
    </row>
    <row r="952" spans="1:19" x14ac:dyDescent="0.3">
      <c r="A952">
        <v>88065566305</v>
      </c>
      <c r="B952">
        <v>44098</v>
      </c>
      <c r="C952" t="s">
        <v>892</v>
      </c>
      <c r="D952" t="s">
        <v>1146</v>
      </c>
      <c r="E952" t="s">
        <v>16</v>
      </c>
      <c r="F952" t="s">
        <v>38</v>
      </c>
      <c r="G952" t="s">
        <v>944</v>
      </c>
      <c r="H952" t="s">
        <v>39</v>
      </c>
      <c r="I952" t="s">
        <v>104</v>
      </c>
      <c r="J952" t="s">
        <v>916</v>
      </c>
      <c r="K952" t="s">
        <v>926</v>
      </c>
      <c r="L952">
        <v>20</v>
      </c>
      <c r="M952">
        <v>17</v>
      </c>
      <c r="N952">
        <v>4</v>
      </c>
      <c r="O952">
        <f>StoreData!$N952*StoreData!$L952</f>
        <v>80</v>
      </c>
      <c r="P952">
        <f>StoreData!$N952*StoreData!$M952</f>
        <v>68</v>
      </c>
      <c r="Q952">
        <f>StoreData!$O952-StoreData!$P952</f>
        <v>12</v>
      </c>
      <c r="R952">
        <f>MONTH(StoreData!$B952)</f>
        <v>9</v>
      </c>
      <c r="S952" t="str">
        <f>IF(StoreData!$R952=9,"August","Sept")</f>
        <v>August</v>
      </c>
    </row>
    <row r="953" spans="1:19" x14ac:dyDescent="0.3">
      <c r="A953">
        <v>88065566306</v>
      </c>
      <c r="B953">
        <v>44099</v>
      </c>
      <c r="C953" t="s">
        <v>893</v>
      </c>
      <c r="D953" t="s">
        <v>1145</v>
      </c>
      <c r="E953" t="s">
        <v>82</v>
      </c>
      <c r="F953" t="s">
        <v>42</v>
      </c>
      <c r="G953" t="s">
        <v>943</v>
      </c>
      <c r="H953" t="s">
        <v>43</v>
      </c>
      <c r="I953" t="s">
        <v>104</v>
      </c>
      <c r="J953" t="s">
        <v>917</v>
      </c>
      <c r="K953" t="s">
        <v>926</v>
      </c>
      <c r="L953">
        <v>12</v>
      </c>
      <c r="M953">
        <v>9</v>
      </c>
      <c r="N953">
        <v>5</v>
      </c>
      <c r="O953">
        <f>StoreData!$N953*StoreData!$L953</f>
        <v>60</v>
      </c>
      <c r="P953">
        <f>StoreData!$N953*StoreData!$M953</f>
        <v>45</v>
      </c>
      <c r="Q953">
        <f>StoreData!$O953-StoreData!$P953</f>
        <v>15</v>
      </c>
      <c r="R953">
        <f>MONTH(StoreData!$B953)</f>
        <v>9</v>
      </c>
      <c r="S953" t="str">
        <f>IF(StoreData!$R953=9,"August","Sept")</f>
        <v>August</v>
      </c>
    </row>
    <row r="954" spans="1:19" x14ac:dyDescent="0.3">
      <c r="A954">
        <v>88065566307</v>
      </c>
      <c r="B954">
        <v>44103</v>
      </c>
      <c r="C954" t="s">
        <v>894</v>
      </c>
      <c r="D954" t="s">
        <v>1146</v>
      </c>
      <c r="E954" t="s">
        <v>84</v>
      </c>
      <c r="F954" t="s">
        <v>45</v>
      </c>
      <c r="G954" t="s">
        <v>943</v>
      </c>
      <c r="H954" t="s">
        <v>46</v>
      </c>
      <c r="I954" t="s">
        <v>104</v>
      </c>
      <c r="J954" t="s">
        <v>918</v>
      </c>
      <c r="K954" t="s">
        <v>926</v>
      </c>
      <c r="L954">
        <v>10</v>
      </c>
      <c r="M954">
        <v>7</v>
      </c>
      <c r="N954">
        <v>6</v>
      </c>
      <c r="O954">
        <f>StoreData!$N954*StoreData!$L954</f>
        <v>60</v>
      </c>
      <c r="P954">
        <f>StoreData!$N954*StoreData!$M954</f>
        <v>42</v>
      </c>
      <c r="Q954">
        <f>StoreData!$O954-StoreData!$P954</f>
        <v>18</v>
      </c>
      <c r="R954">
        <f>MONTH(StoreData!$B954)</f>
        <v>9</v>
      </c>
      <c r="S954" t="str">
        <f>IF(StoreData!$R954=9,"August","Sept")</f>
        <v>August</v>
      </c>
    </row>
    <row r="955" spans="1:19" x14ac:dyDescent="0.3">
      <c r="A955">
        <v>88065566308</v>
      </c>
      <c r="B955">
        <v>44102</v>
      </c>
      <c r="C955" t="s">
        <v>895</v>
      </c>
      <c r="D955" t="s">
        <v>1145</v>
      </c>
      <c r="E955" t="s">
        <v>86</v>
      </c>
      <c r="F955" t="s">
        <v>48</v>
      </c>
      <c r="G955" t="s">
        <v>944</v>
      </c>
      <c r="H955" t="s">
        <v>49</v>
      </c>
      <c r="I955" t="s">
        <v>104</v>
      </c>
      <c r="J955" t="s">
        <v>919</v>
      </c>
      <c r="K955" t="s">
        <v>926</v>
      </c>
      <c r="L955">
        <v>15</v>
      </c>
      <c r="M955">
        <v>12</v>
      </c>
      <c r="N955">
        <v>7</v>
      </c>
      <c r="O955">
        <f>StoreData!$N955*StoreData!$L955</f>
        <v>105</v>
      </c>
      <c r="P955">
        <f>StoreData!$N955*StoreData!$M955</f>
        <v>84</v>
      </c>
      <c r="Q955">
        <f>StoreData!$O955-StoreData!$P955</f>
        <v>21</v>
      </c>
      <c r="R955">
        <f>MONTH(StoreData!$B955)</f>
        <v>9</v>
      </c>
      <c r="S955" t="str">
        <f>IF(StoreData!$R955=9,"August","Sept")</f>
        <v>August</v>
      </c>
    </row>
    <row r="956" spans="1:19" x14ac:dyDescent="0.3">
      <c r="A956">
        <v>88065566309</v>
      </c>
      <c r="B956">
        <v>44102</v>
      </c>
      <c r="C956" t="s">
        <v>896</v>
      </c>
      <c r="D956" t="s">
        <v>1146</v>
      </c>
      <c r="E956" t="s">
        <v>88</v>
      </c>
      <c r="F956" t="s">
        <v>38</v>
      </c>
      <c r="G956" t="s">
        <v>944</v>
      </c>
      <c r="H956" t="s">
        <v>39</v>
      </c>
      <c r="I956" t="s">
        <v>104</v>
      </c>
      <c r="J956" t="s">
        <v>920</v>
      </c>
      <c r="K956" t="s">
        <v>926</v>
      </c>
      <c r="L956">
        <v>15</v>
      </c>
      <c r="M956">
        <v>12</v>
      </c>
      <c r="N956">
        <v>11</v>
      </c>
      <c r="O956">
        <f>StoreData!$N956*StoreData!$L956</f>
        <v>165</v>
      </c>
      <c r="P956">
        <f>StoreData!$N956*StoreData!$M956</f>
        <v>132</v>
      </c>
      <c r="Q956">
        <f>StoreData!$O956-StoreData!$P956</f>
        <v>33</v>
      </c>
      <c r="R956">
        <f>MONTH(StoreData!$B956)</f>
        <v>9</v>
      </c>
      <c r="S956" t="str">
        <f>IF(StoreData!$R956=9,"August","Sept")</f>
        <v>August</v>
      </c>
    </row>
    <row r="957" spans="1:19" x14ac:dyDescent="0.3">
      <c r="A957">
        <v>88065566310</v>
      </c>
      <c r="B957">
        <v>44103</v>
      </c>
      <c r="C957" t="s">
        <v>897</v>
      </c>
      <c r="D957" t="s">
        <v>1146</v>
      </c>
      <c r="E957" t="s">
        <v>90</v>
      </c>
      <c r="F957" t="s">
        <v>38</v>
      </c>
      <c r="G957" t="s">
        <v>944</v>
      </c>
      <c r="H957" t="s">
        <v>39</v>
      </c>
      <c r="I957" t="s">
        <v>104</v>
      </c>
      <c r="J957" t="s">
        <v>921</v>
      </c>
      <c r="K957" t="s">
        <v>926</v>
      </c>
      <c r="L957">
        <v>20</v>
      </c>
      <c r="M957">
        <v>17</v>
      </c>
      <c r="N957">
        <v>2</v>
      </c>
      <c r="O957">
        <f>StoreData!$N957*StoreData!$L957</f>
        <v>40</v>
      </c>
      <c r="P957">
        <f>StoreData!$N957*StoreData!$M957</f>
        <v>34</v>
      </c>
      <c r="Q957">
        <f>StoreData!$O957-StoreData!$P957</f>
        <v>6</v>
      </c>
      <c r="R957">
        <f>MONTH(StoreData!$B957)</f>
        <v>9</v>
      </c>
      <c r="S957" t="str">
        <f>IF(StoreData!$R957=9,"August","Sept")</f>
        <v>August</v>
      </c>
    </row>
    <row r="958" spans="1:19" x14ac:dyDescent="0.3">
      <c r="A958">
        <v>88065566311</v>
      </c>
      <c r="B958">
        <v>44073</v>
      </c>
      <c r="C958" t="s">
        <v>898</v>
      </c>
      <c r="D958" t="s">
        <v>1145</v>
      </c>
      <c r="E958" t="s">
        <v>68</v>
      </c>
      <c r="F958" t="s">
        <v>42</v>
      </c>
      <c r="G958" t="s">
        <v>943</v>
      </c>
      <c r="H958" t="s">
        <v>43</v>
      </c>
      <c r="I958" t="s">
        <v>104</v>
      </c>
      <c r="J958" t="s">
        <v>922</v>
      </c>
      <c r="K958" t="s">
        <v>926</v>
      </c>
      <c r="L958">
        <v>12</v>
      </c>
      <c r="M958">
        <v>9</v>
      </c>
      <c r="N958">
        <v>3</v>
      </c>
      <c r="O958">
        <f>StoreData!$N958*StoreData!$L958</f>
        <v>36</v>
      </c>
      <c r="P958">
        <f>StoreData!$N958*StoreData!$M958</f>
        <v>27</v>
      </c>
      <c r="Q958">
        <f>StoreData!$O958-StoreData!$P958</f>
        <v>9</v>
      </c>
      <c r="R958">
        <f>MONTH(StoreData!$B958)</f>
        <v>8</v>
      </c>
      <c r="S958" t="str">
        <f>IF(StoreData!$R958=9,"August","Sept")</f>
        <v>Sept</v>
      </c>
    </row>
    <row r="959" spans="1:19" x14ac:dyDescent="0.3">
      <c r="A959">
        <v>88065566312</v>
      </c>
      <c r="B959">
        <v>44074</v>
      </c>
      <c r="C959" t="s">
        <v>899</v>
      </c>
      <c r="D959" t="s">
        <v>1146</v>
      </c>
      <c r="E959" t="s">
        <v>70</v>
      </c>
      <c r="F959" t="s">
        <v>45</v>
      </c>
      <c r="G959" t="s">
        <v>943</v>
      </c>
      <c r="H959" t="s">
        <v>46</v>
      </c>
      <c r="I959" t="s">
        <v>104</v>
      </c>
      <c r="J959" t="s">
        <v>923</v>
      </c>
      <c r="K959" t="s">
        <v>926</v>
      </c>
      <c r="L959">
        <v>13</v>
      </c>
      <c r="M959">
        <v>10</v>
      </c>
      <c r="N959">
        <v>5</v>
      </c>
      <c r="O959">
        <f>StoreData!$N959*StoreData!$L959</f>
        <v>65</v>
      </c>
      <c r="P959">
        <f>StoreData!$N959*StoreData!$M959</f>
        <v>50</v>
      </c>
      <c r="Q959">
        <f>StoreData!$O959-StoreData!$P959</f>
        <v>15</v>
      </c>
      <c r="R959">
        <f>MONTH(StoreData!$B959)</f>
        <v>8</v>
      </c>
      <c r="S959" t="str">
        <f>IF(StoreData!$R959=9,"August","Sept")</f>
        <v>Sept</v>
      </c>
    </row>
    <row r="960" spans="1:19" x14ac:dyDescent="0.3">
      <c r="A960">
        <v>88065566313</v>
      </c>
      <c r="B960">
        <v>44075</v>
      </c>
      <c r="C960" t="s">
        <v>900</v>
      </c>
      <c r="D960" t="s">
        <v>1146</v>
      </c>
      <c r="E960" t="s">
        <v>72</v>
      </c>
      <c r="F960" t="s">
        <v>48</v>
      </c>
      <c r="G960" t="s">
        <v>944</v>
      </c>
      <c r="H960" t="s">
        <v>49</v>
      </c>
      <c r="I960" t="s">
        <v>104</v>
      </c>
      <c r="J960" t="s">
        <v>924</v>
      </c>
      <c r="K960" t="s">
        <v>926</v>
      </c>
      <c r="L960">
        <v>15</v>
      </c>
      <c r="M960">
        <v>12</v>
      </c>
      <c r="N960">
        <v>2</v>
      </c>
      <c r="O960">
        <f>StoreData!$N960*StoreData!$L960</f>
        <v>30</v>
      </c>
      <c r="P960">
        <f>StoreData!$N960*StoreData!$M960</f>
        <v>24</v>
      </c>
      <c r="Q960">
        <f>StoreData!$O960-StoreData!$P960</f>
        <v>6</v>
      </c>
      <c r="R960">
        <f>MONTH(StoreData!$B960)</f>
        <v>9</v>
      </c>
      <c r="S960" t="str">
        <f>IF(StoreData!$R960=9,"August","Sept")</f>
        <v>August</v>
      </c>
    </row>
    <row r="961" spans="1:19" x14ac:dyDescent="0.3">
      <c r="A961">
        <v>88065566314</v>
      </c>
      <c r="B961">
        <v>44076</v>
      </c>
      <c r="C961" t="s">
        <v>901</v>
      </c>
      <c r="D961" t="s">
        <v>1146</v>
      </c>
      <c r="E961" t="s">
        <v>16</v>
      </c>
      <c r="F961" t="s">
        <v>38</v>
      </c>
      <c r="G961" t="s">
        <v>944</v>
      </c>
      <c r="H961" t="s">
        <v>39</v>
      </c>
      <c r="I961" t="s">
        <v>104</v>
      </c>
      <c r="J961" t="s">
        <v>925</v>
      </c>
      <c r="K961" t="s">
        <v>926</v>
      </c>
      <c r="L961">
        <v>14</v>
      </c>
      <c r="M961">
        <v>11</v>
      </c>
      <c r="N961">
        <v>1</v>
      </c>
      <c r="O961">
        <f>StoreData!$N961*StoreData!$L961</f>
        <v>14</v>
      </c>
      <c r="P961">
        <f>StoreData!$N961*StoreData!$M961</f>
        <v>11</v>
      </c>
      <c r="Q961">
        <f>StoreData!$O961-StoreData!$P961</f>
        <v>3</v>
      </c>
      <c r="R961">
        <f>MONTH(StoreData!$B961)</f>
        <v>9</v>
      </c>
      <c r="S961" t="str">
        <f>IF(StoreData!$R961=9,"August","Sept")</f>
        <v>August</v>
      </c>
    </row>
    <row r="962" spans="1:19" x14ac:dyDescent="0.3">
      <c r="A962">
        <v>88065566315</v>
      </c>
      <c r="B962">
        <v>44077</v>
      </c>
      <c r="C962" t="s">
        <v>902</v>
      </c>
      <c r="D962" t="s">
        <v>1146</v>
      </c>
      <c r="E962" t="s">
        <v>15</v>
      </c>
      <c r="F962" t="s">
        <v>38</v>
      </c>
      <c r="G962" t="s">
        <v>944</v>
      </c>
      <c r="H962" t="s">
        <v>39</v>
      </c>
      <c r="I962" t="s">
        <v>104</v>
      </c>
      <c r="J962" t="s">
        <v>938</v>
      </c>
      <c r="K962" t="s">
        <v>926</v>
      </c>
      <c r="L962">
        <v>30</v>
      </c>
      <c r="M962">
        <v>27</v>
      </c>
      <c r="N962">
        <v>6</v>
      </c>
      <c r="O962">
        <f>StoreData!$N962*StoreData!$L962</f>
        <v>180</v>
      </c>
      <c r="P962">
        <f>StoreData!$N962*StoreData!$M962</f>
        <v>162</v>
      </c>
      <c r="Q962">
        <f>StoreData!$O962-StoreData!$P962</f>
        <v>18</v>
      </c>
      <c r="R962">
        <f>MONTH(StoreData!$B962)</f>
        <v>9</v>
      </c>
      <c r="S962" t="str">
        <f>IF(StoreData!$R962=9,"August","Sept")</f>
        <v>August</v>
      </c>
    </row>
    <row r="963" spans="1:19" x14ac:dyDescent="0.3">
      <c r="A963">
        <v>88065566316</v>
      </c>
      <c r="B963">
        <v>44078</v>
      </c>
      <c r="C963" t="s">
        <v>903</v>
      </c>
      <c r="D963" t="s">
        <v>1145</v>
      </c>
      <c r="E963" t="s">
        <v>59</v>
      </c>
      <c r="F963" t="s">
        <v>42</v>
      </c>
      <c r="G963" t="s">
        <v>943</v>
      </c>
      <c r="H963" t="s">
        <v>43</v>
      </c>
      <c r="I963" t="s">
        <v>104</v>
      </c>
      <c r="J963" t="s">
        <v>939</v>
      </c>
      <c r="K963" t="s">
        <v>926</v>
      </c>
      <c r="L963">
        <v>16</v>
      </c>
      <c r="M963">
        <v>13</v>
      </c>
      <c r="N963">
        <v>9</v>
      </c>
      <c r="O963">
        <f>StoreData!$N963*StoreData!$L963</f>
        <v>144</v>
      </c>
      <c r="P963">
        <f>StoreData!$N963*StoreData!$M963</f>
        <v>117</v>
      </c>
      <c r="Q963">
        <f>StoreData!$O963-StoreData!$P963</f>
        <v>27</v>
      </c>
      <c r="R963">
        <f>MONTH(StoreData!$B963)</f>
        <v>9</v>
      </c>
      <c r="S963" t="str">
        <f>IF(StoreData!$R963=9,"August","Sept")</f>
        <v>August</v>
      </c>
    </row>
    <row r="964" spans="1:19" x14ac:dyDescent="0.3">
      <c r="A964">
        <v>88065566317</v>
      </c>
      <c r="B964">
        <v>44092</v>
      </c>
      <c r="C964" t="s">
        <v>904</v>
      </c>
      <c r="D964" t="s">
        <v>1146</v>
      </c>
      <c r="E964" t="s">
        <v>60</v>
      </c>
      <c r="F964" t="s">
        <v>45</v>
      </c>
      <c r="G964" t="s">
        <v>943</v>
      </c>
      <c r="H964" t="s">
        <v>46</v>
      </c>
      <c r="I964" t="s">
        <v>104</v>
      </c>
      <c r="J964" t="s">
        <v>927</v>
      </c>
      <c r="K964" t="s">
        <v>941</v>
      </c>
      <c r="L964">
        <v>9</v>
      </c>
      <c r="M964">
        <v>6</v>
      </c>
      <c r="N964">
        <v>10</v>
      </c>
      <c r="O964">
        <f>StoreData!$N964*StoreData!$L964</f>
        <v>90</v>
      </c>
      <c r="P964">
        <f>StoreData!$N964*StoreData!$M964</f>
        <v>60</v>
      </c>
      <c r="Q964">
        <f>StoreData!$O964-StoreData!$P964</f>
        <v>30</v>
      </c>
      <c r="R964">
        <f>MONTH(StoreData!$B964)</f>
        <v>9</v>
      </c>
      <c r="S964" t="str">
        <f>IF(StoreData!$R964=9,"August","Sept")</f>
        <v>August</v>
      </c>
    </row>
    <row r="965" spans="1:19" x14ac:dyDescent="0.3">
      <c r="A965">
        <v>88065566318</v>
      </c>
      <c r="B965">
        <v>44092</v>
      </c>
      <c r="C965" t="s">
        <v>905</v>
      </c>
      <c r="D965" t="s">
        <v>1145</v>
      </c>
      <c r="E965" t="s">
        <v>61</v>
      </c>
      <c r="F965" t="s">
        <v>48</v>
      </c>
      <c r="G965" t="s">
        <v>944</v>
      </c>
      <c r="H965" t="s">
        <v>49</v>
      </c>
      <c r="I965" t="s">
        <v>104</v>
      </c>
      <c r="J965" t="s">
        <v>928</v>
      </c>
      <c r="K965" t="s">
        <v>941</v>
      </c>
      <c r="L965">
        <v>5</v>
      </c>
      <c r="M965">
        <v>2</v>
      </c>
      <c r="N965">
        <v>3</v>
      </c>
      <c r="O965">
        <f>StoreData!$N965*StoreData!$L965</f>
        <v>15</v>
      </c>
      <c r="P965">
        <f>StoreData!$N965*StoreData!$M965</f>
        <v>6</v>
      </c>
      <c r="Q965">
        <f>StoreData!$O965-StoreData!$P965</f>
        <v>9</v>
      </c>
      <c r="R965">
        <f>MONTH(StoreData!$B965)</f>
        <v>9</v>
      </c>
      <c r="S965" t="str">
        <f>IF(StoreData!$R965=9,"August","Sept")</f>
        <v>August</v>
      </c>
    </row>
    <row r="966" spans="1:19" x14ac:dyDescent="0.3">
      <c r="A966">
        <v>88065566319</v>
      </c>
      <c r="B966">
        <v>44093</v>
      </c>
      <c r="C966" t="s">
        <v>906</v>
      </c>
      <c r="D966" t="s">
        <v>1146</v>
      </c>
      <c r="E966" t="s">
        <v>94</v>
      </c>
      <c r="F966" t="s">
        <v>38</v>
      </c>
      <c r="G966" t="s">
        <v>944</v>
      </c>
      <c r="H966" t="s">
        <v>39</v>
      </c>
      <c r="I966" t="s">
        <v>104</v>
      </c>
      <c r="J966" t="s">
        <v>929</v>
      </c>
      <c r="K966" t="s">
        <v>941</v>
      </c>
      <c r="L966">
        <v>18</v>
      </c>
      <c r="M966">
        <v>15</v>
      </c>
      <c r="N966">
        <v>4</v>
      </c>
      <c r="O966">
        <f>StoreData!$N966*StoreData!$L966</f>
        <v>72</v>
      </c>
      <c r="P966">
        <f>StoreData!$N966*StoreData!$M966</f>
        <v>60</v>
      </c>
      <c r="Q966">
        <f>StoreData!$O966-StoreData!$P966</f>
        <v>12</v>
      </c>
      <c r="R966">
        <f>MONTH(StoreData!$B966)</f>
        <v>9</v>
      </c>
      <c r="S966" t="str">
        <f>IF(StoreData!$R966=9,"August","Sept")</f>
        <v>August</v>
      </c>
    </row>
    <row r="967" spans="1:19" x14ac:dyDescent="0.3">
      <c r="A967">
        <v>88065566320</v>
      </c>
      <c r="B967">
        <v>44094</v>
      </c>
      <c r="C967" t="s">
        <v>956</v>
      </c>
      <c r="D967" t="s">
        <v>1146</v>
      </c>
      <c r="E967" t="s">
        <v>96</v>
      </c>
      <c r="F967" t="s">
        <v>38</v>
      </c>
      <c r="G967" t="s">
        <v>944</v>
      </c>
      <c r="H967" t="s">
        <v>39</v>
      </c>
      <c r="I967" t="s">
        <v>104</v>
      </c>
      <c r="J967" t="s">
        <v>930</v>
      </c>
      <c r="K967" t="s">
        <v>941</v>
      </c>
      <c r="L967">
        <v>10</v>
      </c>
      <c r="M967">
        <v>7</v>
      </c>
      <c r="N967">
        <v>5</v>
      </c>
      <c r="O967">
        <f>StoreData!$N967*StoreData!$L967</f>
        <v>50</v>
      </c>
      <c r="P967">
        <f>StoreData!$N967*StoreData!$M967</f>
        <v>35</v>
      </c>
      <c r="Q967">
        <f>StoreData!$O967-StoreData!$P967</f>
        <v>15</v>
      </c>
      <c r="R967">
        <f>MONTH(StoreData!$B967)</f>
        <v>9</v>
      </c>
      <c r="S967" t="str">
        <f>IF(StoreData!$R967=9,"August","Sept")</f>
        <v>August</v>
      </c>
    </row>
    <row r="968" spans="1:19" x14ac:dyDescent="0.3">
      <c r="A968">
        <v>88065566321</v>
      </c>
      <c r="B968">
        <v>44094</v>
      </c>
      <c r="C968" t="s">
        <v>957</v>
      </c>
      <c r="D968" t="s">
        <v>1146</v>
      </c>
      <c r="E968" t="s">
        <v>1</v>
      </c>
      <c r="F968" t="s">
        <v>38</v>
      </c>
      <c r="G968" t="s">
        <v>955</v>
      </c>
      <c r="H968" t="s">
        <v>39</v>
      </c>
      <c r="I968" t="s">
        <v>40</v>
      </c>
      <c r="J968" t="s">
        <v>908</v>
      </c>
      <c r="K968" t="s">
        <v>926</v>
      </c>
      <c r="L968">
        <v>52</v>
      </c>
      <c r="M968">
        <v>49</v>
      </c>
      <c r="N968">
        <v>2</v>
      </c>
      <c r="O968">
        <f>StoreData!$N968*StoreData!$L968</f>
        <v>104</v>
      </c>
      <c r="P968">
        <f>StoreData!$N968*StoreData!$M968</f>
        <v>98</v>
      </c>
      <c r="Q968">
        <f>StoreData!$O968-StoreData!$P968</f>
        <v>6</v>
      </c>
      <c r="R968">
        <f>MONTH(StoreData!$B968)</f>
        <v>9</v>
      </c>
      <c r="S968" t="str">
        <f>IF(StoreData!$R968=9,"August","Sept")</f>
        <v>August</v>
      </c>
    </row>
    <row r="969" spans="1:19" x14ac:dyDescent="0.3">
      <c r="A969">
        <v>88065566322</v>
      </c>
      <c r="B969">
        <v>44095</v>
      </c>
      <c r="C969" t="s">
        <v>958</v>
      </c>
      <c r="D969" t="s">
        <v>1145</v>
      </c>
      <c r="E969" t="s">
        <v>2</v>
      </c>
      <c r="F969" t="s">
        <v>42</v>
      </c>
      <c r="G969" t="s">
        <v>955</v>
      </c>
      <c r="H969" t="s">
        <v>43</v>
      </c>
      <c r="I969" t="s">
        <v>40</v>
      </c>
      <c r="J969" t="s">
        <v>927</v>
      </c>
      <c r="K969" t="s">
        <v>941</v>
      </c>
      <c r="L969">
        <v>9</v>
      </c>
      <c r="M969">
        <v>6</v>
      </c>
      <c r="N969">
        <v>5</v>
      </c>
      <c r="O969">
        <f>StoreData!$N969*StoreData!$L969</f>
        <v>45</v>
      </c>
      <c r="P969">
        <f>StoreData!$N969*StoreData!$M969</f>
        <v>30</v>
      </c>
      <c r="Q969">
        <f>StoreData!$O969-StoreData!$P969</f>
        <v>15</v>
      </c>
      <c r="R969">
        <f>MONTH(StoreData!$B969)</f>
        <v>9</v>
      </c>
      <c r="S969" t="str">
        <f>IF(StoreData!$R969=9,"August","Sept")</f>
        <v>August</v>
      </c>
    </row>
    <row r="970" spans="1:19" x14ac:dyDescent="0.3">
      <c r="A970">
        <v>88065566323</v>
      </c>
      <c r="B970">
        <v>44096</v>
      </c>
      <c r="C970" t="s">
        <v>959</v>
      </c>
      <c r="D970" t="s">
        <v>1146</v>
      </c>
      <c r="E970" t="s">
        <v>3</v>
      </c>
      <c r="F970" t="s">
        <v>45</v>
      </c>
      <c r="G970" t="s">
        <v>955</v>
      </c>
      <c r="H970" t="s">
        <v>46</v>
      </c>
      <c r="I970" t="s">
        <v>40</v>
      </c>
      <c r="J970" t="s">
        <v>928</v>
      </c>
      <c r="K970" t="s">
        <v>941</v>
      </c>
      <c r="L970">
        <v>5</v>
      </c>
      <c r="M970">
        <v>2</v>
      </c>
      <c r="N970">
        <v>14</v>
      </c>
      <c r="O970">
        <f>StoreData!$N970*StoreData!$L970</f>
        <v>70</v>
      </c>
      <c r="P970">
        <f>StoreData!$N970*StoreData!$M970</f>
        <v>28</v>
      </c>
      <c r="Q970">
        <f>StoreData!$O970-StoreData!$P970</f>
        <v>42</v>
      </c>
      <c r="R970">
        <f>MONTH(StoreData!$B970)</f>
        <v>9</v>
      </c>
      <c r="S970" t="str">
        <f>IF(StoreData!$R970=9,"August","Sept")</f>
        <v>August</v>
      </c>
    </row>
    <row r="971" spans="1:19" x14ac:dyDescent="0.3">
      <c r="A971">
        <v>88065566324</v>
      </c>
      <c r="B971">
        <v>44097</v>
      </c>
      <c r="C971" t="s">
        <v>900</v>
      </c>
      <c r="D971" t="s">
        <v>1146</v>
      </c>
      <c r="E971" t="s">
        <v>72</v>
      </c>
      <c r="F971" t="s">
        <v>48</v>
      </c>
      <c r="G971" t="s">
        <v>955</v>
      </c>
      <c r="H971" t="s">
        <v>49</v>
      </c>
      <c r="I971" t="s">
        <v>40</v>
      </c>
      <c r="J971" t="s">
        <v>908</v>
      </c>
      <c r="K971" t="s">
        <v>926</v>
      </c>
      <c r="L971">
        <v>14</v>
      </c>
      <c r="M971">
        <v>11</v>
      </c>
      <c r="N971">
        <v>7</v>
      </c>
      <c r="O971">
        <f>StoreData!$N971*StoreData!$L971</f>
        <v>98</v>
      </c>
      <c r="P971">
        <f>StoreData!$N971*StoreData!$M971</f>
        <v>77</v>
      </c>
      <c r="Q971">
        <f>StoreData!$O971-StoreData!$P971</f>
        <v>21</v>
      </c>
      <c r="R971">
        <f>MONTH(StoreData!$B971)</f>
        <v>9</v>
      </c>
      <c r="S971" t="str">
        <f>IF(StoreData!$R971=9,"August","Sept")</f>
        <v>August</v>
      </c>
    </row>
    <row r="972" spans="1:19" x14ac:dyDescent="0.3">
      <c r="A972">
        <v>88065566325</v>
      </c>
      <c r="B972">
        <v>44098</v>
      </c>
      <c r="C972" t="s">
        <v>901</v>
      </c>
      <c r="D972" t="s">
        <v>1146</v>
      </c>
      <c r="E972" t="s">
        <v>16</v>
      </c>
      <c r="F972" t="s">
        <v>38</v>
      </c>
      <c r="G972" t="s">
        <v>955</v>
      </c>
      <c r="H972" t="s">
        <v>39</v>
      </c>
      <c r="I972" t="s">
        <v>40</v>
      </c>
      <c r="J972" t="s">
        <v>927</v>
      </c>
      <c r="K972" t="s">
        <v>926</v>
      </c>
      <c r="L972">
        <v>6</v>
      </c>
      <c r="M972">
        <v>3</v>
      </c>
      <c r="N972">
        <v>15</v>
      </c>
      <c r="O972">
        <f>StoreData!$N972*StoreData!$L972</f>
        <v>90</v>
      </c>
      <c r="P972">
        <f>StoreData!$N972*StoreData!$M972</f>
        <v>45</v>
      </c>
      <c r="Q972">
        <f>StoreData!$O972-StoreData!$P972</f>
        <v>45</v>
      </c>
      <c r="R972">
        <f>MONTH(StoreData!$B972)</f>
        <v>9</v>
      </c>
      <c r="S972" t="str">
        <f>IF(StoreData!$R972=9,"August","Sept")</f>
        <v>August</v>
      </c>
    </row>
    <row r="973" spans="1:19" x14ac:dyDescent="0.3">
      <c r="A973">
        <v>88065566326</v>
      </c>
      <c r="B973">
        <v>44099</v>
      </c>
      <c r="C973" t="s">
        <v>902</v>
      </c>
      <c r="D973" t="s">
        <v>1146</v>
      </c>
      <c r="E973" t="s">
        <v>15</v>
      </c>
      <c r="F973" t="s">
        <v>42</v>
      </c>
      <c r="G973" t="s">
        <v>955</v>
      </c>
      <c r="H973" t="s">
        <v>43</v>
      </c>
      <c r="I973" t="s">
        <v>40</v>
      </c>
      <c r="J973" t="s">
        <v>928</v>
      </c>
      <c r="K973" t="s">
        <v>941</v>
      </c>
      <c r="L973">
        <v>10</v>
      </c>
      <c r="M973">
        <v>7</v>
      </c>
      <c r="N973">
        <v>3</v>
      </c>
      <c r="O973">
        <f>StoreData!$N973*StoreData!$L973</f>
        <v>30</v>
      </c>
      <c r="P973">
        <f>StoreData!$N973*StoreData!$M973</f>
        <v>21</v>
      </c>
      <c r="Q973">
        <f>StoreData!$O973-StoreData!$P973</f>
        <v>9</v>
      </c>
      <c r="R973">
        <f>MONTH(StoreData!$B973)</f>
        <v>9</v>
      </c>
      <c r="S973" t="str">
        <f>IF(StoreData!$R973=9,"August","Sept")</f>
        <v>August</v>
      </c>
    </row>
    <row r="974" spans="1:19" x14ac:dyDescent="0.3">
      <c r="A974">
        <v>88065566327</v>
      </c>
      <c r="B974">
        <v>44103</v>
      </c>
      <c r="C974" t="s">
        <v>960</v>
      </c>
      <c r="D974" t="s">
        <v>1145</v>
      </c>
      <c r="E974" t="s">
        <v>7</v>
      </c>
      <c r="F974" t="s">
        <v>45</v>
      </c>
      <c r="G974" t="s">
        <v>955</v>
      </c>
      <c r="H974" t="s">
        <v>46</v>
      </c>
      <c r="I974" t="s">
        <v>40</v>
      </c>
      <c r="J974" t="s">
        <v>908</v>
      </c>
      <c r="K974" t="s">
        <v>926</v>
      </c>
      <c r="L974">
        <v>13</v>
      </c>
      <c r="M974">
        <v>10</v>
      </c>
      <c r="N974">
        <v>6</v>
      </c>
      <c r="O974">
        <f>StoreData!$N974*StoreData!$L974</f>
        <v>78</v>
      </c>
      <c r="P974">
        <f>StoreData!$N974*StoreData!$M974</f>
        <v>60</v>
      </c>
      <c r="Q974">
        <f>StoreData!$O974-StoreData!$P974</f>
        <v>18</v>
      </c>
      <c r="R974">
        <f>MONTH(StoreData!$B974)</f>
        <v>9</v>
      </c>
      <c r="S974" t="str">
        <f>IF(StoreData!$R974=9,"August","Sept")</f>
        <v>August</v>
      </c>
    </row>
    <row r="975" spans="1:19" x14ac:dyDescent="0.3">
      <c r="A975">
        <v>88065566328</v>
      </c>
      <c r="B975">
        <v>44102</v>
      </c>
      <c r="C975" t="s">
        <v>961</v>
      </c>
      <c r="D975" t="s">
        <v>1145</v>
      </c>
      <c r="E975" t="s">
        <v>8</v>
      </c>
      <c r="F975" t="s">
        <v>48</v>
      </c>
      <c r="G975" t="s">
        <v>955</v>
      </c>
      <c r="H975" t="s">
        <v>49</v>
      </c>
      <c r="I975" t="s">
        <v>40</v>
      </c>
      <c r="J975" t="s">
        <v>927</v>
      </c>
      <c r="K975" t="s">
        <v>941</v>
      </c>
      <c r="L975">
        <v>20</v>
      </c>
      <c r="M975">
        <v>17</v>
      </c>
      <c r="N975">
        <v>10</v>
      </c>
      <c r="O975">
        <f>StoreData!$N975*StoreData!$L975</f>
        <v>200</v>
      </c>
      <c r="P975">
        <f>StoreData!$N975*StoreData!$M975</f>
        <v>170</v>
      </c>
      <c r="Q975">
        <f>StoreData!$O975-StoreData!$P975</f>
        <v>30</v>
      </c>
      <c r="R975">
        <f>MONTH(StoreData!$B975)</f>
        <v>9</v>
      </c>
      <c r="S975" t="str">
        <f>IF(StoreData!$R975=9,"August","Sept")</f>
        <v>August</v>
      </c>
    </row>
    <row r="976" spans="1:19" x14ac:dyDescent="0.3">
      <c r="A976">
        <v>88065566329</v>
      </c>
      <c r="B976">
        <v>44102</v>
      </c>
      <c r="C976" t="s">
        <v>962</v>
      </c>
      <c r="D976" t="s">
        <v>1146</v>
      </c>
      <c r="E976" t="s">
        <v>9</v>
      </c>
      <c r="F976" t="s">
        <v>38</v>
      </c>
      <c r="G976" t="s">
        <v>955</v>
      </c>
      <c r="H976" t="s">
        <v>39</v>
      </c>
      <c r="I976" t="s">
        <v>40</v>
      </c>
      <c r="J976" t="s">
        <v>928</v>
      </c>
      <c r="K976" t="s">
        <v>926</v>
      </c>
      <c r="L976">
        <v>15</v>
      </c>
      <c r="M976">
        <v>12</v>
      </c>
      <c r="N976">
        <v>11</v>
      </c>
      <c r="O976">
        <f>StoreData!$N976*StoreData!$L976</f>
        <v>165</v>
      </c>
      <c r="P976">
        <f>StoreData!$N976*StoreData!$M976</f>
        <v>132</v>
      </c>
      <c r="Q976">
        <f>StoreData!$O976-StoreData!$P976</f>
        <v>33</v>
      </c>
      <c r="R976">
        <f>MONTH(StoreData!$B976)</f>
        <v>9</v>
      </c>
      <c r="S976" t="str">
        <f>IF(StoreData!$R976=9,"August","Sept")</f>
        <v>August</v>
      </c>
    </row>
    <row r="977" spans="1:19" x14ac:dyDescent="0.3">
      <c r="A977">
        <v>88065566330</v>
      </c>
      <c r="B977">
        <v>44103</v>
      </c>
      <c r="C977" t="s">
        <v>963</v>
      </c>
      <c r="D977" t="s">
        <v>1146</v>
      </c>
      <c r="E977" t="s">
        <v>10</v>
      </c>
      <c r="F977" t="s">
        <v>42</v>
      </c>
      <c r="G977" t="s">
        <v>955</v>
      </c>
      <c r="H977" t="s">
        <v>43</v>
      </c>
      <c r="I977" t="s">
        <v>40</v>
      </c>
      <c r="J977" t="s">
        <v>913</v>
      </c>
      <c r="K977" t="s">
        <v>926</v>
      </c>
      <c r="L977">
        <v>20</v>
      </c>
      <c r="M977">
        <v>17</v>
      </c>
      <c r="N977">
        <v>3</v>
      </c>
      <c r="O977">
        <f>StoreData!$N977*StoreData!$L977</f>
        <v>60</v>
      </c>
      <c r="P977">
        <f>StoreData!$N977*StoreData!$M977</f>
        <v>51</v>
      </c>
      <c r="Q977">
        <f>StoreData!$O977-StoreData!$P977</f>
        <v>9</v>
      </c>
      <c r="R977">
        <f>MONTH(StoreData!$B977)</f>
        <v>9</v>
      </c>
      <c r="S977" t="str">
        <f>IF(StoreData!$R977=9,"August","Sept")</f>
        <v>August</v>
      </c>
    </row>
    <row r="978" spans="1:19" x14ac:dyDescent="0.3">
      <c r="A978">
        <v>88065566331</v>
      </c>
      <c r="B978">
        <v>44104</v>
      </c>
      <c r="C978" t="s">
        <v>964</v>
      </c>
      <c r="D978" t="s">
        <v>1145</v>
      </c>
      <c r="E978" t="s">
        <v>11</v>
      </c>
      <c r="F978" t="s">
        <v>45</v>
      </c>
      <c r="G978" t="s">
        <v>955</v>
      </c>
      <c r="H978" t="s">
        <v>46</v>
      </c>
      <c r="I978" t="s">
        <v>40</v>
      </c>
      <c r="J978" t="s">
        <v>914</v>
      </c>
      <c r="K978" t="s">
        <v>926</v>
      </c>
      <c r="L978">
        <v>12</v>
      </c>
      <c r="M978">
        <v>9</v>
      </c>
      <c r="N978">
        <v>1</v>
      </c>
      <c r="O978">
        <f>StoreData!$N978*StoreData!$L978</f>
        <v>12</v>
      </c>
      <c r="P978">
        <f>StoreData!$N978*StoreData!$M978</f>
        <v>9</v>
      </c>
      <c r="Q978">
        <f>StoreData!$O978-StoreData!$P978</f>
        <v>3</v>
      </c>
      <c r="R978">
        <f>MONTH(StoreData!$B978)</f>
        <v>9</v>
      </c>
      <c r="S978" t="str">
        <f>IF(StoreData!$R978=9,"August","Sept")</f>
        <v>August</v>
      </c>
    </row>
    <row r="979" spans="1:19" x14ac:dyDescent="0.3">
      <c r="A979">
        <v>88065566332</v>
      </c>
      <c r="B979">
        <v>44044</v>
      </c>
      <c r="C979" t="s">
        <v>965</v>
      </c>
      <c r="D979" t="s">
        <v>1146</v>
      </c>
      <c r="E979" t="s">
        <v>12</v>
      </c>
      <c r="F979" t="s">
        <v>48</v>
      </c>
      <c r="G979" t="s">
        <v>955</v>
      </c>
      <c r="H979" t="s">
        <v>49</v>
      </c>
      <c r="I979" t="s">
        <v>40</v>
      </c>
      <c r="J979" t="s">
        <v>915</v>
      </c>
      <c r="K979" t="s">
        <v>926</v>
      </c>
      <c r="L979">
        <v>16</v>
      </c>
      <c r="M979">
        <v>13</v>
      </c>
      <c r="N979">
        <v>1</v>
      </c>
      <c r="O979">
        <f>StoreData!$N979*StoreData!$L979</f>
        <v>16</v>
      </c>
      <c r="P979">
        <f>StoreData!$N979*StoreData!$M979</f>
        <v>13</v>
      </c>
      <c r="Q979">
        <f>StoreData!$O979-StoreData!$P979</f>
        <v>3</v>
      </c>
      <c r="R979">
        <f>MONTH(StoreData!$B979)</f>
        <v>8</v>
      </c>
      <c r="S979" t="str">
        <f>IF(StoreData!$R979=9,"August","Sept")</f>
        <v>Sept</v>
      </c>
    </row>
    <row r="980" spans="1:19" x14ac:dyDescent="0.3">
      <c r="A980">
        <v>88065566333</v>
      </c>
      <c r="B980">
        <v>44045</v>
      </c>
      <c r="C980" t="s">
        <v>966</v>
      </c>
      <c r="D980" t="s">
        <v>1146</v>
      </c>
      <c r="E980" t="s">
        <v>13</v>
      </c>
      <c r="F980" t="s">
        <v>38</v>
      </c>
      <c r="G980" t="s">
        <v>955</v>
      </c>
      <c r="H980" t="s">
        <v>39</v>
      </c>
      <c r="I980" t="s">
        <v>40</v>
      </c>
      <c r="J980" t="s">
        <v>932</v>
      </c>
      <c r="K980" t="s">
        <v>941</v>
      </c>
      <c r="L980">
        <v>70</v>
      </c>
      <c r="M980">
        <v>67</v>
      </c>
      <c r="N980">
        <v>1</v>
      </c>
      <c r="O980">
        <f>StoreData!$N980*StoreData!$L980</f>
        <v>70</v>
      </c>
      <c r="P980">
        <f>StoreData!$N980*StoreData!$M980</f>
        <v>67</v>
      </c>
      <c r="Q980">
        <f>StoreData!$O980-StoreData!$P980</f>
        <v>3</v>
      </c>
      <c r="R980">
        <f>MONTH(StoreData!$B980)</f>
        <v>8</v>
      </c>
      <c r="S980" t="str">
        <f>IF(StoreData!$R980=9,"August","Sept")</f>
        <v>Sept</v>
      </c>
    </row>
    <row r="981" spans="1:19" x14ac:dyDescent="0.3">
      <c r="A981">
        <v>88065566334</v>
      </c>
      <c r="B981">
        <v>44046</v>
      </c>
      <c r="C981" t="s">
        <v>967</v>
      </c>
      <c r="D981" t="s">
        <v>1145</v>
      </c>
      <c r="E981" t="s">
        <v>14</v>
      </c>
      <c r="F981" t="s">
        <v>42</v>
      </c>
      <c r="G981" t="s">
        <v>955</v>
      </c>
      <c r="H981" t="s">
        <v>43</v>
      </c>
      <c r="I981" t="s">
        <v>40</v>
      </c>
      <c r="J981" t="s">
        <v>940</v>
      </c>
      <c r="K981" t="s">
        <v>941</v>
      </c>
      <c r="L981">
        <v>15</v>
      </c>
      <c r="M981">
        <v>12</v>
      </c>
      <c r="N981">
        <v>3</v>
      </c>
      <c r="O981">
        <f>StoreData!$N981*StoreData!$L981</f>
        <v>45</v>
      </c>
      <c r="P981">
        <f>StoreData!$N981*StoreData!$M981</f>
        <v>36</v>
      </c>
      <c r="Q981">
        <f>StoreData!$O981-StoreData!$P981</f>
        <v>9</v>
      </c>
      <c r="R981">
        <f>MONTH(StoreData!$B981)</f>
        <v>8</v>
      </c>
      <c r="S981" t="str">
        <f>IF(StoreData!$R981=9,"August","Sept")</f>
        <v>Sept</v>
      </c>
    </row>
    <row r="982" spans="1:19" x14ac:dyDescent="0.3">
      <c r="A982">
        <v>88065566335</v>
      </c>
      <c r="B982">
        <v>44047</v>
      </c>
      <c r="C982" t="s">
        <v>968</v>
      </c>
      <c r="D982" t="s">
        <v>1145</v>
      </c>
      <c r="E982" t="s">
        <v>15</v>
      </c>
      <c r="F982" t="s">
        <v>45</v>
      </c>
      <c r="G982" t="s">
        <v>955</v>
      </c>
      <c r="H982" t="s">
        <v>46</v>
      </c>
      <c r="I982" t="s">
        <v>40</v>
      </c>
      <c r="J982" t="s">
        <v>915</v>
      </c>
      <c r="K982" t="s">
        <v>926</v>
      </c>
      <c r="L982">
        <v>16</v>
      </c>
      <c r="M982">
        <v>13</v>
      </c>
      <c r="N982">
        <v>4</v>
      </c>
      <c r="O982">
        <f>StoreData!$N982*StoreData!$L982</f>
        <v>64</v>
      </c>
      <c r="P982">
        <f>StoreData!$N982*StoreData!$M982</f>
        <v>52</v>
      </c>
      <c r="Q982">
        <f>StoreData!$O982-StoreData!$P982</f>
        <v>12</v>
      </c>
      <c r="R982">
        <f>MONTH(StoreData!$B982)</f>
        <v>8</v>
      </c>
      <c r="S982" t="str">
        <f>IF(StoreData!$R982=9,"August","Sept")</f>
        <v>Sept</v>
      </c>
    </row>
    <row r="983" spans="1:19" x14ac:dyDescent="0.3">
      <c r="A983">
        <v>88065566336</v>
      </c>
      <c r="B983">
        <v>44048</v>
      </c>
      <c r="C983" t="s">
        <v>969</v>
      </c>
      <c r="D983" t="s">
        <v>1146</v>
      </c>
      <c r="E983" t="s">
        <v>59</v>
      </c>
      <c r="F983" t="s">
        <v>48</v>
      </c>
      <c r="G983" t="s">
        <v>955</v>
      </c>
      <c r="H983" t="s">
        <v>49</v>
      </c>
      <c r="I983" t="s">
        <v>40</v>
      </c>
      <c r="J983" t="s">
        <v>916</v>
      </c>
      <c r="K983" t="s">
        <v>926</v>
      </c>
      <c r="L983">
        <v>20</v>
      </c>
      <c r="M983">
        <v>17</v>
      </c>
      <c r="N983">
        <v>5</v>
      </c>
      <c r="O983">
        <f>StoreData!$N983*StoreData!$L983</f>
        <v>100</v>
      </c>
      <c r="P983">
        <f>StoreData!$N983*StoreData!$M983</f>
        <v>85</v>
      </c>
      <c r="Q983">
        <f>StoreData!$O983-StoreData!$P983</f>
        <v>15</v>
      </c>
      <c r="R983">
        <f>MONTH(StoreData!$B983)</f>
        <v>8</v>
      </c>
      <c r="S983" t="str">
        <f>IF(StoreData!$R983=9,"August","Sept")</f>
        <v>Sept</v>
      </c>
    </row>
    <row r="984" spans="1:19" x14ac:dyDescent="0.3">
      <c r="A984">
        <v>88065566337</v>
      </c>
      <c r="B984">
        <v>44052</v>
      </c>
      <c r="C984" t="s">
        <v>900</v>
      </c>
      <c r="D984" t="s">
        <v>1146</v>
      </c>
      <c r="E984" t="s">
        <v>72</v>
      </c>
      <c r="F984" t="s">
        <v>38</v>
      </c>
      <c r="G984" t="s">
        <v>955</v>
      </c>
      <c r="H984" t="s">
        <v>39</v>
      </c>
      <c r="I984" t="s">
        <v>40</v>
      </c>
      <c r="J984" t="s">
        <v>917</v>
      </c>
      <c r="K984" t="s">
        <v>926</v>
      </c>
      <c r="L984">
        <v>12</v>
      </c>
      <c r="M984">
        <v>9</v>
      </c>
      <c r="N984">
        <v>6</v>
      </c>
      <c r="O984">
        <f>StoreData!$N984*StoreData!$L984</f>
        <v>72</v>
      </c>
      <c r="P984">
        <f>StoreData!$N984*StoreData!$M984</f>
        <v>54</v>
      </c>
      <c r="Q984">
        <f>StoreData!$O984-StoreData!$P984</f>
        <v>18</v>
      </c>
      <c r="R984">
        <f>MONTH(StoreData!$B984)</f>
        <v>8</v>
      </c>
      <c r="S984" t="str">
        <f>IF(StoreData!$R984=9,"August","Sept")</f>
        <v>Sept</v>
      </c>
    </row>
    <row r="985" spans="1:19" x14ac:dyDescent="0.3">
      <c r="A985">
        <v>88065566338</v>
      </c>
      <c r="B985">
        <v>44051</v>
      </c>
      <c r="C985" t="s">
        <v>901</v>
      </c>
      <c r="D985" t="s">
        <v>1146</v>
      </c>
      <c r="E985" t="s">
        <v>16</v>
      </c>
      <c r="F985" t="s">
        <v>42</v>
      </c>
      <c r="G985" t="s">
        <v>955</v>
      </c>
      <c r="H985" t="s">
        <v>43</v>
      </c>
      <c r="I985" t="s">
        <v>40</v>
      </c>
      <c r="J985" t="s">
        <v>933</v>
      </c>
      <c r="K985" t="s">
        <v>941</v>
      </c>
      <c r="L985">
        <v>12</v>
      </c>
      <c r="M985">
        <v>9</v>
      </c>
      <c r="N985">
        <v>7</v>
      </c>
      <c r="O985">
        <f>StoreData!$N985*StoreData!$L985</f>
        <v>84</v>
      </c>
      <c r="P985">
        <f>StoreData!$N985*StoreData!$M985</f>
        <v>63</v>
      </c>
      <c r="Q985">
        <f>StoreData!$O985-StoreData!$P985</f>
        <v>21</v>
      </c>
      <c r="R985">
        <f>MONTH(StoreData!$B985)</f>
        <v>8</v>
      </c>
      <c r="S985" t="str">
        <f>IF(StoreData!$R985=9,"August","Sept")</f>
        <v>Sept</v>
      </c>
    </row>
    <row r="986" spans="1:19" x14ac:dyDescent="0.3">
      <c r="A986">
        <v>88065566339</v>
      </c>
      <c r="B986">
        <v>44051</v>
      </c>
      <c r="C986" t="s">
        <v>902</v>
      </c>
      <c r="D986" t="s">
        <v>1146</v>
      </c>
      <c r="E986" t="s">
        <v>15</v>
      </c>
      <c r="F986" t="s">
        <v>45</v>
      </c>
      <c r="G986" t="s">
        <v>955</v>
      </c>
      <c r="H986" t="s">
        <v>46</v>
      </c>
      <c r="I986" t="s">
        <v>40</v>
      </c>
      <c r="J986" t="s">
        <v>934</v>
      </c>
      <c r="K986" t="s">
        <v>941</v>
      </c>
      <c r="L986">
        <v>18</v>
      </c>
      <c r="M986">
        <v>15</v>
      </c>
      <c r="N986">
        <v>11</v>
      </c>
      <c r="O986">
        <f>StoreData!$N986*StoreData!$L986</f>
        <v>198</v>
      </c>
      <c r="P986">
        <f>StoreData!$N986*StoreData!$M986</f>
        <v>165</v>
      </c>
      <c r="Q986">
        <f>StoreData!$O986-StoreData!$P986</f>
        <v>33</v>
      </c>
      <c r="R986">
        <f>MONTH(StoreData!$B986)</f>
        <v>8</v>
      </c>
      <c r="S986" t="str">
        <f>IF(StoreData!$R986=9,"August","Sept")</f>
        <v>Sept</v>
      </c>
    </row>
    <row r="987" spans="1:19" x14ac:dyDescent="0.3">
      <c r="A987">
        <v>88065566340</v>
      </c>
      <c r="B987">
        <v>44052</v>
      </c>
      <c r="C987" t="s">
        <v>970</v>
      </c>
      <c r="D987" t="s">
        <v>1146</v>
      </c>
      <c r="E987" t="s">
        <v>16</v>
      </c>
      <c r="F987" t="s">
        <v>48</v>
      </c>
      <c r="G987" t="s">
        <v>955</v>
      </c>
      <c r="H987" t="s">
        <v>49</v>
      </c>
      <c r="I987" t="s">
        <v>40</v>
      </c>
      <c r="J987" t="s">
        <v>918</v>
      </c>
      <c r="K987" t="s">
        <v>926</v>
      </c>
      <c r="L987">
        <v>10</v>
      </c>
      <c r="M987">
        <v>7</v>
      </c>
      <c r="N987">
        <v>2</v>
      </c>
      <c r="O987">
        <f>StoreData!$N987*StoreData!$L987</f>
        <v>20</v>
      </c>
      <c r="P987">
        <f>StoreData!$N987*StoreData!$M987</f>
        <v>14</v>
      </c>
      <c r="Q987">
        <f>StoreData!$O987-StoreData!$P987</f>
        <v>6</v>
      </c>
      <c r="R987">
        <f>MONTH(StoreData!$B987)</f>
        <v>8</v>
      </c>
      <c r="S987" t="str">
        <f>IF(StoreData!$R987=9,"August","Sept")</f>
        <v>Sept</v>
      </c>
    </row>
    <row r="988" spans="1:19" x14ac:dyDescent="0.3">
      <c r="A988">
        <v>88065566341</v>
      </c>
      <c r="B988">
        <v>44053</v>
      </c>
      <c r="C988" t="s">
        <v>971</v>
      </c>
      <c r="D988" t="s">
        <v>1145</v>
      </c>
      <c r="E988" t="s">
        <v>66</v>
      </c>
      <c r="F988" t="s">
        <v>38</v>
      </c>
      <c r="G988" t="s">
        <v>955</v>
      </c>
      <c r="H988" t="s">
        <v>39</v>
      </c>
      <c r="I988" t="s">
        <v>40</v>
      </c>
      <c r="J988" t="s">
        <v>919</v>
      </c>
      <c r="K988" t="s">
        <v>926</v>
      </c>
      <c r="L988">
        <v>15</v>
      </c>
      <c r="M988">
        <v>12</v>
      </c>
      <c r="N988">
        <v>3</v>
      </c>
      <c r="O988">
        <f>StoreData!$N988*StoreData!$L988</f>
        <v>45</v>
      </c>
      <c r="P988">
        <f>StoreData!$N988*StoreData!$M988</f>
        <v>36</v>
      </c>
      <c r="Q988">
        <f>StoreData!$O988-StoreData!$P988</f>
        <v>9</v>
      </c>
      <c r="R988">
        <f>MONTH(StoreData!$B988)</f>
        <v>8</v>
      </c>
      <c r="S988" t="str">
        <f>IF(StoreData!$R988=9,"August","Sept")</f>
        <v>Sept</v>
      </c>
    </row>
    <row r="989" spans="1:19" x14ac:dyDescent="0.3">
      <c r="A989">
        <v>88065566342</v>
      </c>
      <c r="B989">
        <v>44054</v>
      </c>
      <c r="C989" t="s">
        <v>972</v>
      </c>
      <c r="D989" t="s">
        <v>1146</v>
      </c>
      <c r="E989" t="s">
        <v>68</v>
      </c>
      <c r="F989" t="s">
        <v>42</v>
      </c>
      <c r="G989" t="s">
        <v>955</v>
      </c>
      <c r="H989" t="s">
        <v>43</v>
      </c>
      <c r="I989" t="s">
        <v>40</v>
      </c>
      <c r="J989" t="s">
        <v>920</v>
      </c>
      <c r="K989" t="s">
        <v>926</v>
      </c>
      <c r="L989">
        <v>15</v>
      </c>
      <c r="M989">
        <v>12</v>
      </c>
      <c r="N989">
        <v>5</v>
      </c>
      <c r="O989">
        <f>StoreData!$N989*StoreData!$L989</f>
        <v>75</v>
      </c>
      <c r="P989">
        <f>StoreData!$N989*StoreData!$M989</f>
        <v>60</v>
      </c>
      <c r="Q989">
        <f>StoreData!$O989-StoreData!$P989</f>
        <v>15</v>
      </c>
      <c r="R989">
        <f>MONTH(StoreData!$B989)</f>
        <v>8</v>
      </c>
      <c r="S989" t="str">
        <f>IF(StoreData!$R989=9,"August","Sept")</f>
        <v>Sept</v>
      </c>
    </row>
    <row r="990" spans="1:19" x14ac:dyDescent="0.3">
      <c r="A990">
        <v>88065566343</v>
      </c>
      <c r="B990">
        <v>44055</v>
      </c>
      <c r="C990" t="s">
        <v>973</v>
      </c>
      <c r="D990" t="s">
        <v>1145</v>
      </c>
      <c r="E990" t="s">
        <v>70</v>
      </c>
      <c r="F990" t="s">
        <v>38</v>
      </c>
      <c r="G990" t="s">
        <v>955</v>
      </c>
      <c r="H990" t="s">
        <v>39</v>
      </c>
      <c r="I990" t="s">
        <v>40</v>
      </c>
      <c r="J990" t="s">
        <v>935</v>
      </c>
      <c r="K990" t="s">
        <v>941</v>
      </c>
      <c r="L990">
        <v>23</v>
      </c>
      <c r="M990">
        <v>20</v>
      </c>
      <c r="N990">
        <v>2</v>
      </c>
      <c r="O990">
        <f>StoreData!$N990*StoreData!$L990</f>
        <v>46</v>
      </c>
      <c r="P990">
        <f>StoreData!$N990*StoreData!$M990</f>
        <v>40</v>
      </c>
      <c r="Q990">
        <f>StoreData!$O990-StoreData!$P990</f>
        <v>6</v>
      </c>
      <c r="R990">
        <f>MONTH(StoreData!$B990)</f>
        <v>8</v>
      </c>
      <c r="S990" t="str">
        <f>IF(StoreData!$R990=9,"August","Sept")</f>
        <v>Sept</v>
      </c>
    </row>
    <row r="991" spans="1:19" x14ac:dyDescent="0.3">
      <c r="A991">
        <v>88065566344</v>
      </c>
      <c r="B991">
        <v>44056</v>
      </c>
      <c r="C991" t="s">
        <v>974</v>
      </c>
      <c r="D991" t="s">
        <v>1146</v>
      </c>
      <c r="E991" t="s">
        <v>72</v>
      </c>
      <c r="F991" t="s">
        <v>42</v>
      </c>
      <c r="G991" t="s">
        <v>955</v>
      </c>
      <c r="H991" t="s">
        <v>43</v>
      </c>
      <c r="I991" t="s">
        <v>40</v>
      </c>
      <c r="J991" t="s">
        <v>936</v>
      </c>
      <c r="K991" t="s">
        <v>941</v>
      </c>
      <c r="L991">
        <v>9</v>
      </c>
      <c r="M991">
        <v>6</v>
      </c>
      <c r="N991">
        <v>9</v>
      </c>
      <c r="O991">
        <f>StoreData!$N991*StoreData!$L991</f>
        <v>81</v>
      </c>
      <c r="P991">
        <f>StoreData!$N991*StoreData!$M991</f>
        <v>54</v>
      </c>
      <c r="Q991">
        <f>StoreData!$O991-StoreData!$P991</f>
        <v>27</v>
      </c>
      <c r="R991">
        <f>MONTH(StoreData!$B991)</f>
        <v>8</v>
      </c>
      <c r="S991" t="str">
        <f>IF(StoreData!$R991=9,"August","Sept")</f>
        <v>Sept</v>
      </c>
    </row>
    <row r="992" spans="1:19" x14ac:dyDescent="0.3">
      <c r="A992">
        <v>88065566345</v>
      </c>
      <c r="B992">
        <v>44057</v>
      </c>
      <c r="C992" t="s">
        <v>975</v>
      </c>
      <c r="D992" t="s">
        <v>1146</v>
      </c>
      <c r="E992" t="s">
        <v>74</v>
      </c>
      <c r="F992" t="s">
        <v>38</v>
      </c>
      <c r="G992" t="s">
        <v>955</v>
      </c>
      <c r="H992" t="s">
        <v>39</v>
      </c>
      <c r="I992" t="s">
        <v>40</v>
      </c>
      <c r="J992" t="s">
        <v>937</v>
      </c>
      <c r="K992" t="s">
        <v>941</v>
      </c>
      <c r="L992">
        <v>18</v>
      </c>
      <c r="M992">
        <v>15</v>
      </c>
      <c r="N992">
        <v>6</v>
      </c>
      <c r="O992">
        <f>StoreData!$N992*StoreData!$L992</f>
        <v>108</v>
      </c>
      <c r="P992">
        <f>StoreData!$N992*StoreData!$M992</f>
        <v>90</v>
      </c>
      <c r="Q992">
        <f>StoreData!$O992-StoreData!$P992</f>
        <v>18</v>
      </c>
      <c r="R992">
        <f>MONTH(StoreData!$B992)</f>
        <v>8</v>
      </c>
      <c r="S992" t="str">
        <f>IF(StoreData!$R992=9,"August","Sept")</f>
        <v>Sept</v>
      </c>
    </row>
    <row r="993" spans="1:19" x14ac:dyDescent="0.3">
      <c r="A993">
        <v>88065566346</v>
      </c>
      <c r="B993">
        <v>44058</v>
      </c>
      <c r="C993" t="s">
        <v>976</v>
      </c>
      <c r="D993" t="s">
        <v>1145</v>
      </c>
      <c r="E993" t="s">
        <v>76</v>
      </c>
      <c r="F993" t="s">
        <v>42</v>
      </c>
      <c r="G993" t="s">
        <v>955</v>
      </c>
      <c r="H993" t="s">
        <v>43</v>
      </c>
      <c r="I993" t="s">
        <v>40</v>
      </c>
      <c r="J993" t="s">
        <v>925</v>
      </c>
      <c r="K993" t="s">
        <v>926</v>
      </c>
      <c r="L993">
        <v>14</v>
      </c>
      <c r="M993">
        <v>11</v>
      </c>
      <c r="N993">
        <v>9</v>
      </c>
      <c r="O993">
        <f>StoreData!$N993*StoreData!$L993</f>
        <v>126</v>
      </c>
      <c r="P993">
        <f>StoreData!$N993*StoreData!$M993</f>
        <v>99</v>
      </c>
      <c r="Q993">
        <f>StoreData!$O993-StoreData!$P993</f>
        <v>27</v>
      </c>
      <c r="R993">
        <f>MONTH(StoreData!$B993)</f>
        <v>8</v>
      </c>
      <c r="S993" t="str">
        <f>IF(StoreData!$R993=9,"August","Sept")</f>
        <v>Sept</v>
      </c>
    </row>
    <row r="994" spans="1:19" x14ac:dyDescent="0.3">
      <c r="A994">
        <v>88065566347</v>
      </c>
      <c r="B994">
        <v>44062</v>
      </c>
      <c r="C994" t="s">
        <v>977</v>
      </c>
      <c r="D994" t="s">
        <v>1145</v>
      </c>
      <c r="E994" t="s">
        <v>78</v>
      </c>
      <c r="F994" t="s">
        <v>38</v>
      </c>
      <c r="G994" t="s">
        <v>955</v>
      </c>
      <c r="H994" t="s">
        <v>39</v>
      </c>
      <c r="I994" t="s">
        <v>40</v>
      </c>
      <c r="J994" t="s">
        <v>938</v>
      </c>
      <c r="K994" t="s">
        <v>926</v>
      </c>
      <c r="L994">
        <v>30</v>
      </c>
      <c r="M994">
        <v>27</v>
      </c>
      <c r="N994">
        <v>10</v>
      </c>
      <c r="O994">
        <f>StoreData!$N994*StoreData!$L994</f>
        <v>300</v>
      </c>
      <c r="P994">
        <f>StoreData!$N994*StoreData!$M994</f>
        <v>270</v>
      </c>
      <c r="Q994">
        <f>StoreData!$O994-StoreData!$P994</f>
        <v>30</v>
      </c>
      <c r="R994">
        <f>MONTH(StoreData!$B994)</f>
        <v>8</v>
      </c>
      <c r="S994" t="str">
        <f>IF(StoreData!$R994=9,"August","Sept")</f>
        <v>Sept</v>
      </c>
    </row>
    <row r="995" spans="1:19" x14ac:dyDescent="0.3">
      <c r="A995">
        <v>88065566348</v>
      </c>
      <c r="B995">
        <v>44061</v>
      </c>
      <c r="C995" t="s">
        <v>978</v>
      </c>
      <c r="D995" t="s">
        <v>1146</v>
      </c>
      <c r="E995" t="s">
        <v>80</v>
      </c>
      <c r="F995" t="s">
        <v>42</v>
      </c>
      <c r="G995" t="s">
        <v>955</v>
      </c>
      <c r="H995" t="s">
        <v>43</v>
      </c>
      <c r="I995" t="s">
        <v>40</v>
      </c>
      <c r="J995" t="s">
        <v>939</v>
      </c>
      <c r="K995" t="s">
        <v>926</v>
      </c>
      <c r="L995">
        <v>16</v>
      </c>
      <c r="M995">
        <v>13</v>
      </c>
      <c r="N995">
        <v>3</v>
      </c>
      <c r="O995">
        <f>StoreData!$N995*StoreData!$L995</f>
        <v>48</v>
      </c>
      <c r="P995">
        <f>StoreData!$N995*StoreData!$M995</f>
        <v>39</v>
      </c>
      <c r="Q995">
        <f>StoreData!$O995-StoreData!$P995</f>
        <v>9</v>
      </c>
      <c r="R995">
        <f>MONTH(StoreData!$B995)</f>
        <v>8</v>
      </c>
      <c r="S995" t="str">
        <f>IF(StoreData!$R995=9,"August","Sept")</f>
        <v>Sept</v>
      </c>
    </row>
    <row r="996" spans="1:19" x14ac:dyDescent="0.3">
      <c r="A996">
        <v>88065566349</v>
      </c>
      <c r="B996">
        <v>44061</v>
      </c>
      <c r="C996" t="s">
        <v>979</v>
      </c>
      <c r="D996" t="s">
        <v>1146</v>
      </c>
      <c r="E996" t="s">
        <v>82</v>
      </c>
      <c r="F996" t="s">
        <v>38</v>
      </c>
      <c r="G996" t="s">
        <v>955</v>
      </c>
      <c r="H996" t="s">
        <v>39</v>
      </c>
      <c r="I996" t="s">
        <v>40</v>
      </c>
      <c r="J996" t="s">
        <v>908</v>
      </c>
      <c r="K996" t="s">
        <v>926</v>
      </c>
      <c r="L996">
        <v>52</v>
      </c>
      <c r="M996">
        <v>49</v>
      </c>
      <c r="N996">
        <v>4</v>
      </c>
      <c r="O996">
        <f>StoreData!$N996*StoreData!$L996</f>
        <v>208</v>
      </c>
      <c r="P996">
        <f>StoreData!$N996*StoreData!$M996</f>
        <v>196</v>
      </c>
      <c r="Q996">
        <f>StoreData!$O996-StoreData!$P996</f>
        <v>12</v>
      </c>
      <c r="R996">
        <f>MONTH(StoreData!$B996)</f>
        <v>8</v>
      </c>
      <c r="S996" t="str">
        <f>IF(StoreData!$R996=9,"August","Sept")</f>
        <v>Sept</v>
      </c>
    </row>
    <row r="997" spans="1:19" x14ac:dyDescent="0.3">
      <c r="A997">
        <v>88065566350</v>
      </c>
      <c r="B997">
        <v>44062</v>
      </c>
      <c r="C997" t="s">
        <v>980</v>
      </c>
      <c r="D997" t="s">
        <v>1146</v>
      </c>
      <c r="E997" t="s">
        <v>84</v>
      </c>
      <c r="F997" t="s">
        <v>42</v>
      </c>
      <c r="G997" t="s">
        <v>955</v>
      </c>
      <c r="H997" t="s">
        <v>43</v>
      </c>
      <c r="I997" t="s">
        <v>40</v>
      </c>
      <c r="J997" t="s">
        <v>909</v>
      </c>
      <c r="K997" t="s">
        <v>926</v>
      </c>
      <c r="L997">
        <v>14</v>
      </c>
      <c r="M997">
        <v>11</v>
      </c>
      <c r="N997">
        <v>5</v>
      </c>
      <c r="O997">
        <f>StoreData!$N997*StoreData!$L997</f>
        <v>70</v>
      </c>
      <c r="P997">
        <f>StoreData!$N997*StoreData!$M997</f>
        <v>55</v>
      </c>
      <c r="Q997">
        <f>StoreData!$O997-StoreData!$P997</f>
        <v>15</v>
      </c>
      <c r="R997">
        <f>MONTH(StoreData!$B997)</f>
        <v>8</v>
      </c>
      <c r="S997" t="str">
        <f>IF(StoreData!$R997=9,"August","Sept")</f>
        <v>Sept</v>
      </c>
    </row>
    <row r="998" spans="1:19" x14ac:dyDescent="0.3">
      <c r="A998">
        <v>88065566351</v>
      </c>
      <c r="B998">
        <v>44063</v>
      </c>
      <c r="C998" t="s">
        <v>900</v>
      </c>
      <c r="D998" t="s">
        <v>1146</v>
      </c>
      <c r="E998" t="s">
        <v>72</v>
      </c>
      <c r="F998" t="s">
        <v>38</v>
      </c>
      <c r="G998" t="s">
        <v>955</v>
      </c>
      <c r="H998" t="s">
        <v>39</v>
      </c>
      <c r="I998" t="s">
        <v>40</v>
      </c>
      <c r="J998" t="s">
        <v>910</v>
      </c>
      <c r="K998" t="s">
        <v>926</v>
      </c>
      <c r="L998">
        <v>6</v>
      </c>
      <c r="M998">
        <v>3</v>
      </c>
      <c r="N998">
        <v>6</v>
      </c>
      <c r="O998">
        <f>StoreData!$N998*StoreData!$L998</f>
        <v>36</v>
      </c>
      <c r="P998">
        <f>StoreData!$N998*StoreData!$M998</f>
        <v>18</v>
      </c>
      <c r="Q998">
        <f>StoreData!$O998-StoreData!$P998</f>
        <v>18</v>
      </c>
      <c r="R998">
        <f>MONTH(StoreData!$B998)</f>
        <v>8</v>
      </c>
      <c r="S998" t="str">
        <f>IF(StoreData!$R998=9,"August","Sept")</f>
        <v>Sept</v>
      </c>
    </row>
    <row r="999" spans="1:19" x14ac:dyDescent="0.3">
      <c r="A999">
        <v>88065566352</v>
      </c>
      <c r="B999">
        <v>44064</v>
      </c>
      <c r="C999" t="s">
        <v>901</v>
      </c>
      <c r="D999" t="s">
        <v>1146</v>
      </c>
      <c r="E999" t="s">
        <v>16</v>
      </c>
      <c r="F999" t="s">
        <v>42</v>
      </c>
      <c r="G999" t="s">
        <v>955</v>
      </c>
      <c r="H999" t="s">
        <v>43</v>
      </c>
      <c r="I999" t="s">
        <v>40</v>
      </c>
      <c r="J999" t="s">
        <v>911</v>
      </c>
      <c r="K999" t="s">
        <v>926</v>
      </c>
      <c r="L999">
        <v>13</v>
      </c>
      <c r="M999">
        <v>10</v>
      </c>
      <c r="N999">
        <v>3</v>
      </c>
      <c r="O999">
        <f>StoreData!$N999*StoreData!$L999</f>
        <v>39</v>
      </c>
      <c r="P999">
        <f>StoreData!$N999*StoreData!$M999</f>
        <v>30</v>
      </c>
      <c r="Q999">
        <f>StoreData!$O999-StoreData!$P999</f>
        <v>9</v>
      </c>
      <c r="R999">
        <f>MONTH(StoreData!$B999)</f>
        <v>8</v>
      </c>
      <c r="S999" t="str">
        <f>IF(StoreData!$R999=9,"August","Sept")</f>
        <v>Sept</v>
      </c>
    </row>
    <row r="1000" spans="1:19" x14ac:dyDescent="0.3">
      <c r="A1000">
        <v>88065566353</v>
      </c>
      <c r="B1000">
        <v>44065</v>
      </c>
      <c r="C1000" t="s">
        <v>902</v>
      </c>
      <c r="D1000" t="s">
        <v>1146</v>
      </c>
      <c r="E1000" t="s">
        <v>15</v>
      </c>
      <c r="F1000" t="s">
        <v>38</v>
      </c>
      <c r="G1000" t="s">
        <v>955</v>
      </c>
      <c r="H1000" t="s">
        <v>39</v>
      </c>
      <c r="I1000" t="s">
        <v>40</v>
      </c>
      <c r="J1000" t="s">
        <v>912</v>
      </c>
      <c r="K1000" t="s">
        <v>926</v>
      </c>
      <c r="L1000">
        <v>15</v>
      </c>
      <c r="M1000">
        <v>12</v>
      </c>
      <c r="N1000">
        <v>7</v>
      </c>
      <c r="O1000">
        <f>StoreData!$N1000*StoreData!$L1000</f>
        <v>105</v>
      </c>
      <c r="P1000">
        <f>StoreData!$N1000*StoreData!$M1000</f>
        <v>84</v>
      </c>
      <c r="Q1000">
        <f>StoreData!$O1000-StoreData!$P1000</f>
        <v>21</v>
      </c>
      <c r="R1000">
        <f>MONTH(StoreData!$B1000)</f>
        <v>8</v>
      </c>
      <c r="S1000" t="str">
        <f>IF(StoreData!$R1000=9,"August","Sept")</f>
        <v>Sept</v>
      </c>
    </row>
    <row r="1001" spans="1:19" x14ac:dyDescent="0.3">
      <c r="A1001">
        <v>88065566354</v>
      </c>
      <c r="B1001">
        <v>44066</v>
      </c>
      <c r="C1001" t="s">
        <v>981</v>
      </c>
      <c r="D1001" t="s">
        <v>1145</v>
      </c>
      <c r="E1001" t="s">
        <v>92</v>
      </c>
      <c r="F1001" t="s">
        <v>42</v>
      </c>
      <c r="G1001" t="s">
        <v>955</v>
      </c>
      <c r="H1001" t="s">
        <v>43</v>
      </c>
      <c r="I1001" t="s">
        <v>40</v>
      </c>
      <c r="J1001" t="s">
        <v>913</v>
      </c>
      <c r="K1001" t="s">
        <v>926</v>
      </c>
      <c r="L1001">
        <v>20</v>
      </c>
      <c r="M1001">
        <v>17</v>
      </c>
      <c r="N1001">
        <v>5</v>
      </c>
      <c r="O1001">
        <f>StoreData!$N1001*StoreData!$L1001</f>
        <v>100</v>
      </c>
      <c r="P1001">
        <f>StoreData!$N1001*StoreData!$M1001</f>
        <v>85</v>
      </c>
      <c r="Q1001">
        <f>StoreData!$O1001-StoreData!$P1001</f>
        <v>15</v>
      </c>
      <c r="R1001">
        <f>MONTH(StoreData!$B1001)</f>
        <v>8</v>
      </c>
      <c r="S1001" t="str">
        <f>IF(StoreData!$R1001=9,"August","Sept")</f>
        <v>Sept</v>
      </c>
    </row>
    <row r="1002" spans="1:19" x14ac:dyDescent="0.3">
      <c r="A1002">
        <v>88065566355</v>
      </c>
      <c r="B1002">
        <v>44067</v>
      </c>
      <c r="C1002" t="s">
        <v>982</v>
      </c>
      <c r="D1002" t="s">
        <v>1146</v>
      </c>
      <c r="E1002" t="s">
        <v>94</v>
      </c>
      <c r="F1002" t="s">
        <v>38</v>
      </c>
      <c r="G1002" t="s">
        <v>955</v>
      </c>
      <c r="H1002" t="s">
        <v>39</v>
      </c>
      <c r="I1002" t="s">
        <v>40</v>
      </c>
      <c r="J1002" t="s">
        <v>914</v>
      </c>
      <c r="K1002" t="s">
        <v>926</v>
      </c>
      <c r="L1002">
        <v>12</v>
      </c>
      <c r="M1002">
        <v>9</v>
      </c>
      <c r="N1002">
        <v>8</v>
      </c>
      <c r="O1002">
        <f>StoreData!$N1002*StoreData!$L1002</f>
        <v>96</v>
      </c>
      <c r="P1002">
        <f>StoreData!$N1002*StoreData!$M1002</f>
        <v>72</v>
      </c>
      <c r="Q1002">
        <f>StoreData!$O1002-StoreData!$P1002</f>
        <v>24</v>
      </c>
      <c r="R1002">
        <f>MONTH(StoreData!$B1002)</f>
        <v>8</v>
      </c>
      <c r="S1002" t="str">
        <f>IF(StoreData!$R1002=9,"August","Sept")</f>
        <v>Sept</v>
      </c>
    </row>
    <row r="1003" spans="1:19" x14ac:dyDescent="0.3">
      <c r="A1003">
        <v>88065566356</v>
      </c>
      <c r="B1003">
        <v>44068</v>
      </c>
      <c r="C1003" t="s">
        <v>983</v>
      </c>
      <c r="D1003" t="s">
        <v>1146</v>
      </c>
      <c r="E1003" t="s">
        <v>96</v>
      </c>
      <c r="F1003" t="s">
        <v>42</v>
      </c>
      <c r="G1003" t="s">
        <v>955</v>
      </c>
      <c r="H1003" t="s">
        <v>43</v>
      </c>
      <c r="I1003" t="s">
        <v>40</v>
      </c>
      <c r="J1003" t="s">
        <v>915</v>
      </c>
      <c r="K1003" t="s">
        <v>926</v>
      </c>
      <c r="L1003">
        <v>16</v>
      </c>
      <c r="M1003">
        <v>13</v>
      </c>
      <c r="N1003">
        <v>9</v>
      </c>
      <c r="O1003">
        <f>StoreData!$N1003*StoreData!$L1003</f>
        <v>144</v>
      </c>
      <c r="P1003">
        <f>StoreData!$N1003*StoreData!$M1003</f>
        <v>117</v>
      </c>
      <c r="Q1003">
        <f>StoreData!$O1003-StoreData!$P1003</f>
        <v>27</v>
      </c>
      <c r="R1003">
        <f>MONTH(StoreData!$B1003)</f>
        <v>8</v>
      </c>
      <c r="S1003" t="str">
        <f>IF(StoreData!$R1003=9,"August","Sept")</f>
        <v>Sept</v>
      </c>
    </row>
    <row r="1004" spans="1:19" x14ac:dyDescent="0.3">
      <c r="A1004">
        <v>88065566357</v>
      </c>
      <c r="B1004">
        <v>44072</v>
      </c>
      <c r="C1004" t="s">
        <v>984</v>
      </c>
      <c r="D1004" t="s">
        <v>1145</v>
      </c>
      <c r="E1004" t="s">
        <v>16</v>
      </c>
      <c r="F1004" t="s">
        <v>38</v>
      </c>
      <c r="G1004" t="s">
        <v>955</v>
      </c>
      <c r="H1004" t="s">
        <v>39</v>
      </c>
      <c r="I1004" t="s">
        <v>40</v>
      </c>
      <c r="J1004" t="s">
        <v>916</v>
      </c>
      <c r="K1004" t="s">
        <v>926</v>
      </c>
      <c r="L1004">
        <v>20</v>
      </c>
      <c r="M1004">
        <v>17</v>
      </c>
      <c r="N1004">
        <v>2</v>
      </c>
      <c r="O1004">
        <f>StoreData!$N1004*StoreData!$L1004</f>
        <v>40</v>
      </c>
      <c r="P1004">
        <f>StoreData!$N1004*StoreData!$M1004</f>
        <v>34</v>
      </c>
      <c r="Q1004">
        <f>StoreData!$O1004-StoreData!$P1004</f>
        <v>6</v>
      </c>
      <c r="R1004">
        <f>MONTH(StoreData!$B1004)</f>
        <v>8</v>
      </c>
      <c r="S1004" t="str">
        <f>IF(StoreData!$R1004=9,"August","Sept")</f>
        <v>Sept</v>
      </c>
    </row>
    <row r="1005" spans="1:19" x14ac:dyDescent="0.3">
      <c r="A1005">
        <v>88065566358</v>
      </c>
      <c r="B1005">
        <v>44071</v>
      </c>
      <c r="C1005" t="s">
        <v>985</v>
      </c>
      <c r="D1005" t="s">
        <v>1146</v>
      </c>
      <c r="E1005" t="s">
        <v>17</v>
      </c>
      <c r="F1005" t="s">
        <v>42</v>
      </c>
      <c r="G1005" t="s">
        <v>955</v>
      </c>
      <c r="H1005" t="s">
        <v>43</v>
      </c>
      <c r="I1005" t="s">
        <v>40</v>
      </c>
      <c r="J1005" t="s">
        <v>917</v>
      </c>
      <c r="K1005" t="s">
        <v>926</v>
      </c>
      <c r="L1005">
        <v>12</v>
      </c>
      <c r="M1005">
        <v>9</v>
      </c>
      <c r="N1005">
        <v>5</v>
      </c>
      <c r="O1005">
        <f>StoreData!$N1005*StoreData!$L1005</f>
        <v>60</v>
      </c>
      <c r="P1005">
        <f>StoreData!$N1005*StoreData!$M1005</f>
        <v>45</v>
      </c>
      <c r="Q1005">
        <f>StoreData!$O1005-StoreData!$P1005</f>
        <v>15</v>
      </c>
      <c r="R1005">
        <f>MONTH(StoreData!$B1005)</f>
        <v>8</v>
      </c>
      <c r="S1005" t="str">
        <f>IF(StoreData!$R1005=9,"August","Sept")</f>
        <v>Sept</v>
      </c>
    </row>
    <row r="1006" spans="1:19" x14ac:dyDescent="0.3">
      <c r="A1006">
        <v>88065566359</v>
      </c>
      <c r="B1006">
        <v>44071</v>
      </c>
      <c r="C1006" t="s">
        <v>900</v>
      </c>
      <c r="D1006" t="s">
        <v>1146</v>
      </c>
      <c r="E1006" t="s">
        <v>72</v>
      </c>
      <c r="F1006" t="s">
        <v>38</v>
      </c>
      <c r="G1006" t="s">
        <v>955</v>
      </c>
      <c r="H1006" t="s">
        <v>39</v>
      </c>
      <c r="I1006" t="s">
        <v>40</v>
      </c>
      <c r="J1006" t="s">
        <v>918</v>
      </c>
      <c r="K1006" t="s">
        <v>926</v>
      </c>
      <c r="L1006">
        <v>10</v>
      </c>
      <c r="M1006">
        <v>7</v>
      </c>
      <c r="N1006">
        <v>7</v>
      </c>
      <c r="O1006">
        <f>StoreData!$N1006*StoreData!$L1006</f>
        <v>70</v>
      </c>
      <c r="P1006">
        <f>StoreData!$N1006*StoreData!$M1006</f>
        <v>49</v>
      </c>
      <c r="Q1006">
        <f>StoreData!$O1006-StoreData!$P1006</f>
        <v>21</v>
      </c>
      <c r="R1006">
        <f>MONTH(StoreData!$B1006)</f>
        <v>8</v>
      </c>
      <c r="S1006" t="str">
        <f>IF(StoreData!$R1006=9,"August","Sept")</f>
        <v>Sept</v>
      </c>
    </row>
    <row r="1007" spans="1:19" x14ac:dyDescent="0.3">
      <c r="A1007">
        <v>88065566360</v>
      </c>
      <c r="B1007">
        <v>44072</v>
      </c>
      <c r="C1007" t="s">
        <v>901</v>
      </c>
      <c r="D1007" t="s">
        <v>1146</v>
      </c>
      <c r="E1007" t="s">
        <v>16</v>
      </c>
      <c r="F1007" t="s">
        <v>42</v>
      </c>
      <c r="G1007" t="s">
        <v>955</v>
      </c>
      <c r="H1007" t="s">
        <v>43</v>
      </c>
      <c r="I1007" t="s">
        <v>40</v>
      </c>
      <c r="J1007" t="s">
        <v>919</v>
      </c>
      <c r="K1007" t="s">
        <v>926</v>
      </c>
      <c r="L1007">
        <v>15</v>
      </c>
      <c r="M1007">
        <v>12</v>
      </c>
      <c r="N1007">
        <v>7</v>
      </c>
      <c r="O1007">
        <f>StoreData!$N1007*StoreData!$L1007</f>
        <v>105</v>
      </c>
      <c r="P1007">
        <f>StoreData!$N1007*StoreData!$M1007</f>
        <v>84</v>
      </c>
      <c r="Q1007">
        <f>StoreData!$O1007-StoreData!$P1007</f>
        <v>21</v>
      </c>
      <c r="R1007">
        <f>MONTH(StoreData!$B1007)</f>
        <v>8</v>
      </c>
      <c r="S1007" t="str">
        <f>IF(StoreData!$R1007=9,"August","Sept")</f>
        <v>Sept</v>
      </c>
    </row>
    <row r="1008" spans="1:19" x14ac:dyDescent="0.3">
      <c r="A1008">
        <v>88065566361</v>
      </c>
      <c r="B1008">
        <v>44073</v>
      </c>
      <c r="C1008" t="s">
        <v>902</v>
      </c>
      <c r="D1008" t="s">
        <v>1146</v>
      </c>
      <c r="E1008" t="s">
        <v>15</v>
      </c>
      <c r="F1008" t="s">
        <v>38</v>
      </c>
      <c r="G1008" t="s">
        <v>955</v>
      </c>
      <c r="H1008" t="s">
        <v>39</v>
      </c>
      <c r="I1008" t="s">
        <v>40</v>
      </c>
      <c r="J1008" t="s">
        <v>920</v>
      </c>
      <c r="K1008" t="s">
        <v>926</v>
      </c>
      <c r="L1008">
        <v>15</v>
      </c>
      <c r="M1008">
        <v>12</v>
      </c>
      <c r="N1008">
        <v>15</v>
      </c>
      <c r="O1008">
        <f>StoreData!$N1008*StoreData!$L1008</f>
        <v>225</v>
      </c>
      <c r="P1008">
        <f>StoreData!$N1008*StoreData!$M1008</f>
        <v>180</v>
      </c>
      <c r="Q1008">
        <f>StoreData!$O1008-StoreData!$P1008</f>
        <v>45</v>
      </c>
      <c r="R1008">
        <f>MONTH(StoreData!$B1008)</f>
        <v>8</v>
      </c>
      <c r="S1008" t="str">
        <f>IF(StoreData!$R1008=9,"August","Sept")</f>
        <v>Sept</v>
      </c>
    </row>
    <row r="1009" spans="1:19" x14ac:dyDescent="0.3">
      <c r="A1009">
        <v>88065566362</v>
      </c>
      <c r="B1009">
        <v>44074</v>
      </c>
      <c r="C1009" t="s">
        <v>986</v>
      </c>
      <c r="D1009" t="s">
        <v>1146</v>
      </c>
      <c r="E1009" t="s">
        <v>1</v>
      </c>
      <c r="F1009" t="s">
        <v>42</v>
      </c>
      <c r="G1009" t="s">
        <v>955</v>
      </c>
      <c r="H1009" t="s">
        <v>43</v>
      </c>
      <c r="I1009" t="s">
        <v>40</v>
      </c>
      <c r="J1009" t="s">
        <v>921</v>
      </c>
      <c r="K1009" t="s">
        <v>926</v>
      </c>
      <c r="L1009">
        <v>20</v>
      </c>
      <c r="M1009">
        <v>17</v>
      </c>
      <c r="N1009">
        <v>3</v>
      </c>
      <c r="O1009">
        <f>StoreData!$N1009*StoreData!$L1009</f>
        <v>60</v>
      </c>
      <c r="P1009">
        <f>StoreData!$N1009*StoreData!$M1009</f>
        <v>51</v>
      </c>
      <c r="Q1009">
        <f>StoreData!$O1009-StoreData!$P1009</f>
        <v>9</v>
      </c>
      <c r="R1009">
        <f>MONTH(StoreData!$B1009)</f>
        <v>8</v>
      </c>
      <c r="S1009" t="str">
        <f>IF(StoreData!$R1009=9,"August","Sept")</f>
        <v>Sept</v>
      </c>
    </row>
    <row r="1010" spans="1:19" x14ac:dyDescent="0.3">
      <c r="A1010">
        <v>88065566363</v>
      </c>
      <c r="B1010">
        <v>44044</v>
      </c>
      <c r="C1010" t="s">
        <v>987</v>
      </c>
      <c r="D1010" t="s">
        <v>1146</v>
      </c>
      <c r="E1010" t="s">
        <v>2</v>
      </c>
      <c r="F1010" t="s">
        <v>38</v>
      </c>
      <c r="G1010" t="s">
        <v>955</v>
      </c>
      <c r="H1010" t="s">
        <v>39</v>
      </c>
      <c r="I1010" t="s">
        <v>104</v>
      </c>
      <c r="J1010" t="s">
        <v>922</v>
      </c>
      <c r="K1010" t="s">
        <v>926</v>
      </c>
      <c r="L1010">
        <v>12</v>
      </c>
      <c r="M1010">
        <v>9</v>
      </c>
      <c r="N1010">
        <v>6</v>
      </c>
      <c r="O1010">
        <f>StoreData!$N1010*StoreData!$L1010</f>
        <v>72</v>
      </c>
      <c r="P1010">
        <f>StoreData!$N1010*StoreData!$M1010</f>
        <v>54</v>
      </c>
      <c r="Q1010">
        <f>StoreData!$O1010-StoreData!$P1010</f>
        <v>18</v>
      </c>
      <c r="R1010">
        <f>MONTH(StoreData!$B1010)</f>
        <v>8</v>
      </c>
      <c r="S1010" t="str">
        <f>IF(StoreData!$R1010=9,"August","Sept")</f>
        <v>Sept</v>
      </c>
    </row>
    <row r="1011" spans="1:19" x14ac:dyDescent="0.3">
      <c r="A1011">
        <v>88065566364</v>
      </c>
      <c r="B1011">
        <v>44045</v>
      </c>
      <c r="C1011" t="s">
        <v>988</v>
      </c>
      <c r="D1011" t="s">
        <v>1145</v>
      </c>
      <c r="E1011" t="s">
        <v>3</v>
      </c>
      <c r="F1011" t="s">
        <v>42</v>
      </c>
      <c r="G1011" t="s">
        <v>955</v>
      </c>
      <c r="H1011" t="s">
        <v>43</v>
      </c>
      <c r="I1011" t="s">
        <v>104</v>
      </c>
      <c r="J1011" t="s">
        <v>923</v>
      </c>
      <c r="K1011" t="s">
        <v>926</v>
      </c>
      <c r="L1011">
        <v>13</v>
      </c>
      <c r="M1011">
        <v>10</v>
      </c>
      <c r="N1011">
        <v>10</v>
      </c>
      <c r="O1011">
        <f>StoreData!$N1011*StoreData!$L1011</f>
        <v>130</v>
      </c>
      <c r="P1011">
        <f>StoreData!$N1011*StoreData!$M1011</f>
        <v>100</v>
      </c>
      <c r="Q1011">
        <f>StoreData!$O1011-StoreData!$P1011</f>
        <v>30</v>
      </c>
      <c r="R1011">
        <f>MONTH(StoreData!$B1011)</f>
        <v>8</v>
      </c>
      <c r="S1011" t="str">
        <f>IF(StoreData!$R1011=9,"August","Sept")</f>
        <v>Sept</v>
      </c>
    </row>
    <row r="1012" spans="1:19" x14ac:dyDescent="0.3">
      <c r="A1012">
        <v>88065566365</v>
      </c>
      <c r="B1012">
        <v>44046</v>
      </c>
      <c r="C1012" t="s">
        <v>989</v>
      </c>
      <c r="D1012" t="s">
        <v>1145</v>
      </c>
      <c r="E1012" t="s">
        <v>4</v>
      </c>
      <c r="F1012" t="s">
        <v>38</v>
      </c>
      <c r="G1012" t="s">
        <v>955</v>
      </c>
      <c r="H1012" t="s">
        <v>39</v>
      </c>
      <c r="I1012" t="s">
        <v>104</v>
      </c>
      <c r="J1012" t="s">
        <v>924</v>
      </c>
      <c r="K1012" t="s">
        <v>926</v>
      </c>
      <c r="L1012">
        <v>15</v>
      </c>
      <c r="M1012">
        <v>12</v>
      </c>
      <c r="N1012">
        <v>11</v>
      </c>
      <c r="O1012">
        <f>StoreData!$N1012*StoreData!$L1012</f>
        <v>165</v>
      </c>
      <c r="P1012">
        <f>StoreData!$N1012*StoreData!$M1012</f>
        <v>132</v>
      </c>
      <c r="Q1012">
        <f>StoreData!$O1012-StoreData!$P1012</f>
        <v>33</v>
      </c>
      <c r="R1012">
        <f>MONTH(StoreData!$B1012)</f>
        <v>8</v>
      </c>
      <c r="S1012" t="str">
        <f>IF(StoreData!$R1012=9,"August","Sept")</f>
        <v>Sept</v>
      </c>
    </row>
    <row r="1013" spans="1:19" x14ac:dyDescent="0.3">
      <c r="A1013">
        <v>88065566366</v>
      </c>
      <c r="B1013">
        <v>44047</v>
      </c>
      <c r="C1013" t="s">
        <v>990</v>
      </c>
      <c r="D1013" t="s">
        <v>1145</v>
      </c>
      <c r="E1013" t="s">
        <v>8</v>
      </c>
      <c r="F1013" t="s">
        <v>42</v>
      </c>
      <c r="G1013" t="s">
        <v>955</v>
      </c>
      <c r="H1013" t="s">
        <v>43</v>
      </c>
      <c r="I1013" t="s">
        <v>104</v>
      </c>
      <c r="J1013" t="s">
        <v>925</v>
      </c>
      <c r="K1013" t="s">
        <v>926</v>
      </c>
      <c r="L1013">
        <v>14</v>
      </c>
      <c r="M1013">
        <v>11</v>
      </c>
      <c r="N1013">
        <v>3</v>
      </c>
      <c r="O1013">
        <f>StoreData!$N1013*StoreData!$L1013</f>
        <v>42</v>
      </c>
      <c r="P1013">
        <f>StoreData!$N1013*StoreData!$M1013</f>
        <v>33</v>
      </c>
      <c r="Q1013">
        <f>StoreData!$O1013-StoreData!$P1013</f>
        <v>9</v>
      </c>
      <c r="R1013">
        <f>MONTH(StoreData!$B1013)</f>
        <v>8</v>
      </c>
      <c r="S1013" t="str">
        <f>IF(StoreData!$R1013=9,"August","Sept")</f>
        <v>Sept</v>
      </c>
    </row>
    <row r="1014" spans="1:19" x14ac:dyDescent="0.3">
      <c r="A1014">
        <v>88065566367</v>
      </c>
      <c r="B1014">
        <v>44048</v>
      </c>
      <c r="C1014" t="s">
        <v>991</v>
      </c>
      <c r="D1014" t="s">
        <v>1145</v>
      </c>
      <c r="E1014" t="s">
        <v>9</v>
      </c>
      <c r="F1014" t="s">
        <v>38</v>
      </c>
      <c r="G1014" t="s">
        <v>955</v>
      </c>
      <c r="H1014" t="s">
        <v>39</v>
      </c>
      <c r="I1014" t="s">
        <v>104</v>
      </c>
      <c r="J1014" t="s">
        <v>938</v>
      </c>
      <c r="K1014" t="s">
        <v>926</v>
      </c>
      <c r="L1014">
        <v>30</v>
      </c>
      <c r="M1014">
        <v>27</v>
      </c>
      <c r="N1014">
        <v>1</v>
      </c>
      <c r="O1014">
        <f>StoreData!$N1014*StoreData!$L1014</f>
        <v>30</v>
      </c>
      <c r="P1014">
        <f>StoreData!$N1014*StoreData!$M1014</f>
        <v>27</v>
      </c>
      <c r="Q1014">
        <f>StoreData!$O1014-StoreData!$P1014</f>
        <v>3</v>
      </c>
      <c r="R1014">
        <f>MONTH(StoreData!$B1014)</f>
        <v>8</v>
      </c>
      <c r="S1014" t="str">
        <f>IF(StoreData!$R1014=9,"August","Sept")</f>
        <v>Sept</v>
      </c>
    </row>
    <row r="1015" spans="1:19" x14ac:dyDescent="0.3">
      <c r="A1015">
        <v>88065566368</v>
      </c>
      <c r="B1015">
        <v>44052</v>
      </c>
      <c r="C1015" t="s">
        <v>992</v>
      </c>
      <c r="D1015" t="s">
        <v>1145</v>
      </c>
      <c r="E1015" t="s">
        <v>16</v>
      </c>
      <c r="F1015" t="s">
        <v>42</v>
      </c>
      <c r="G1015" t="s">
        <v>955</v>
      </c>
      <c r="H1015" t="s">
        <v>43</v>
      </c>
      <c r="I1015" t="s">
        <v>104</v>
      </c>
      <c r="J1015" t="s">
        <v>939</v>
      </c>
      <c r="K1015" t="s">
        <v>926</v>
      </c>
      <c r="L1015">
        <v>16</v>
      </c>
      <c r="M1015">
        <v>13</v>
      </c>
      <c r="N1015">
        <v>1</v>
      </c>
      <c r="O1015">
        <f>StoreData!$N1015*StoreData!$L1015</f>
        <v>16</v>
      </c>
      <c r="P1015">
        <f>StoreData!$N1015*StoreData!$M1015</f>
        <v>13</v>
      </c>
      <c r="Q1015">
        <f>StoreData!$O1015-StoreData!$P1015</f>
        <v>3</v>
      </c>
      <c r="R1015">
        <f>MONTH(StoreData!$B1015)</f>
        <v>8</v>
      </c>
      <c r="S1015" t="str">
        <f>IF(StoreData!$R1015=9,"August","Sept")</f>
        <v>Sept</v>
      </c>
    </row>
    <row r="1016" spans="1:19" x14ac:dyDescent="0.3">
      <c r="A1016">
        <v>88065566369</v>
      </c>
      <c r="B1016">
        <v>44051</v>
      </c>
      <c r="C1016" t="s">
        <v>993</v>
      </c>
      <c r="D1016" t="s">
        <v>1145</v>
      </c>
      <c r="E1016" t="s">
        <v>17</v>
      </c>
      <c r="F1016" t="s">
        <v>38</v>
      </c>
      <c r="G1016" t="s">
        <v>955</v>
      </c>
      <c r="H1016" t="s">
        <v>39</v>
      </c>
      <c r="I1016" t="s">
        <v>104</v>
      </c>
      <c r="J1016" t="s">
        <v>927</v>
      </c>
      <c r="K1016" t="s">
        <v>941</v>
      </c>
      <c r="L1016">
        <v>9</v>
      </c>
      <c r="M1016">
        <v>6</v>
      </c>
      <c r="N1016">
        <v>1</v>
      </c>
      <c r="O1016">
        <f>StoreData!$N1016*StoreData!$L1016</f>
        <v>9</v>
      </c>
      <c r="P1016">
        <f>StoreData!$N1016*StoreData!$M1016</f>
        <v>6</v>
      </c>
      <c r="Q1016">
        <f>StoreData!$O1016-StoreData!$P1016</f>
        <v>3</v>
      </c>
      <c r="R1016">
        <f>MONTH(StoreData!$B1016)</f>
        <v>8</v>
      </c>
      <c r="S1016" t="str">
        <f>IF(StoreData!$R1016=9,"August","Sept")</f>
        <v>Sept</v>
      </c>
    </row>
    <row r="1017" spans="1:19" x14ac:dyDescent="0.3">
      <c r="A1017">
        <v>88065566370</v>
      </c>
      <c r="B1017">
        <v>44051</v>
      </c>
      <c r="C1017" t="s">
        <v>900</v>
      </c>
      <c r="D1017" t="s">
        <v>1146</v>
      </c>
      <c r="E1017" t="s">
        <v>72</v>
      </c>
      <c r="F1017" t="s">
        <v>42</v>
      </c>
      <c r="G1017" t="s">
        <v>955</v>
      </c>
      <c r="H1017" t="s">
        <v>43</v>
      </c>
      <c r="I1017" t="s">
        <v>104</v>
      </c>
      <c r="J1017" t="s">
        <v>928</v>
      </c>
      <c r="K1017" t="s">
        <v>941</v>
      </c>
      <c r="L1017">
        <v>5</v>
      </c>
      <c r="M1017">
        <v>2</v>
      </c>
      <c r="N1017">
        <v>3</v>
      </c>
      <c r="O1017">
        <f>StoreData!$N1017*StoreData!$L1017</f>
        <v>15</v>
      </c>
      <c r="P1017">
        <f>StoreData!$N1017*StoreData!$M1017</f>
        <v>6</v>
      </c>
      <c r="Q1017">
        <f>StoreData!$O1017-StoreData!$P1017</f>
        <v>9</v>
      </c>
      <c r="R1017">
        <f>MONTH(StoreData!$B1017)</f>
        <v>8</v>
      </c>
      <c r="S1017" t="str">
        <f>IF(StoreData!$R1017=9,"August","Sept")</f>
        <v>Sept</v>
      </c>
    </row>
    <row r="1018" spans="1:19" x14ac:dyDescent="0.3">
      <c r="A1018">
        <v>88065566371</v>
      </c>
      <c r="B1018">
        <v>44052</v>
      </c>
      <c r="C1018" t="s">
        <v>901</v>
      </c>
      <c r="D1018" t="s">
        <v>1146</v>
      </c>
      <c r="E1018" t="s">
        <v>16</v>
      </c>
      <c r="F1018" t="s">
        <v>38</v>
      </c>
      <c r="G1018" t="s">
        <v>955</v>
      </c>
      <c r="H1018" t="s">
        <v>39</v>
      </c>
      <c r="I1018" t="s">
        <v>104</v>
      </c>
      <c r="J1018" t="s">
        <v>929</v>
      </c>
      <c r="K1018" t="s">
        <v>941</v>
      </c>
      <c r="L1018">
        <v>18</v>
      </c>
      <c r="M1018">
        <v>15</v>
      </c>
      <c r="N1018">
        <v>4</v>
      </c>
      <c r="O1018">
        <f>StoreData!$N1018*StoreData!$L1018</f>
        <v>72</v>
      </c>
      <c r="P1018">
        <f>StoreData!$N1018*StoreData!$M1018</f>
        <v>60</v>
      </c>
      <c r="Q1018">
        <f>StoreData!$O1018-StoreData!$P1018</f>
        <v>12</v>
      </c>
      <c r="R1018">
        <f>MONTH(StoreData!$B1018)</f>
        <v>8</v>
      </c>
      <c r="S1018" t="str">
        <f>IF(StoreData!$R1018=9,"August","Sept")</f>
        <v>Sept</v>
      </c>
    </row>
    <row r="1019" spans="1:19" x14ac:dyDescent="0.3">
      <c r="A1019">
        <v>88065566372</v>
      </c>
      <c r="B1019">
        <v>44053</v>
      </c>
      <c r="C1019" t="s">
        <v>902</v>
      </c>
      <c r="D1019" t="s">
        <v>1146</v>
      </c>
      <c r="E1019" t="s">
        <v>15</v>
      </c>
      <c r="F1019" t="s">
        <v>42</v>
      </c>
      <c r="G1019" t="s">
        <v>955</v>
      </c>
      <c r="H1019" t="s">
        <v>43</v>
      </c>
      <c r="I1019" t="s">
        <v>104</v>
      </c>
      <c r="J1019" t="s">
        <v>930</v>
      </c>
      <c r="K1019" t="s">
        <v>941</v>
      </c>
      <c r="L1019">
        <v>10</v>
      </c>
      <c r="M1019">
        <v>7</v>
      </c>
      <c r="N1019">
        <v>5</v>
      </c>
      <c r="O1019">
        <f>StoreData!$N1019*StoreData!$L1019</f>
        <v>50</v>
      </c>
      <c r="P1019">
        <f>StoreData!$N1019*StoreData!$M1019</f>
        <v>35</v>
      </c>
      <c r="Q1019">
        <f>StoreData!$O1019-StoreData!$P1019</f>
        <v>15</v>
      </c>
      <c r="R1019">
        <f>MONTH(StoreData!$B1019)</f>
        <v>8</v>
      </c>
      <c r="S1019" t="str">
        <f>IF(StoreData!$R1019=9,"August","Sept")</f>
        <v>Sept</v>
      </c>
    </row>
    <row r="1020" spans="1:19" x14ac:dyDescent="0.3">
      <c r="A1020">
        <v>88065566373</v>
      </c>
      <c r="B1020">
        <v>44054</v>
      </c>
      <c r="C1020" t="s">
        <v>994</v>
      </c>
      <c r="D1020" t="s">
        <v>1146</v>
      </c>
      <c r="E1020" t="s">
        <v>11</v>
      </c>
      <c r="F1020" t="s">
        <v>38</v>
      </c>
      <c r="G1020" t="s">
        <v>955</v>
      </c>
      <c r="H1020" t="s">
        <v>39</v>
      </c>
      <c r="I1020" t="s">
        <v>104</v>
      </c>
      <c r="J1020" t="s">
        <v>931</v>
      </c>
      <c r="K1020" t="s">
        <v>941</v>
      </c>
      <c r="L1020">
        <v>20</v>
      </c>
      <c r="M1020">
        <v>17</v>
      </c>
      <c r="N1020">
        <v>6</v>
      </c>
      <c r="O1020">
        <f>StoreData!$N1020*StoreData!$L1020</f>
        <v>120</v>
      </c>
      <c r="P1020">
        <f>StoreData!$N1020*StoreData!$M1020</f>
        <v>102</v>
      </c>
      <c r="Q1020">
        <f>StoreData!$O1020-StoreData!$P1020</f>
        <v>18</v>
      </c>
      <c r="R1020">
        <f>MONTH(StoreData!$B1020)</f>
        <v>8</v>
      </c>
      <c r="S1020" t="str">
        <f>IF(StoreData!$R1020=9,"August","Sept")</f>
        <v>Sept</v>
      </c>
    </row>
    <row r="1021" spans="1:19" x14ac:dyDescent="0.3">
      <c r="A1021">
        <v>88065566374</v>
      </c>
      <c r="B1021">
        <v>44055</v>
      </c>
      <c r="C1021" t="s">
        <v>995</v>
      </c>
      <c r="D1021" t="s">
        <v>1145</v>
      </c>
      <c r="E1021" t="s">
        <v>12</v>
      </c>
      <c r="F1021" t="s">
        <v>42</v>
      </c>
      <c r="G1021" t="s">
        <v>955</v>
      </c>
      <c r="H1021" t="s">
        <v>43</v>
      </c>
      <c r="I1021" t="s">
        <v>104</v>
      </c>
      <c r="J1021" t="s">
        <v>932</v>
      </c>
      <c r="K1021" t="s">
        <v>941</v>
      </c>
      <c r="L1021">
        <v>70</v>
      </c>
      <c r="M1021">
        <v>67</v>
      </c>
      <c r="N1021">
        <v>7</v>
      </c>
      <c r="O1021">
        <f>StoreData!$N1021*StoreData!$L1021</f>
        <v>490</v>
      </c>
      <c r="P1021">
        <f>StoreData!$N1021*StoreData!$M1021</f>
        <v>469</v>
      </c>
      <c r="Q1021">
        <f>StoreData!$O1021-StoreData!$P1021</f>
        <v>21</v>
      </c>
      <c r="R1021">
        <f>MONTH(StoreData!$B1021)</f>
        <v>8</v>
      </c>
      <c r="S1021" t="str">
        <f>IF(StoreData!$R1021=9,"August","Sept")</f>
        <v>Sept</v>
      </c>
    </row>
    <row r="1022" spans="1:19" x14ac:dyDescent="0.3">
      <c r="A1022">
        <v>88065566375</v>
      </c>
      <c r="B1022">
        <v>44056</v>
      </c>
      <c r="C1022" t="s">
        <v>996</v>
      </c>
      <c r="D1022" t="s">
        <v>1146</v>
      </c>
      <c r="E1022" t="s">
        <v>13</v>
      </c>
      <c r="F1022" t="s">
        <v>38</v>
      </c>
      <c r="G1022" t="s">
        <v>955</v>
      </c>
      <c r="H1022" t="s">
        <v>39</v>
      </c>
      <c r="I1022" t="s">
        <v>104</v>
      </c>
      <c r="J1022" t="s">
        <v>940</v>
      </c>
      <c r="K1022" t="s">
        <v>941</v>
      </c>
      <c r="L1022">
        <v>15</v>
      </c>
      <c r="M1022">
        <v>12</v>
      </c>
      <c r="N1022">
        <v>11</v>
      </c>
      <c r="O1022">
        <f>StoreData!$N1022*StoreData!$L1022</f>
        <v>165</v>
      </c>
      <c r="P1022">
        <f>StoreData!$N1022*StoreData!$M1022</f>
        <v>132</v>
      </c>
      <c r="Q1022">
        <f>StoreData!$O1022-StoreData!$P1022</f>
        <v>33</v>
      </c>
      <c r="R1022">
        <f>MONTH(StoreData!$B1022)</f>
        <v>8</v>
      </c>
      <c r="S1022" t="str">
        <f>IF(StoreData!$R1022=9,"August","Sept")</f>
        <v>Sept</v>
      </c>
    </row>
    <row r="1023" spans="1:19" x14ac:dyDescent="0.3">
      <c r="A1023">
        <v>88065566376</v>
      </c>
      <c r="B1023">
        <v>44057</v>
      </c>
      <c r="C1023" t="s">
        <v>997</v>
      </c>
      <c r="D1023" t="s">
        <v>1146</v>
      </c>
      <c r="E1023" t="s">
        <v>14</v>
      </c>
      <c r="F1023" t="s">
        <v>42</v>
      </c>
      <c r="G1023" t="s">
        <v>955</v>
      </c>
      <c r="H1023" t="s">
        <v>43</v>
      </c>
      <c r="I1023" t="s">
        <v>104</v>
      </c>
      <c r="J1023" t="s">
        <v>933</v>
      </c>
      <c r="K1023" t="s">
        <v>941</v>
      </c>
      <c r="L1023">
        <v>12</v>
      </c>
      <c r="M1023">
        <v>9</v>
      </c>
      <c r="N1023">
        <v>2</v>
      </c>
      <c r="O1023">
        <f>StoreData!$N1023*StoreData!$L1023</f>
        <v>24</v>
      </c>
      <c r="P1023">
        <f>StoreData!$N1023*StoreData!$M1023</f>
        <v>18</v>
      </c>
      <c r="Q1023">
        <f>StoreData!$O1023-StoreData!$P1023</f>
        <v>6</v>
      </c>
      <c r="R1023">
        <f>MONTH(StoreData!$B1023)</f>
        <v>8</v>
      </c>
      <c r="S1023" t="str">
        <f>IF(StoreData!$R1023=9,"August","Sept")</f>
        <v>Sept</v>
      </c>
    </row>
    <row r="1024" spans="1:19" x14ac:dyDescent="0.3">
      <c r="A1024">
        <v>88065566377</v>
      </c>
      <c r="B1024">
        <v>44058</v>
      </c>
      <c r="C1024" t="s">
        <v>998</v>
      </c>
      <c r="D1024" t="s">
        <v>1145</v>
      </c>
      <c r="E1024" t="s">
        <v>15</v>
      </c>
      <c r="F1024" t="s">
        <v>38</v>
      </c>
      <c r="G1024" t="s">
        <v>955</v>
      </c>
      <c r="H1024" t="s">
        <v>39</v>
      </c>
      <c r="I1024" t="s">
        <v>104</v>
      </c>
      <c r="J1024" t="s">
        <v>934</v>
      </c>
      <c r="K1024" t="s">
        <v>941</v>
      </c>
      <c r="L1024">
        <v>18</v>
      </c>
      <c r="M1024">
        <v>15</v>
      </c>
      <c r="N1024">
        <v>3</v>
      </c>
      <c r="O1024">
        <f>StoreData!$N1024*StoreData!$L1024</f>
        <v>54</v>
      </c>
      <c r="P1024">
        <f>StoreData!$N1024*StoreData!$M1024</f>
        <v>45</v>
      </c>
      <c r="Q1024">
        <f>StoreData!$O1024-StoreData!$P1024</f>
        <v>9</v>
      </c>
      <c r="R1024">
        <f>MONTH(StoreData!$B1024)</f>
        <v>8</v>
      </c>
      <c r="S1024" t="str">
        <f>IF(StoreData!$R1024=9,"August","Sept")</f>
        <v>Sept</v>
      </c>
    </row>
    <row r="1025" spans="1:19" x14ac:dyDescent="0.3">
      <c r="A1025">
        <v>88065566378</v>
      </c>
      <c r="B1025">
        <v>44062</v>
      </c>
      <c r="C1025" t="s">
        <v>999</v>
      </c>
      <c r="D1025" t="s">
        <v>1146</v>
      </c>
      <c r="E1025" t="s">
        <v>59</v>
      </c>
      <c r="F1025" t="s">
        <v>42</v>
      </c>
      <c r="G1025" t="s">
        <v>955</v>
      </c>
      <c r="H1025" t="s">
        <v>43</v>
      </c>
      <c r="I1025" t="s">
        <v>104</v>
      </c>
      <c r="J1025" t="s">
        <v>935</v>
      </c>
      <c r="K1025" t="s">
        <v>941</v>
      </c>
      <c r="L1025">
        <v>23</v>
      </c>
      <c r="M1025">
        <v>20</v>
      </c>
      <c r="N1025">
        <v>5</v>
      </c>
      <c r="O1025">
        <f>StoreData!$N1025*StoreData!$L1025</f>
        <v>115</v>
      </c>
      <c r="P1025">
        <f>StoreData!$N1025*StoreData!$M1025</f>
        <v>100</v>
      </c>
      <c r="Q1025">
        <f>StoreData!$O1025-StoreData!$P1025</f>
        <v>15</v>
      </c>
      <c r="R1025">
        <f>MONTH(StoreData!$B1025)</f>
        <v>8</v>
      </c>
      <c r="S1025" t="str">
        <f>IF(StoreData!$R1025=9,"August","Sept")</f>
        <v>Sept</v>
      </c>
    </row>
    <row r="1026" spans="1:19" x14ac:dyDescent="0.3">
      <c r="A1026">
        <v>88065566379</v>
      </c>
      <c r="B1026">
        <v>44061</v>
      </c>
      <c r="C1026" t="s">
        <v>1000</v>
      </c>
      <c r="D1026" t="s">
        <v>1145</v>
      </c>
      <c r="E1026" t="s">
        <v>60</v>
      </c>
      <c r="F1026" t="s">
        <v>38</v>
      </c>
      <c r="G1026" t="s">
        <v>955</v>
      </c>
      <c r="H1026" t="s">
        <v>39</v>
      </c>
      <c r="I1026" t="s">
        <v>104</v>
      </c>
      <c r="J1026" t="s">
        <v>936</v>
      </c>
      <c r="K1026" t="s">
        <v>941</v>
      </c>
      <c r="L1026">
        <v>9</v>
      </c>
      <c r="M1026">
        <v>6</v>
      </c>
      <c r="N1026">
        <v>2</v>
      </c>
      <c r="O1026">
        <f>StoreData!$N1026*StoreData!$L1026</f>
        <v>18</v>
      </c>
      <c r="P1026">
        <f>StoreData!$N1026*StoreData!$M1026</f>
        <v>12</v>
      </c>
      <c r="Q1026">
        <f>StoreData!$O1026-StoreData!$P1026</f>
        <v>6</v>
      </c>
      <c r="R1026">
        <f>MONTH(StoreData!$B1026)</f>
        <v>8</v>
      </c>
      <c r="S1026" t="str">
        <f>IF(StoreData!$R1026=9,"August","Sept")</f>
        <v>Sept</v>
      </c>
    </row>
    <row r="1027" spans="1:19" x14ac:dyDescent="0.3">
      <c r="A1027">
        <v>88065566380</v>
      </c>
      <c r="B1027">
        <v>44061</v>
      </c>
      <c r="C1027" t="s">
        <v>1001</v>
      </c>
      <c r="D1027" t="s">
        <v>1145</v>
      </c>
      <c r="E1027" t="s">
        <v>61</v>
      </c>
      <c r="F1027" t="s">
        <v>42</v>
      </c>
      <c r="G1027" t="s">
        <v>955</v>
      </c>
      <c r="H1027" t="s">
        <v>43</v>
      </c>
      <c r="I1027" t="s">
        <v>104</v>
      </c>
      <c r="J1027" t="s">
        <v>937</v>
      </c>
      <c r="K1027" t="s">
        <v>941</v>
      </c>
      <c r="L1027">
        <v>18</v>
      </c>
      <c r="M1027">
        <v>15</v>
      </c>
      <c r="N1027">
        <v>1</v>
      </c>
      <c r="O1027">
        <f>StoreData!$N1027*StoreData!$L1027</f>
        <v>18</v>
      </c>
      <c r="P1027">
        <f>StoreData!$N1027*StoreData!$M1027</f>
        <v>15</v>
      </c>
      <c r="Q1027">
        <f>StoreData!$O1027-StoreData!$P1027</f>
        <v>3</v>
      </c>
      <c r="R1027">
        <f>MONTH(StoreData!$B1027)</f>
        <v>8</v>
      </c>
      <c r="S1027" t="str">
        <f>IF(StoreData!$R1027=9,"August","Sept")</f>
        <v>Sept</v>
      </c>
    </row>
    <row r="1028" spans="1:19" x14ac:dyDescent="0.3">
      <c r="A1028">
        <v>88065566381</v>
      </c>
      <c r="B1028">
        <v>44062</v>
      </c>
      <c r="C1028" t="s">
        <v>900</v>
      </c>
      <c r="D1028" t="s">
        <v>1146</v>
      </c>
      <c r="E1028" t="s">
        <v>72</v>
      </c>
      <c r="F1028" t="s">
        <v>38</v>
      </c>
      <c r="G1028" t="s">
        <v>955</v>
      </c>
      <c r="H1028" t="s">
        <v>39</v>
      </c>
      <c r="I1028" t="s">
        <v>104</v>
      </c>
      <c r="J1028" t="s">
        <v>908</v>
      </c>
      <c r="K1028" t="s">
        <v>926</v>
      </c>
      <c r="L1028">
        <v>52</v>
      </c>
      <c r="M1028">
        <v>49</v>
      </c>
      <c r="N1028">
        <v>6</v>
      </c>
      <c r="O1028">
        <f>StoreData!$N1028*StoreData!$L1028</f>
        <v>312</v>
      </c>
      <c r="P1028">
        <f>StoreData!$N1028*StoreData!$M1028</f>
        <v>294</v>
      </c>
      <c r="Q1028">
        <f>StoreData!$O1028-StoreData!$P1028</f>
        <v>18</v>
      </c>
      <c r="R1028">
        <f>MONTH(StoreData!$B1028)</f>
        <v>8</v>
      </c>
      <c r="S1028" t="str">
        <f>IF(StoreData!$R1028=9,"August","Sept")</f>
        <v>Sept</v>
      </c>
    </row>
    <row r="1029" spans="1:19" x14ac:dyDescent="0.3">
      <c r="A1029">
        <v>88065566382</v>
      </c>
      <c r="B1029">
        <v>44063</v>
      </c>
      <c r="C1029" t="s">
        <v>901</v>
      </c>
      <c r="D1029" t="s">
        <v>1146</v>
      </c>
      <c r="E1029" t="s">
        <v>16</v>
      </c>
      <c r="F1029" t="s">
        <v>42</v>
      </c>
      <c r="G1029" t="s">
        <v>955</v>
      </c>
      <c r="H1029" t="s">
        <v>43</v>
      </c>
      <c r="I1029" t="s">
        <v>104</v>
      </c>
      <c r="J1029" t="s">
        <v>927</v>
      </c>
      <c r="K1029" t="s">
        <v>941</v>
      </c>
      <c r="L1029">
        <v>9</v>
      </c>
      <c r="M1029">
        <v>6</v>
      </c>
      <c r="N1029">
        <v>9</v>
      </c>
      <c r="O1029">
        <f>StoreData!$N1029*StoreData!$L1029</f>
        <v>81</v>
      </c>
      <c r="P1029">
        <f>StoreData!$N1029*StoreData!$M1029</f>
        <v>54</v>
      </c>
      <c r="Q1029">
        <f>StoreData!$O1029-StoreData!$P1029</f>
        <v>27</v>
      </c>
      <c r="R1029">
        <f>MONTH(StoreData!$B1029)</f>
        <v>8</v>
      </c>
      <c r="S1029" t="str">
        <f>IF(StoreData!$R1029=9,"August","Sept")</f>
        <v>Sept</v>
      </c>
    </row>
    <row r="1030" spans="1:19" x14ac:dyDescent="0.3">
      <c r="A1030">
        <v>88065566383</v>
      </c>
      <c r="B1030">
        <v>44064</v>
      </c>
      <c r="C1030" t="s">
        <v>902</v>
      </c>
      <c r="D1030" t="s">
        <v>1146</v>
      </c>
      <c r="E1030" t="s">
        <v>15</v>
      </c>
      <c r="F1030" t="s">
        <v>38</v>
      </c>
      <c r="G1030" t="s">
        <v>955</v>
      </c>
      <c r="H1030" t="s">
        <v>39</v>
      </c>
      <c r="I1030" t="s">
        <v>104</v>
      </c>
      <c r="J1030" t="s">
        <v>928</v>
      </c>
      <c r="K1030" t="s">
        <v>941</v>
      </c>
      <c r="L1030">
        <v>5</v>
      </c>
      <c r="M1030">
        <v>2</v>
      </c>
      <c r="N1030">
        <v>10</v>
      </c>
      <c r="O1030">
        <f>StoreData!$N1030*StoreData!$L1030</f>
        <v>50</v>
      </c>
      <c r="P1030">
        <f>StoreData!$N1030*StoreData!$M1030</f>
        <v>20</v>
      </c>
      <c r="Q1030">
        <f>StoreData!$O1030-StoreData!$P1030</f>
        <v>30</v>
      </c>
      <c r="R1030">
        <f>MONTH(StoreData!$B1030)</f>
        <v>8</v>
      </c>
      <c r="S1030" t="str">
        <f>IF(StoreData!$R1030=9,"August","Sept")</f>
        <v>Sept</v>
      </c>
    </row>
    <row r="1031" spans="1:19" x14ac:dyDescent="0.3">
      <c r="A1031">
        <v>88065566384</v>
      </c>
      <c r="B1031">
        <v>44065</v>
      </c>
      <c r="C1031" t="s">
        <v>1002</v>
      </c>
      <c r="D1031" t="s">
        <v>1146</v>
      </c>
      <c r="E1031" t="s">
        <v>84</v>
      </c>
      <c r="F1031" t="s">
        <v>42</v>
      </c>
      <c r="G1031" t="s">
        <v>955</v>
      </c>
      <c r="H1031" t="s">
        <v>43</v>
      </c>
      <c r="I1031" t="s">
        <v>104</v>
      </c>
      <c r="J1031" t="s">
        <v>909</v>
      </c>
      <c r="K1031" t="s">
        <v>926</v>
      </c>
      <c r="L1031">
        <v>14</v>
      </c>
      <c r="M1031">
        <v>11</v>
      </c>
      <c r="N1031">
        <v>3</v>
      </c>
      <c r="O1031">
        <f>StoreData!$N1031*StoreData!$L1031</f>
        <v>42</v>
      </c>
      <c r="P1031">
        <f>StoreData!$N1031*StoreData!$M1031</f>
        <v>33</v>
      </c>
      <c r="Q1031">
        <f>StoreData!$O1031-StoreData!$P1031</f>
        <v>9</v>
      </c>
      <c r="R1031">
        <f>MONTH(StoreData!$B1031)</f>
        <v>8</v>
      </c>
      <c r="S1031" t="str">
        <f>IF(StoreData!$R1031=9,"August","Sept")</f>
        <v>Sept</v>
      </c>
    </row>
    <row r="1032" spans="1:19" x14ac:dyDescent="0.3">
      <c r="A1032">
        <v>88065566385</v>
      </c>
      <c r="B1032">
        <v>44066</v>
      </c>
      <c r="C1032" t="s">
        <v>1003</v>
      </c>
      <c r="D1032" t="s">
        <v>1146</v>
      </c>
      <c r="E1032" t="s">
        <v>86</v>
      </c>
      <c r="F1032" t="s">
        <v>38</v>
      </c>
      <c r="G1032" t="s">
        <v>955</v>
      </c>
      <c r="H1032" t="s">
        <v>39</v>
      </c>
      <c r="I1032" t="s">
        <v>104</v>
      </c>
      <c r="J1032" t="s">
        <v>910</v>
      </c>
      <c r="K1032" t="s">
        <v>926</v>
      </c>
      <c r="L1032">
        <v>6</v>
      </c>
      <c r="M1032">
        <v>3</v>
      </c>
      <c r="N1032">
        <v>4</v>
      </c>
      <c r="O1032">
        <f>StoreData!$N1032*StoreData!$L1032</f>
        <v>24</v>
      </c>
      <c r="P1032">
        <f>StoreData!$N1032*StoreData!$M1032</f>
        <v>12</v>
      </c>
      <c r="Q1032">
        <f>StoreData!$O1032-StoreData!$P1032</f>
        <v>12</v>
      </c>
      <c r="R1032">
        <f>MONTH(StoreData!$B1032)</f>
        <v>8</v>
      </c>
      <c r="S1032" t="str">
        <f>IF(StoreData!$R1032=9,"August","Sept")</f>
        <v>Sept</v>
      </c>
    </row>
    <row r="1033" spans="1:19" x14ac:dyDescent="0.3">
      <c r="A1033">
        <v>88065566386</v>
      </c>
      <c r="B1033">
        <v>44067</v>
      </c>
      <c r="C1033" t="s">
        <v>1004</v>
      </c>
      <c r="D1033" t="s">
        <v>1146</v>
      </c>
      <c r="E1033" t="s">
        <v>88</v>
      </c>
      <c r="F1033" t="s">
        <v>42</v>
      </c>
      <c r="G1033" t="s">
        <v>955</v>
      </c>
      <c r="H1033" t="s">
        <v>43</v>
      </c>
      <c r="I1033" t="s">
        <v>104</v>
      </c>
      <c r="J1033" t="s">
        <v>930</v>
      </c>
      <c r="K1033" t="s">
        <v>941</v>
      </c>
      <c r="L1033">
        <v>10</v>
      </c>
      <c r="M1033">
        <v>7</v>
      </c>
      <c r="N1033">
        <v>5</v>
      </c>
      <c r="O1033">
        <f>StoreData!$N1033*StoreData!$L1033</f>
        <v>50</v>
      </c>
      <c r="P1033">
        <f>StoreData!$N1033*StoreData!$M1033</f>
        <v>35</v>
      </c>
      <c r="Q1033">
        <f>StoreData!$O1033-StoreData!$P1033</f>
        <v>15</v>
      </c>
      <c r="R1033">
        <f>MONTH(StoreData!$B1033)</f>
        <v>8</v>
      </c>
      <c r="S1033" t="str">
        <f>IF(StoreData!$R1033=9,"August","Sept")</f>
        <v>Sept</v>
      </c>
    </row>
    <row r="1034" spans="1:19" x14ac:dyDescent="0.3">
      <c r="A1034">
        <v>88065566387</v>
      </c>
      <c r="B1034">
        <v>44068</v>
      </c>
      <c r="C1034" t="s">
        <v>1005</v>
      </c>
      <c r="D1034" t="s">
        <v>1146</v>
      </c>
      <c r="E1034" t="s">
        <v>90</v>
      </c>
      <c r="F1034" t="s">
        <v>38</v>
      </c>
      <c r="G1034" t="s">
        <v>955</v>
      </c>
      <c r="H1034" t="s">
        <v>39</v>
      </c>
      <c r="I1034" t="s">
        <v>104</v>
      </c>
      <c r="J1034" t="s">
        <v>911</v>
      </c>
      <c r="K1034" t="s">
        <v>926</v>
      </c>
      <c r="L1034">
        <v>13</v>
      </c>
      <c r="M1034">
        <v>10</v>
      </c>
      <c r="N1034">
        <v>6</v>
      </c>
      <c r="O1034">
        <f>StoreData!$N1034*StoreData!$L1034</f>
        <v>78</v>
      </c>
      <c r="P1034">
        <f>StoreData!$N1034*StoreData!$M1034</f>
        <v>60</v>
      </c>
      <c r="Q1034">
        <f>StoreData!$O1034-StoreData!$P1034</f>
        <v>18</v>
      </c>
      <c r="R1034">
        <f>MONTH(StoreData!$B1034)</f>
        <v>8</v>
      </c>
      <c r="S1034" t="str">
        <f>IF(StoreData!$R1034=9,"August","Sept")</f>
        <v>Sept</v>
      </c>
    </row>
    <row r="1035" spans="1:19" x14ac:dyDescent="0.3">
      <c r="A1035">
        <v>88065566388</v>
      </c>
      <c r="B1035">
        <v>44072</v>
      </c>
      <c r="C1035" t="s">
        <v>1006</v>
      </c>
      <c r="D1035" t="s">
        <v>1146</v>
      </c>
      <c r="E1035" t="s">
        <v>68</v>
      </c>
      <c r="F1035" t="s">
        <v>42</v>
      </c>
      <c r="G1035" t="s">
        <v>955</v>
      </c>
      <c r="H1035" t="s">
        <v>43</v>
      </c>
      <c r="I1035" t="s">
        <v>104</v>
      </c>
      <c r="J1035" t="s">
        <v>931</v>
      </c>
      <c r="K1035" t="s">
        <v>941</v>
      </c>
      <c r="L1035">
        <v>20</v>
      </c>
      <c r="M1035">
        <v>17</v>
      </c>
      <c r="N1035">
        <v>3</v>
      </c>
      <c r="O1035">
        <f>StoreData!$N1035*StoreData!$L1035</f>
        <v>60</v>
      </c>
      <c r="P1035">
        <f>StoreData!$N1035*StoreData!$M1035</f>
        <v>51</v>
      </c>
      <c r="Q1035">
        <f>StoreData!$O1035-StoreData!$P1035</f>
        <v>9</v>
      </c>
      <c r="R1035">
        <f>MONTH(StoreData!$B1035)</f>
        <v>8</v>
      </c>
      <c r="S1035" t="str">
        <f>IF(StoreData!$R1035=9,"August","Sept")</f>
        <v>Sept</v>
      </c>
    </row>
    <row r="1036" spans="1:19" x14ac:dyDescent="0.3">
      <c r="A1036">
        <v>88065566389</v>
      </c>
      <c r="B1036">
        <v>44071</v>
      </c>
      <c r="C1036" t="s">
        <v>1007</v>
      </c>
      <c r="D1036" t="s">
        <v>1145</v>
      </c>
      <c r="E1036" t="s">
        <v>70</v>
      </c>
      <c r="F1036" t="s">
        <v>38</v>
      </c>
      <c r="G1036" t="s">
        <v>955</v>
      </c>
      <c r="H1036" t="s">
        <v>39</v>
      </c>
      <c r="I1036" t="s">
        <v>104</v>
      </c>
      <c r="J1036" t="s">
        <v>912</v>
      </c>
      <c r="K1036" t="s">
        <v>926</v>
      </c>
      <c r="L1036">
        <v>15</v>
      </c>
      <c r="M1036">
        <v>12</v>
      </c>
      <c r="N1036">
        <v>7</v>
      </c>
      <c r="O1036">
        <f>StoreData!$N1036*StoreData!$L1036</f>
        <v>105</v>
      </c>
      <c r="P1036">
        <f>StoreData!$N1036*StoreData!$M1036</f>
        <v>84</v>
      </c>
      <c r="Q1036">
        <f>StoreData!$O1036-StoreData!$P1036</f>
        <v>21</v>
      </c>
      <c r="R1036">
        <f>MONTH(StoreData!$B1036)</f>
        <v>8</v>
      </c>
      <c r="S1036" t="str">
        <f>IF(StoreData!$R1036=9,"August","Sept")</f>
        <v>Sept</v>
      </c>
    </row>
    <row r="1037" spans="1:19" x14ac:dyDescent="0.3">
      <c r="A1037">
        <v>88065566390</v>
      </c>
      <c r="B1037">
        <v>44071</v>
      </c>
      <c r="C1037" t="s">
        <v>1008</v>
      </c>
      <c r="D1037" t="s">
        <v>1146</v>
      </c>
      <c r="E1037" t="s">
        <v>72</v>
      </c>
      <c r="F1037" t="s">
        <v>42</v>
      </c>
      <c r="G1037" t="s">
        <v>955</v>
      </c>
      <c r="H1037" t="s">
        <v>43</v>
      </c>
      <c r="I1037" t="s">
        <v>104</v>
      </c>
      <c r="J1037" t="s">
        <v>913</v>
      </c>
      <c r="K1037" t="s">
        <v>926</v>
      </c>
      <c r="L1037">
        <v>20</v>
      </c>
      <c r="M1037">
        <v>17</v>
      </c>
      <c r="N1037">
        <v>5</v>
      </c>
      <c r="O1037">
        <f>StoreData!$N1037*StoreData!$L1037</f>
        <v>100</v>
      </c>
      <c r="P1037">
        <f>StoreData!$N1037*StoreData!$M1037</f>
        <v>85</v>
      </c>
      <c r="Q1037">
        <f>StoreData!$O1037-StoreData!$P1037</f>
        <v>15</v>
      </c>
      <c r="R1037">
        <f>MONTH(StoreData!$B1037)</f>
        <v>8</v>
      </c>
      <c r="S1037" t="str">
        <f>IF(StoreData!$R1037=9,"August","Sept")</f>
        <v>Sept</v>
      </c>
    </row>
    <row r="1038" spans="1:19" x14ac:dyDescent="0.3">
      <c r="A1038">
        <v>88065566391</v>
      </c>
      <c r="B1038">
        <v>44072</v>
      </c>
      <c r="C1038" t="s">
        <v>1009</v>
      </c>
      <c r="D1038" t="s">
        <v>1145</v>
      </c>
      <c r="E1038" t="s">
        <v>14</v>
      </c>
      <c r="F1038" t="s">
        <v>38</v>
      </c>
      <c r="G1038" t="s">
        <v>955</v>
      </c>
      <c r="H1038" t="s">
        <v>39</v>
      </c>
      <c r="I1038" t="s">
        <v>104</v>
      </c>
      <c r="J1038" t="s">
        <v>914</v>
      </c>
      <c r="K1038" t="s">
        <v>926</v>
      </c>
      <c r="L1038">
        <v>12</v>
      </c>
      <c r="M1038">
        <v>9</v>
      </c>
      <c r="N1038">
        <v>8</v>
      </c>
      <c r="O1038">
        <f>StoreData!$N1038*StoreData!$L1038</f>
        <v>96</v>
      </c>
      <c r="P1038">
        <f>StoreData!$N1038*StoreData!$M1038</f>
        <v>72</v>
      </c>
      <c r="Q1038">
        <f>StoreData!$O1038-StoreData!$P1038</f>
        <v>24</v>
      </c>
      <c r="R1038">
        <f>MONTH(StoreData!$B1038)</f>
        <v>8</v>
      </c>
      <c r="S1038" t="str">
        <f>IF(StoreData!$R1038=9,"August","Sept")</f>
        <v>Sept</v>
      </c>
    </row>
    <row r="1039" spans="1:19" x14ac:dyDescent="0.3">
      <c r="A1039">
        <v>88065566392</v>
      </c>
      <c r="B1039">
        <v>44073</v>
      </c>
      <c r="C1039" t="s">
        <v>900</v>
      </c>
      <c r="D1039" t="s">
        <v>1146</v>
      </c>
      <c r="E1039" t="s">
        <v>72</v>
      </c>
      <c r="F1039" t="s">
        <v>42</v>
      </c>
      <c r="G1039" t="s">
        <v>955</v>
      </c>
      <c r="H1039" t="s">
        <v>43</v>
      </c>
      <c r="I1039" t="s">
        <v>104</v>
      </c>
      <c r="J1039" t="s">
        <v>915</v>
      </c>
      <c r="K1039" t="s">
        <v>926</v>
      </c>
      <c r="L1039">
        <v>16</v>
      </c>
      <c r="M1039">
        <v>13</v>
      </c>
      <c r="N1039">
        <v>9</v>
      </c>
      <c r="O1039">
        <f>StoreData!$N1039*StoreData!$L1039</f>
        <v>144</v>
      </c>
      <c r="P1039">
        <f>StoreData!$N1039*StoreData!$M1039</f>
        <v>117</v>
      </c>
      <c r="Q1039">
        <f>StoreData!$O1039-StoreData!$P1039</f>
        <v>27</v>
      </c>
      <c r="R1039">
        <f>MONTH(StoreData!$B1039)</f>
        <v>8</v>
      </c>
      <c r="S1039" t="str">
        <f>IF(StoreData!$R1039=9,"August","Sept")</f>
        <v>Sept</v>
      </c>
    </row>
    <row r="1040" spans="1:19" x14ac:dyDescent="0.3">
      <c r="A1040">
        <v>88065566393</v>
      </c>
      <c r="B1040">
        <v>44074</v>
      </c>
      <c r="C1040" t="s">
        <v>901</v>
      </c>
      <c r="D1040" t="s">
        <v>1146</v>
      </c>
      <c r="E1040" t="s">
        <v>16</v>
      </c>
      <c r="F1040" t="s">
        <v>38</v>
      </c>
      <c r="G1040" t="s">
        <v>955</v>
      </c>
      <c r="H1040" t="s">
        <v>39</v>
      </c>
      <c r="I1040" t="s">
        <v>104</v>
      </c>
      <c r="J1040" t="s">
        <v>932</v>
      </c>
      <c r="K1040" t="s">
        <v>941</v>
      </c>
      <c r="L1040">
        <v>70</v>
      </c>
      <c r="M1040">
        <v>67</v>
      </c>
      <c r="N1040">
        <v>2</v>
      </c>
      <c r="O1040">
        <f>StoreData!$N1040*StoreData!$L1040</f>
        <v>140</v>
      </c>
      <c r="P1040">
        <f>StoreData!$N1040*StoreData!$M1040</f>
        <v>134</v>
      </c>
      <c r="Q1040">
        <f>StoreData!$O1040-StoreData!$P1040</f>
        <v>6</v>
      </c>
      <c r="R1040">
        <f>MONTH(StoreData!$B1040)</f>
        <v>8</v>
      </c>
      <c r="S1040" t="str">
        <f>IF(StoreData!$R1040=9,"August","Sept")</f>
        <v>Sept</v>
      </c>
    </row>
    <row r="1041" spans="1:19" x14ac:dyDescent="0.3">
      <c r="A1041">
        <v>88065566394</v>
      </c>
      <c r="B1041">
        <v>44075</v>
      </c>
      <c r="C1041" t="s">
        <v>902</v>
      </c>
      <c r="D1041" t="s">
        <v>1146</v>
      </c>
      <c r="E1041" t="s">
        <v>15</v>
      </c>
      <c r="F1041" t="s">
        <v>42</v>
      </c>
      <c r="G1041" t="s">
        <v>955</v>
      </c>
      <c r="H1041" t="s">
        <v>43</v>
      </c>
      <c r="I1041" t="s">
        <v>104</v>
      </c>
      <c r="J1041" t="s">
        <v>940</v>
      </c>
      <c r="K1041" t="s">
        <v>941</v>
      </c>
      <c r="L1041">
        <v>15</v>
      </c>
      <c r="M1041">
        <v>12</v>
      </c>
      <c r="N1041">
        <v>5</v>
      </c>
      <c r="O1041">
        <f>StoreData!$N1041*StoreData!$L1041</f>
        <v>75</v>
      </c>
      <c r="P1041">
        <f>StoreData!$N1041*StoreData!$M1041</f>
        <v>60</v>
      </c>
      <c r="Q1041">
        <f>StoreData!$O1041-StoreData!$P1041</f>
        <v>15</v>
      </c>
      <c r="R1041">
        <f>MONTH(StoreData!$B1041)</f>
        <v>9</v>
      </c>
      <c r="S1041" t="str">
        <f>IF(StoreData!$R1041=9,"August","Sept")</f>
        <v>August</v>
      </c>
    </row>
    <row r="1042" spans="1:19" x14ac:dyDescent="0.3">
      <c r="A1042">
        <v>88065566395</v>
      </c>
      <c r="B1042">
        <v>44076</v>
      </c>
      <c r="C1042" t="s">
        <v>1010</v>
      </c>
      <c r="D1042" t="s">
        <v>1145</v>
      </c>
      <c r="E1042" t="s">
        <v>61</v>
      </c>
      <c r="F1042" t="s">
        <v>38</v>
      </c>
      <c r="G1042" t="s">
        <v>955</v>
      </c>
      <c r="H1042" t="s">
        <v>39</v>
      </c>
      <c r="I1042" t="s">
        <v>104</v>
      </c>
      <c r="J1042" t="s">
        <v>915</v>
      </c>
      <c r="K1042" t="s">
        <v>926</v>
      </c>
      <c r="L1042">
        <v>16</v>
      </c>
      <c r="M1042">
        <v>13</v>
      </c>
      <c r="N1042">
        <v>7</v>
      </c>
      <c r="O1042">
        <f>StoreData!$N1042*StoreData!$L1042</f>
        <v>112</v>
      </c>
      <c r="P1042">
        <f>StoreData!$N1042*StoreData!$M1042</f>
        <v>91</v>
      </c>
      <c r="Q1042">
        <f>StoreData!$O1042-StoreData!$P1042</f>
        <v>21</v>
      </c>
      <c r="R1042">
        <f>MONTH(StoreData!$B1042)</f>
        <v>9</v>
      </c>
      <c r="S1042" t="str">
        <f>IF(StoreData!$R1042=9,"August","Sept")</f>
        <v>August</v>
      </c>
    </row>
    <row r="1043" spans="1:19" x14ac:dyDescent="0.3">
      <c r="A1043">
        <v>88065566396</v>
      </c>
      <c r="B1043">
        <v>44077</v>
      </c>
      <c r="C1043" t="s">
        <v>1011</v>
      </c>
      <c r="D1043" t="s">
        <v>1145</v>
      </c>
      <c r="E1043" t="s">
        <v>94</v>
      </c>
      <c r="F1043" t="s">
        <v>42</v>
      </c>
      <c r="G1043" t="s">
        <v>955</v>
      </c>
      <c r="H1043" t="s">
        <v>43</v>
      </c>
      <c r="I1043" t="s">
        <v>104</v>
      </c>
      <c r="J1043" t="s">
        <v>916</v>
      </c>
      <c r="K1043" t="s">
        <v>926</v>
      </c>
      <c r="L1043">
        <v>20</v>
      </c>
      <c r="M1043">
        <v>17</v>
      </c>
      <c r="N1043">
        <v>7</v>
      </c>
      <c r="O1043">
        <f>StoreData!$N1043*StoreData!$L1043</f>
        <v>140</v>
      </c>
      <c r="P1043">
        <f>StoreData!$N1043*StoreData!$M1043</f>
        <v>119</v>
      </c>
      <c r="Q1043">
        <f>StoreData!$O1043-StoreData!$P1043</f>
        <v>21</v>
      </c>
      <c r="R1043">
        <f>MONTH(StoreData!$B1043)</f>
        <v>9</v>
      </c>
      <c r="S1043" t="str">
        <f>IF(StoreData!$R1043=9,"August","Sept")</f>
        <v>August</v>
      </c>
    </row>
    <row r="1044" spans="1:19" x14ac:dyDescent="0.3">
      <c r="A1044">
        <v>88065566397</v>
      </c>
      <c r="B1044">
        <v>44078</v>
      </c>
      <c r="C1044" t="s">
        <v>1012</v>
      </c>
      <c r="D1044" t="s">
        <v>1146</v>
      </c>
      <c r="E1044" t="s">
        <v>96</v>
      </c>
      <c r="F1044" t="s">
        <v>38</v>
      </c>
      <c r="G1044" t="s">
        <v>955</v>
      </c>
      <c r="H1044" t="s">
        <v>39</v>
      </c>
      <c r="I1044" t="s">
        <v>104</v>
      </c>
      <c r="J1044" t="s">
        <v>917</v>
      </c>
      <c r="K1044" t="s">
        <v>926</v>
      </c>
      <c r="L1044">
        <v>12</v>
      </c>
      <c r="M1044">
        <v>9</v>
      </c>
      <c r="N1044">
        <v>15</v>
      </c>
      <c r="O1044">
        <f>StoreData!$N1044*StoreData!$L1044</f>
        <v>180</v>
      </c>
      <c r="P1044">
        <f>StoreData!$N1044*StoreData!$M1044</f>
        <v>135</v>
      </c>
      <c r="Q1044">
        <f>StoreData!$O1044-StoreData!$P1044</f>
        <v>45</v>
      </c>
      <c r="R1044">
        <f>MONTH(StoreData!$B1044)</f>
        <v>9</v>
      </c>
      <c r="S1044" t="str">
        <f>IF(StoreData!$R1044=9,"August","Sept")</f>
        <v>August</v>
      </c>
    </row>
    <row r="1045" spans="1:19" x14ac:dyDescent="0.3">
      <c r="A1045">
        <v>88065566398</v>
      </c>
      <c r="B1045">
        <v>44079</v>
      </c>
      <c r="C1045" t="s">
        <v>1013</v>
      </c>
      <c r="D1045" t="s">
        <v>1145</v>
      </c>
      <c r="E1045" t="s">
        <v>16</v>
      </c>
      <c r="F1045" t="s">
        <v>42</v>
      </c>
      <c r="G1045" t="s">
        <v>955</v>
      </c>
      <c r="H1045" t="s">
        <v>43</v>
      </c>
      <c r="I1045" t="s">
        <v>104</v>
      </c>
      <c r="J1045" t="s">
        <v>933</v>
      </c>
      <c r="K1045" t="s">
        <v>941</v>
      </c>
      <c r="L1045">
        <v>12</v>
      </c>
      <c r="M1045">
        <v>9</v>
      </c>
      <c r="N1045">
        <v>3</v>
      </c>
      <c r="O1045">
        <f>StoreData!$N1045*StoreData!$L1045</f>
        <v>36</v>
      </c>
      <c r="P1045">
        <f>StoreData!$N1045*StoreData!$M1045</f>
        <v>27</v>
      </c>
      <c r="Q1045">
        <f>StoreData!$O1045-StoreData!$P1045</f>
        <v>9</v>
      </c>
      <c r="R1045">
        <f>MONTH(StoreData!$B1045)</f>
        <v>9</v>
      </c>
      <c r="S1045" t="str">
        <f>IF(StoreData!$R1045=9,"August","Sept")</f>
        <v>August</v>
      </c>
    </row>
    <row r="1046" spans="1:19" x14ac:dyDescent="0.3">
      <c r="A1046">
        <v>88065566399</v>
      </c>
      <c r="B1046">
        <v>44083</v>
      </c>
      <c r="C1046" t="s">
        <v>1014</v>
      </c>
      <c r="D1046" t="s">
        <v>1145</v>
      </c>
      <c r="E1046" t="s">
        <v>17</v>
      </c>
      <c r="F1046" t="s">
        <v>38</v>
      </c>
      <c r="G1046" t="s">
        <v>955</v>
      </c>
      <c r="H1046" t="s">
        <v>39</v>
      </c>
      <c r="I1046" t="s">
        <v>104</v>
      </c>
      <c r="J1046" t="s">
        <v>934</v>
      </c>
      <c r="K1046" t="s">
        <v>941</v>
      </c>
      <c r="L1046">
        <v>18</v>
      </c>
      <c r="M1046">
        <v>15</v>
      </c>
      <c r="N1046">
        <v>6</v>
      </c>
      <c r="O1046">
        <f>StoreData!$N1046*StoreData!$L1046</f>
        <v>108</v>
      </c>
      <c r="P1046">
        <f>StoreData!$N1046*StoreData!$M1046</f>
        <v>90</v>
      </c>
      <c r="Q1046">
        <f>StoreData!$O1046-StoreData!$P1046</f>
        <v>18</v>
      </c>
      <c r="R1046">
        <f>MONTH(StoreData!$B1046)</f>
        <v>9</v>
      </c>
      <c r="S1046" t="str">
        <f>IF(StoreData!$R1046=9,"August","Sept")</f>
        <v>August</v>
      </c>
    </row>
    <row r="1047" spans="1:19" x14ac:dyDescent="0.3">
      <c r="A1047">
        <v>88065566400</v>
      </c>
      <c r="B1047">
        <v>44082</v>
      </c>
      <c r="C1047" t="s">
        <v>1015</v>
      </c>
      <c r="D1047" t="s">
        <v>1146</v>
      </c>
      <c r="E1047" t="s">
        <v>16</v>
      </c>
      <c r="F1047" t="s">
        <v>42</v>
      </c>
      <c r="G1047" t="s">
        <v>955</v>
      </c>
      <c r="H1047" t="s">
        <v>43</v>
      </c>
      <c r="I1047" t="s">
        <v>104</v>
      </c>
      <c r="J1047" t="s">
        <v>918</v>
      </c>
      <c r="K1047" t="s">
        <v>926</v>
      </c>
      <c r="L1047">
        <v>10</v>
      </c>
      <c r="M1047">
        <v>7</v>
      </c>
      <c r="N1047">
        <v>10</v>
      </c>
      <c r="O1047">
        <f>StoreData!$N1047*StoreData!$L1047</f>
        <v>100</v>
      </c>
      <c r="P1047">
        <f>StoreData!$N1047*StoreData!$M1047</f>
        <v>70</v>
      </c>
      <c r="Q1047">
        <f>StoreData!$O1047-StoreData!$P1047</f>
        <v>30</v>
      </c>
      <c r="R1047">
        <f>MONTH(StoreData!$B1047)</f>
        <v>9</v>
      </c>
      <c r="S1047" t="str">
        <f>IF(StoreData!$R1047=9,"August","Sept")</f>
        <v>August</v>
      </c>
    </row>
    <row r="1048" spans="1:19" x14ac:dyDescent="0.3">
      <c r="A1048">
        <v>88065566401</v>
      </c>
      <c r="B1048">
        <v>44082</v>
      </c>
      <c r="C1048" t="s">
        <v>1016</v>
      </c>
      <c r="D1048" t="s">
        <v>1145</v>
      </c>
      <c r="E1048" t="s">
        <v>17</v>
      </c>
      <c r="F1048" t="s">
        <v>38</v>
      </c>
      <c r="G1048" t="s">
        <v>955</v>
      </c>
      <c r="H1048" t="s">
        <v>39</v>
      </c>
      <c r="I1048" t="s">
        <v>104</v>
      </c>
      <c r="J1048" t="s">
        <v>919</v>
      </c>
      <c r="K1048" t="s">
        <v>926</v>
      </c>
      <c r="L1048">
        <v>15</v>
      </c>
      <c r="M1048">
        <v>12</v>
      </c>
      <c r="N1048">
        <v>11</v>
      </c>
      <c r="O1048">
        <f>StoreData!$N1048*StoreData!$L1048</f>
        <v>165</v>
      </c>
      <c r="P1048">
        <f>StoreData!$N1048*StoreData!$M1048</f>
        <v>132</v>
      </c>
      <c r="Q1048">
        <f>StoreData!$O1048-StoreData!$P1048</f>
        <v>33</v>
      </c>
      <c r="R1048">
        <f>MONTH(StoreData!$B1048)</f>
        <v>9</v>
      </c>
      <c r="S1048" t="str">
        <f>IF(StoreData!$R1048=9,"August","Sept")</f>
        <v>August</v>
      </c>
    </row>
    <row r="1049" spans="1:19" x14ac:dyDescent="0.3">
      <c r="A1049">
        <v>88065566402</v>
      </c>
      <c r="B1049">
        <v>44083</v>
      </c>
      <c r="C1049" t="s">
        <v>1017</v>
      </c>
      <c r="D1049" t="s">
        <v>1146</v>
      </c>
      <c r="E1049" t="s">
        <v>18</v>
      </c>
      <c r="F1049" t="s">
        <v>42</v>
      </c>
      <c r="G1049" t="s">
        <v>955</v>
      </c>
      <c r="H1049" t="s">
        <v>43</v>
      </c>
      <c r="I1049" t="s">
        <v>104</v>
      </c>
      <c r="J1049" t="s">
        <v>920</v>
      </c>
      <c r="K1049" t="s">
        <v>926</v>
      </c>
      <c r="L1049">
        <v>15</v>
      </c>
      <c r="M1049">
        <v>12</v>
      </c>
      <c r="N1049">
        <v>3</v>
      </c>
      <c r="O1049">
        <f>StoreData!$N1049*StoreData!$L1049</f>
        <v>45</v>
      </c>
      <c r="P1049">
        <f>StoreData!$N1049*StoreData!$M1049</f>
        <v>36</v>
      </c>
      <c r="Q1049">
        <f>StoreData!$O1049-StoreData!$P1049</f>
        <v>9</v>
      </c>
      <c r="R1049">
        <f>MONTH(StoreData!$B1049)</f>
        <v>9</v>
      </c>
      <c r="S1049" t="str">
        <f>IF(StoreData!$R1049=9,"August","Sept")</f>
        <v>August</v>
      </c>
    </row>
    <row r="1050" spans="1:19" x14ac:dyDescent="0.3">
      <c r="A1050">
        <v>88065566403</v>
      </c>
      <c r="B1050">
        <v>44084</v>
      </c>
      <c r="C1050" t="s">
        <v>1018</v>
      </c>
      <c r="D1050" t="s">
        <v>1145</v>
      </c>
      <c r="E1050" t="s">
        <v>19</v>
      </c>
      <c r="F1050" t="s">
        <v>38</v>
      </c>
      <c r="G1050" t="s">
        <v>955</v>
      </c>
      <c r="H1050" t="s">
        <v>39</v>
      </c>
      <c r="I1050" t="s">
        <v>104</v>
      </c>
      <c r="J1050" t="s">
        <v>935</v>
      </c>
      <c r="K1050" t="s">
        <v>941</v>
      </c>
      <c r="L1050">
        <v>23</v>
      </c>
      <c r="M1050">
        <v>20</v>
      </c>
      <c r="N1050">
        <v>1</v>
      </c>
      <c r="O1050">
        <f>StoreData!$N1050*StoreData!$L1050</f>
        <v>23</v>
      </c>
      <c r="P1050">
        <f>StoreData!$N1050*StoreData!$M1050</f>
        <v>20</v>
      </c>
      <c r="Q1050">
        <f>StoreData!$O1050-StoreData!$P1050</f>
        <v>3</v>
      </c>
      <c r="R1050">
        <f>MONTH(StoreData!$B1050)</f>
        <v>9</v>
      </c>
      <c r="S1050" t="str">
        <f>IF(StoreData!$R1050=9,"August","Sept")</f>
        <v>August</v>
      </c>
    </row>
    <row r="1051" spans="1:19" x14ac:dyDescent="0.3">
      <c r="A1051">
        <v>88065566404</v>
      </c>
      <c r="B1051">
        <v>44085</v>
      </c>
      <c r="C1051" t="s">
        <v>1019</v>
      </c>
      <c r="D1051" t="s">
        <v>1145</v>
      </c>
      <c r="E1051" t="s">
        <v>20</v>
      </c>
      <c r="F1051" t="s">
        <v>42</v>
      </c>
      <c r="G1051" t="s">
        <v>955</v>
      </c>
      <c r="H1051" t="s">
        <v>43</v>
      </c>
      <c r="I1051" t="s">
        <v>104</v>
      </c>
      <c r="J1051" t="s">
        <v>936</v>
      </c>
      <c r="K1051" t="s">
        <v>941</v>
      </c>
      <c r="L1051">
        <v>9</v>
      </c>
      <c r="M1051">
        <v>6</v>
      </c>
      <c r="N1051">
        <v>1</v>
      </c>
      <c r="O1051">
        <f>StoreData!$N1051*StoreData!$L1051</f>
        <v>9</v>
      </c>
      <c r="P1051">
        <f>StoreData!$N1051*StoreData!$M1051</f>
        <v>6</v>
      </c>
      <c r="Q1051">
        <f>StoreData!$O1051-StoreData!$P1051</f>
        <v>3</v>
      </c>
      <c r="R1051">
        <f>MONTH(StoreData!$B1051)</f>
        <v>9</v>
      </c>
      <c r="S1051" t="str">
        <f>IF(StoreData!$R1051=9,"August","Sept")</f>
        <v>August</v>
      </c>
    </row>
    <row r="1052" spans="1:19" x14ac:dyDescent="0.3">
      <c r="A1052">
        <v>88065566405</v>
      </c>
      <c r="B1052">
        <v>44086</v>
      </c>
      <c r="C1052" t="s">
        <v>1020</v>
      </c>
      <c r="D1052" t="s">
        <v>1145</v>
      </c>
      <c r="E1052" t="s">
        <v>1</v>
      </c>
      <c r="F1052" t="s">
        <v>38</v>
      </c>
      <c r="G1052" t="s">
        <v>955</v>
      </c>
      <c r="H1052" t="s">
        <v>39</v>
      </c>
      <c r="I1052" t="s">
        <v>104</v>
      </c>
      <c r="J1052" t="s">
        <v>937</v>
      </c>
      <c r="K1052" t="s">
        <v>941</v>
      </c>
      <c r="L1052">
        <v>18</v>
      </c>
      <c r="M1052">
        <v>15</v>
      </c>
      <c r="N1052">
        <v>1</v>
      </c>
      <c r="O1052">
        <f>StoreData!$N1052*StoreData!$L1052</f>
        <v>18</v>
      </c>
      <c r="P1052">
        <f>StoreData!$N1052*StoreData!$M1052</f>
        <v>15</v>
      </c>
      <c r="Q1052">
        <f>StoreData!$O1052-StoreData!$P1052</f>
        <v>3</v>
      </c>
      <c r="R1052">
        <f>MONTH(StoreData!$B1052)</f>
        <v>9</v>
      </c>
      <c r="S1052" t="str">
        <f>IF(StoreData!$R1052=9,"August","Sept")</f>
        <v>August</v>
      </c>
    </row>
    <row r="1053" spans="1:19" x14ac:dyDescent="0.3">
      <c r="A1053">
        <v>88065566406</v>
      </c>
      <c r="B1053">
        <v>44087</v>
      </c>
      <c r="C1053" t="s">
        <v>1021</v>
      </c>
      <c r="D1053" t="s">
        <v>1145</v>
      </c>
      <c r="E1053" t="s">
        <v>2</v>
      </c>
      <c r="F1053" t="s">
        <v>42</v>
      </c>
      <c r="G1053" t="s">
        <v>955</v>
      </c>
      <c r="H1053" t="s">
        <v>43</v>
      </c>
      <c r="I1053" t="s">
        <v>104</v>
      </c>
      <c r="J1053" t="s">
        <v>925</v>
      </c>
      <c r="K1053" t="s">
        <v>926</v>
      </c>
      <c r="L1053">
        <v>14</v>
      </c>
      <c r="M1053">
        <v>11</v>
      </c>
      <c r="N1053">
        <v>3</v>
      </c>
      <c r="O1053">
        <f>StoreData!$N1053*StoreData!$L1053</f>
        <v>42</v>
      </c>
      <c r="P1053">
        <f>StoreData!$N1053*StoreData!$M1053</f>
        <v>33</v>
      </c>
      <c r="Q1053">
        <f>StoreData!$O1053-StoreData!$P1053</f>
        <v>9</v>
      </c>
      <c r="R1053">
        <f>MONTH(StoreData!$B1053)</f>
        <v>9</v>
      </c>
      <c r="S1053" t="str">
        <f>IF(StoreData!$R1053=9,"August","Sept")</f>
        <v>August</v>
      </c>
    </row>
    <row r="1054" spans="1:19" x14ac:dyDescent="0.3">
      <c r="A1054">
        <v>88065566407</v>
      </c>
      <c r="B1054">
        <v>44088</v>
      </c>
      <c r="C1054" t="s">
        <v>900</v>
      </c>
      <c r="D1054" t="s">
        <v>1146</v>
      </c>
      <c r="E1054" t="s">
        <v>72</v>
      </c>
      <c r="F1054" t="s">
        <v>38</v>
      </c>
      <c r="G1054" t="s">
        <v>955</v>
      </c>
      <c r="H1054" t="s">
        <v>39</v>
      </c>
      <c r="I1054" t="s">
        <v>104</v>
      </c>
      <c r="J1054" t="s">
        <v>938</v>
      </c>
      <c r="K1054" t="s">
        <v>926</v>
      </c>
      <c r="L1054">
        <v>30</v>
      </c>
      <c r="M1054">
        <v>27</v>
      </c>
      <c r="N1054">
        <v>4</v>
      </c>
      <c r="O1054">
        <f>StoreData!$N1054*StoreData!$L1054</f>
        <v>120</v>
      </c>
      <c r="P1054">
        <f>StoreData!$N1054*StoreData!$M1054</f>
        <v>108</v>
      </c>
      <c r="Q1054">
        <f>StoreData!$O1054-StoreData!$P1054</f>
        <v>12</v>
      </c>
      <c r="R1054">
        <f>MONTH(StoreData!$B1054)</f>
        <v>9</v>
      </c>
      <c r="S1054" t="str">
        <f>IF(StoreData!$R1054=9,"August","Sept")</f>
        <v>August</v>
      </c>
    </row>
    <row r="1055" spans="1:19" x14ac:dyDescent="0.3">
      <c r="A1055">
        <v>88065566408</v>
      </c>
      <c r="B1055">
        <v>44089</v>
      </c>
      <c r="C1055" t="s">
        <v>901</v>
      </c>
      <c r="D1055" t="s">
        <v>1146</v>
      </c>
      <c r="E1055" t="s">
        <v>16</v>
      </c>
      <c r="F1055" t="s">
        <v>42</v>
      </c>
      <c r="G1055" t="s">
        <v>955</v>
      </c>
      <c r="H1055" t="s">
        <v>43</v>
      </c>
      <c r="I1055" t="s">
        <v>104</v>
      </c>
      <c r="J1055" t="s">
        <v>939</v>
      </c>
      <c r="K1055" t="s">
        <v>926</v>
      </c>
      <c r="L1055">
        <v>16</v>
      </c>
      <c r="M1055">
        <v>13</v>
      </c>
      <c r="N1055">
        <v>5</v>
      </c>
      <c r="O1055">
        <f>StoreData!$N1055*StoreData!$L1055</f>
        <v>80</v>
      </c>
      <c r="P1055">
        <f>StoreData!$N1055*StoreData!$M1055</f>
        <v>65</v>
      </c>
      <c r="Q1055">
        <f>StoreData!$O1055-StoreData!$P1055</f>
        <v>15</v>
      </c>
      <c r="R1055">
        <f>MONTH(StoreData!$B1055)</f>
        <v>9</v>
      </c>
      <c r="S1055" t="str">
        <f>IF(StoreData!$R1055=9,"August","Sept")</f>
        <v>August</v>
      </c>
    </row>
    <row r="1056" spans="1:19" x14ac:dyDescent="0.3">
      <c r="A1056">
        <v>88065566409</v>
      </c>
      <c r="B1056">
        <v>44093</v>
      </c>
      <c r="C1056" t="s">
        <v>902</v>
      </c>
      <c r="D1056" t="s">
        <v>1146</v>
      </c>
      <c r="E1056" t="s">
        <v>15</v>
      </c>
      <c r="F1056" t="s">
        <v>38</v>
      </c>
      <c r="G1056" t="s">
        <v>955</v>
      </c>
      <c r="H1056" t="s">
        <v>39</v>
      </c>
      <c r="I1056" t="s">
        <v>104</v>
      </c>
      <c r="J1056" t="s">
        <v>908</v>
      </c>
      <c r="K1056" t="s">
        <v>926</v>
      </c>
      <c r="L1056">
        <v>52</v>
      </c>
      <c r="M1056">
        <v>49</v>
      </c>
      <c r="N1056">
        <v>6</v>
      </c>
      <c r="O1056">
        <f>StoreData!$N1056*StoreData!$L1056</f>
        <v>312</v>
      </c>
      <c r="P1056">
        <f>StoreData!$N1056*StoreData!$M1056</f>
        <v>294</v>
      </c>
      <c r="Q1056">
        <f>StoreData!$O1056-StoreData!$P1056</f>
        <v>18</v>
      </c>
      <c r="R1056">
        <f>MONTH(StoreData!$B1056)</f>
        <v>9</v>
      </c>
      <c r="S1056" t="str">
        <f>IF(StoreData!$R1056=9,"August","Sept")</f>
        <v>August</v>
      </c>
    </row>
    <row r="1057" spans="1:19" x14ac:dyDescent="0.3">
      <c r="A1057">
        <v>88065566410</v>
      </c>
      <c r="B1057">
        <v>44092</v>
      </c>
      <c r="C1057" t="s">
        <v>1022</v>
      </c>
      <c r="D1057" t="s">
        <v>1146</v>
      </c>
      <c r="E1057" t="s">
        <v>6</v>
      </c>
      <c r="F1057" t="s">
        <v>42</v>
      </c>
      <c r="G1057" t="s">
        <v>955</v>
      </c>
      <c r="H1057" t="s">
        <v>43</v>
      </c>
      <c r="I1057" t="s">
        <v>104</v>
      </c>
      <c r="J1057" t="s">
        <v>909</v>
      </c>
      <c r="K1057" t="s">
        <v>926</v>
      </c>
      <c r="L1057">
        <v>14</v>
      </c>
      <c r="M1057">
        <v>11</v>
      </c>
      <c r="N1057">
        <v>7</v>
      </c>
      <c r="O1057">
        <f>StoreData!$N1057*StoreData!$L1057</f>
        <v>98</v>
      </c>
      <c r="P1057">
        <f>StoreData!$N1057*StoreData!$M1057</f>
        <v>77</v>
      </c>
      <c r="Q1057">
        <f>StoreData!$O1057-StoreData!$P1057</f>
        <v>21</v>
      </c>
      <c r="R1057">
        <f>MONTH(StoreData!$B1057)</f>
        <v>9</v>
      </c>
      <c r="S1057" t="str">
        <f>IF(StoreData!$R1057=9,"August","Sept")</f>
        <v>August</v>
      </c>
    </row>
    <row r="1058" spans="1:19" x14ac:dyDescent="0.3">
      <c r="A1058">
        <v>88065566411</v>
      </c>
      <c r="B1058">
        <v>44092</v>
      </c>
      <c r="C1058" t="s">
        <v>1023</v>
      </c>
      <c r="D1058" t="s">
        <v>1145</v>
      </c>
      <c r="E1058" t="s">
        <v>7</v>
      </c>
      <c r="F1058" t="s">
        <v>38</v>
      </c>
      <c r="G1058" t="s">
        <v>955</v>
      </c>
      <c r="H1058" t="s">
        <v>39</v>
      </c>
      <c r="I1058" t="s">
        <v>104</v>
      </c>
      <c r="J1058" t="s">
        <v>910</v>
      </c>
      <c r="K1058" t="s">
        <v>926</v>
      </c>
      <c r="L1058">
        <v>6</v>
      </c>
      <c r="M1058">
        <v>3</v>
      </c>
      <c r="N1058">
        <v>11</v>
      </c>
      <c r="O1058">
        <f>StoreData!$N1058*StoreData!$L1058</f>
        <v>66</v>
      </c>
      <c r="P1058">
        <f>StoreData!$N1058*StoreData!$M1058</f>
        <v>33</v>
      </c>
      <c r="Q1058">
        <f>StoreData!$O1058-StoreData!$P1058</f>
        <v>33</v>
      </c>
      <c r="R1058">
        <f>MONTH(StoreData!$B1058)</f>
        <v>9</v>
      </c>
      <c r="S1058" t="str">
        <f>IF(StoreData!$R1058=9,"August","Sept")</f>
        <v>August</v>
      </c>
    </row>
    <row r="1059" spans="1:19" x14ac:dyDescent="0.3">
      <c r="A1059">
        <v>88065566412</v>
      </c>
      <c r="B1059">
        <v>44093</v>
      </c>
      <c r="C1059" t="s">
        <v>1024</v>
      </c>
      <c r="D1059" t="s">
        <v>1145</v>
      </c>
      <c r="E1059" t="s">
        <v>8</v>
      </c>
      <c r="F1059" t="s">
        <v>42</v>
      </c>
      <c r="G1059" t="s">
        <v>955</v>
      </c>
      <c r="H1059" t="s">
        <v>43</v>
      </c>
      <c r="I1059" t="s">
        <v>104</v>
      </c>
      <c r="J1059" t="s">
        <v>911</v>
      </c>
      <c r="K1059" t="s">
        <v>926</v>
      </c>
      <c r="L1059">
        <v>13</v>
      </c>
      <c r="M1059">
        <v>10</v>
      </c>
      <c r="N1059">
        <v>2</v>
      </c>
      <c r="O1059">
        <f>StoreData!$N1059*StoreData!$L1059</f>
        <v>26</v>
      </c>
      <c r="P1059">
        <f>StoreData!$N1059*StoreData!$M1059</f>
        <v>20</v>
      </c>
      <c r="Q1059">
        <f>StoreData!$O1059-StoreData!$P1059</f>
        <v>6</v>
      </c>
      <c r="R1059">
        <f>MONTH(StoreData!$B1059)</f>
        <v>9</v>
      </c>
      <c r="S1059" t="str">
        <f>IF(StoreData!$R1059=9,"August","Sept")</f>
        <v>August</v>
      </c>
    </row>
    <row r="1060" spans="1:19" x14ac:dyDescent="0.3">
      <c r="A1060">
        <v>88065566413</v>
      </c>
      <c r="B1060">
        <v>44094</v>
      </c>
      <c r="C1060" t="s">
        <v>1025</v>
      </c>
      <c r="D1060" t="s">
        <v>1145</v>
      </c>
      <c r="E1060" t="s">
        <v>9</v>
      </c>
      <c r="F1060" t="s">
        <v>38</v>
      </c>
      <c r="G1060" t="s">
        <v>955</v>
      </c>
      <c r="H1060" t="s">
        <v>39</v>
      </c>
      <c r="I1060" t="s">
        <v>104</v>
      </c>
      <c r="J1060" t="s">
        <v>912</v>
      </c>
      <c r="K1060" t="s">
        <v>926</v>
      </c>
      <c r="L1060">
        <v>15</v>
      </c>
      <c r="M1060">
        <v>12</v>
      </c>
      <c r="N1060">
        <v>3</v>
      </c>
      <c r="O1060">
        <f>StoreData!$N1060*StoreData!$L1060</f>
        <v>45</v>
      </c>
      <c r="P1060">
        <f>StoreData!$N1060*StoreData!$M1060</f>
        <v>36</v>
      </c>
      <c r="Q1060">
        <f>StoreData!$O1060-StoreData!$P1060</f>
        <v>9</v>
      </c>
      <c r="R1060">
        <f>MONTH(StoreData!$B1060)</f>
        <v>9</v>
      </c>
      <c r="S1060" t="str">
        <f>IF(StoreData!$R1060=9,"August","Sept")</f>
        <v>August</v>
      </c>
    </row>
    <row r="1061" spans="1:19" x14ac:dyDescent="0.3">
      <c r="A1061">
        <v>88065566414</v>
      </c>
      <c r="B1061">
        <v>44095</v>
      </c>
      <c r="C1061" t="s">
        <v>1026</v>
      </c>
      <c r="D1061" t="s">
        <v>1146</v>
      </c>
      <c r="E1061" t="s">
        <v>10</v>
      </c>
      <c r="F1061" t="s">
        <v>42</v>
      </c>
      <c r="G1061" t="s">
        <v>955</v>
      </c>
      <c r="H1061" t="s">
        <v>43</v>
      </c>
      <c r="I1061" t="s">
        <v>104</v>
      </c>
      <c r="J1061" t="s">
        <v>913</v>
      </c>
      <c r="K1061" t="s">
        <v>926</v>
      </c>
      <c r="L1061">
        <v>20</v>
      </c>
      <c r="M1061">
        <v>17</v>
      </c>
      <c r="N1061">
        <v>5</v>
      </c>
      <c r="O1061">
        <f>StoreData!$N1061*StoreData!$L1061</f>
        <v>100</v>
      </c>
      <c r="P1061">
        <f>StoreData!$N1061*StoreData!$M1061</f>
        <v>85</v>
      </c>
      <c r="Q1061">
        <f>StoreData!$O1061-StoreData!$P1061</f>
        <v>15</v>
      </c>
      <c r="R1061">
        <f>MONTH(StoreData!$B1061)</f>
        <v>9</v>
      </c>
      <c r="S1061" t="str">
        <f>IF(StoreData!$R1061=9,"August","Sept")</f>
        <v>August</v>
      </c>
    </row>
    <row r="1062" spans="1:19" x14ac:dyDescent="0.3">
      <c r="A1062">
        <v>88065566415</v>
      </c>
      <c r="B1062">
        <v>44096</v>
      </c>
      <c r="C1062" t="s">
        <v>1027</v>
      </c>
      <c r="D1062" t="s">
        <v>1145</v>
      </c>
      <c r="E1062" t="s">
        <v>11</v>
      </c>
      <c r="F1062" t="s">
        <v>38</v>
      </c>
      <c r="G1062" t="s">
        <v>955</v>
      </c>
      <c r="H1062" t="s">
        <v>39</v>
      </c>
      <c r="I1062" t="s">
        <v>104</v>
      </c>
      <c r="J1062" t="s">
        <v>914</v>
      </c>
      <c r="K1062" t="s">
        <v>926</v>
      </c>
      <c r="L1062">
        <v>12</v>
      </c>
      <c r="M1062">
        <v>9</v>
      </c>
      <c r="N1062">
        <v>2</v>
      </c>
      <c r="O1062">
        <f>StoreData!$N1062*StoreData!$L1062</f>
        <v>24</v>
      </c>
      <c r="P1062">
        <f>StoreData!$N1062*StoreData!$M1062</f>
        <v>18</v>
      </c>
      <c r="Q1062">
        <f>StoreData!$O1062-StoreData!$P1062</f>
        <v>6</v>
      </c>
      <c r="R1062">
        <f>MONTH(StoreData!$B1062)</f>
        <v>9</v>
      </c>
      <c r="S1062" t="str">
        <f>IF(StoreData!$R1062=9,"August","Sept")</f>
        <v>August</v>
      </c>
    </row>
    <row r="1063" spans="1:19" x14ac:dyDescent="0.3">
      <c r="A1063">
        <v>88065566416</v>
      </c>
      <c r="B1063">
        <v>44097</v>
      </c>
      <c r="C1063" t="s">
        <v>1028</v>
      </c>
      <c r="D1063" t="s">
        <v>1145</v>
      </c>
      <c r="E1063" t="s">
        <v>12</v>
      </c>
      <c r="F1063" t="s">
        <v>42</v>
      </c>
      <c r="G1063" t="s">
        <v>955</v>
      </c>
      <c r="H1063" t="s">
        <v>43</v>
      </c>
      <c r="I1063" t="s">
        <v>104</v>
      </c>
      <c r="J1063" t="s">
        <v>915</v>
      </c>
      <c r="K1063" t="s">
        <v>926</v>
      </c>
      <c r="L1063">
        <v>16</v>
      </c>
      <c r="M1063">
        <v>13</v>
      </c>
      <c r="N1063">
        <v>1</v>
      </c>
      <c r="O1063">
        <f>StoreData!$N1063*StoreData!$L1063</f>
        <v>16</v>
      </c>
      <c r="P1063">
        <f>StoreData!$N1063*StoreData!$M1063</f>
        <v>13</v>
      </c>
      <c r="Q1063">
        <f>StoreData!$O1063-StoreData!$P1063</f>
        <v>3</v>
      </c>
      <c r="R1063">
        <f>MONTH(StoreData!$B1063)</f>
        <v>9</v>
      </c>
      <c r="S1063" t="str">
        <f>IF(StoreData!$R1063=9,"August","Sept")</f>
        <v>August</v>
      </c>
    </row>
    <row r="1064" spans="1:19" x14ac:dyDescent="0.3">
      <c r="A1064">
        <v>88065566417</v>
      </c>
      <c r="B1064">
        <v>44098</v>
      </c>
      <c r="C1064" t="s">
        <v>1029</v>
      </c>
      <c r="D1064" t="s">
        <v>1145</v>
      </c>
      <c r="E1064" t="s">
        <v>13</v>
      </c>
      <c r="F1064" t="s">
        <v>38</v>
      </c>
      <c r="G1064" t="s">
        <v>955</v>
      </c>
      <c r="H1064" t="s">
        <v>39</v>
      </c>
      <c r="I1064" t="s">
        <v>104</v>
      </c>
      <c r="J1064" t="s">
        <v>916</v>
      </c>
      <c r="K1064" t="s">
        <v>926</v>
      </c>
      <c r="L1064">
        <v>20</v>
      </c>
      <c r="M1064">
        <v>17</v>
      </c>
      <c r="N1064">
        <v>6</v>
      </c>
      <c r="O1064">
        <f>StoreData!$N1064*StoreData!$L1064</f>
        <v>120</v>
      </c>
      <c r="P1064">
        <f>StoreData!$N1064*StoreData!$M1064</f>
        <v>102</v>
      </c>
      <c r="Q1064">
        <f>StoreData!$O1064-StoreData!$P1064</f>
        <v>18</v>
      </c>
      <c r="R1064">
        <f>MONTH(StoreData!$B1064)</f>
        <v>9</v>
      </c>
      <c r="S1064" t="str">
        <f>IF(StoreData!$R1064=9,"August","Sept")</f>
        <v>August</v>
      </c>
    </row>
    <row r="1065" spans="1:19" x14ac:dyDescent="0.3">
      <c r="A1065">
        <v>88065566418</v>
      </c>
      <c r="B1065">
        <v>44099</v>
      </c>
      <c r="C1065" t="s">
        <v>1030</v>
      </c>
      <c r="D1065" t="s">
        <v>1145</v>
      </c>
      <c r="E1065" t="s">
        <v>14</v>
      </c>
      <c r="F1065" t="s">
        <v>42</v>
      </c>
      <c r="G1065" t="s">
        <v>955</v>
      </c>
      <c r="H1065" t="s">
        <v>43</v>
      </c>
      <c r="I1065" t="s">
        <v>104</v>
      </c>
      <c r="J1065" t="s">
        <v>917</v>
      </c>
      <c r="K1065" t="s">
        <v>926</v>
      </c>
      <c r="L1065">
        <v>12</v>
      </c>
      <c r="M1065">
        <v>9</v>
      </c>
      <c r="N1065">
        <v>9</v>
      </c>
      <c r="O1065">
        <f>StoreData!$N1065*StoreData!$L1065</f>
        <v>108</v>
      </c>
      <c r="P1065">
        <f>StoreData!$N1065*StoreData!$M1065</f>
        <v>81</v>
      </c>
      <c r="Q1065">
        <f>StoreData!$O1065-StoreData!$P1065</f>
        <v>27</v>
      </c>
      <c r="R1065">
        <f>MONTH(StoreData!$B1065)</f>
        <v>9</v>
      </c>
      <c r="S1065" t="str">
        <f>IF(StoreData!$R1065=9,"August","Sept")</f>
        <v>August</v>
      </c>
    </row>
    <row r="1066" spans="1:19" x14ac:dyDescent="0.3">
      <c r="A1066">
        <v>88065566419</v>
      </c>
      <c r="B1066">
        <v>44103</v>
      </c>
      <c r="C1066" t="s">
        <v>1031</v>
      </c>
      <c r="D1066" t="s">
        <v>1145</v>
      </c>
      <c r="E1066" t="s">
        <v>15</v>
      </c>
      <c r="F1066" t="s">
        <v>38</v>
      </c>
      <c r="G1066" t="s">
        <v>955</v>
      </c>
      <c r="H1066" t="s">
        <v>39</v>
      </c>
      <c r="I1066" t="s">
        <v>104</v>
      </c>
      <c r="J1066" t="s">
        <v>918</v>
      </c>
      <c r="K1066" t="s">
        <v>926</v>
      </c>
      <c r="L1066">
        <v>10</v>
      </c>
      <c r="M1066">
        <v>7</v>
      </c>
      <c r="N1066">
        <v>10</v>
      </c>
      <c r="O1066">
        <f>StoreData!$N1066*StoreData!$L1066</f>
        <v>100</v>
      </c>
      <c r="P1066">
        <f>StoreData!$N1066*StoreData!$M1066</f>
        <v>70</v>
      </c>
      <c r="Q1066">
        <f>StoreData!$O1066-StoreData!$P1066</f>
        <v>30</v>
      </c>
      <c r="R1066">
        <f>MONTH(StoreData!$B1066)</f>
        <v>9</v>
      </c>
      <c r="S1066" t="str">
        <f>IF(StoreData!$R1066=9,"August","Sept")</f>
        <v>August</v>
      </c>
    </row>
    <row r="1067" spans="1:19" x14ac:dyDescent="0.3">
      <c r="A1067">
        <v>88065566420</v>
      </c>
      <c r="B1067">
        <v>44102</v>
      </c>
      <c r="C1067" t="s">
        <v>1032</v>
      </c>
      <c r="D1067" t="s">
        <v>1145</v>
      </c>
      <c r="E1067" t="s">
        <v>59</v>
      </c>
      <c r="F1067" t="s">
        <v>42</v>
      </c>
      <c r="G1067" t="s">
        <v>955</v>
      </c>
      <c r="H1067" t="s">
        <v>43</v>
      </c>
      <c r="I1067" t="s">
        <v>104</v>
      </c>
      <c r="J1067" t="s">
        <v>919</v>
      </c>
      <c r="K1067" t="s">
        <v>926</v>
      </c>
      <c r="L1067">
        <v>15</v>
      </c>
      <c r="M1067">
        <v>12</v>
      </c>
      <c r="N1067">
        <v>3</v>
      </c>
      <c r="O1067">
        <f>StoreData!$N1067*StoreData!$L1067</f>
        <v>45</v>
      </c>
      <c r="P1067">
        <f>StoreData!$N1067*StoreData!$M1067</f>
        <v>36</v>
      </c>
      <c r="Q1067">
        <f>StoreData!$O1067-StoreData!$P1067</f>
        <v>9</v>
      </c>
      <c r="R1067">
        <f>MONTH(StoreData!$B1067)</f>
        <v>9</v>
      </c>
      <c r="S1067" t="str">
        <f>IF(StoreData!$R1067=9,"August","Sept")</f>
        <v>August</v>
      </c>
    </row>
    <row r="1068" spans="1:19" x14ac:dyDescent="0.3">
      <c r="A1068">
        <v>88065566421</v>
      </c>
      <c r="B1068">
        <v>44102</v>
      </c>
      <c r="C1068" t="s">
        <v>1033</v>
      </c>
      <c r="D1068" t="s">
        <v>1146</v>
      </c>
      <c r="E1068" t="s">
        <v>60</v>
      </c>
      <c r="F1068" t="s">
        <v>38</v>
      </c>
      <c r="G1068" t="s">
        <v>955</v>
      </c>
      <c r="H1068" t="s">
        <v>39</v>
      </c>
      <c r="I1068" t="s">
        <v>104</v>
      </c>
      <c r="J1068" t="s">
        <v>920</v>
      </c>
      <c r="K1068" t="s">
        <v>926</v>
      </c>
      <c r="L1068">
        <v>15</v>
      </c>
      <c r="M1068">
        <v>12</v>
      </c>
      <c r="N1068">
        <v>4</v>
      </c>
      <c r="O1068">
        <f>StoreData!$N1068*StoreData!$L1068</f>
        <v>60</v>
      </c>
      <c r="P1068">
        <f>StoreData!$N1068*StoreData!$M1068</f>
        <v>48</v>
      </c>
      <c r="Q1068">
        <f>StoreData!$O1068-StoreData!$P1068</f>
        <v>12</v>
      </c>
      <c r="R1068">
        <f>MONTH(StoreData!$B1068)</f>
        <v>9</v>
      </c>
      <c r="S1068" t="str">
        <f>IF(StoreData!$R1068=9,"August","Sept")</f>
        <v>August</v>
      </c>
    </row>
    <row r="1069" spans="1:19" x14ac:dyDescent="0.3">
      <c r="A1069">
        <v>88065566422</v>
      </c>
      <c r="B1069">
        <v>44103</v>
      </c>
      <c r="C1069" t="s">
        <v>1034</v>
      </c>
      <c r="D1069" t="s">
        <v>1145</v>
      </c>
      <c r="E1069" t="s">
        <v>61</v>
      </c>
      <c r="F1069" t="s">
        <v>42</v>
      </c>
      <c r="G1069" t="s">
        <v>955</v>
      </c>
      <c r="H1069" t="s">
        <v>43</v>
      </c>
      <c r="I1069" t="s">
        <v>104</v>
      </c>
      <c r="J1069" t="s">
        <v>921</v>
      </c>
      <c r="K1069" t="s">
        <v>926</v>
      </c>
      <c r="L1069">
        <v>20</v>
      </c>
      <c r="M1069">
        <v>17</v>
      </c>
      <c r="N1069">
        <v>5</v>
      </c>
      <c r="O1069">
        <f>StoreData!$N1069*StoreData!$L1069</f>
        <v>100</v>
      </c>
      <c r="P1069">
        <f>StoreData!$N1069*StoreData!$M1069</f>
        <v>85</v>
      </c>
      <c r="Q1069">
        <f>StoreData!$O1069-StoreData!$P1069</f>
        <v>15</v>
      </c>
      <c r="R1069">
        <f>MONTH(StoreData!$B1069)</f>
        <v>9</v>
      </c>
      <c r="S1069" t="str">
        <f>IF(StoreData!$R1069=9,"August","Sept")</f>
        <v>August</v>
      </c>
    </row>
    <row r="1070" spans="1:19" x14ac:dyDescent="0.3">
      <c r="A1070">
        <v>88065566423</v>
      </c>
      <c r="B1070">
        <v>44104</v>
      </c>
      <c r="C1070" t="s">
        <v>1035</v>
      </c>
      <c r="D1070" t="s">
        <v>1145</v>
      </c>
      <c r="E1070" t="s">
        <v>63</v>
      </c>
      <c r="F1070" t="s">
        <v>38</v>
      </c>
      <c r="G1070" t="s">
        <v>955</v>
      </c>
      <c r="H1070" t="s">
        <v>39</v>
      </c>
      <c r="I1070" t="s">
        <v>104</v>
      </c>
      <c r="J1070" t="s">
        <v>922</v>
      </c>
      <c r="K1070" t="s">
        <v>926</v>
      </c>
      <c r="L1070">
        <v>12</v>
      </c>
      <c r="M1070">
        <v>9</v>
      </c>
      <c r="N1070">
        <v>6</v>
      </c>
      <c r="O1070">
        <f>StoreData!$N1070*StoreData!$L1070</f>
        <v>72</v>
      </c>
      <c r="P1070">
        <f>StoreData!$N1070*StoreData!$M1070</f>
        <v>54</v>
      </c>
      <c r="Q1070">
        <f>StoreData!$O1070-StoreData!$P1070</f>
        <v>18</v>
      </c>
      <c r="R1070">
        <f>MONTH(StoreData!$B1070)</f>
        <v>9</v>
      </c>
      <c r="S1070" t="str">
        <f>IF(StoreData!$R1070=9,"August","Sept")</f>
        <v>August</v>
      </c>
    </row>
    <row r="1071" spans="1:19" x14ac:dyDescent="0.3">
      <c r="A1071">
        <v>88065566424</v>
      </c>
      <c r="B1071">
        <v>44094</v>
      </c>
      <c r="C1071" t="s">
        <v>1036</v>
      </c>
      <c r="D1071" t="s">
        <v>1145</v>
      </c>
      <c r="E1071" t="s">
        <v>16</v>
      </c>
      <c r="F1071" t="s">
        <v>42</v>
      </c>
      <c r="G1071" t="s">
        <v>955</v>
      </c>
      <c r="H1071" t="s">
        <v>43</v>
      </c>
      <c r="I1071" t="s">
        <v>40</v>
      </c>
      <c r="J1071" t="s">
        <v>923</v>
      </c>
      <c r="K1071" t="s">
        <v>926</v>
      </c>
      <c r="L1071">
        <v>13</v>
      </c>
      <c r="M1071">
        <v>10</v>
      </c>
      <c r="N1071">
        <v>3</v>
      </c>
      <c r="O1071">
        <f>StoreData!$N1071*StoreData!$L1071</f>
        <v>39</v>
      </c>
      <c r="P1071">
        <f>StoreData!$N1071*StoreData!$M1071</f>
        <v>30</v>
      </c>
      <c r="Q1071">
        <f>StoreData!$O1071-StoreData!$P1071</f>
        <v>9</v>
      </c>
      <c r="R1071">
        <f>MONTH(StoreData!$B1071)</f>
        <v>9</v>
      </c>
      <c r="S1071" t="str">
        <f>IF(StoreData!$R1071=9,"August","Sept")</f>
        <v>August</v>
      </c>
    </row>
    <row r="1072" spans="1:19" x14ac:dyDescent="0.3">
      <c r="A1072">
        <v>88065566425</v>
      </c>
      <c r="B1072">
        <v>44095</v>
      </c>
      <c r="C1072" t="s">
        <v>1037</v>
      </c>
      <c r="D1072" t="s">
        <v>1146</v>
      </c>
      <c r="E1072" t="s">
        <v>66</v>
      </c>
      <c r="F1072" t="s">
        <v>38</v>
      </c>
      <c r="G1072" t="s">
        <v>955</v>
      </c>
      <c r="H1072" t="s">
        <v>39</v>
      </c>
      <c r="I1072" t="s">
        <v>40</v>
      </c>
      <c r="J1072" t="s">
        <v>924</v>
      </c>
      <c r="K1072" t="s">
        <v>926</v>
      </c>
      <c r="L1072">
        <v>15</v>
      </c>
      <c r="M1072">
        <v>12</v>
      </c>
      <c r="N1072">
        <v>7</v>
      </c>
      <c r="O1072">
        <f>StoreData!$N1072*StoreData!$L1072</f>
        <v>105</v>
      </c>
      <c r="P1072">
        <f>StoreData!$N1072*StoreData!$M1072</f>
        <v>84</v>
      </c>
      <c r="Q1072">
        <f>StoreData!$O1072-StoreData!$P1072</f>
        <v>21</v>
      </c>
      <c r="R1072">
        <f>MONTH(StoreData!$B1072)</f>
        <v>9</v>
      </c>
      <c r="S1072" t="str">
        <f>IF(StoreData!$R1072=9,"August","Sept")</f>
        <v>August</v>
      </c>
    </row>
    <row r="1073" spans="1:19" x14ac:dyDescent="0.3">
      <c r="A1073">
        <v>88065566426</v>
      </c>
      <c r="B1073">
        <v>44096</v>
      </c>
      <c r="C1073" t="s">
        <v>1038</v>
      </c>
      <c r="D1073" t="s">
        <v>1146</v>
      </c>
      <c r="E1073" t="s">
        <v>68</v>
      </c>
      <c r="F1073" t="s">
        <v>42</v>
      </c>
      <c r="G1073" t="s">
        <v>955</v>
      </c>
      <c r="H1073" t="s">
        <v>43</v>
      </c>
      <c r="I1073" t="s">
        <v>40</v>
      </c>
      <c r="J1073" t="s">
        <v>925</v>
      </c>
      <c r="K1073" t="s">
        <v>926</v>
      </c>
      <c r="L1073">
        <v>14</v>
      </c>
      <c r="M1073">
        <v>11</v>
      </c>
      <c r="N1073">
        <v>5</v>
      </c>
      <c r="O1073">
        <f>StoreData!$N1073*StoreData!$L1073</f>
        <v>70</v>
      </c>
      <c r="P1073">
        <f>StoreData!$N1073*StoreData!$M1073</f>
        <v>55</v>
      </c>
      <c r="Q1073">
        <f>StoreData!$O1073-StoreData!$P1073</f>
        <v>15</v>
      </c>
      <c r="R1073">
        <f>MONTH(StoreData!$B1073)</f>
        <v>9</v>
      </c>
      <c r="S1073" t="str">
        <f>IF(StoreData!$R1073=9,"August","Sept")</f>
        <v>August</v>
      </c>
    </row>
    <row r="1074" spans="1:19" x14ac:dyDescent="0.3">
      <c r="A1074">
        <v>88065566427</v>
      </c>
      <c r="B1074">
        <v>44097</v>
      </c>
      <c r="C1074" t="s">
        <v>1039</v>
      </c>
      <c r="D1074" t="s">
        <v>1145</v>
      </c>
      <c r="E1074" t="s">
        <v>70</v>
      </c>
      <c r="F1074" t="s">
        <v>38</v>
      </c>
      <c r="G1074" t="s">
        <v>955</v>
      </c>
      <c r="H1074" t="s">
        <v>39</v>
      </c>
      <c r="I1074" t="s">
        <v>40</v>
      </c>
      <c r="J1074" t="s">
        <v>938</v>
      </c>
      <c r="K1074" t="s">
        <v>926</v>
      </c>
      <c r="L1074">
        <v>30</v>
      </c>
      <c r="M1074">
        <v>27</v>
      </c>
      <c r="N1074">
        <v>8</v>
      </c>
      <c r="O1074">
        <f>StoreData!$N1074*StoreData!$L1074</f>
        <v>240</v>
      </c>
      <c r="P1074">
        <f>StoreData!$N1074*StoreData!$M1074</f>
        <v>216</v>
      </c>
      <c r="Q1074">
        <f>StoreData!$O1074-StoreData!$P1074</f>
        <v>24</v>
      </c>
      <c r="R1074">
        <f>MONTH(StoreData!$B1074)</f>
        <v>9</v>
      </c>
      <c r="S1074" t="str">
        <f>IF(StoreData!$R1074=9,"August","Sept")</f>
        <v>August</v>
      </c>
    </row>
    <row r="1075" spans="1:19" x14ac:dyDescent="0.3">
      <c r="A1075">
        <v>88065566428</v>
      </c>
      <c r="B1075">
        <v>44098</v>
      </c>
      <c r="C1075" t="s">
        <v>900</v>
      </c>
      <c r="D1075" t="s">
        <v>1146</v>
      </c>
      <c r="E1075" t="s">
        <v>72</v>
      </c>
      <c r="F1075" t="s">
        <v>42</v>
      </c>
      <c r="G1075" t="s">
        <v>955</v>
      </c>
      <c r="H1075" t="s">
        <v>43</v>
      </c>
      <c r="I1075" t="s">
        <v>40</v>
      </c>
      <c r="J1075" t="s">
        <v>939</v>
      </c>
      <c r="K1075" t="s">
        <v>926</v>
      </c>
      <c r="L1075">
        <v>16</v>
      </c>
      <c r="M1075">
        <v>13</v>
      </c>
      <c r="N1075">
        <v>9</v>
      </c>
      <c r="O1075">
        <f>StoreData!$N1075*StoreData!$L1075</f>
        <v>144</v>
      </c>
      <c r="P1075">
        <f>StoreData!$N1075*StoreData!$M1075</f>
        <v>117</v>
      </c>
      <c r="Q1075">
        <f>StoreData!$O1075-StoreData!$P1075</f>
        <v>27</v>
      </c>
      <c r="R1075">
        <f>MONTH(StoreData!$B1075)</f>
        <v>9</v>
      </c>
      <c r="S1075" t="str">
        <f>IF(StoreData!$R1075=9,"August","Sept")</f>
        <v>August</v>
      </c>
    </row>
    <row r="1076" spans="1:19" x14ac:dyDescent="0.3">
      <c r="A1076">
        <v>88065566429</v>
      </c>
      <c r="B1076">
        <v>44099</v>
      </c>
      <c r="C1076" t="s">
        <v>901</v>
      </c>
      <c r="D1076" t="s">
        <v>1146</v>
      </c>
      <c r="E1076" t="s">
        <v>16</v>
      </c>
      <c r="F1076" t="s">
        <v>38</v>
      </c>
      <c r="G1076" t="s">
        <v>955</v>
      </c>
      <c r="H1076" t="s">
        <v>39</v>
      </c>
      <c r="I1076" t="s">
        <v>40</v>
      </c>
      <c r="J1076" t="s">
        <v>927</v>
      </c>
      <c r="K1076" t="s">
        <v>941</v>
      </c>
      <c r="L1076">
        <v>9</v>
      </c>
      <c r="M1076">
        <v>6</v>
      </c>
      <c r="N1076">
        <v>2</v>
      </c>
      <c r="O1076">
        <f>StoreData!$N1076*StoreData!$L1076</f>
        <v>18</v>
      </c>
      <c r="P1076">
        <f>StoreData!$N1076*StoreData!$M1076</f>
        <v>12</v>
      </c>
      <c r="Q1076">
        <f>StoreData!$O1076-StoreData!$P1076</f>
        <v>6</v>
      </c>
      <c r="R1076">
        <f>MONTH(StoreData!$B1076)</f>
        <v>9</v>
      </c>
      <c r="S1076" t="str">
        <f>IF(StoreData!$R1076=9,"August","Sept")</f>
        <v>August</v>
      </c>
    </row>
    <row r="1077" spans="1:19" x14ac:dyDescent="0.3">
      <c r="A1077">
        <v>88065566430</v>
      </c>
      <c r="B1077">
        <v>44103</v>
      </c>
      <c r="C1077" t="s">
        <v>902</v>
      </c>
      <c r="D1077" t="s">
        <v>1146</v>
      </c>
      <c r="E1077" t="s">
        <v>15</v>
      </c>
      <c r="F1077" t="s">
        <v>45</v>
      </c>
      <c r="G1077" t="s">
        <v>955</v>
      </c>
      <c r="H1077" t="s">
        <v>46</v>
      </c>
      <c r="I1077" t="s">
        <v>40</v>
      </c>
      <c r="J1077" t="s">
        <v>928</v>
      </c>
      <c r="K1077" t="s">
        <v>941</v>
      </c>
      <c r="L1077">
        <v>5</v>
      </c>
      <c r="M1077">
        <v>2</v>
      </c>
      <c r="N1077">
        <v>5</v>
      </c>
      <c r="O1077">
        <f>StoreData!$N1077*StoreData!$L1077</f>
        <v>25</v>
      </c>
      <c r="P1077">
        <f>StoreData!$N1077*StoreData!$M1077</f>
        <v>10</v>
      </c>
      <c r="Q1077">
        <f>StoreData!$O1077-StoreData!$P1077</f>
        <v>15</v>
      </c>
      <c r="R1077">
        <f>MONTH(StoreData!$B1077)</f>
        <v>9</v>
      </c>
      <c r="S1077" t="str">
        <f>IF(StoreData!$R1077=9,"August","Sept")</f>
        <v>August</v>
      </c>
    </row>
    <row r="1078" spans="1:19" x14ac:dyDescent="0.3">
      <c r="A1078">
        <v>88065566431</v>
      </c>
      <c r="B1078">
        <v>44102</v>
      </c>
      <c r="C1078" t="s">
        <v>1040</v>
      </c>
      <c r="D1078" t="s">
        <v>1146</v>
      </c>
      <c r="E1078" t="s">
        <v>78</v>
      </c>
      <c r="F1078" t="s">
        <v>48</v>
      </c>
      <c r="G1078" t="s">
        <v>955</v>
      </c>
      <c r="H1078" t="s">
        <v>49</v>
      </c>
      <c r="I1078" t="s">
        <v>40</v>
      </c>
      <c r="J1078" t="s">
        <v>929</v>
      </c>
      <c r="K1078" t="s">
        <v>941</v>
      </c>
      <c r="L1078">
        <v>18</v>
      </c>
      <c r="M1078">
        <v>15</v>
      </c>
      <c r="N1078">
        <v>7</v>
      </c>
      <c r="O1078">
        <f>StoreData!$N1078*StoreData!$L1078</f>
        <v>126</v>
      </c>
      <c r="P1078">
        <f>StoreData!$N1078*StoreData!$M1078</f>
        <v>105</v>
      </c>
      <c r="Q1078">
        <f>StoreData!$O1078-StoreData!$P1078</f>
        <v>21</v>
      </c>
      <c r="R1078">
        <f>MONTH(StoreData!$B1078)</f>
        <v>9</v>
      </c>
      <c r="S1078" t="str">
        <f>IF(StoreData!$R1078=9,"August","Sept")</f>
        <v>August</v>
      </c>
    </row>
    <row r="1079" spans="1:19" x14ac:dyDescent="0.3">
      <c r="A1079">
        <v>88065566432</v>
      </c>
      <c r="B1079">
        <v>44102</v>
      </c>
      <c r="C1079" t="s">
        <v>1041</v>
      </c>
      <c r="D1079" t="s">
        <v>1145</v>
      </c>
      <c r="E1079" t="s">
        <v>80</v>
      </c>
      <c r="F1079" t="s">
        <v>45</v>
      </c>
      <c r="G1079" t="s">
        <v>955</v>
      </c>
      <c r="H1079" t="s">
        <v>46</v>
      </c>
      <c r="I1079" t="s">
        <v>40</v>
      </c>
      <c r="J1079" t="s">
        <v>930</v>
      </c>
      <c r="K1079" t="s">
        <v>941</v>
      </c>
      <c r="L1079">
        <v>10</v>
      </c>
      <c r="M1079">
        <v>7</v>
      </c>
      <c r="N1079">
        <v>7</v>
      </c>
      <c r="O1079">
        <f>StoreData!$N1079*StoreData!$L1079</f>
        <v>70</v>
      </c>
      <c r="P1079">
        <f>StoreData!$N1079*StoreData!$M1079</f>
        <v>49</v>
      </c>
      <c r="Q1079">
        <f>StoreData!$O1079-StoreData!$P1079</f>
        <v>21</v>
      </c>
      <c r="R1079">
        <f>MONTH(StoreData!$B1079)</f>
        <v>9</v>
      </c>
      <c r="S1079" t="str">
        <f>IF(StoreData!$R1079=9,"August","Sept")</f>
        <v>August</v>
      </c>
    </row>
    <row r="1080" spans="1:19" x14ac:dyDescent="0.3">
      <c r="A1080">
        <v>88065566433</v>
      </c>
      <c r="B1080">
        <v>44103</v>
      </c>
      <c r="C1080" t="s">
        <v>1042</v>
      </c>
      <c r="D1080" t="s">
        <v>1145</v>
      </c>
      <c r="E1080" t="s">
        <v>82</v>
      </c>
      <c r="F1080" t="s">
        <v>48</v>
      </c>
      <c r="G1080" t="s">
        <v>955</v>
      </c>
      <c r="H1080" t="s">
        <v>49</v>
      </c>
      <c r="I1080" t="s">
        <v>40</v>
      </c>
      <c r="J1080" t="s">
        <v>931</v>
      </c>
      <c r="K1080" t="s">
        <v>941</v>
      </c>
      <c r="L1080">
        <v>20</v>
      </c>
      <c r="M1080">
        <v>17</v>
      </c>
      <c r="N1080">
        <v>15</v>
      </c>
      <c r="O1080">
        <f>StoreData!$N1080*StoreData!$L1080</f>
        <v>300</v>
      </c>
      <c r="P1080">
        <f>StoreData!$N1080*StoreData!$M1080</f>
        <v>255</v>
      </c>
      <c r="Q1080">
        <f>StoreData!$O1080-StoreData!$P1080</f>
        <v>45</v>
      </c>
      <c r="R1080">
        <f>MONTH(StoreData!$B1080)</f>
        <v>9</v>
      </c>
      <c r="S1080" t="str">
        <f>IF(StoreData!$R1080=9,"August","Sept")</f>
        <v>August</v>
      </c>
    </row>
    <row r="1081" spans="1:19" x14ac:dyDescent="0.3">
      <c r="A1081">
        <v>88065566434</v>
      </c>
      <c r="B1081">
        <v>44104</v>
      </c>
      <c r="C1081" t="s">
        <v>1043</v>
      </c>
      <c r="D1081" t="s">
        <v>1146</v>
      </c>
      <c r="E1081" t="s">
        <v>84</v>
      </c>
      <c r="F1081" t="s">
        <v>45</v>
      </c>
      <c r="G1081" t="s">
        <v>955</v>
      </c>
      <c r="H1081" t="s">
        <v>46</v>
      </c>
      <c r="I1081" t="s">
        <v>40</v>
      </c>
      <c r="J1081" t="s">
        <v>932</v>
      </c>
      <c r="K1081" t="s">
        <v>941</v>
      </c>
      <c r="L1081">
        <v>70</v>
      </c>
      <c r="M1081">
        <v>67</v>
      </c>
      <c r="N1081">
        <v>3</v>
      </c>
      <c r="O1081">
        <f>StoreData!$N1081*StoreData!$L1081</f>
        <v>210</v>
      </c>
      <c r="P1081">
        <f>StoreData!$N1081*StoreData!$M1081</f>
        <v>201</v>
      </c>
      <c r="Q1081">
        <f>StoreData!$O1081-StoreData!$P1081</f>
        <v>9</v>
      </c>
      <c r="R1081">
        <f>MONTH(StoreData!$B1081)</f>
        <v>9</v>
      </c>
      <c r="S1081" t="str">
        <f>IF(StoreData!$R1081=9,"August","Sept")</f>
        <v>August</v>
      </c>
    </row>
    <row r="1082" spans="1:19" x14ac:dyDescent="0.3">
      <c r="A1082">
        <v>88065566435</v>
      </c>
      <c r="B1082">
        <v>44044</v>
      </c>
      <c r="C1082" t="s">
        <v>1044</v>
      </c>
      <c r="D1082" t="s">
        <v>1146</v>
      </c>
      <c r="E1082" t="s">
        <v>86</v>
      </c>
      <c r="F1082" t="s">
        <v>48</v>
      </c>
      <c r="G1082" t="s">
        <v>955</v>
      </c>
      <c r="H1082" t="s">
        <v>49</v>
      </c>
      <c r="I1082" t="s">
        <v>40</v>
      </c>
      <c r="J1082" t="s">
        <v>940</v>
      </c>
      <c r="K1082" t="s">
        <v>941</v>
      </c>
      <c r="L1082">
        <v>15</v>
      </c>
      <c r="M1082">
        <v>12</v>
      </c>
      <c r="N1082">
        <v>6</v>
      </c>
      <c r="O1082">
        <f>StoreData!$N1082*StoreData!$L1082</f>
        <v>90</v>
      </c>
      <c r="P1082">
        <f>StoreData!$N1082*StoreData!$M1082</f>
        <v>72</v>
      </c>
      <c r="Q1082">
        <f>StoreData!$O1082-StoreData!$P1082</f>
        <v>18</v>
      </c>
      <c r="R1082">
        <f>MONTH(StoreData!$B1082)</f>
        <v>8</v>
      </c>
      <c r="S1082" t="str">
        <f>IF(StoreData!$R1082=9,"August","Sept")</f>
        <v>Sept</v>
      </c>
    </row>
    <row r="1083" spans="1:19" x14ac:dyDescent="0.3">
      <c r="A1083">
        <v>88065566436</v>
      </c>
      <c r="B1083">
        <v>44045</v>
      </c>
      <c r="C1083" t="s">
        <v>1045</v>
      </c>
      <c r="D1083" t="s">
        <v>1145</v>
      </c>
      <c r="E1083" t="s">
        <v>88</v>
      </c>
      <c r="F1083" t="s">
        <v>45</v>
      </c>
      <c r="G1083" t="s">
        <v>955</v>
      </c>
      <c r="H1083" t="s">
        <v>46</v>
      </c>
      <c r="I1083" t="s">
        <v>40</v>
      </c>
      <c r="J1083" t="s">
        <v>933</v>
      </c>
      <c r="K1083" t="s">
        <v>941</v>
      </c>
      <c r="L1083">
        <v>12</v>
      </c>
      <c r="M1083">
        <v>9</v>
      </c>
      <c r="N1083">
        <v>10</v>
      </c>
      <c r="O1083">
        <f>StoreData!$N1083*StoreData!$L1083</f>
        <v>120</v>
      </c>
      <c r="P1083">
        <f>StoreData!$N1083*StoreData!$M1083</f>
        <v>90</v>
      </c>
      <c r="Q1083">
        <f>StoreData!$O1083-StoreData!$P1083</f>
        <v>30</v>
      </c>
      <c r="R1083">
        <f>MONTH(StoreData!$B1083)</f>
        <v>8</v>
      </c>
      <c r="S1083" t="str">
        <f>IF(StoreData!$R1083=9,"August","Sept")</f>
        <v>Sept</v>
      </c>
    </row>
    <row r="1084" spans="1:19" x14ac:dyDescent="0.3">
      <c r="A1084">
        <v>88065566437</v>
      </c>
      <c r="B1084">
        <v>44046</v>
      </c>
      <c r="C1084" t="s">
        <v>1046</v>
      </c>
      <c r="D1084" t="s">
        <v>1146</v>
      </c>
      <c r="E1084" t="s">
        <v>90</v>
      </c>
      <c r="F1084" t="s">
        <v>48</v>
      </c>
      <c r="G1084" t="s">
        <v>955</v>
      </c>
      <c r="H1084" t="s">
        <v>49</v>
      </c>
      <c r="I1084" t="s">
        <v>40</v>
      </c>
      <c r="J1084" t="s">
        <v>934</v>
      </c>
      <c r="K1084" t="s">
        <v>941</v>
      </c>
      <c r="L1084">
        <v>18</v>
      </c>
      <c r="M1084">
        <v>15</v>
      </c>
      <c r="N1084">
        <v>11</v>
      </c>
      <c r="O1084">
        <f>StoreData!$N1084*StoreData!$L1084</f>
        <v>198</v>
      </c>
      <c r="P1084">
        <f>StoreData!$N1084*StoreData!$M1084</f>
        <v>165</v>
      </c>
      <c r="Q1084">
        <f>StoreData!$O1084-StoreData!$P1084</f>
        <v>33</v>
      </c>
      <c r="R1084">
        <f>MONTH(StoreData!$B1084)</f>
        <v>8</v>
      </c>
      <c r="S1084" t="str">
        <f>IF(StoreData!$R1084=9,"August","Sept")</f>
        <v>Sept</v>
      </c>
    </row>
    <row r="1085" spans="1:19" x14ac:dyDescent="0.3">
      <c r="A1085">
        <v>88065566438</v>
      </c>
      <c r="B1085">
        <v>44047</v>
      </c>
      <c r="C1085" t="s">
        <v>1047</v>
      </c>
      <c r="D1085" t="s">
        <v>1146</v>
      </c>
      <c r="E1085" t="s">
        <v>92</v>
      </c>
      <c r="F1085" t="s">
        <v>45</v>
      </c>
      <c r="G1085" t="s">
        <v>955</v>
      </c>
      <c r="H1085" t="s">
        <v>46</v>
      </c>
      <c r="I1085" t="s">
        <v>40</v>
      </c>
      <c r="J1085" t="s">
        <v>935</v>
      </c>
      <c r="K1085" t="s">
        <v>941</v>
      </c>
      <c r="L1085">
        <v>23</v>
      </c>
      <c r="M1085">
        <v>20</v>
      </c>
      <c r="N1085">
        <v>3</v>
      </c>
      <c r="O1085">
        <f>StoreData!$N1085*StoreData!$L1085</f>
        <v>69</v>
      </c>
      <c r="P1085">
        <f>StoreData!$N1085*StoreData!$M1085</f>
        <v>60</v>
      </c>
      <c r="Q1085">
        <f>StoreData!$O1085-StoreData!$P1085</f>
        <v>9</v>
      </c>
      <c r="R1085">
        <f>MONTH(StoreData!$B1085)</f>
        <v>8</v>
      </c>
      <c r="S1085" t="str">
        <f>IF(StoreData!$R1085=9,"August","Sept")</f>
        <v>Sept</v>
      </c>
    </row>
    <row r="1086" spans="1:19" x14ac:dyDescent="0.3">
      <c r="A1086">
        <v>88065566439</v>
      </c>
      <c r="B1086">
        <v>44048</v>
      </c>
      <c r="C1086" t="s">
        <v>1048</v>
      </c>
      <c r="D1086" t="s">
        <v>1146</v>
      </c>
      <c r="E1086" t="s">
        <v>94</v>
      </c>
      <c r="F1086" t="s">
        <v>48</v>
      </c>
      <c r="G1086" t="s">
        <v>955</v>
      </c>
      <c r="H1086" t="s">
        <v>49</v>
      </c>
      <c r="I1086" t="s">
        <v>40</v>
      </c>
      <c r="J1086" t="s">
        <v>936</v>
      </c>
      <c r="K1086" t="s">
        <v>941</v>
      </c>
      <c r="L1086">
        <v>9</v>
      </c>
      <c r="M1086">
        <v>6</v>
      </c>
      <c r="N1086">
        <v>1</v>
      </c>
      <c r="O1086">
        <f>StoreData!$N1086*StoreData!$L1086</f>
        <v>9</v>
      </c>
      <c r="P1086">
        <f>StoreData!$N1086*StoreData!$M1086</f>
        <v>6</v>
      </c>
      <c r="Q1086">
        <f>StoreData!$O1086-StoreData!$P1086</f>
        <v>3</v>
      </c>
      <c r="R1086">
        <f>MONTH(StoreData!$B1086)</f>
        <v>8</v>
      </c>
      <c r="S1086" t="str">
        <f>IF(StoreData!$R1086=9,"August","Sept")</f>
        <v>Sept</v>
      </c>
    </row>
    <row r="1087" spans="1:19" x14ac:dyDescent="0.3">
      <c r="A1087">
        <v>88065566440</v>
      </c>
      <c r="B1087">
        <v>44052</v>
      </c>
      <c r="C1087" t="s">
        <v>900</v>
      </c>
      <c r="D1087" t="s">
        <v>1146</v>
      </c>
      <c r="E1087" t="s">
        <v>72</v>
      </c>
      <c r="F1087" t="s">
        <v>45</v>
      </c>
      <c r="G1087" t="s">
        <v>955</v>
      </c>
      <c r="H1087" t="s">
        <v>46</v>
      </c>
      <c r="I1087" t="s">
        <v>40</v>
      </c>
      <c r="J1087" t="s">
        <v>937</v>
      </c>
      <c r="K1087" t="s">
        <v>941</v>
      </c>
      <c r="L1087">
        <v>18</v>
      </c>
      <c r="M1087">
        <v>15</v>
      </c>
      <c r="N1087">
        <v>1</v>
      </c>
      <c r="O1087">
        <f>StoreData!$N1087*StoreData!$L1087</f>
        <v>18</v>
      </c>
      <c r="P1087">
        <f>StoreData!$N1087*StoreData!$M1087</f>
        <v>15</v>
      </c>
      <c r="Q1087">
        <f>StoreData!$O1087-StoreData!$P1087</f>
        <v>3</v>
      </c>
      <c r="R1087">
        <f>MONTH(StoreData!$B1087)</f>
        <v>8</v>
      </c>
      <c r="S1087" t="str">
        <f>IF(StoreData!$R1087=9,"August","Sept")</f>
        <v>Sept</v>
      </c>
    </row>
    <row r="1088" spans="1:19" x14ac:dyDescent="0.3">
      <c r="A1088">
        <v>88065566441</v>
      </c>
      <c r="B1088">
        <v>44051</v>
      </c>
      <c r="C1088" t="s">
        <v>901</v>
      </c>
      <c r="D1088" t="s">
        <v>1146</v>
      </c>
      <c r="E1088" t="s">
        <v>16</v>
      </c>
      <c r="F1088" t="s">
        <v>48</v>
      </c>
      <c r="G1088" t="s">
        <v>955</v>
      </c>
      <c r="H1088" t="s">
        <v>49</v>
      </c>
      <c r="I1088" t="s">
        <v>40</v>
      </c>
      <c r="J1088" t="s">
        <v>908</v>
      </c>
      <c r="K1088" t="s">
        <v>926</v>
      </c>
      <c r="L1088">
        <v>52</v>
      </c>
      <c r="M1088">
        <v>49</v>
      </c>
      <c r="N1088">
        <v>1</v>
      </c>
      <c r="O1088">
        <f>StoreData!$N1088*StoreData!$L1088</f>
        <v>52</v>
      </c>
      <c r="P1088">
        <f>StoreData!$N1088*StoreData!$M1088</f>
        <v>49</v>
      </c>
      <c r="Q1088">
        <f>StoreData!$O1088-StoreData!$P1088</f>
        <v>3</v>
      </c>
      <c r="R1088">
        <f>MONTH(StoreData!$B1088)</f>
        <v>8</v>
      </c>
      <c r="S1088" t="str">
        <f>IF(StoreData!$R1088=9,"August","Sept")</f>
        <v>Sept</v>
      </c>
    </row>
    <row r="1089" spans="1:19" x14ac:dyDescent="0.3">
      <c r="A1089">
        <v>88065566442</v>
      </c>
      <c r="B1089">
        <v>44051</v>
      </c>
      <c r="C1089" t="s">
        <v>902</v>
      </c>
      <c r="D1089" t="s">
        <v>1146</v>
      </c>
      <c r="E1089" t="s">
        <v>15</v>
      </c>
      <c r="F1089" t="s">
        <v>45</v>
      </c>
      <c r="G1089" t="s">
        <v>955</v>
      </c>
      <c r="H1089" t="s">
        <v>46</v>
      </c>
      <c r="I1089" t="s">
        <v>40</v>
      </c>
      <c r="J1089" t="s">
        <v>927</v>
      </c>
      <c r="K1089" t="s">
        <v>941</v>
      </c>
      <c r="L1089">
        <v>9</v>
      </c>
      <c r="M1089">
        <v>6</v>
      </c>
      <c r="N1089">
        <v>3</v>
      </c>
      <c r="O1089">
        <f>StoreData!$N1089*StoreData!$L1089</f>
        <v>27</v>
      </c>
      <c r="P1089">
        <f>StoreData!$N1089*StoreData!$M1089</f>
        <v>18</v>
      </c>
      <c r="Q1089">
        <f>StoreData!$O1089-StoreData!$P1089</f>
        <v>9</v>
      </c>
      <c r="R1089">
        <f>MONTH(StoreData!$B1089)</f>
        <v>8</v>
      </c>
      <c r="S1089" t="str">
        <f>IF(StoreData!$R1089=9,"August","Sept")</f>
        <v>Sept</v>
      </c>
    </row>
    <row r="1090" spans="1:19" x14ac:dyDescent="0.3">
      <c r="A1090">
        <v>88065566443</v>
      </c>
      <c r="B1090">
        <v>44052</v>
      </c>
      <c r="C1090" t="s">
        <v>1049</v>
      </c>
      <c r="D1090" t="s">
        <v>1145</v>
      </c>
      <c r="E1090" t="s">
        <v>18</v>
      </c>
      <c r="F1090" t="s">
        <v>48</v>
      </c>
      <c r="G1090" t="s">
        <v>955</v>
      </c>
      <c r="H1090" t="s">
        <v>49</v>
      </c>
      <c r="I1090" t="s">
        <v>40</v>
      </c>
      <c r="J1090" t="s">
        <v>928</v>
      </c>
      <c r="K1090" t="s">
        <v>941</v>
      </c>
      <c r="L1090">
        <v>5</v>
      </c>
      <c r="M1090">
        <v>2</v>
      </c>
      <c r="N1090">
        <v>4</v>
      </c>
      <c r="O1090">
        <f>StoreData!$N1090*StoreData!$L1090</f>
        <v>20</v>
      </c>
      <c r="P1090">
        <f>StoreData!$N1090*StoreData!$M1090</f>
        <v>8</v>
      </c>
      <c r="Q1090">
        <f>StoreData!$O1090-StoreData!$P1090</f>
        <v>12</v>
      </c>
      <c r="R1090">
        <f>MONTH(StoreData!$B1090)</f>
        <v>8</v>
      </c>
      <c r="S1090" t="str">
        <f>IF(StoreData!$R1090=9,"August","Sept")</f>
        <v>Sept</v>
      </c>
    </row>
    <row r="1091" spans="1:19" x14ac:dyDescent="0.3">
      <c r="A1091">
        <v>88065566444</v>
      </c>
      <c r="B1091">
        <v>44053</v>
      </c>
      <c r="C1091" t="s">
        <v>1050</v>
      </c>
      <c r="D1091" t="s">
        <v>1146</v>
      </c>
      <c r="E1091" t="s">
        <v>19</v>
      </c>
      <c r="F1091" t="s">
        <v>45</v>
      </c>
      <c r="G1091" t="s">
        <v>955</v>
      </c>
      <c r="H1091" t="s">
        <v>46</v>
      </c>
      <c r="I1091" t="s">
        <v>40</v>
      </c>
      <c r="J1091" t="s">
        <v>909</v>
      </c>
      <c r="K1091" t="s">
        <v>926</v>
      </c>
      <c r="L1091">
        <v>14</v>
      </c>
      <c r="M1091">
        <v>11</v>
      </c>
      <c r="N1091">
        <v>5</v>
      </c>
      <c r="O1091">
        <f>StoreData!$N1091*StoreData!$L1091</f>
        <v>70</v>
      </c>
      <c r="P1091">
        <f>StoreData!$N1091*StoreData!$M1091</f>
        <v>55</v>
      </c>
      <c r="Q1091">
        <f>StoreData!$O1091-StoreData!$P1091</f>
        <v>15</v>
      </c>
      <c r="R1091">
        <f>MONTH(StoreData!$B1091)</f>
        <v>8</v>
      </c>
      <c r="S1091" t="str">
        <f>IF(StoreData!$R1091=9,"August","Sept")</f>
        <v>Sept</v>
      </c>
    </row>
    <row r="1092" spans="1:19" x14ac:dyDescent="0.3">
      <c r="A1092">
        <v>88065566445</v>
      </c>
      <c r="B1092">
        <v>44054</v>
      </c>
      <c r="C1092" t="s">
        <v>1051</v>
      </c>
      <c r="D1092" t="s">
        <v>1145</v>
      </c>
      <c r="E1092" t="s">
        <v>20</v>
      </c>
      <c r="F1092" t="s">
        <v>48</v>
      </c>
      <c r="G1092" t="s">
        <v>955</v>
      </c>
      <c r="H1092" t="s">
        <v>49</v>
      </c>
      <c r="I1092" t="s">
        <v>40</v>
      </c>
      <c r="J1092" t="s">
        <v>910</v>
      </c>
      <c r="K1092" t="s">
        <v>926</v>
      </c>
      <c r="L1092">
        <v>6</v>
      </c>
      <c r="M1092">
        <v>3</v>
      </c>
      <c r="N1092">
        <v>6</v>
      </c>
      <c r="O1092">
        <f>StoreData!$N1092*StoreData!$L1092</f>
        <v>36</v>
      </c>
      <c r="P1092">
        <f>StoreData!$N1092*StoreData!$M1092</f>
        <v>18</v>
      </c>
      <c r="Q1092">
        <f>StoreData!$O1092-StoreData!$P1092</f>
        <v>18</v>
      </c>
      <c r="R1092">
        <f>MONTH(StoreData!$B1092)</f>
        <v>8</v>
      </c>
      <c r="S1092" t="str">
        <f>IF(StoreData!$R1092=9,"August","Sept")</f>
        <v>Sept</v>
      </c>
    </row>
    <row r="1093" spans="1:19" x14ac:dyDescent="0.3">
      <c r="A1093">
        <v>88065566446</v>
      </c>
      <c r="B1093">
        <v>44055</v>
      </c>
      <c r="C1093" t="s">
        <v>1052</v>
      </c>
      <c r="D1093" t="s">
        <v>1146</v>
      </c>
      <c r="E1093" t="s">
        <v>1</v>
      </c>
      <c r="F1093" t="s">
        <v>45</v>
      </c>
      <c r="G1093" t="s">
        <v>955</v>
      </c>
      <c r="H1093" t="s">
        <v>46</v>
      </c>
      <c r="I1093" t="s">
        <v>40</v>
      </c>
      <c r="J1093" t="s">
        <v>930</v>
      </c>
      <c r="K1093" t="s">
        <v>941</v>
      </c>
      <c r="L1093">
        <v>10</v>
      </c>
      <c r="M1093">
        <v>7</v>
      </c>
      <c r="N1093">
        <v>7</v>
      </c>
      <c r="O1093">
        <f>StoreData!$N1093*StoreData!$L1093</f>
        <v>70</v>
      </c>
      <c r="P1093">
        <f>StoreData!$N1093*StoreData!$M1093</f>
        <v>49</v>
      </c>
      <c r="Q1093">
        <f>StoreData!$O1093-StoreData!$P1093</f>
        <v>21</v>
      </c>
      <c r="R1093">
        <f>MONTH(StoreData!$B1093)</f>
        <v>8</v>
      </c>
      <c r="S1093" t="str">
        <f>IF(StoreData!$R1093=9,"August","Sept")</f>
        <v>Sept</v>
      </c>
    </row>
    <row r="1094" spans="1:19" x14ac:dyDescent="0.3">
      <c r="A1094">
        <v>88065566447</v>
      </c>
      <c r="B1094">
        <v>44056</v>
      </c>
      <c r="C1094" t="s">
        <v>1053</v>
      </c>
      <c r="D1094" t="s">
        <v>1146</v>
      </c>
      <c r="E1094" t="s">
        <v>2</v>
      </c>
      <c r="F1094" t="s">
        <v>48</v>
      </c>
      <c r="G1094" t="s">
        <v>955</v>
      </c>
      <c r="H1094" t="s">
        <v>49</v>
      </c>
      <c r="I1094" t="s">
        <v>40</v>
      </c>
      <c r="J1094" t="s">
        <v>911</v>
      </c>
      <c r="K1094" t="s">
        <v>926</v>
      </c>
      <c r="L1094">
        <v>13</v>
      </c>
      <c r="M1094">
        <v>10</v>
      </c>
      <c r="N1094">
        <v>11</v>
      </c>
      <c r="O1094">
        <f>StoreData!$N1094*StoreData!$L1094</f>
        <v>143</v>
      </c>
      <c r="P1094">
        <f>StoreData!$N1094*StoreData!$M1094</f>
        <v>110</v>
      </c>
      <c r="Q1094">
        <f>StoreData!$O1094-StoreData!$P1094</f>
        <v>33</v>
      </c>
      <c r="R1094">
        <f>MONTH(StoreData!$B1094)</f>
        <v>8</v>
      </c>
      <c r="S1094" t="str">
        <f>IF(StoreData!$R1094=9,"August","Sept")</f>
        <v>Sept</v>
      </c>
    </row>
    <row r="1095" spans="1:19" x14ac:dyDescent="0.3">
      <c r="A1095">
        <v>88065566448</v>
      </c>
      <c r="B1095">
        <v>44057</v>
      </c>
      <c r="C1095" t="s">
        <v>1054</v>
      </c>
      <c r="D1095" t="s">
        <v>1146</v>
      </c>
      <c r="E1095" t="s">
        <v>3</v>
      </c>
      <c r="F1095" t="s">
        <v>45</v>
      </c>
      <c r="G1095" t="s">
        <v>955</v>
      </c>
      <c r="H1095" t="s">
        <v>46</v>
      </c>
      <c r="I1095" t="s">
        <v>40</v>
      </c>
      <c r="J1095" t="s">
        <v>931</v>
      </c>
      <c r="K1095" t="s">
        <v>941</v>
      </c>
      <c r="L1095">
        <v>20</v>
      </c>
      <c r="M1095">
        <v>17</v>
      </c>
      <c r="N1095">
        <v>2</v>
      </c>
      <c r="O1095">
        <f>StoreData!$N1095*StoreData!$L1095</f>
        <v>40</v>
      </c>
      <c r="P1095">
        <f>StoreData!$N1095*StoreData!$M1095</f>
        <v>34</v>
      </c>
      <c r="Q1095">
        <f>StoreData!$O1095-StoreData!$P1095</f>
        <v>6</v>
      </c>
      <c r="R1095">
        <f>MONTH(StoreData!$B1095)</f>
        <v>8</v>
      </c>
      <c r="S1095" t="str">
        <f>IF(StoreData!$R1095=9,"August","Sept")</f>
        <v>Sept</v>
      </c>
    </row>
    <row r="1096" spans="1:19" x14ac:dyDescent="0.3">
      <c r="A1096">
        <v>88065566449</v>
      </c>
      <c r="B1096">
        <v>44058</v>
      </c>
      <c r="C1096" t="s">
        <v>1055</v>
      </c>
      <c r="D1096" t="s">
        <v>1145</v>
      </c>
      <c r="E1096" t="s">
        <v>4</v>
      </c>
      <c r="F1096" t="s">
        <v>48</v>
      </c>
      <c r="G1096" t="s">
        <v>955</v>
      </c>
      <c r="H1096" t="s">
        <v>49</v>
      </c>
      <c r="I1096" t="s">
        <v>40</v>
      </c>
      <c r="J1096" t="s">
        <v>912</v>
      </c>
      <c r="K1096" t="s">
        <v>926</v>
      </c>
      <c r="L1096">
        <v>15</v>
      </c>
      <c r="M1096">
        <v>12</v>
      </c>
      <c r="N1096">
        <v>3</v>
      </c>
      <c r="O1096">
        <f>StoreData!$N1096*StoreData!$L1096</f>
        <v>45</v>
      </c>
      <c r="P1096">
        <f>StoreData!$N1096*StoreData!$M1096</f>
        <v>36</v>
      </c>
      <c r="Q1096">
        <f>StoreData!$O1096-StoreData!$P1096</f>
        <v>9</v>
      </c>
      <c r="R1096">
        <f>MONTH(StoreData!$B1096)</f>
        <v>8</v>
      </c>
      <c r="S1096" t="str">
        <f>IF(StoreData!$R1096=9,"August","Sept")</f>
        <v>Sept</v>
      </c>
    </row>
    <row r="1097" spans="1:19" x14ac:dyDescent="0.3">
      <c r="A1097">
        <v>88065566450</v>
      </c>
      <c r="B1097">
        <v>44062</v>
      </c>
      <c r="C1097" t="s">
        <v>1056</v>
      </c>
      <c r="D1097" t="s">
        <v>1146</v>
      </c>
      <c r="E1097" t="s">
        <v>8</v>
      </c>
      <c r="F1097" t="s">
        <v>38</v>
      </c>
      <c r="G1097" t="s">
        <v>955</v>
      </c>
      <c r="H1097" t="s">
        <v>39</v>
      </c>
      <c r="I1097" t="s">
        <v>40</v>
      </c>
      <c r="J1097" t="s">
        <v>913</v>
      </c>
      <c r="K1097" t="s">
        <v>926</v>
      </c>
      <c r="L1097">
        <v>20</v>
      </c>
      <c r="M1097">
        <v>17</v>
      </c>
      <c r="N1097">
        <v>5</v>
      </c>
      <c r="O1097">
        <f>StoreData!$N1097*StoreData!$L1097</f>
        <v>100</v>
      </c>
      <c r="P1097">
        <f>StoreData!$N1097*StoreData!$M1097</f>
        <v>85</v>
      </c>
      <c r="Q1097">
        <f>StoreData!$O1097-StoreData!$P1097</f>
        <v>15</v>
      </c>
      <c r="R1097">
        <f>MONTH(StoreData!$B1097)</f>
        <v>8</v>
      </c>
      <c r="S1097" t="str">
        <f>IF(StoreData!$R1097=9,"August","Sept")</f>
        <v>Sept</v>
      </c>
    </row>
    <row r="1098" spans="1:19" x14ac:dyDescent="0.3">
      <c r="A1098">
        <v>88065566451</v>
      </c>
      <c r="B1098">
        <v>44061</v>
      </c>
      <c r="C1098" t="s">
        <v>1057</v>
      </c>
      <c r="D1098" t="s">
        <v>1145</v>
      </c>
      <c r="E1098" t="s">
        <v>9</v>
      </c>
      <c r="F1098" t="s">
        <v>42</v>
      </c>
      <c r="G1098" t="s">
        <v>955</v>
      </c>
      <c r="H1098" t="s">
        <v>43</v>
      </c>
      <c r="I1098" t="s">
        <v>40</v>
      </c>
      <c r="J1098" t="s">
        <v>914</v>
      </c>
      <c r="K1098" t="s">
        <v>926</v>
      </c>
      <c r="L1098">
        <v>12</v>
      </c>
      <c r="M1098">
        <v>9</v>
      </c>
      <c r="N1098">
        <v>2</v>
      </c>
      <c r="O1098">
        <f>StoreData!$N1098*StoreData!$L1098</f>
        <v>24</v>
      </c>
      <c r="P1098">
        <f>StoreData!$N1098*StoreData!$M1098</f>
        <v>18</v>
      </c>
      <c r="Q1098">
        <f>StoreData!$O1098-StoreData!$P1098</f>
        <v>6</v>
      </c>
      <c r="R1098">
        <f>MONTH(StoreData!$B1098)</f>
        <v>8</v>
      </c>
      <c r="S1098" t="str">
        <f>IF(StoreData!$R1098=9,"August","Sept")</f>
        <v>Sept</v>
      </c>
    </row>
    <row r="1099" spans="1:19" x14ac:dyDescent="0.3">
      <c r="A1099">
        <v>88065566452</v>
      </c>
      <c r="B1099">
        <v>44061</v>
      </c>
      <c r="C1099" t="s">
        <v>1058</v>
      </c>
      <c r="D1099" t="s">
        <v>1145</v>
      </c>
      <c r="E1099" t="s">
        <v>16</v>
      </c>
      <c r="F1099" t="s">
        <v>45</v>
      </c>
      <c r="G1099" t="s">
        <v>955</v>
      </c>
      <c r="H1099" t="s">
        <v>46</v>
      </c>
      <c r="I1099" t="s">
        <v>40</v>
      </c>
      <c r="J1099" t="s">
        <v>915</v>
      </c>
      <c r="K1099" t="s">
        <v>926</v>
      </c>
      <c r="L1099">
        <v>16</v>
      </c>
      <c r="M1099">
        <v>13</v>
      </c>
      <c r="N1099">
        <v>1</v>
      </c>
      <c r="O1099">
        <f>StoreData!$N1099*StoreData!$L1099</f>
        <v>16</v>
      </c>
      <c r="P1099">
        <f>StoreData!$N1099*StoreData!$M1099</f>
        <v>13</v>
      </c>
      <c r="Q1099">
        <f>StoreData!$O1099-StoreData!$P1099</f>
        <v>3</v>
      </c>
      <c r="R1099">
        <f>MONTH(StoreData!$B1099)</f>
        <v>8</v>
      </c>
      <c r="S1099" t="str">
        <f>IF(StoreData!$R1099=9,"August","Sept")</f>
        <v>Sept</v>
      </c>
    </row>
    <row r="1100" spans="1:19" x14ac:dyDescent="0.3">
      <c r="A1100">
        <v>88065566453</v>
      </c>
      <c r="B1100">
        <v>44062</v>
      </c>
      <c r="C1100" t="s">
        <v>1059</v>
      </c>
      <c r="D1100" t="s">
        <v>1145</v>
      </c>
      <c r="E1100" t="s">
        <v>17</v>
      </c>
      <c r="F1100" t="s">
        <v>48</v>
      </c>
      <c r="G1100" t="s">
        <v>955</v>
      </c>
      <c r="H1100" t="s">
        <v>49</v>
      </c>
      <c r="I1100" t="s">
        <v>40</v>
      </c>
      <c r="J1100" t="s">
        <v>932</v>
      </c>
      <c r="K1100" t="s">
        <v>941</v>
      </c>
      <c r="L1100">
        <v>70</v>
      </c>
      <c r="M1100">
        <v>67</v>
      </c>
      <c r="N1100">
        <v>6</v>
      </c>
      <c r="O1100">
        <f>StoreData!$N1100*StoreData!$L1100</f>
        <v>420</v>
      </c>
      <c r="P1100">
        <f>StoreData!$N1100*StoreData!$M1100</f>
        <v>402</v>
      </c>
      <c r="Q1100">
        <f>StoreData!$O1100-StoreData!$P1100</f>
        <v>18</v>
      </c>
      <c r="R1100">
        <f>MONTH(StoreData!$B1100)</f>
        <v>8</v>
      </c>
      <c r="S1100" t="str">
        <f>IF(StoreData!$R1100=9,"August","Sept")</f>
        <v>Sept</v>
      </c>
    </row>
    <row r="1101" spans="1:19" x14ac:dyDescent="0.3">
      <c r="A1101">
        <v>88065566454</v>
      </c>
      <c r="B1101">
        <v>44063</v>
      </c>
      <c r="C1101" t="s">
        <v>1060</v>
      </c>
      <c r="D1101" t="s">
        <v>1146</v>
      </c>
      <c r="E1101" t="s">
        <v>18</v>
      </c>
      <c r="F1101" t="s">
        <v>38</v>
      </c>
      <c r="G1101" t="s">
        <v>955</v>
      </c>
      <c r="H1101" t="s">
        <v>39</v>
      </c>
      <c r="I1101" t="s">
        <v>40</v>
      </c>
      <c r="J1101" t="s">
        <v>940</v>
      </c>
      <c r="K1101" t="s">
        <v>941</v>
      </c>
      <c r="L1101">
        <v>15</v>
      </c>
      <c r="M1101">
        <v>12</v>
      </c>
      <c r="N1101">
        <v>9</v>
      </c>
      <c r="O1101">
        <f>StoreData!$N1101*StoreData!$L1101</f>
        <v>135</v>
      </c>
      <c r="P1101">
        <f>StoreData!$N1101*StoreData!$M1101</f>
        <v>108</v>
      </c>
      <c r="Q1101">
        <f>StoreData!$O1101-StoreData!$P1101</f>
        <v>27</v>
      </c>
      <c r="R1101">
        <f>MONTH(StoreData!$B1101)</f>
        <v>8</v>
      </c>
      <c r="S1101" t="str">
        <f>IF(StoreData!$R1101=9,"August","Sept")</f>
        <v>Sept</v>
      </c>
    </row>
    <row r="1102" spans="1:19" x14ac:dyDescent="0.3">
      <c r="A1102">
        <v>88065566455</v>
      </c>
      <c r="B1102">
        <v>44064</v>
      </c>
      <c r="C1102" t="s">
        <v>1061</v>
      </c>
      <c r="D1102" t="s">
        <v>1145</v>
      </c>
      <c r="E1102" t="s">
        <v>9</v>
      </c>
      <c r="F1102" t="s">
        <v>42</v>
      </c>
      <c r="G1102" t="s">
        <v>955</v>
      </c>
      <c r="H1102" t="s">
        <v>43</v>
      </c>
      <c r="I1102" t="s">
        <v>40</v>
      </c>
      <c r="J1102" t="s">
        <v>915</v>
      </c>
      <c r="K1102" t="s">
        <v>926</v>
      </c>
      <c r="L1102">
        <v>16</v>
      </c>
      <c r="M1102">
        <v>13</v>
      </c>
      <c r="N1102">
        <v>10</v>
      </c>
      <c r="O1102">
        <f>StoreData!$N1102*StoreData!$L1102</f>
        <v>160</v>
      </c>
      <c r="P1102">
        <f>StoreData!$N1102*StoreData!$M1102</f>
        <v>130</v>
      </c>
      <c r="Q1102">
        <f>StoreData!$O1102-StoreData!$P1102</f>
        <v>30</v>
      </c>
      <c r="R1102">
        <f>MONTH(StoreData!$B1102)</f>
        <v>8</v>
      </c>
      <c r="S1102" t="str">
        <f>IF(StoreData!$R1102=9,"August","Sept")</f>
        <v>Sept</v>
      </c>
    </row>
    <row r="1103" spans="1:19" x14ac:dyDescent="0.3">
      <c r="A1103">
        <v>88065566456</v>
      </c>
      <c r="B1103">
        <v>44065</v>
      </c>
      <c r="C1103" t="s">
        <v>1062</v>
      </c>
      <c r="D1103" t="s">
        <v>1146</v>
      </c>
      <c r="E1103" t="s">
        <v>10</v>
      </c>
      <c r="F1103" t="s">
        <v>45</v>
      </c>
      <c r="G1103" t="s">
        <v>955</v>
      </c>
      <c r="H1103" t="s">
        <v>46</v>
      </c>
      <c r="I1103" t="s">
        <v>40</v>
      </c>
      <c r="J1103" t="s">
        <v>916</v>
      </c>
      <c r="K1103" t="s">
        <v>926</v>
      </c>
      <c r="L1103">
        <v>20</v>
      </c>
      <c r="M1103">
        <v>17</v>
      </c>
      <c r="N1103">
        <v>3</v>
      </c>
      <c r="O1103">
        <f>StoreData!$N1103*StoreData!$L1103</f>
        <v>60</v>
      </c>
      <c r="P1103">
        <f>StoreData!$N1103*StoreData!$M1103</f>
        <v>51</v>
      </c>
      <c r="Q1103">
        <f>StoreData!$O1103-StoreData!$P1103</f>
        <v>9</v>
      </c>
      <c r="R1103">
        <f>MONTH(StoreData!$B1103)</f>
        <v>8</v>
      </c>
      <c r="S1103" t="str">
        <f>IF(StoreData!$R1103=9,"August","Sept")</f>
        <v>Sept</v>
      </c>
    </row>
    <row r="1104" spans="1:19" x14ac:dyDescent="0.3">
      <c r="A1104">
        <v>88065566457</v>
      </c>
      <c r="B1104">
        <v>44066</v>
      </c>
      <c r="C1104" t="s">
        <v>1063</v>
      </c>
      <c r="D1104" t="s">
        <v>1146</v>
      </c>
      <c r="E1104" t="s">
        <v>11</v>
      </c>
      <c r="F1104" t="s">
        <v>48</v>
      </c>
      <c r="G1104" t="s">
        <v>955</v>
      </c>
      <c r="H1104" t="s">
        <v>49</v>
      </c>
      <c r="I1104" t="s">
        <v>40</v>
      </c>
      <c r="J1104" t="s">
        <v>917</v>
      </c>
      <c r="K1104" t="s">
        <v>926</v>
      </c>
      <c r="L1104">
        <v>12</v>
      </c>
      <c r="M1104">
        <v>9</v>
      </c>
      <c r="N1104">
        <v>4</v>
      </c>
      <c r="O1104">
        <f>StoreData!$N1104*StoreData!$L1104</f>
        <v>48</v>
      </c>
      <c r="P1104">
        <f>StoreData!$N1104*StoreData!$M1104</f>
        <v>36</v>
      </c>
      <c r="Q1104">
        <f>StoreData!$O1104-StoreData!$P1104</f>
        <v>12</v>
      </c>
      <c r="R1104">
        <f>MONTH(StoreData!$B1104)</f>
        <v>8</v>
      </c>
      <c r="S1104" t="str">
        <f>IF(StoreData!$R1104=9,"August","Sept")</f>
        <v>Sept</v>
      </c>
    </row>
    <row r="1105" spans="1:19" x14ac:dyDescent="0.3">
      <c r="A1105">
        <v>88065566458</v>
      </c>
      <c r="B1105">
        <v>44067</v>
      </c>
      <c r="C1105" t="s">
        <v>1064</v>
      </c>
      <c r="D1105" t="s">
        <v>1145</v>
      </c>
      <c r="E1105" t="s">
        <v>12</v>
      </c>
      <c r="F1105" t="s">
        <v>38</v>
      </c>
      <c r="G1105" t="s">
        <v>955</v>
      </c>
      <c r="H1105" t="s">
        <v>39</v>
      </c>
      <c r="I1105" t="s">
        <v>40</v>
      </c>
      <c r="J1105" t="s">
        <v>933</v>
      </c>
      <c r="K1105" t="s">
        <v>941</v>
      </c>
      <c r="L1105">
        <v>12</v>
      </c>
      <c r="M1105">
        <v>9</v>
      </c>
      <c r="N1105">
        <v>5</v>
      </c>
      <c r="O1105">
        <f>StoreData!$N1105*StoreData!$L1105</f>
        <v>60</v>
      </c>
      <c r="P1105">
        <f>StoreData!$N1105*StoreData!$M1105</f>
        <v>45</v>
      </c>
      <c r="Q1105">
        <f>StoreData!$O1105-StoreData!$P1105</f>
        <v>15</v>
      </c>
      <c r="R1105">
        <f>MONTH(StoreData!$B1105)</f>
        <v>8</v>
      </c>
      <c r="S1105" t="str">
        <f>IF(StoreData!$R1105=9,"August","Sept")</f>
        <v>Sept</v>
      </c>
    </row>
    <row r="1106" spans="1:19" x14ac:dyDescent="0.3">
      <c r="A1106">
        <v>88065566459</v>
      </c>
      <c r="B1106">
        <v>44068</v>
      </c>
      <c r="C1106" t="s">
        <v>1065</v>
      </c>
      <c r="D1106" t="s">
        <v>1145</v>
      </c>
      <c r="E1106" t="s">
        <v>13</v>
      </c>
      <c r="F1106" t="s">
        <v>42</v>
      </c>
      <c r="G1106" t="s">
        <v>955</v>
      </c>
      <c r="H1106" t="s">
        <v>43</v>
      </c>
      <c r="I1106" t="s">
        <v>40</v>
      </c>
      <c r="J1106" t="s">
        <v>934</v>
      </c>
      <c r="K1106" t="s">
        <v>941</v>
      </c>
      <c r="L1106">
        <v>18</v>
      </c>
      <c r="M1106">
        <v>15</v>
      </c>
      <c r="N1106">
        <v>6</v>
      </c>
      <c r="O1106">
        <f>StoreData!$N1106*StoreData!$L1106</f>
        <v>108</v>
      </c>
      <c r="P1106">
        <f>StoreData!$N1106*StoreData!$M1106</f>
        <v>90</v>
      </c>
      <c r="Q1106">
        <f>StoreData!$O1106-StoreData!$P1106</f>
        <v>18</v>
      </c>
      <c r="R1106">
        <f>MONTH(StoreData!$B1106)</f>
        <v>8</v>
      </c>
      <c r="S1106" t="str">
        <f>IF(StoreData!$R1106=9,"August","Sept")</f>
        <v>Sept</v>
      </c>
    </row>
    <row r="1107" spans="1:19" x14ac:dyDescent="0.3">
      <c r="A1107">
        <v>88065566460</v>
      </c>
      <c r="B1107">
        <v>44072</v>
      </c>
      <c r="C1107" t="s">
        <v>1066</v>
      </c>
      <c r="D1107" t="s">
        <v>1145</v>
      </c>
      <c r="E1107" t="s">
        <v>14</v>
      </c>
      <c r="F1107" t="s">
        <v>45</v>
      </c>
      <c r="G1107" t="s">
        <v>955</v>
      </c>
      <c r="H1107" t="s">
        <v>46</v>
      </c>
      <c r="I1107" t="s">
        <v>40</v>
      </c>
      <c r="J1107" t="s">
        <v>918</v>
      </c>
      <c r="K1107" t="s">
        <v>926</v>
      </c>
      <c r="L1107">
        <v>10</v>
      </c>
      <c r="M1107">
        <v>7</v>
      </c>
      <c r="N1107">
        <v>3</v>
      </c>
      <c r="O1107">
        <f>StoreData!$N1107*StoreData!$L1107</f>
        <v>30</v>
      </c>
      <c r="P1107">
        <f>StoreData!$N1107*StoreData!$M1107</f>
        <v>21</v>
      </c>
      <c r="Q1107">
        <f>StoreData!$O1107-StoreData!$P1107</f>
        <v>9</v>
      </c>
      <c r="R1107">
        <f>MONTH(StoreData!$B1107)</f>
        <v>8</v>
      </c>
      <c r="S1107" t="str">
        <f>IF(StoreData!$R1107=9,"August","Sept")</f>
        <v>Sept</v>
      </c>
    </row>
    <row r="1108" spans="1:19" x14ac:dyDescent="0.3">
      <c r="A1108">
        <v>88065566461</v>
      </c>
      <c r="B1108">
        <v>44071</v>
      </c>
      <c r="C1108" t="s">
        <v>900</v>
      </c>
      <c r="D1108" t="s">
        <v>1146</v>
      </c>
      <c r="E1108" t="s">
        <v>72</v>
      </c>
      <c r="F1108" t="s">
        <v>48</v>
      </c>
      <c r="G1108" t="s">
        <v>955</v>
      </c>
      <c r="H1108" t="s">
        <v>49</v>
      </c>
      <c r="I1108" t="s">
        <v>40</v>
      </c>
      <c r="J1108" t="s">
        <v>919</v>
      </c>
      <c r="K1108" t="s">
        <v>926</v>
      </c>
      <c r="L1108">
        <v>15</v>
      </c>
      <c r="M1108">
        <v>12</v>
      </c>
      <c r="N1108">
        <v>7</v>
      </c>
      <c r="O1108">
        <f>StoreData!$N1108*StoreData!$L1108</f>
        <v>105</v>
      </c>
      <c r="P1108">
        <f>StoreData!$N1108*StoreData!$M1108</f>
        <v>84</v>
      </c>
      <c r="Q1108">
        <f>StoreData!$O1108-StoreData!$P1108</f>
        <v>21</v>
      </c>
      <c r="R1108">
        <f>MONTH(StoreData!$B1108)</f>
        <v>8</v>
      </c>
      <c r="S1108" t="str">
        <f>IF(StoreData!$R1108=9,"August","Sept")</f>
        <v>Sept</v>
      </c>
    </row>
    <row r="1109" spans="1:19" x14ac:dyDescent="0.3">
      <c r="A1109">
        <v>88065566462</v>
      </c>
      <c r="B1109">
        <v>44071</v>
      </c>
      <c r="C1109" t="s">
        <v>901</v>
      </c>
      <c r="D1109" t="s">
        <v>1146</v>
      </c>
      <c r="E1109" t="s">
        <v>16</v>
      </c>
      <c r="F1109" t="s">
        <v>38</v>
      </c>
      <c r="G1109" t="s">
        <v>955</v>
      </c>
      <c r="H1109" t="s">
        <v>39</v>
      </c>
      <c r="I1109" t="s">
        <v>40</v>
      </c>
      <c r="J1109" t="s">
        <v>920</v>
      </c>
      <c r="K1109" t="s">
        <v>926</v>
      </c>
      <c r="L1109">
        <v>15</v>
      </c>
      <c r="M1109">
        <v>12</v>
      </c>
      <c r="N1109">
        <v>5</v>
      </c>
      <c r="O1109">
        <f>StoreData!$N1109*StoreData!$L1109</f>
        <v>75</v>
      </c>
      <c r="P1109">
        <f>StoreData!$N1109*StoreData!$M1109</f>
        <v>60</v>
      </c>
      <c r="Q1109">
        <f>StoreData!$O1109-StoreData!$P1109</f>
        <v>15</v>
      </c>
      <c r="R1109">
        <f>MONTH(StoreData!$B1109)</f>
        <v>8</v>
      </c>
      <c r="S1109" t="str">
        <f>IF(StoreData!$R1109=9,"August","Sept")</f>
        <v>Sept</v>
      </c>
    </row>
    <row r="1110" spans="1:19" x14ac:dyDescent="0.3">
      <c r="A1110">
        <v>88065566463</v>
      </c>
      <c r="B1110">
        <v>44072</v>
      </c>
      <c r="C1110" t="s">
        <v>902</v>
      </c>
      <c r="D1110" t="s">
        <v>1146</v>
      </c>
      <c r="E1110" t="s">
        <v>15</v>
      </c>
      <c r="F1110" t="s">
        <v>42</v>
      </c>
      <c r="G1110" t="s">
        <v>955</v>
      </c>
      <c r="H1110" t="s">
        <v>43</v>
      </c>
      <c r="I1110" t="s">
        <v>40</v>
      </c>
      <c r="J1110" t="s">
        <v>935</v>
      </c>
      <c r="K1110" t="s">
        <v>941</v>
      </c>
      <c r="L1110">
        <v>23</v>
      </c>
      <c r="M1110">
        <v>20</v>
      </c>
      <c r="N1110">
        <v>8</v>
      </c>
      <c r="O1110">
        <f>StoreData!$N1110*StoreData!$L1110</f>
        <v>184</v>
      </c>
      <c r="P1110">
        <f>StoreData!$N1110*StoreData!$M1110</f>
        <v>160</v>
      </c>
      <c r="Q1110">
        <f>StoreData!$O1110-StoreData!$P1110</f>
        <v>24</v>
      </c>
      <c r="R1110">
        <f>MONTH(StoreData!$B1110)</f>
        <v>8</v>
      </c>
      <c r="S1110" t="str">
        <f>IF(StoreData!$R1110=9,"August","Sept")</f>
        <v>Sept</v>
      </c>
    </row>
    <row r="1111" spans="1:19" x14ac:dyDescent="0.3">
      <c r="A1111">
        <v>88065566464</v>
      </c>
      <c r="B1111">
        <v>44073</v>
      </c>
      <c r="C1111" t="s">
        <v>1067</v>
      </c>
      <c r="D1111" t="s">
        <v>1145</v>
      </c>
      <c r="E1111" t="s">
        <v>61</v>
      </c>
      <c r="F1111" t="s">
        <v>45</v>
      </c>
      <c r="G1111" t="s">
        <v>955</v>
      </c>
      <c r="H1111" t="s">
        <v>46</v>
      </c>
      <c r="I1111" t="s">
        <v>40</v>
      </c>
      <c r="J1111" t="s">
        <v>936</v>
      </c>
      <c r="K1111" t="s">
        <v>941</v>
      </c>
      <c r="L1111">
        <v>9</v>
      </c>
      <c r="M1111">
        <v>6</v>
      </c>
      <c r="N1111">
        <v>9</v>
      </c>
      <c r="O1111">
        <f>StoreData!$N1111*StoreData!$L1111</f>
        <v>81</v>
      </c>
      <c r="P1111">
        <f>StoreData!$N1111*StoreData!$M1111</f>
        <v>54</v>
      </c>
      <c r="Q1111">
        <f>StoreData!$O1111-StoreData!$P1111</f>
        <v>27</v>
      </c>
      <c r="R1111">
        <f>MONTH(StoreData!$B1111)</f>
        <v>8</v>
      </c>
      <c r="S1111" t="str">
        <f>IF(StoreData!$R1111=9,"August","Sept")</f>
        <v>Sept</v>
      </c>
    </row>
    <row r="1112" spans="1:19" x14ac:dyDescent="0.3">
      <c r="A1112">
        <v>88065566465</v>
      </c>
      <c r="B1112">
        <v>44074</v>
      </c>
      <c r="C1112" t="s">
        <v>1068</v>
      </c>
      <c r="D1112" t="s">
        <v>1145</v>
      </c>
      <c r="E1112" t="s">
        <v>63</v>
      </c>
      <c r="F1112" t="s">
        <v>48</v>
      </c>
      <c r="G1112" t="s">
        <v>955</v>
      </c>
      <c r="H1112" t="s">
        <v>49</v>
      </c>
      <c r="I1112" t="s">
        <v>40</v>
      </c>
      <c r="J1112" t="s">
        <v>937</v>
      </c>
      <c r="K1112" t="s">
        <v>941</v>
      </c>
      <c r="L1112">
        <v>18</v>
      </c>
      <c r="M1112">
        <v>15</v>
      </c>
      <c r="N1112">
        <v>2</v>
      </c>
      <c r="O1112">
        <f>StoreData!$N1112*StoreData!$L1112</f>
        <v>36</v>
      </c>
      <c r="P1112">
        <f>StoreData!$N1112*StoreData!$M1112</f>
        <v>30</v>
      </c>
      <c r="Q1112">
        <f>StoreData!$O1112-StoreData!$P1112</f>
        <v>6</v>
      </c>
      <c r="R1112">
        <f>MONTH(StoreData!$B1112)</f>
        <v>8</v>
      </c>
      <c r="S1112" t="str">
        <f>IF(StoreData!$R1112=9,"August","Sept")</f>
        <v>Sept</v>
      </c>
    </row>
    <row r="1113" spans="1:19" x14ac:dyDescent="0.3">
      <c r="A1113">
        <v>88065566466</v>
      </c>
      <c r="B1113">
        <v>44044</v>
      </c>
      <c r="C1113" t="s">
        <v>1069</v>
      </c>
      <c r="D1113" t="s">
        <v>1145</v>
      </c>
      <c r="E1113" t="s">
        <v>16</v>
      </c>
      <c r="F1113" t="s">
        <v>38</v>
      </c>
      <c r="G1113" t="s">
        <v>955</v>
      </c>
      <c r="H1113" t="s">
        <v>39</v>
      </c>
      <c r="I1113" t="s">
        <v>104</v>
      </c>
      <c r="J1113" t="s">
        <v>925</v>
      </c>
      <c r="K1113" t="s">
        <v>926</v>
      </c>
      <c r="L1113">
        <v>14</v>
      </c>
      <c r="M1113">
        <v>11</v>
      </c>
      <c r="N1113">
        <v>5</v>
      </c>
      <c r="O1113">
        <f>StoreData!$N1113*StoreData!$L1113</f>
        <v>70</v>
      </c>
      <c r="P1113">
        <f>StoreData!$N1113*StoreData!$M1113</f>
        <v>55</v>
      </c>
      <c r="Q1113">
        <f>StoreData!$O1113-StoreData!$P1113</f>
        <v>15</v>
      </c>
      <c r="R1113">
        <f>MONTH(StoreData!$B1113)</f>
        <v>8</v>
      </c>
      <c r="S1113" t="str">
        <f>IF(StoreData!$R1113=9,"August","Sept")</f>
        <v>Sept</v>
      </c>
    </row>
    <row r="1114" spans="1:19" x14ac:dyDescent="0.3">
      <c r="A1114">
        <v>88065566467</v>
      </c>
      <c r="B1114">
        <v>44045</v>
      </c>
      <c r="C1114" t="s">
        <v>1070</v>
      </c>
      <c r="D1114" t="s">
        <v>1146</v>
      </c>
      <c r="E1114" t="s">
        <v>82</v>
      </c>
      <c r="F1114" t="s">
        <v>42</v>
      </c>
      <c r="G1114" t="s">
        <v>955</v>
      </c>
      <c r="H1114" t="s">
        <v>43</v>
      </c>
      <c r="I1114" t="s">
        <v>104</v>
      </c>
      <c r="J1114" t="s">
        <v>938</v>
      </c>
      <c r="K1114" t="s">
        <v>926</v>
      </c>
      <c r="L1114">
        <v>30</v>
      </c>
      <c r="M1114">
        <v>27</v>
      </c>
      <c r="N1114">
        <v>7</v>
      </c>
      <c r="O1114">
        <f>StoreData!$N1114*StoreData!$L1114</f>
        <v>210</v>
      </c>
      <c r="P1114">
        <f>StoreData!$N1114*StoreData!$M1114</f>
        <v>189</v>
      </c>
      <c r="Q1114">
        <f>StoreData!$O1114-StoreData!$P1114</f>
        <v>21</v>
      </c>
      <c r="R1114">
        <f>MONTH(StoreData!$B1114)</f>
        <v>8</v>
      </c>
      <c r="S1114" t="str">
        <f>IF(StoreData!$R1114=9,"August","Sept")</f>
        <v>Sept</v>
      </c>
    </row>
    <row r="1115" spans="1:19" x14ac:dyDescent="0.3">
      <c r="A1115">
        <v>88065566468</v>
      </c>
      <c r="B1115">
        <v>44046</v>
      </c>
      <c r="C1115" t="s">
        <v>1071</v>
      </c>
      <c r="D1115" t="s">
        <v>1146</v>
      </c>
      <c r="E1115" t="s">
        <v>84</v>
      </c>
      <c r="F1115" t="s">
        <v>45</v>
      </c>
      <c r="G1115" t="s">
        <v>955</v>
      </c>
      <c r="H1115" t="s">
        <v>46</v>
      </c>
      <c r="I1115" t="s">
        <v>104</v>
      </c>
      <c r="J1115" t="s">
        <v>939</v>
      </c>
      <c r="K1115" t="s">
        <v>926</v>
      </c>
      <c r="L1115">
        <v>16</v>
      </c>
      <c r="M1115">
        <v>13</v>
      </c>
      <c r="N1115">
        <v>7</v>
      </c>
      <c r="O1115">
        <f>StoreData!$N1115*StoreData!$L1115</f>
        <v>112</v>
      </c>
      <c r="P1115">
        <f>StoreData!$N1115*StoreData!$M1115</f>
        <v>91</v>
      </c>
      <c r="Q1115">
        <f>StoreData!$O1115-StoreData!$P1115</f>
        <v>21</v>
      </c>
      <c r="R1115">
        <f>MONTH(StoreData!$B1115)</f>
        <v>8</v>
      </c>
      <c r="S1115" t="str">
        <f>IF(StoreData!$R1115=9,"August","Sept")</f>
        <v>Sept</v>
      </c>
    </row>
    <row r="1116" spans="1:19" x14ac:dyDescent="0.3">
      <c r="A1116">
        <v>88065566469</v>
      </c>
      <c r="B1116">
        <v>44047</v>
      </c>
      <c r="C1116" t="s">
        <v>1072</v>
      </c>
      <c r="D1116" t="s">
        <v>1145</v>
      </c>
      <c r="E1116" t="s">
        <v>86</v>
      </c>
      <c r="F1116" t="s">
        <v>48</v>
      </c>
      <c r="G1116" t="s">
        <v>955</v>
      </c>
      <c r="H1116" t="s">
        <v>49</v>
      </c>
      <c r="I1116" t="s">
        <v>104</v>
      </c>
      <c r="J1116" t="s">
        <v>908</v>
      </c>
      <c r="K1116" t="s">
        <v>926</v>
      </c>
      <c r="L1116">
        <v>52</v>
      </c>
      <c r="M1116">
        <v>49</v>
      </c>
      <c r="N1116">
        <v>15</v>
      </c>
      <c r="O1116">
        <f>StoreData!$N1116*StoreData!$L1116</f>
        <v>780</v>
      </c>
      <c r="P1116">
        <f>StoreData!$N1116*StoreData!$M1116</f>
        <v>735</v>
      </c>
      <c r="Q1116">
        <f>StoreData!$O1116-StoreData!$P1116</f>
        <v>45</v>
      </c>
      <c r="R1116">
        <f>MONTH(StoreData!$B1116)</f>
        <v>8</v>
      </c>
      <c r="S1116" t="str">
        <f>IF(StoreData!$R1116=9,"August","Sept")</f>
        <v>Sept</v>
      </c>
    </row>
    <row r="1117" spans="1:19" x14ac:dyDescent="0.3">
      <c r="A1117">
        <v>88065566470</v>
      </c>
      <c r="B1117">
        <v>44048</v>
      </c>
      <c r="C1117" t="s">
        <v>1073</v>
      </c>
      <c r="D1117" t="s">
        <v>1146</v>
      </c>
      <c r="E1117" t="s">
        <v>88</v>
      </c>
      <c r="F1117" t="s">
        <v>38</v>
      </c>
      <c r="G1117" t="s">
        <v>955</v>
      </c>
      <c r="H1117" t="s">
        <v>39</v>
      </c>
      <c r="I1117" t="s">
        <v>104</v>
      </c>
      <c r="J1117" t="s">
        <v>909</v>
      </c>
      <c r="K1117" t="s">
        <v>926</v>
      </c>
      <c r="L1117">
        <v>14</v>
      </c>
      <c r="M1117">
        <v>11</v>
      </c>
      <c r="N1117">
        <v>3</v>
      </c>
      <c r="O1117">
        <f>StoreData!$N1117*StoreData!$L1117</f>
        <v>42</v>
      </c>
      <c r="P1117">
        <f>StoreData!$N1117*StoreData!$M1117</f>
        <v>33</v>
      </c>
      <c r="Q1117">
        <f>StoreData!$O1117-StoreData!$P1117</f>
        <v>9</v>
      </c>
      <c r="R1117">
        <f>MONTH(StoreData!$B1117)</f>
        <v>8</v>
      </c>
      <c r="S1117" t="str">
        <f>IF(StoreData!$R1117=9,"August","Sept")</f>
        <v>Sept</v>
      </c>
    </row>
    <row r="1118" spans="1:19" x14ac:dyDescent="0.3">
      <c r="A1118">
        <v>88065566471</v>
      </c>
      <c r="B1118">
        <v>44052</v>
      </c>
      <c r="C1118" t="s">
        <v>1074</v>
      </c>
      <c r="D1118" t="s">
        <v>1145</v>
      </c>
      <c r="E1118" t="s">
        <v>90</v>
      </c>
      <c r="F1118" t="s">
        <v>42</v>
      </c>
      <c r="G1118" t="s">
        <v>955</v>
      </c>
      <c r="H1118" t="s">
        <v>43</v>
      </c>
      <c r="I1118" t="s">
        <v>104</v>
      </c>
      <c r="J1118" t="s">
        <v>910</v>
      </c>
      <c r="K1118" t="s">
        <v>926</v>
      </c>
      <c r="L1118">
        <v>6</v>
      </c>
      <c r="M1118">
        <v>3</v>
      </c>
      <c r="N1118">
        <v>6</v>
      </c>
      <c r="O1118">
        <f>StoreData!$N1118*StoreData!$L1118</f>
        <v>36</v>
      </c>
      <c r="P1118">
        <f>StoreData!$N1118*StoreData!$M1118</f>
        <v>18</v>
      </c>
      <c r="Q1118">
        <f>StoreData!$O1118-StoreData!$P1118</f>
        <v>18</v>
      </c>
      <c r="R1118">
        <f>MONTH(StoreData!$B1118)</f>
        <v>8</v>
      </c>
      <c r="S1118" t="str">
        <f>IF(StoreData!$R1118=9,"August","Sept")</f>
        <v>Sept</v>
      </c>
    </row>
    <row r="1119" spans="1:19" x14ac:dyDescent="0.3">
      <c r="A1119">
        <v>88065566472</v>
      </c>
      <c r="B1119">
        <v>44051</v>
      </c>
      <c r="C1119" t="s">
        <v>1075</v>
      </c>
      <c r="D1119" t="s">
        <v>1146</v>
      </c>
      <c r="E1119" t="s">
        <v>68</v>
      </c>
      <c r="F1119" t="s">
        <v>45</v>
      </c>
      <c r="G1119" t="s">
        <v>955</v>
      </c>
      <c r="H1119" t="s">
        <v>46</v>
      </c>
      <c r="I1119" t="s">
        <v>104</v>
      </c>
      <c r="J1119" t="s">
        <v>911</v>
      </c>
      <c r="K1119" t="s">
        <v>926</v>
      </c>
      <c r="L1119">
        <v>13</v>
      </c>
      <c r="M1119">
        <v>10</v>
      </c>
      <c r="N1119">
        <v>10</v>
      </c>
      <c r="O1119">
        <f>StoreData!$N1119*StoreData!$L1119</f>
        <v>130</v>
      </c>
      <c r="P1119">
        <f>StoreData!$N1119*StoreData!$M1119</f>
        <v>100</v>
      </c>
      <c r="Q1119">
        <f>StoreData!$O1119-StoreData!$P1119</f>
        <v>30</v>
      </c>
      <c r="R1119">
        <f>MONTH(StoreData!$B1119)</f>
        <v>8</v>
      </c>
      <c r="S1119" t="str">
        <f>IF(StoreData!$R1119=9,"August","Sept")</f>
        <v>Sept</v>
      </c>
    </row>
    <row r="1120" spans="1:19" x14ac:dyDescent="0.3">
      <c r="A1120">
        <v>88065566473</v>
      </c>
      <c r="B1120">
        <v>44051</v>
      </c>
      <c r="C1120" t="s">
        <v>1076</v>
      </c>
      <c r="D1120" t="s">
        <v>1146</v>
      </c>
      <c r="E1120" t="s">
        <v>70</v>
      </c>
      <c r="F1120" t="s">
        <v>48</v>
      </c>
      <c r="G1120" t="s">
        <v>955</v>
      </c>
      <c r="H1120" t="s">
        <v>49</v>
      </c>
      <c r="I1120" t="s">
        <v>104</v>
      </c>
      <c r="J1120" t="s">
        <v>912</v>
      </c>
      <c r="K1120" t="s">
        <v>926</v>
      </c>
      <c r="L1120">
        <v>15</v>
      </c>
      <c r="M1120">
        <v>12</v>
      </c>
      <c r="N1120">
        <v>11</v>
      </c>
      <c r="O1120">
        <f>StoreData!$N1120*StoreData!$L1120</f>
        <v>165</v>
      </c>
      <c r="P1120">
        <f>StoreData!$N1120*StoreData!$M1120</f>
        <v>132</v>
      </c>
      <c r="Q1120">
        <f>StoreData!$O1120-StoreData!$P1120</f>
        <v>33</v>
      </c>
      <c r="R1120">
        <f>MONTH(StoreData!$B1120)</f>
        <v>8</v>
      </c>
      <c r="S1120" t="str">
        <f>IF(StoreData!$R1120=9,"August","Sept")</f>
        <v>Sept</v>
      </c>
    </row>
    <row r="1121" spans="1:19" x14ac:dyDescent="0.3">
      <c r="A1121">
        <v>88065566474</v>
      </c>
      <c r="B1121">
        <v>44052</v>
      </c>
      <c r="C1121" t="s">
        <v>1077</v>
      </c>
      <c r="D1121" t="s">
        <v>1145</v>
      </c>
      <c r="E1121" t="s">
        <v>72</v>
      </c>
      <c r="F1121" t="s">
        <v>38</v>
      </c>
      <c r="G1121" t="s">
        <v>955</v>
      </c>
      <c r="H1121" t="s">
        <v>39</v>
      </c>
      <c r="I1121" t="s">
        <v>104</v>
      </c>
      <c r="J1121" t="s">
        <v>913</v>
      </c>
      <c r="K1121" t="s">
        <v>926</v>
      </c>
      <c r="L1121">
        <v>20</v>
      </c>
      <c r="M1121">
        <v>17</v>
      </c>
      <c r="N1121">
        <v>3</v>
      </c>
      <c r="O1121">
        <f>StoreData!$N1121*StoreData!$L1121</f>
        <v>60</v>
      </c>
      <c r="P1121">
        <f>StoreData!$N1121*StoreData!$M1121</f>
        <v>51</v>
      </c>
      <c r="Q1121">
        <f>StoreData!$O1121-StoreData!$P1121</f>
        <v>9</v>
      </c>
      <c r="R1121">
        <f>MONTH(StoreData!$B1121)</f>
        <v>8</v>
      </c>
      <c r="S1121" t="str">
        <f>IF(StoreData!$R1121=9,"August","Sept")</f>
        <v>Sept</v>
      </c>
    </row>
    <row r="1122" spans="1:19" x14ac:dyDescent="0.3">
      <c r="A1122">
        <v>88065566475</v>
      </c>
      <c r="B1122">
        <v>44053</v>
      </c>
      <c r="C1122" t="s">
        <v>1078</v>
      </c>
      <c r="D1122" t="s">
        <v>1145</v>
      </c>
      <c r="E1122" t="s">
        <v>14</v>
      </c>
      <c r="F1122" t="s">
        <v>42</v>
      </c>
      <c r="G1122" t="s">
        <v>955</v>
      </c>
      <c r="H1122" t="s">
        <v>43</v>
      </c>
      <c r="I1122" t="s">
        <v>104</v>
      </c>
      <c r="J1122" t="s">
        <v>914</v>
      </c>
      <c r="K1122" t="s">
        <v>926</v>
      </c>
      <c r="L1122">
        <v>12</v>
      </c>
      <c r="M1122">
        <v>9</v>
      </c>
      <c r="N1122">
        <v>1</v>
      </c>
      <c r="O1122">
        <f>StoreData!$N1122*StoreData!$L1122</f>
        <v>12</v>
      </c>
      <c r="P1122">
        <f>StoreData!$N1122*StoreData!$M1122</f>
        <v>9</v>
      </c>
      <c r="Q1122">
        <f>StoreData!$O1122-StoreData!$P1122</f>
        <v>3</v>
      </c>
      <c r="R1122">
        <f>MONTH(StoreData!$B1122)</f>
        <v>8</v>
      </c>
      <c r="S1122" t="str">
        <f>IF(StoreData!$R1122=9,"August","Sept")</f>
        <v>Sept</v>
      </c>
    </row>
    <row r="1123" spans="1:19" x14ac:dyDescent="0.3">
      <c r="A1123">
        <v>88065566476</v>
      </c>
      <c r="B1123">
        <v>44054</v>
      </c>
      <c r="C1123" t="s">
        <v>1079</v>
      </c>
      <c r="D1123" t="s">
        <v>1146</v>
      </c>
      <c r="E1123" t="s">
        <v>15</v>
      </c>
      <c r="F1123" t="s">
        <v>45</v>
      </c>
      <c r="G1123" t="s">
        <v>955</v>
      </c>
      <c r="H1123" t="s">
        <v>46</v>
      </c>
      <c r="I1123" t="s">
        <v>104</v>
      </c>
      <c r="J1123" t="s">
        <v>915</v>
      </c>
      <c r="K1123" t="s">
        <v>926</v>
      </c>
      <c r="L1123">
        <v>16</v>
      </c>
      <c r="M1123">
        <v>13</v>
      </c>
      <c r="N1123">
        <v>1</v>
      </c>
      <c r="O1123">
        <f>StoreData!$N1123*StoreData!$L1123</f>
        <v>16</v>
      </c>
      <c r="P1123">
        <f>StoreData!$N1123*StoreData!$M1123</f>
        <v>13</v>
      </c>
      <c r="Q1123">
        <f>StoreData!$O1123-StoreData!$P1123</f>
        <v>3</v>
      </c>
      <c r="R1123">
        <f>MONTH(StoreData!$B1123)</f>
        <v>8</v>
      </c>
      <c r="S1123" t="str">
        <f>IF(StoreData!$R1123=9,"August","Sept")</f>
        <v>Sept</v>
      </c>
    </row>
    <row r="1124" spans="1:19" x14ac:dyDescent="0.3">
      <c r="A1124">
        <v>88065566477</v>
      </c>
      <c r="B1124">
        <v>44055</v>
      </c>
      <c r="C1124" t="s">
        <v>1080</v>
      </c>
      <c r="D1124" t="s">
        <v>1145</v>
      </c>
      <c r="E1124" t="s">
        <v>59</v>
      </c>
      <c r="F1124" t="s">
        <v>48</v>
      </c>
      <c r="G1124" t="s">
        <v>955</v>
      </c>
      <c r="H1124" t="s">
        <v>49</v>
      </c>
      <c r="I1124" t="s">
        <v>104</v>
      </c>
      <c r="J1124" t="s">
        <v>916</v>
      </c>
      <c r="K1124" t="s">
        <v>926</v>
      </c>
      <c r="L1124">
        <v>20</v>
      </c>
      <c r="M1124">
        <v>17</v>
      </c>
      <c r="N1124">
        <v>1</v>
      </c>
      <c r="O1124">
        <f>StoreData!$N1124*StoreData!$L1124</f>
        <v>20</v>
      </c>
      <c r="P1124">
        <f>StoreData!$N1124*StoreData!$M1124</f>
        <v>17</v>
      </c>
      <c r="Q1124">
        <f>StoreData!$O1124-StoreData!$P1124</f>
        <v>3</v>
      </c>
      <c r="R1124">
        <f>MONTH(StoreData!$B1124)</f>
        <v>8</v>
      </c>
      <c r="S1124" t="str">
        <f>IF(StoreData!$R1124=9,"August","Sept")</f>
        <v>Sept</v>
      </c>
    </row>
    <row r="1125" spans="1:19" x14ac:dyDescent="0.3">
      <c r="A1125">
        <v>88065566478</v>
      </c>
      <c r="B1125">
        <v>44056</v>
      </c>
      <c r="C1125" t="s">
        <v>1081</v>
      </c>
      <c r="D1125" t="s">
        <v>1145</v>
      </c>
      <c r="E1125" t="s">
        <v>60</v>
      </c>
      <c r="F1125" t="s">
        <v>38</v>
      </c>
      <c r="G1125" t="s">
        <v>955</v>
      </c>
      <c r="H1125" t="s">
        <v>39</v>
      </c>
      <c r="I1125" t="s">
        <v>104</v>
      </c>
      <c r="J1125" t="s">
        <v>917</v>
      </c>
      <c r="K1125" t="s">
        <v>926</v>
      </c>
      <c r="L1125">
        <v>12</v>
      </c>
      <c r="M1125">
        <v>9</v>
      </c>
      <c r="N1125">
        <v>3</v>
      </c>
      <c r="O1125">
        <f>StoreData!$N1125*StoreData!$L1125</f>
        <v>36</v>
      </c>
      <c r="P1125">
        <f>StoreData!$N1125*StoreData!$M1125</f>
        <v>27</v>
      </c>
      <c r="Q1125">
        <f>StoreData!$O1125-StoreData!$P1125</f>
        <v>9</v>
      </c>
      <c r="R1125">
        <f>MONTH(StoreData!$B1125)</f>
        <v>8</v>
      </c>
      <c r="S1125" t="str">
        <f>IF(StoreData!$R1125=9,"August","Sept")</f>
        <v>Sept</v>
      </c>
    </row>
    <row r="1126" spans="1:19" x14ac:dyDescent="0.3">
      <c r="A1126">
        <v>88065566479</v>
      </c>
      <c r="B1126">
        <v>44057</v>
      </c>
      <c r="C1126" t="s">
        <v>1082</v>
      </c>
      <c r="D1126" t="s">
        <v>1146</v>
      </c>
      <c r="E1126" t="s">
        <v>61</v>
      </c>
      <c r="F1126" t="s">
        <v>42</v>
      </c>
      <c r="G1126" t="s">
        <v>955</v>
      </c>
      <c r="H1126" t="s">
        <v>43</v>
      </c>
      <c r="I1126" t="s">
        <v>104</v>
      </c>
      <c r="J1126" t="s">
        <v>918</v>
      </c>
      <c r="K1126" t="s">
        <v>926</v>
      </c>
      <c r="L1126">
        <v>10</v>
      </c>
      <c r="M1126">
        <v>7</v>
      </c>
      <c r="N1126">
        <v>4</v>
      </c>
      <c r="O1126">
        <f>StoreData!$N1126*StoreData!$L1126</f>
        <v>40</v>
      </c>
      <c r="P1126">
        <f>StoreData!$N1126*StoreData!$M1126</f>
        <v>28</v>
      </c>
      <c r="Q1126">
        <f>StoreData!$O1126-StoreData!$P1126</f>
        <v>12</v>
      </c>
      <c r="R1126">
        <f>MONTH(StoreData!$B1126)</f>
        <v>8</v>
      </c>
      <c r="S1126" t="str">
        <f>IF(StoreData!$R1126=9,"August","Sept")</f>
        <v>Sept</v>
      </c>
    </row>
    <row r="1127" spans="1:19" x14ac:dyDescent="0.3">
      <c r="A1127">
        <v>88065566480</v>
      </c>
      <c r="B1127">
        <v>44058</v>
      </c>
      <c r="C1127" t="s">
        <v>1062</v>
      </c>
      <c r="D1127" t="s">
        <v>1146</v>
      </c>
      <c r="E1127" t="s">
        <v>10</v>
      </c>
      <c r="F1127" t="s">
        <v>45</v>
      </c>
      <c r="G1127" t="s">
        <v>955</v>
      </c>
      <c r="H1127" t="s">
        <v>46</v>
      </c>
      <c r="I1127" t="s">
        <v>104</v>
      </c>
      <c r="J1127" t="s">
        <v>919</v>
      </c>
      <c r="K1127" t="s">
        <v>926</v>
      </c>
      <c r="L1127">
        <v>15</v>
      </c>
      <c r="M1127">
        <v>12</v>
      </c>
      <c r="N1127">
        <v>5</v>
      </c>
      <c r="O1127">
        <f>StoreData!$N1127*StoreData!$L1127</f>
        <v>75</v>
      </c>
      <c r="P1127">
        <f>StoreData!$N1127*StoreData!$M1127</f>
        <v>60</v>
      </c>
      <c r="Q1127">
        <f>StoreData!$O1127-StoreData!$P1127</f>
        <v>15</v>
      </c>
      <c r="R1127">
        <f>MONTH(StoreData!$B1127)</f>
        <v>8</v>
      </c>
      <c r="S1127" t="str">
        <f>IF(StoreData!$R1127=9,"August","Sept")</f>
        <v>Sept</v>
      </c>
    </row>
    <row r="1128" spans="1:19" x14ac:dyDescent="0.3">
      <c r="A1128">
        <v>88065566481</v>
      </c>
      <c r="B1128">
        <v>44062</v>
      </c>
      <c r="C1128" t="s">
        <v>1063</v>
      </c>
      <c r="D1128" t="s">
        <v>1146</v>
      </c>
      <c r="E1128" t="s">
        <v>11</v>
      </c>
      <c r="F1128" t="s">
        <v>48</v>
      </c>
      <c r="G1128" t="s">
        <v>955</v>
      </c>
      <c r="H1128" t="s">
        <v>49</v>
      </c>
      <c r="I1128" t="s">
        <v>104</v>
      </c>
      <c r="J1128" t="s">
        <v>920</v>
      </c>
      <c r="K1128" t="s">
        <v>926</v>
      </c>
      <c r="L1128">
        <v>15</v>
      </c>
      <c r="M1128">
        <v>12</v>
      </c>
      <c r="N1128">
        <v>6</v>
      </c>
      <c r="O1128">
        <f>StoreData!$N1128*StoreData!$L1128</f>
        <v>90</v>
      </c>
      <c r="P1128">
        <f>StoreData!$N1128*StoreData!$M1128</f>
        <v>72</v>
      </c>
      <c r="Q1128">
        <f>StoreData!$O1128-StoreData!$P1128</f>
        <v>18</v>
      </c>
      <c r="R1128">
        <f>MONTH(StoreData!$B1128)</f>
        <v>8</v>
      </c>
      <c r="S1128" t="str">
        <f>IF(StoreData!$R1128=9,"August","Sept")</f>
        <v>Sept</v>
      </c>
    </row>
    <row r="1129" spans="1:19" x14ac:dyDescent="0.3">
      <c r="A1129">
        <v>88065566482</v>
      </c>
      <c r="B1129">
        <v>44061</v>
      </c>
      <c r="C1129" t="s">
        <v>1064</v>
      </c>
      <c r="D1129" t="s">
        <v>1145</v>
      </c>
      <c r="E1129" t="s">
        <v>12</v>
      </c>
      <c r="F1129" t="s">
        <v>38</v>
      </c>
      <c r="G1129" t="s">
        <v>955</v>
      </c>
      <c r="H1129" t="s">
        <v>39</v>
      </c>
      <c r="I1129" t="s">
        <v>104</v>
      </c>
      <c r="J1129" t="s">
        <v>921</v>
      </c>
      <c r="K1129" t="s">
        <v>926</v>
      </c>
      <c r="L1129">
        <v>20</v>
      </c>
      <c r="M1129">
        <v>17</v>
      </c>
      <c r="N1129">
        <v>7</v>
      </c>
      <c r="O1129">
        <f>StoreData!$N1129*StoreData!$L1129</f>
        <v>140</v>
      </c>
      <c r="P1129">
        <f>StoreData!$N1129*StoreData!$M1129</f>
        <v>119</v>
      </c>
      <c r="Q1129">
        <f>StoreData!$O1129-StoreData!$P1129</f>
        <v>21</v>
      </c>
      <c r="R1129">
        <f>MONTH(StoreData!$B1129)</f>
        <v>8</v>
      </c>
      <c r="S1129" t="str">
        <f>IF(StoreData!$R1129=9,"August","Sept")</f>
        <v>Sept</v>
      </c>
    </row>
    <row r="1130" spans="1:19" x14ac:dyDescent="0.3">
      <c r="A1130">
        <v>88065566483</v>
      </c>
      <c r="B1130">
        <v>44061</v>
      </c>
      <c r="C1130" t="s">
        <v>1065</v>
      </c>
      <c r="D1130" t="s">
        <v>1145</v>
      </c>
      <c r="E1130" t="s">
        <v>13</v>
      </c>
      <c r="F1130" t="s">
        <v>42</v>
      </c>
      <c r="G1130" t="s">
        <v>955</v>
      </c>
      <c r="H1130" t="s">
        <v>43</v>
      </c>
      <c r="I1130" t="s">
        <v>104</v>
      </c>
      <c r="J1130" t="s">
        <v>922</v>
      </c>
      <c r="K1130" t="s">
        <v>926</v>
      </c>
      <c r="L1130">
        <v>12</v>
      </c>
      <c r="M1130">
        <v>9</v>
      </c>
      <c r="N1130">
        <v>11</v>
      </c>
      <c r="O1130">
        <f>StoreData!$N1130*StoreData!$L1130</f>
        <v>132</v>
      </c>
      <c r="P1130">
        <f>StoreData!$N1130*StoreData!$M1130</f>
        <v>99</v>
      </c>
      <c r="Q1130">
        <f>StoreData!$O1130-StoreData!$P1130</f>
        <v>33</v>
      </c>
      <c r="R1130">
        <f>MONTH(StoreData!$B1130)</f>
        <v>8</v>
      </c>
      <c r="S1130" t="str">
        <f>IF(StoreData!$R1130=9,"August","Sept")</f>
        <v>Sept</v>
      </c>
    </row>
    <row r="1131" spans="1:19" x14ac:dyDescent="0.3">
      <c r="A1131">
        <v>88065566484</v>
      </c>
      <c r="B1131">
        <v>44062</v>
      </c>
      <c r="C1131" t="s">
        <v>1066</v>
      </c>
      <c r="D1131" t="s">
        <v>1145</v>
      </c>
      <c r="E1131" t="s">
        <v>14</v>
      </c>
      <c r="F1131" t="s">
        <v>45</v>
      </c>
      <c r="G1131" t="s">
        <v>955</v>
      </c>
      <c r="H1131" t="s">
        <v>46</v>
      </c>
      <c r="I1131" t="s">
        <v>104</v>
      </c>
      <c r="J1131" t="s">
        <v>923</v>
      </c>
      <c r="K1131" t="s">
        <v>926</v>
      </c>
      <c r="L1131">
        <v>13</v>
      </c>
      <c r="M1131">
        <v>10</v>
      </c>
      <c r="N1131">
        <v>2</v>
      </c>
      <c r="O1131">
        <f>StoreData!$N1131*StoreData!$L1131</f>
        <v>26</v>
      </c>
      <c r="P1131">
        <f>StoreData!$N1131*StoreData!$M1131</f>
        <v>20</v>
      </c>
      <c r="Q1131">
        <f>StoreData!$O1131-StoreData!$P1131</f>
        <v>6</v>
      </c>
      <c r="R1131">
        <f>MONTH(StoreData!$B1131)</f>
        <v>8</v>
      </c>
      <c r="S1131" t="str">
        <f>IF(StoreData!$R1131=9,"August","Sept")</f>
        <v>Sept</v>
      </c>
    </row>
    <row r="1132" spans="1:19" x14ac:dyDescent="0.3">
      <c r="A1132">
        <v>88065566485</v>
      </c>
      <c r="B1132">
        <v>44063</v>
      </c>
      <c r="C1132" t="s">
        <v>900</v>
      </c>
      <c r="D1132" t="s">
        <v>1146</v>
      </c>
      <c r="E1132" t="s">
        <v>72</v>
      </c>
      <c r="F1132" t="s">
        <v>48</v>
      </c>
      <c r="G1132" t="s">
        <v>955</v>
      </c>
      <c r="H1132" t="s">
        <v>49</v>
      </c>
      <c r="I1132" t="s">
        <v>104</v>
      </c>
      <c r="J1132" t="s">
        <v>924</v>
      </c>
      <c r="K1132" t="s">
        <v>926</v>
      </c>
      <c r="L1132">
        <v>15</v>
      </c>
      <c r="M1132">
        <v>12</v>
      </c>
      <c r="N1132">
        <v>3</v>
      </c>
      <c r="O1132">
        <f>StoreData!$N1132*StoreData!$L1132</f>
        <v>45</v>
      </c>
      <c r="P1132">
        <f>StoreData!$N1132*StoreData!$M1132</f>
        <v>36</v>
      </c>
      <c r="Q1132">
        <f>StoreData!$O1132-StoreData!$P1132</f>
        <v>9</v>
      </c>
      <c r="R1132">
        <f>MONTH(StoreData!$B1132)</f>
        <v>8</v>
      </c>
      <c r="S1132" t="str">
        <f>IF(StoreData!$R1132=9,"August","Sept")</f>
        <v>Sept</v>
      </c>
    </row>
    <row r="1133" spans="1:19" x14ac:dyDescent="0.3">
      <c r="A1133">
        <v>88065566486</v>
      </c>
      <c r="B1133">
        <v>44064</v>
      </c>
      <c r="C1133" t="s">
        <v>901</v>
      </c>
      <c r="D1133" t="s">
        <v>1146</v>
      </c>
      <c r="E1133" t="s">
        <v>16</v>
      </c>
      <c r="F1133" t="s">
        <v>38</v>
      </c>
      <c r="G1133" t="s">
        <v>955</v>
      </c>
      <c r="H1133" t="s">
        <v>39</v>
      </c>
      <c r="I1133" t="s">
        <v>104</v>
      </c>
      <c r="J1133" t="s">
        <v>925</v>
      </c>
      <c r="K1133" t="s">
        <v>926</v>
      </c>
      <c r="L1133">
        <v>14</v>
      </c>
      <c r="M1133">
        <v>11</v>
      </c>
      <c r="N1133">
        <v>5</v>
      </c>
      <c r="O1133">
        <f>StoreData!$N1133*StoreData!$L1133</f>
        <v>70</v>
      </c>
      <c r="P1133">
        <f>StoreData!$N1133*StoreData!$M1133</f>
        <v>55</v>
      </c>
      <c r="Q1133">
        <f>StoreData!$O1133-StoreData!$P1133</f>
        <v>15</v>
      </c>
      <c r="R1133">
        <f>MONTH(StoreData!$B1133)</f>
        <v>8</v>
      </c>
      <c r="S1133" t="str">
        <f>IF(StoreData!$R1133=9,"August","Sept")</f>
        <v>Sept</v>
      </c>
    </row>
    <row r="1134" spans="1:19" x14ac:dyDescent="0.3">
      <c r="A1134">
        <v>88065566487</v>
      </c>
      <c r="B1134">
        <v>44065</v>
      </c>
      <c r="C1134" t="s">
        <v>902</v>
      </c>
      <c r="D1134" t="s">
        <v>1146</v>
      </c>
      <c r="E1134" t="s">
        <v>15</v>
      </c>
      <c r="F1134" t="s">
        <v>42</v>
      </c>
      <c r="G1134" t="s">
        <v>955</v>
      </c>
      <c r="H1134" t="s">
        <v>43</v>
      </c>
      <c r="I1134" t="s">
        <v>104</v>
      </c>
      <c r="J1134" t="s">
        <v>938</v>
      </c>
      <c r="K1134" t="s">
        <v>926</v>
      </c>
      <c r="L1134">
        <v>30</v>
      </c>
      <c r="M1134">
        <v>27</v>
      </c>
      <c r="N1134">
        <v>2</v>
      </c>
      <c r="O1134">
        <f>StoreData!$N1134*StoreData!$L1134</f>
        <v>60</v>
      </c>
      <c r="P1134">
        <f>StoreData!$N1134*StoreData!$M1134</f>
        <v>54</v>
      </c>
      <c r="Q1134">
        <f>StoreData!$O1134-StoreData!$P1134</f>
        <v>6</v>
      </c>
      <c r="R1134">
        <f>MONTH(StoreData!$B1134)</f>
        <v>8</v>
      </c>
      <c r="S1134" t="str">
        <f>IF(StoreData!$R1134=9,"August","Sept")</f>
        <v>Sept</v>
      </c>
    </row>
    <row r="1135" spans="1:19" x14ac:dyDescent="0.3">
      <c r="A1135">
        <v>88065566488</v>
      </c>
      <c r="B1135">
        <v>44066</v>
      </c>
      <c r="C1135" t="s">
        <v>1067</v>
      </c>
      <c r="D1135" t="s">
        <v>1145</v>
      </c>
      <c r="E1135" t="s">
        <v>61</v>
      </c>
      <c r="F1135" t="s">
        <v>45</v>
      </c>
      <c r="G1135" t="s">
        <v>955</v>
      </c>
      <c r="H1135" t="s">
        <v>46</v>
      </c>
      <c r="I1135" t="s">
        <v>104</v>
      </c>
      <c r="J1135" t="s">
        <v>939</v>
      </c>
      <c r="K1135" t="s">
        <v>926</v>
      </c>
      <c r="L1135">
        <v>16</v>
      </c>
      <c r="M1135">
        <v>13</v>
      </c>
      <c r="N1135">
        <v>1</v>
      </c>
      <c r="O1135">
        <f>StoreData!$N1135*StoreData!$L1135</f>
        <v>16</v>
      </c>
      <c r="P1135">
        <f>StoreData!$N1135*StoreData!$M1135</f>
        <v>13</v>
      </c>
      <c r="Q1135">
        <f>StoreData!$O1135-StoreData!$P1135</f>
        <v>3</v>
      </c>
      <c r="R1135">
        <f>MONTH(StoreData!$B1135)</f>
        <v>8</v>
      </c>
      <c r="S1135" t="str">
        <f>IF(StoreData!$R1135=9,"August","Sept")</f>
        <v>Sept</v>
      </c>
    </row>
    <row r="1136" spans="1:19" x14ac:dyDescent="0.3">
      <c r="A1136">
        <v>88065566489</v>
      </c>
      <c r="B1136">
        <v>44067</v>
      </c>
      <c r="C1136" t="s">
        <v>1068</v>
      </c>
      <c r="D1136" t="s">
        <v>1145</v>
      </c>
      <c r="E1136" t="s">
        <v>63</v>
      </c>
      <c r="F1136" t="s">
        <v>48</v>
      </c>
      <c r="G1136" t="s">
        <v>955</v>
      </c>
      <c r="H1136" t="s">
        <v>49</v>
      </c>
      <c r="I1136" t="s">
        <v>104</v>
      </c>
      <c r="J1136" t="s">
        <v>927</v>
      </c>
      <c r="K1136" t="s">
        <v>941</v>
      </c>
      <c r="L1136">
        <v>9</v>
      </c>
      <c r="M1136">
        <v>6</v>
      </c>
      <c r="N1136">
        <v>6</v>
      </c>
      <c r="O1136">
        <f>StoreData!$N1136*StoreData!$L1136</f>
        <v>54</v>
      </c>
      <c r="P1136">
        <f>StoreData!$N1136*StoreData!$M1136</f>
        <v>36</v>
      </c>
      <c r="Q1136">
        <f>StoreData!$O1136-StoreData!$P1136</f>
        <v>18</v>
      </c>
      <c r="R1136">
        <f>MONTH(StoreData!$B1136)</f>
        <v>8</v>
      </c>
      <c r="S1136" t="str">
        <f>IF(StoreData!$R1136=9,"August","Sept")</f>
        <v>Sept</v>
      </c>
    </row>
    <row r="1137" spans="1:19" x14ac:dyDescent="0.3">
      <c r="A1137">
        <v>88065566490</v>
      </c>
      <c r="B1137">
        <v>44068</v>
      </c>
      <c r="C1137" t="s">
        <v>1069</v>
      </c>
      <c r="D1137" t="s">
        <v>1145</v>
      </c>
      <c r="E1137" t="s">
        <v>16</v>
      </c>
      <c r="F1137" t="s">
        <v>38</v>
      </c>
      <c r="G1137" t="s">
        <v>955</v>
      </c>
      <c r="H1137" t="s">
        <v>39</v>
      </c>
      <c r="I1137" t="s">
        <v>104</v>
      </c>
      <c r="J1137" t="s">
        <v>928</v>
      </c>
      <c r="K1137" t="s">
        <v>941</v>
      </c>
      <c r="L1137">
        <v>5</v>
      </c>
      <c r="M1137">
        <v>2</v>
      </c>
      <c r="N1137">
        <v>9</v>
      </c>
      <c r="O1137">
        <f>StoreData!$N1137*StoreData!$L1137</f>
        <v>45</v>
      </c>
      <c r="P1137">
        <f>StoreData!$N1137*StoreData!$M1137</f>
        <v>18</v>
      </c>
      <c r="Q1137">
        <f>StoreData!$O1137-StoreData!$P1137</f>
        <v>27</v>
      </c>
      <c r="R1137">
        <f>MONTH(StoreData!$B1137)</f>
        <v>8</v>
      </c>
      <c r="S1137" t="str">
        <f>IF(StoreData!$R1137=9,"August","Sept")</f>
        <v>Sept</v>
      </c>
    </row>
    <row r="1138" spans="1:19" x14ac:dyDescent="0.3">
      <c r="A1138">
        <v>88065566491</v>
      </c>
      <c r="B1138">
        <v>44072</v>
      </c>
      <c r="C1138" t="s">
        <v>1070</v>
      </c>
      <c r="D1138" t="s">
        <v>1146</v>
      </c>
      <c r="E1138" t="s">
        <v>82</v>
      </c>
      <c r="F1138" t="s">
        <v>42</v>
      </c>
      <c r="G1138" t="s">
        <v>955</v>
      </c>
      <c r="H1138" t="s">
        <v>43</v>
      </c>
      <c r="I1138" t="s">
        <v>104</v>
      </c>
      <c r="J1138" t="s">
        <v>929</v>
      </c>
      <c r="K1138" t="s">
        <v>941</v>
      </c>
      <c r="L1138">
        <v>18</v>
      </c>
      <c r="M1138">
        <v>15</v>
      </c>
      <c r="N1138">
        <v>10</v>
      </c>
      <c r="O1138">
        <f>StoreData!$N1138*StoreData!$L1138</f>
        <v>180</v>
      </c>
      <c r="P1138">
        <f>StoreData!$N1138*StoreData!$M1138</f>
        <v>150</v>
      </c>
      <c r="Q1138">
        <f>StoreData!$O1138-StoreData!$P1138</f>
        <v>30</v>
      </c>
      <c r="R1138">
        <f>MONTH(StoreData!$B1138)</f>
        <v>8</v>
      </c>
      <c r="S1138" t="str">
        <f>IF(StoreData!$R1138=9,"August","Sept")</f>
        <v>Sept</v>
      </c>
    </row>
    <row r="1139" spans="1:19" x14ac:dyDescent="0.3">
      <c r="A1139">
        <v>88065566492</v>
      </c>
      <c r="B1139">
        <v>44071</v>
      </c>
      <c r="C1139" t="s">
        <v>345</v>
      </c>
      <c r="D1139" t="s">
        <v>1146</v>
      </c>
      <c r="E1139" t="s">
        <v>84</v>
      </c>
      <c r="F1139" t="s">
        <v>45</v>
      </c>
      <c r="G1139" t="s">
        <v>955</v>
      </c>
      <c r="H1139" t="s">
        <v>46</v>
      </c>
      <c r="I1139" t="s">
        <v>104</v>
      </c>
      <c r="J1139" t="s">
        <v>930</v>
      </c>
      <c r="K1139" t="s">
        <v>941</v>
      </c>
      <c r="L1139">
        <v>10</v>
      </c>
      <c r="M1139">
        <v>7</v>
      </c>
      <c r="N1139">
        <v>3</v>
      </c>
      <c r="O1139">
        <f>StoreData!$N1139*StoreData!$L1139</f>
        <v>30</v>
      </c>
      <c r="P1139">
        <f>StoreData!$N1139*StoreData!$M1139</f>
        <v>21</v>
      </c>
      <c r="Q1139">
        <f>StoreData!$O1139-StoreData!$P1139</f>
        <v>9</v>
      </c>
      <c r="R1139">
        <f>MONTH(StoreData!$B1139)</f>
        <v>8</v>
      </c>
      <c r="S1139" t="str">
        <f>IF(StoreData!$R1139=9,"August","Sept")</f>
        <v>Sept</v>
      </c>
    </row>
    <row r="1140" spans="1:19" x14ac:dyDescent="0.3">
      <c r="A1140">
        <v>88065566493</v>
      </c>
      <c r="B1140">
        <v>44071</v>
      </c>
      <c r="C1140" t="s">
        <v>1072</v>
      </c>
      <c r="D1140" t="s">
        <v>1145</v>
      </c>
      <c r="E1140" t="s">
        <v>86</v>
      </c>
      <c r="F1140" t="s">
        <v>48</v>
      </c>
      <c r="G1140" t="s">
        <v>955</v>
      </c>
      <c r="H1140" t="s">
        <v>49</v>
      </c>
      <c r="I1140" t="s">
        <v>104</v>
      </c>
      <c r="J1140" t="s">
        <v>931</v>
      </c>
      <c r="K1140" t="s">
        <v>941</v>
      </c>
      <c r="L1140">
        <v>20</v>
      </c>
      <c r="M1140">
        <v>17</v>
      </c>
      <c r="N1140">
        <v>4</v>
      </c>
      <c r="O1140">
        <f>StoreData!$N1140*StoreData!$L1140</f>
        <v>80</v>
      </c>
      <c r="P1140">
        <f>StoreData!$N1140*StoreData!$M1140</f>
        <v>68</v>
      </c>
      <c r="Q1140">
        <f>StoreData!$O1140-StoreData!$P1140</f>
        <v>12</v>
      </c>
      <c r="R1140">
        <f>MONTH(StoreData!$B1140)</f>
        <v>8</v>
      </c>
      <c r="S1140" t="str">
        <f>IF(StoreData!$R1140=9,"August","Sept")</f>
        <v>Sept</v>
      </c>
    </row>
    <row r="1141" spans="1:19" x14ac:dyDescent="0.3">
      <c r="A1141">
        <v>88065566494</v>
      </c>
      <c r="B1141">
        <v>44072</v>
      </c>
      <c r="C1141" t="s">
        <v>1073</v>
      </c>
      <c r="D1141" t="s">
        <v>1146</v>
      </c>
      <c r="E1141" t="s">
        <v>88</v>
      </c>
      <c r="F1141" t="s">
        <v>38</v>
      </c>
      <c r="G1141" t="s">
        <v>955</v>
      </c>
      <c r="H1141" t="s">
        <v>39</v>
      </c>
      <c r="I1141" t="s">
        <v>104</v>
      </c>
      <c r="J1141" t="s">
        <v>932</v>
      </c>
      <c r="K1141" t="s">
        <v>941</v>
      </c>
      <c r="L1141">
        <v>70</v>
      </c>
      <c r="M1141">
        <v>67</v>
      </c>
      <c r="N1141">
        <v>5</v>
      </c>
      <c r="O1141">
        <f>StoreData!$N1141*StoreData!$L1141</f>
        <v>350</v>
      </c>
      <c r="P1141">
        <f>StoreData!$N1141*StoreData!$M1141</f>
        <v>335</v>
      </c>
      <c r="Q1141">
        <f>StoreData!$O1141-StoreData!$P1141</f>
        <v>15</v>
      </c>
      <c r="R1141">
        <f>MONTH(StoreData!$B1141)</f>
        <v>8</v>
      </c>
      <c r="S1141" t="str">
        <f>IF(StoreData!$R1141=9,"August","Sept")</f>
        <v>Sept</v>
      </c>
    </row>
    <row r="1142" spans="1:19" x14ac:dyDescent="0.3">
      <c r="A1142">
        <v>88065566495</v>
      </c>
      <c r="B1142">
        <v>44073</v>
      </c>
      <c r="C1142" t="s">
        <v>1074</v>
      </c>
      <c r="D1142" t="s">
        <v>1145</v>
      </c>
      <c r="E1142" t="s">
        <v>90</v>
      </c>
      <c r="F1142" t="s">
        <v>42</v>
      </c>
      <c r="G1142" t="s">
        <v>955</v>
      </c>
      <c r="H1142" t="s">
        <v>43</v>
      </c>
      <c r="I1142" t="s">
        <v>104</v>
      </c>
      <c r="J1142" t="s">
        <v>940</v>
      </c>
      <c r="K1142" t="s">
        <v>941</v>
      </c>
      <c r="L1142">
        <v>15</v>
      </c>
      <c r="M1142">
        <v>12</v>
      </c>
      <c r="N1142">
        <v>6</v>
      </c>
      <c r="O1142">
        <f>StoreData!$N1142*StoreData!$L1142</f>
        <v>90</v>
      </c>
      <c r="P1142">
        <f>StoreData!$N1142*StoreData!$M1142</f>
        <v>72</v>
      </c>
      <c r="Q1142">
        <f>StoreData!$O1142-StoreData!$P1142</f>
        <v>18</v>
      </c>
      <c r="R1142">
        <f>MONTH(StoreData!$B1142)</f>
        <v>8</v>
      </c>
      <c r="S1142" t="str">
        <f>IF(StoreData!$R1142=9,"August","Sept")</f>
        <v>Sept</v>
      </c>
    </row>
    <row r="1143" spans="1:19" x14ac:dyDescent="0.3">
      <c r="A1143">
        <v>88065566496</v>
      </c>
      <c r="B1143">
        <v>44074</v>
      </c>
      <c r="C1143" t="s">
        <v>1075</v>
      </c>
      <c r="D1143" t="s">
        <v>1146</v>
      </c>
      <c r="E1143" t="s">
        <v>68</v>
      </c>
      <c r="F1143" t="s">
        <v>45</v>
      </c>
      <c r="G1143" t="s">
        <v>955</v>
      </c>
      <c r="H1143" t="s">
        <v>46</v>
      </c>
      <c r="I1143" t="s">
        <v>104</v>
      </c>
      <c r="J1143" t="s">
        <v>933</v>
      </c>
      <c r="K1143" t="s">
        <v>941</v>
      </c>
      <c r="L1143">
        <v>12</v>
      </c>
      <c r="M1143">
        <v>9</v>
      </c>
      <c r="N1143">
        <v>3</v>
      </c>
      <c r="O1143">
        <f>StoreData!$N1143*StoreData!$L1143</f>
        <v>36</v>
      </c>
      <c r="P1143">
        <f>StoreData!$N1143*StoreData!$M1143</f>
        <v>27</v>
      </c>
      <c r="Q1143">
        <f>StoreData!$O1143-StoreData!$P1143</f>
        <v>9</v>
      </c>
      <c r="R1143">
        <f>MONTH(StoreData!$B1143)</f>
        <v>8</v>
      </c>
      <c r="S1143" t="str">
        <f>IF(StoreData!$R1143=9,"August","Sept")</f>
        <v>Sept</v>
      </c>
    </row>
    <row r="1144" spans="1:19" x14ac:dyDescent="0.3">
      <c r="A1144">
        <v>88065566497</v>
      </c>
      <c r="B1144">
        <v>44075</v>
      </c>
      <c r="C1144" t="s">
        <v>1076</v>
      </c>
      <c r="D1144" t="s">
        <v>1146</v>
      </c>
      <c r="E1144" t="s">
        <v>70</v>
      </c>
      <c r="F1144" t="s">
        <v>48</v>
      </c>
      <c r="G1144" t="s">
        <v>955</v>
      </c>
      <c r="H1144" t="s">
        <v>49</v>
      </c>
      <c r="I1144" t="s">
        <v>104</v>
      </c>
      <c r="J1144" t="s">
        <v>934</v>
      </c>
      <c r="K1144" t="s">
        <v>941</v>
      </c>
      <c r="L1144">
        <v>18</v>
      </c>
      <c r="M1144">
        <v>15</v>
      </c>
      <c r="N1144">
        <v>7</v>
      </c>
      <c r="O1144">
        <f>StoreData!$N1144*StoreData!$L1144</f>
        <v>126</v>
      </c>
      <c r="P1144">
        <f>StoreData!$N1144*StoreData!$M1144</f>
        <v>105</v>
      </c>
      <c r="Q1144">
        <f>StoreData!$O1144-StoreData!$P1144</f>
        <v>21</v>
      </c>
      <c r="R1144">
        <f>MONTH(StoreData!$B1144)</f>
        <v>9</v>
      </c>
      <c r="S1144" t="str">
        <f>IF(StoreData!$R1144=9,"August","Sept")</f>
        <v>August</v>
      </c>
    </row>
    <row r="1145" spans="1:19" x14ac:dyDescent="0.3">
      <c r="A1145">
        <v>88065566498</v>
      </c>
      <c r="B1145">
        <v>44076</v>
      </c>
      <c r="C1145" t="s">
        <v>1077</v>
      </c>
      <c r="D1145" t="s">
        <v>1145</v>
      </c>
      <c r="E1145" t="s">
        <v>72</v>
      </c>
      <c r="F1145" t="s">
        <v>38</v>
      </c>
      <c r="G1145" t="s">
        <v>955</v>
      </c>
      <c r="H1145" t="s">
        <v>39</v>
      </c>
      <c r="I1145" t="s">
        <v>104</v>
      </c>
      <c r="J1145" t="s">
        <v>935</v>
      </c>
      <c r="K1145" t="s">
        <v>941</v>
      </c>
      <c r="L1145">
        <v>23</v>
      </c>
      <c r="M1145">
        <v>20</v>
      </c>
      <c r="N1145">
        <v>5</v>
      </c>
      <c r="O1145">
        <f>StoreData!$N1145*StoreData!$L1145</f>
        <v>115</v>
      </c>
      <c r="P1145">
        <f>StoreData!$N1145*StoreData!$M1145</f>
        <v>100</v>
      </c>
      <c r="Q1145">
        <f>StoreData!$O1145-StoreData!$P1145</f>
        <v>15</v>
      </c>
      <c r="R1145">
        <f>MONTH(StoreData!$B1145)</f>
        <v>9</v>
      </c>
      <c r="S1145" t="str">
        <f>IF(StoreData!$R1145=9,"August","Sept")</f>
        <v>August</v>
      </c>
    </row>
    <row r="1146" spans="1:19" x14ac:dyDescent="0.3">
      <c r="A1146">
        <v>88065566499</v>
      </c>
      <c r="B1146">
        <v>44077</v>
      </c>
      <c r="C1146" t="s">
        <v>1078</v>
      </c>
      <c r="D1146" t="s">
        <v>1145</v>
      </c>
      <c r="E1146" t="s">
        <v>14</v>
      </c>
      <c r="F1146" t="s">
        <v>42</v>
      </c>
      <c r="G1146" t="s">
        <v>955</v>
      </c>
      <c r="H1146" t="s">
        <v>43</v>
      </c>
      <c r="I1146" t="s">
        <v>104</v>
      </c>
      <c r="J1146" t="s">
        <v>936</v>
      </c>
      <c r="K1146" t="s">
        <v>941</v>
      </c>
      <c r="L1146">
        <v>9</v>
      </c>
      <c r="M1146">
        <v>6</v>
      </c>
      <c r="N1146">
        <v>8</v>
      </c>
      <c r="O1146">
        <f>StoreData!$N1146*StoreData!$L1146</f>
        <v>72</v>
      </c>
      <c r="P1146">
        <f>StoreData!$N1146*StoreData!$M1146</f>
        <v>48</v>
      </c>
      <c r="Q1146">
        <f>StoreData!$O1146-StoreData!$P1146</f>
        <v>24</v>
      </c>
      <c r="R1146">
        <f>MONTH(StoreData!$B1146)</f>
        <v>9</v>
      </c>
      <c r="S1146" t="str">
        <f>IF(StoreData!$R1146=9,"August","Sept")</f>
        <v>August</v>
      </c>
    </row>
    <row r="1147" spans="1:19" x14ac:dyDescent="0.3">
      <c r="A1147">
        <v>88065566500</v>
      </c>
      <c r="B1147">
        <v>44078</v>
      </c>
      <c r="C1147" t="s">
        <v>1079</v>
      </c>
      <c r="D1147" t="s">
        <v>1146</v>
      </c>
      <c r="E1147" t="s">
        <v>15</v>
      </c>
      <c r="F1147" t="s">
        <v>45</v>
      </c>
      <c r="G1147" t="s">
        <v>955</v>
      </c>
      <c r="H1147" t="s">
        <v>46</v>
      </c>
      <c r="I1147" t="s">
        <v>104</v>
      </c>
      <c r="J1147" t="s">
        <v>937</v>
      </c>
      <c r="K1147" t="s">
        <v>941</v>
      </c>
      <c r="L1147">
        <v>18</v>
      </c>
      <c r="M1147">
        <v>15</v>
      </c>
      <c r="N1147">
        <v>9</v>
      </c>
      <c r="O1147">
        <f>StoreData!$N1147*StoreData!$L1147</f>
        <v>162</v>
      </c>
      <c r="P1147">
        <f>StoreData!$N1147*StoreData!$M1147</f>
        <v>135</v>
      </c>
      <c r="Q1147">
        <f>StoreData!$O1147-StoreData!$P1147</f>
        <v>27</v>
      </c>
      <c r="R1147">
        <f>MONTH(StoreData!$B1147)</f>
        <v>9</v>
      </c>
      <c r="S1147" t="str">
        <f>IF(StoreData!$R1147=9,"August","Sept")</f>
        <v>August</v>
      </c>
    </row>
    <row r="1148" spans="1:19" x14ac:dyDescent="0.3">
      <c r="A1148">
        <v>88065566501</v>
      </c>
      <c r="B1148">
        <v>44079</v>
      </c>
      <c r="C1148" t="s">
        <v>1083</v>
      </c>
      <c r="D1148" t="s">
        <v>1145</v>
      </c>
      <c r="E1148" t="s">
        <v>13</v>
      </c>
      <c r="F1148" t="s">
        <v>48</v>
      </c>
      <c r="G1148" t="s">
        <v>955</v>
      </c>
      <c r="H1148" t="s">
        <v>49</v>
      </c>
      <c r="I1148" t="s">
        <v>104</v>
      </c>
      <c r="J1148" t="s">
        <v>908</v>
      </c>
      <c r="K1148" t="s">
        <v>926</v>
      </c>
      <c r="L1148">
        <v>52</v>
      </c>
      <c r="M1148">
        <v>49</v>
      </c>
      <c r="N1148">
        <v>2</v>
      </c>
      <c r="O1148">
        <f>StoreData!$N1148*StoreData!$L1148</f>
        <v>104</v>
      </c>
      <c r="P1148">
        <f>StoreData!$N1148*StoreData!$M1148</f>
        <v>98</v>
      </c>
      <c r="Q1148">
        <f>StoreData!$O1148-StoreData!$P1148</f>
        <v>6</v>
      </c>
      <c r="R1148">
        <f>MONTH(StoreData!$B1148)</f>
        <v>9</v>
      </c>
      <c r="S1148" t="str">
        <f>IF(StoreData!$R1148=9,"August","Sept")</f>
        <v>August</v>
      </c>
    </row>
    <row r="1149" spans="1:19" x14ac:dyDescent="0.3">
      <c r="A1149">
        <v>88065566502</v>
      </c>
      <c r="B1149">
        <v>44083</v>
      </c>
      <c r="C1149" t="s">
        <v>1084</v>
      </c>
      <c r="D1149" t="s">
        <v>1145</v>
      </c>
      <c r="E1149" t="s">
        <v>14</v>
      </c>
      <c r="F1149" t="s">
        <v>38</v>
      </c>
      <c r="G1149" t="s">
        <v>955</v>
      </c>
      <c r="H1149" t="s">
        <v>39</v>
      </c>
      <c r="I1149" t="s">
        <v>104</v>
      </c>
      <c r="J1149" t="s">
        <v>927</v>
      </c>
      <c r="K1149" t="s">
        <v>941</v>
      </c>
      <c r="L1149">
        <v>9</v>
      </c>
      <c r="M1149">
        <v>6</v>
      </c>
      <c r="N1149">
        <v>5</v>
      </c>
      <c r="O1149">
        <f>StoreData!$N1149*StoreData!$L1149</f>
        <v>45</v>
      </c>
      <c r="P1149">
        <f>StoreData!$N1149*StoreData!$M1149</f>
        <v>30</v>
      </c>
      <c r="Q1149">
        <f>StoreData!$O1149-StoreData!$P1149</f>
        <v>15</v>
      </c>
      <c r="R1149">
        <f>MONTH(StoreData!$B1149)</f>
        <v>9</v>
      </c>
      <c r="S1149" t="str">
        <f>IF(StoreData!$R1149=9,"August","Sept")</f>
        <v>August</v>
      </c>
    </row>
    <row r="1150" spans="1:19" x14ac:dyDescent="0.3">
      <c r="A1150">
        <v>88065566503</v>
      </c>
      <c r="B1150">
        <v>44082</v>
      </c>
      <c r="C1150" t="s">
        <v>1085</v>
      </c>
      <c r="D1150" t="s">
        <v>1146</v>
      </c>
      <c r="E1150" t="s">
        <v>15</v>
      </c>
      <c r="F1150" t="s">
        <v>42</v>
      </c>
      <c r="G1150" t="s">
        <v>955</v>
      </c>
      <c r="H1150" t="s">
        <v>43</v>
      </c>
      <c r="I1150" t="s">
        <v>104</v>
      </c>
      <c r="J1150" t="s">
        <v>928</v>
      </c>
      <c r="K1150" t="s">
        <v>941</v>
      </c>
      <c r="L1150">
        <v>5</v>
      </c>
      <c r="M1150">
        <v>2</v>
      </c>
      <c r="N1150">
        <v>7</v>
      </c>
      <c r="O1150">
        <f>StoreData!$N1150*StoreData!$L1150</f>
        <v>35</v>
      </c>
      <c r="P1150">
        <f>StoreData!$N1150*StoreData!$M1150</f>
        <v>14</v>
      </c>
      <c r="Q1150">
        <f>StoreData!$O1150-StoreData!$P1150</f>
        <v>21</v>
      </c>
      <c r="R1150">
        <f>MONTH(StoreData!$B1150)</f>
        <v>9</v>
      </c>
      <c r="S1150" t="str">
        <f>IF(StoreData!$R1150=9,"August","Sept")</f>
        <v>August</v>
      </c>
    </row>
    <row r="1151" spans="1:19" x14ac:dyDescent="0.3">
      <c r="A1151">
        <v>88065566504</v>
      </c>
      <c r="B1151">
        <v>44082</v>
      </c>
      <c r="C1151" t="s">
        <v>1086</v>
      </c>
      <c r="D1151" t="s">
        <v>1145</v>
      </c>
      <c r="E1151" t="s">
        <v>59</v>
      </c>
      <c r="F1151" t="s">
        <v>45</v>
      </c>
      <c r="G1151" t="s">
        <v>955</v>
      </c>
      <c r="H1151" t="s">
        <v>46</v>
      </c>
      <c r="I1151" t="s">
        <v>104</v>
      </c>
      <c r="J1151" t="s">
        <v>909</v>
      </c>
      <c r="K1151" t="s">
        <v>926</v>
      </c>
      <c r="L1151">
        <v>14</v>
      </c>
      <c r="M1151">
        <v>11</v>
      </c>
      <c r="N1151">
        <v>7</v>
      </c>
      <c r="O1151">
        <f>StoreData!$N1151*StoreData!$L1151</f>
        <v>98</v>
      </c>
      <c r="P1151">
        <f>StoreData!$N1151*StoreData!$M1151</f>
        <v>77</v>
      </c>
      <c r="Q1151">
        <f>StoreData!$O1151-StoreData!$P1151</f>
        <v>21</v>
      </c>
      <c r="R1151">
        <f>MONTH(StoreData!$B1151)</f>
        <v>9</v>
      </c>
      <c r="S1151" t="str">
        <f>IF(StoreData!$R1151=9,"August","Sept")</f>
        <v>August</v>
      </c>
    </row>
    <row r="1152" spans="1:19" x14ac:dyDescent="0.3">
      <c r="A1152">
        <v>88065566505</v>
      </c>
      <c r="B1152">
        <v>44083</v>
      </c>
      <c r="C1152" t="s">
        <v>1087</v>
      </c>
      <c r="D1152" t="s">
        <v>1146</v>
      </c>
      <c r="E1152" t="s">
        <v>60</v>
      </c>
      <c r="F1152" t="s">
        <v>48</v>
      </c>
      <c r="G1152" t="s">
        <v>955</v>
      </c>
      <c r="H1152" t="s">
        <v>49</v>
      </c>
      <c r="I1152" t="s">
        <v>104</v>
      </c>
      <c r="J1152" t="s">
        <v>910</v>
      </c>
      <c r="K1152" t="s">
        <v>926</v>
      </c>
      <c r="L1152">
        <v>6</v>
      </c>
      <c r="M1152">
        <v>3</v>
      </c>
      <c r="N1152">
        <v>15</v>
      </c>
      <c r="O1152">
        <f>StoreData!$N1152*StoreData!$L1152</f>
        <v>90</v>
      </c>
      <c r="P1152">
        <f>StoreData!$N1152*StoreData!$M1152</f>
        <v>45</v>
      </c>
      <c r="Q1152">
        <f>StoreData!$O1152-StoreData!$P1152</f>
        <v>45</v>
      </c>
      <c r="R1152">
        <f>MONTH(StoreData!$B1152)</f>
        <v>9</v>
      </c>
      <c r="S1152" t="str">
        <f>IF(StoreData!$R1152=9,"August","Sept")</f>
        <v>August</v>
      </c>
    </row>
    <row r="1153" spans="1:19" x14ac:dyDescent="0.3">
      <c r="A1153">
        <v>88065566506</v>
      </c>
      <c r="B1153">
        <v>44084</v>
      </c>
      <c r="C1153" t="s">
        <v>1088</v>
      </c>
      <c r="D1153" t="s">
        <v>1145</v>
      </c>
      <c r="E1153" t="s">
        <v>61</v>
      </c>
      <c r="F1153" t="s">
        <v>38</v>
      </c>
      <c r="G1153" t="s">
        <v>955</v>
      </c>
      <c r="H1153" t="s">
        <v>39</v>
      </c>
      <c r="I1153" t="s">
        <v>104</v>
      </c>
      <c r="J1153" t="s">
        <v>930</v>
      </c>
      <c r="K1153" t="s">
        <v>941</v>
      </c>
      <c r="L1153">
        <v>10</v>
      </c>
      <c r="M1153">
        <v>7</v>
      </c>
      <c r="N1153">
        <v>3</v>
      </c>
      <c r="O1153">
        <f>StoreData!$N1153*StoreData!$L1153</f>
        <v>30</v>
      </c>
      <c r="P1153">
        <f>StoreData!$N1153*StoreData!$M1153</f>
        <v>21</v>
      </c>
      <c r="Q1153">
        <f>StoreData!$O1153-StoreData!$P1153</f>
        <v>9</v>
      </c>
      <c r="R1153">
        <f>MONTH(StoreData!$B1153)</f>
        <v>9</v>
      </c>
      <c r="S1153" t="str">
        <f>IF(StoreData!$R1153=9,"August","Sept")</f>
        <v>August</v>
      </c>
    </row>
    <row r="1154" spans="1:19" x14ac:dyDescent="0.3">
      <c r="A1154">
        <v>88065566507</v>
      </c>
      <c r="B1154">
        <v>44085</v>
      </c>
      <c r="C1154" t="s">
        <v>1089</v>
      </c>
      <c r="D1154" t="s">
        <v>1146</v>
      </c>
      <c r="E1154" t="s">
        <v>63</v>
      </c>
      <c r="F1154" t="s">
        <v>42</v>
      </c>
      <c r="G1154" t="s">
        <v>955</v>
      </c>
      <c r="H1154" t="s">
        <v>43</v>
      </c>
      <c r="I1154" t="s">
        <v>104</v>
      </c>
      <c r="J1154" t="s">
        <v>911</v>
      </c>
      <c r="K1154" t="s">
        <v>926</v>
      </c>
      <c r="L1154">
        <v>13</v>
      </c>
      <c r="M1154">
        <v>10</v>
      </c>
      <c r="N1154">
        <v>6</v>
      </c>
      <c r="O1154">
        <f>StoreData!$N1154*StoreData!$L1154</f>
        <v>78</v>
      </c>
      <c r="P1154">
        <f>StoreData!$N1154*StoreData!$M1154</f>
        <v>60</v>
      </c>
      <c r="Q1154">
        <f>StoreData!$O1154-StoreData!$P1154</f>
        <v>18</v>
      </c>
      <c r="R1154">
        <f>MONTH(StoreData!$B1154)</f>
        <v>9</v>
      </c>
      <c r="S1154" t="str">
        <f>IF(StoreData!$R1154=9,"August","Sept")</f>
        <v>August</v>
      </c>
    </row>
    <row r="1155" spans="1:19" x14ac:dyDescent="0.3">
      <c r="A1155">
        <v>88065566508</v>
      </c>
      <c r="B1155">
        <v>44086</v>
      </c>
      <c r="C1155" t="s">
        <v>1090</v>
      </c>
      <c r="D1155" t="s">
        <v>1145</v>
      </c>
      <c r="E1155" t="s">
        <v>16</v>
      </c>
      <c r="F1155" t="s">
        <v>45</v>
      </c>
      <c r="G1155" t="s">
        <v>955</v>
      </c>
      <c r="H1155" t="s">
        <v>46</v>
      </c>
      <c r="I1155" t="s">
        <v>104</v>
      </c>
      <c r="J1155" t="s">
        <v>931</v>
      </c>
      <c r="K1155" t="s">
        <v>941</v>
      </c>
      <c r="L1155">
        <v>20</v>
      </c>
      <c r="M1155">
        <v>17</v>
      </c>
      <c r="N1155">
        <v>10</v>
      </c>
      <c r="O1155">
        <f>StoreData!$N1155*StoreData!$L1155</f>
        <v>200</v>
      </c>
      <c r="P1155">
        <f>StoreData!$N1155*StoreData!$M1155</f>
        <v>170</v>
      </c>
      <c r="Q1155">
        <f>StoreData!$O1155-StoreData!$P1155</f>
        <v>30</v>
      </c>
      <c r="R1155">
        <f>MONTH(StoreData!$B1155)</f>
        <v>9</v>
      </c>
      <c r="S1155" t="str">
        <f>IF(StoreData!$R1155=9,"August","Sept")</f>
        <v>August</v>
      </c>
    </row>
    <row r="1156" spans="1:19" x14ac:dyDescent="0.3">
      <c r="A1156">
        <v>88065566509</v>
      </c>
      <c r="B1156">
        <v>44087</v>
      </c>
      <c r="C1156" t="s">
        <v>1091</v>
      </c>
      <c r="D1156" t="s">
        <v>1146</v>
      </c>
      <c r="E1156" t="s">
        <v>66</v>
      </c>
      <c r="F1156" t="s">
        <v>48</v>
      </c>
      <c r="G1156" t="s">
        <v>955</v>
      </c>
      <c r="H1156" t="s">
        <v>49</v>
      </c>
      <c r="I1156" t="s">
        <v>104</v>
      </c>
      <c r="J1156" t="s">
        <v>912</v>
      </c>
      <c r="K1156" t="s">
        <v>926</v>
      </c>
      <c r="L1156">
        <v>15</v>
      </c>
      <c r="M1156">
        <v>12</v>
      </c>
      <c r="N1156">
        <v>11</v>
      </c>
      <c r="O1156">
        <f>StoreData!$N1156*StoreData!$L1156</f>
        <v>165</v>
      </c>
      <c r="P1156">
        <f>StoreData!$N1156*StoreData!$M1156</f>
        <v>132</v>
      </c>
      <c r="Q1156">
        <f>StoreData!$O1156-StoreData!$P1156</f>
        <v>33</v>
      </c>
      <c r="R1156">
        <f>MONTH(StoreData!$B1156)</f>
        <v>9</v>
      </c>
      <c r="S1156" t="str">
        <f>IF(StoreData!$R1156=9,"August","Sept")</f>
        <v>August</v>
      </c>
    </row>
    <row r="1157" spans="1:19" x14ac:dyDescent="0.3">
      <c r="A1157">
        <v>88065566510</v>
      </c>
      <c r="B1157">
        <v>44088</v>
      </c>
      <c r="C1157" t="s">
        <v>1092</v>
      </c>
      <c r="D1157" t="s">
        <v>1145</v>
      </c>
      <c r="E1157" t="s">
        <v>68</v>
      </c>
      <c r="F1157" t="s">
        <v>38</v>
      </c>
      <c r="G1157" t="s">
        <v>955</v>
      </c>
      <c r="H1157" t="s">
        <v>39</v>
      </c>
      <c r="I1157" t="s">
        <v>104</v>
      </c>
      <c r="J1157" t="s">
        <v>913</v>
      </c>
      <c r="K1157" t="s">
        <v>926</v>
      </c>
      <c r="L1157">
        <v>20</v>
      </c>
      <c r="M1157">
        <v>17</v>
      </c>
      <c r="N1157">
        <v>3</v>
      </c>
      <c r="O1157">
        <f>StoreData!$N1157*StoreData!$L1157</f>
        <v>60</v>
      </c>
      <c r="P1157">
        <f>StoreData!$N1157*StoreData!$M1157</f>
        <v>51</v>
      </c>
      <c r="Q1157">
        <f>StoreData!$O1157-StoreData!$P1157</f>
        <v>9</v>
      </c>
      <c r="R1157">
        <f>MONTH(StoreData!$B1157)</f>
        <v>9</v>
      </c>
      <c r="S1157" t="str">
        <f>IF(StoreData!$R1157=9,"August","Sept")</f>
        <v>August</v>
      </c>
    </row>
    <row r="1158" spans="1:19" x14ac:dyDescent="0.3">
      <c r="A1158">
        <v>88065566511</v>
      </c>
      <c r="B1158">
        <v>44089</v>
      </c>
      <c r="C1158" t="s">
        <v>1093</v>
      </c>
      <c r="D1158" t="s">
        <v>1145</v>
      </c>
      <c r="E1158" t="s">
        <v>70</v>
      </c>
      <c r="F1158" t="s">
        <v>42</v>
      </c>
      <c r="G1158" t="s">
        <v>955</v>
      </c>
      <c r="H1158" t="s">
        <v>43</v>
      </c>
      <c r="I1158" t="s">
        <v>104</v>
      </c>
      <c r="J1158" t="s">
        <v>914</v>
      </c>
      <c r="K1158" t="s">
        <v>926</v>
      </c>
      <c r="L1158">
        <v>12</v>
      </c>
      <c r="M1158">
        <v>9</v>
      </c>
      <c r="N1158">
        <v>1</v>
      </c>
      <c r="O1158">
        <f>StoreData!$N1158*StoreData!$L1158</f>
        <v>12</v>
      </c>
      <c r="P1158">
        <f>StoreData!$N1158*StoreData!$M1158</f>
        <v>9</v>
      </c>
      <c r="Q1158">
        <f>StoreData!$O1158-StoreData!$P1158</f>
        <v>3</v>
      </c>
      <c r="R1158">
        <f>MONTH(StoreData!$B1158)</f>
        <v>9</v>
      </c>
      <c r="S1158" t="str">
        <f>IF(StoreData!$R1158=9,"August","Sept")</f>
        <v>August</v>
      </c>
    </row>
    <row r="1159" spans="1:19" x14ac:dyDescent="0.3">
      <c r="A1159">
        <v>88065566512</v>
      </c>
      <c r="B1159">
        <v>44093</v>
      </c>
      <c r="C1159" t="s">
        <v>1094</v>
      </c>
      <c r="D1159" t="s">
        <v>1145</v>
      </c>
      <c r="E1159" t="s">
        <v>72</v>
      </c>
      <c r="F1159" t="s">
        <v>45</v>
      </c>
      <c r="G1159" t="s">
        <v>955</v>
      </c>
      <c r="H1159" t="s">
        <v>46</v>
      </c>
      <c r="I1159" t="s">
        <v>104</v>
      </c>
      <c r="J1159" t="s">
        <v>915</v>
      </c>
      <c r="K1159" t="s">
        <v>926</v>
      </c>
      <c r="L1159">
        <v>16</v>
      </c>
      <c r="M1159">
        <v>13</v>
      </c>
      <c r="N1159">
        <v>1</v>
      </c>
      <c r="O1159">
        <f>StoreData!$N1159*StoreData!$L1159</f>
        <v>16</v>
      </c>
      <c r="P1159">
        <f>StoreData!$N1159*StoreData!$M1159</f>
        <v>13</v>
      </c>
      <c r="Q1159">
        <f>StoreData!$O1159-StoreData!$P1159</f>
        <v>3</v>
      </c>
      <c r="R1159">
        <f>MONTH(StoreData!$B1159)</f>
        <v>9</v>
      </c>
      <c r="S1159" t="str">
        <f>IF(StoreData!$R1159=9,"August","Sept")</f>
        <v>August</v>
      </c>
    </row>
    <row r="1160" spans="1:19" x14ac:dyDescent="0.3">
      <c r="A1160">
        <v>88065566513</v>
      </c>
      <c r="B1160">
        <v>44092</v>
      </c>
      <c r="C1160" t="s">
        <v>1095</v>
      </c>
      <c r="D1160" t="s">
        <v>1146</v>
      </c>
      <c r="E1160" t="s">
        <v>74</v>
      </c>
      <c r="F1160" t="s">
        <v>48</v>
      </c>
      <c r="G1160" t="s">
        <v>955</v>
      </c>
      <c r="H1160" t="s">
        <v>49</v>
      </c>
      <c r="I1160" t="s">
        <v>104</v>
      </c>
      <c r="J1160" t="s">
        <v>932</v>
      </c>
      <c r="K1160" t="s">
        <v>941</v>
      </c>
      <c r="L1160">
        <v>70</v>
      </c>
      <c r="M1160">
        <v>67</v>
      </c>
      <c r="N1160">
        <v>1</v>
      </c>
      <c r="O1160">
        <f>StoreData!$N1160*StoreData!$L1160</f>
        <v>70</v>
      </c>
      <c r="P1160">
        <f>StoreData!$N1160*StoreData!$M1160</f>
        <v>67</v>
      </c>
      <c r="Q1160">
        <f>StoreData!$O1160-StoreData!$P1160</f>
        <v>3</v>
      </c>
      <c r="R1160">
        <f>MONTH(StoreData!$B1160)</f>
        <v>9</v>
      </c>
      <c r="S1160" t="str">
        <f>IF(StoreData!$R1160=9,"August","Sept")</f>
        <v>August</v>
      </c>
    </row>
    <row r="1161" spans="1:19" x14ac:dyDescent="0.3">
      <c r="A1161">
        <v>88065566514</v>
      </c>
      <c r="B1161">
        <v>44092</v>
      </c>
      <c r="C1161" t="s">
        <v>1096</v>
      </c>
      <c r="D1161" t="s">
        <v>1146</v>
      </c>
      <c r="E1161" t="s">
        <v>76</v>
      </c>
      <c r="F1161" t="s">
        <v>38</v>
      </c>
      <c r="G1161" t="s">
        <v>955</v>
      </c>
      <c r="H1161" t="s">
        <v>39</v>
      </c>
      <c r="I1161" t="s">
        <v>104</v>
      </c>
      <c r="J1161" t="s">
        <v>940</v>
      </c>
      <c r="K1161" t="s">
        <v>941</v>
      </c>
      <c r="L1161">
        <v>15</v>
      </c>
      <c r="M1161">
        <v>12</v>
      </c>
      <c r="N1161">
        <v>3</v>
      </c>
      <c r="O1161">
        <f>StoreData!$N1161*StoreData!$L1161</f>
        <v>45</v>
      </c>
      <c r="P1161">
        <f>StoreData!$N1161*StoreData!$M1161</f>
        <v>36</v>
      </c>
      <c r="Q1161">
        <f>StoreData!$O1161-StoreData!$P1161</f>
        <v>9</v>
      </c>
      <c r="R1161">
        <f>MONTH(StoreData!$B1161)</f>
        <v>9</v>
      </c>
      <c r="S1161" t="str">
        <f>IF(StoreData!$R1161=9,"August","Sept")</f>
        <v>August</v>
      </c>
    </row>
    <row r="1162" spans="1:19" x14ac:dyDescent="0.3">
      <c r="A1162">
        <v>88065566515</v>
      </c>
      <c r="B1162">
        <v>44093</v>
      </c>
      <c r="C1162" t="s">
        <v>1097</v>
      </c>
      <c r="D1162" t="s">
        <v>1146</v>
      </c>
      <c r="E1162" t="s">
        <v>78</v>
      </c>
      <c r="F1162" t="s">
        <v>42</v>
      </c>
      <c r="G1162" t="s">
        <v>955</v>
      </c>
      <c r="H1162" t="s">
        <v>43</v>
      </c>
      <c r="I1162" t="s">
        <v>104</v>
      </c>
      <c r="J1162" t="s">
        <v>915</v>
      </c>
      <c r="K1162" t="s">
        <v>926</v>
      </c>
      <c r="L1162">
        <v>16</v>
      </c>
      <c r="M1162">
        <v>13</v>
      </c>
      <c r="N1162">
        <v>4</v>
      </c>
      <c r="O1162">
        <f>StoreData!$N1162*StoreData!$L1162</f>
        <v>64</v>
      </c>
      <c r="P1162">
        <f>StoreData!$N1162*StoreData!$M1162</f>
        <v>52</v>
      </c>
      <c r="Q1162">
        <f>StoreData!$O1162-StoreData!$P1162</f>
        <v>12</v>
      </c>
      <c r="R1162">
        <f>MONTH(StoreData!$B1162)</f>
        <v>9</v>
      </c>
      <c r="S1162" t="str">
        <f>IF(StoreData!$R1162=9,"August","Sept")</f>
        <v>August</v>
      </c>
    </row>
    <row r="1163" spans="1:19" x14ac:dyDescent="0.3">
      <c r="A1163">
        <v>88065566516</v>
      </c>
      <c r="B1163">
        <v>44094</v>
      </c>
      <c r="C1163" t="s">
        <v>1098</v>
      </c>
      <c r="D1163" t="s">
        <v>1146</v>
      </c>
      <c r="E1163" t="s">
        <v>80</v>
      </c>
      <c r="F1163" t="s">
        <v>45</v>
      </c>
      <c r="G1163" t="s">
        <v>955</v>
      </c>
      <c r="H1163" t="s">
        <v>46</v>
      </c>
      <c r="I1163" t="s">
        <v>104</v>
      </c>
      <c r="J1163" t="s">
        <v>916</v>
      </c>
      <c r="K1163" t="s">
        <v>926</v>
      </c>
      <c r="L1163">
        <v>20</v>
      </c>
      <c r="M1163">
        <v>17</v>
      </c>
      <c r="N1163">
        <v>5</v>
      </c>
      <c r="O1163">
        <f>StoreData!$N1163*StoreData!$L1163</f>
        <v>100</v>
      </c>
      <c r="P1163">
        <f>StoreData!$N1163*StoreData!$M1163</f>
        <v>85</v>
      </c>
      <c r="Q1163">
        <f>StoreData!$O1163-StoreData!$P1163</f>
        <v>15</v>
      </c>
      <c r="R1163">
        <f>MONTH(StoreData!$B1163)</f>
        <v>9</v>
      </c>
      <c r="S1163" t="str">
        <f>IF(StoreData!$R1163=9,"August","Sept")</f>
        <v>August</v>
      </c>
    </row>
    <row r="1164" spans="1:19" x14ac:dyDescent="0.3">
      <c r="A1164">
        <v>88065566517</v>
      </c>
      <c r="B1164">
        <v>44095</v>
      </c>
      <c r="C1164" t="s">
        <v>1099</v>
      </c>
      <c r="D1164" t="s">
        <v>1146</v>
      </c>
      <c r="E1164" t="s">
        <v>82</v>
      </c>
      <c r="F1164" t="s">
        <v>48</v>
      </c>
      <c r="G1164" t="s">
        <v>955</v>
      </c>
      <c r="H1164" t="s">
        <v>49</v>
      </c>
      <c r="I1164" t="s">
        <v>104</v>
      </c>
      <c r="J1164" t="s">
        <v>917</v>
      </c>
      <c r="K1164" t="s">
        <v>926</v>
      </c>
      <c r="L1164">
        <v>12</v>
      </c>
      <c r="M1164">
        <v>9</v>
      </c>
      <c r="N1164">
        <v>6</v>
      </c>
      <c r="O1164">
        <f>StoreData!$N1164*StoreData!$L1164</f>
        <v>72</v>
      </c>
      <c r="P1164">
        <f>StoreData!$N1164*StoreData!$M1164</f>
        <v>54</v>
      </c>
      <c r="Q1164">
        <f>StoreData!$O1164-StoreData!$P1164</f>
        <v>18</v>
      </c>
      <c r="R1164">
        <f>MONTH(StoreData!$B1164)</f>
        <v>9</v>
      </c>
      <c r="S1164" t="str">
        <f>IF(StoreData!$R1164=9,"August","Sept")</f>
        <v>August</v>
      </c>
    </row>
    <row r="1165" spans="1:19" x14ac:dyDescent="0.3">
      <c r="A1165">
        <v>88065566518</v>
      </c>
      <c r="B1165">
        <v>44096</v>
      </c>
      <c r="C1165" t="s">
        <v>1100</v>
      </c>
      <c r="D1165" t="s">
        <v>1146</v>
      </c>
      <c r="E1165" t="s">
        <v>84</v>
      </c>
      <c r="F1165" t="s">
        <v>38</v>
      </c>
      <c r="G1165" t="s">
        <v>955</v>
      </c>
      <c r="H1165" t="s">
        <v>39</v>
      </c>
      <c r="I1165" t="s">
        <v>104</v>
      </c>
      <c r="J1165" t="s">
        <v>933</v>
      </c>
      <c r="K1165" t="s">
        <v>941</v>
      </c>
      <c r="L1165">
        <v>12</v>
      </c>
      <c r="M1165">
        <v>9</v>
      </c>
      <c r="N1165">
        <v>7</v>
      </c>
      <c r="O1165">
        <f>StoreData!$N1165*StoreData!$L1165</f>
        <v>84</v>
      </c>
      <c r="P1165">
        <f>StoreData!$N1165*StoreData!$M1165</f>
        <v>63</v>
      </c>
      <c r="Q1165">
        <f>StoreData!$O1165-StoreData!$P1165</f>
        <v>21</v>
      </c>
      <c r="R1165">
        <f>MONTH(StoreData!$B1165)</f>
        <v>9</v>
      </c>
      <c r="S1165" t="str">
        <f>IF(StoreData!$R1165=9,"August","Sept")</f>
        <v>August</v>
      </c>
    </row>
    <row r="1166" spans="1:19" x14ac:dyDescent="0.3">
      <c r="A1166">
        <v>88065566519</v>
      </c>
      <c r="B1166">
        <v>44097</v>
      </c>
      <c r="C1166" t="s">
        <v>1101</v>
      </c>
      <c r="D1166" t="s">
        <v>1145</v>
      </c>
      <c r="E1166" t="s">
        <v>86</v>
      </c>
      <c r="F1166" t="s">
        <v>42</v>
      </c>
      <c r="G1166" t="s">
        <v>955</v>
      </c>
      <c r="H1166" t="s">
        <v>43</v>
      </c>
      <c r="I1166" t="s">
        <v>104</v>
      </c>
      <c r="J1166" t="s">
        <v>934</v>
      </c>
      <c r="K1166" t="s">
        <v>941</v>
      </c>
      <c r="L1166">
        <v>18</v>
      </c>
      <c r="M1166">
        <v>15</v>
      </c>
      <c r="N1166">
        <v>11</v>
      </c>
      <c r="O1166">
        <f>StoreData!$N1166*StoreData!$L1166</f>
        <v>198</v>
      </c>
      <c r="P1166">
        <f>StoreData!$N1166*StoreData!$M1166</f>
        <v>165</v>
      </c>
      <c r="Q1166">
        <f>StoreData!$O1166-StoreData!$P1166</f>
        <v>33</v>
      </c>
      <c r="R1166">
        <f>MONTH(StoreData!$B1166)</f>
        <v>9</v>
      </c>
      <c r="S1166" t="str">
        <f>IF(StoreData!$R1166=9,"August","Sept")</f>
        <v>August</v>
      </c>
    </row>
    <row r="1167" spans="1:19" x14ac:dyDescent="0.3">
      <c r="A1167">
        <v>88065566520</v>
      </c>
      <c r="B1167">
        <v>44098</v>
      </c>
      <c r="C1167" t="s">
        <v>1102</v>
      </c>
      <c r="D1167" t="s">
        <v>1145</v>
      </c>
      <c r="E1167" t="s">
        <v>88</v>
      </c>
      <c r="F1167" t="s">
        <v>45</v>
      </c>
      <c r="G1167" t="s">
        <v>955</v>
      </c>
      <c r="H1167" t="s">
        <v>46</v>
      </c>
      <c r="I1167" t="s">
        <v>104</v>
      </c>
      <c r="J1167" t="s">
        <v>918</v>
      </c>
      <c r="K1167" t="s">
        <v>926</v>
      </c>
      <c r="L1167">
        <v>10</v>
      </c>
      <c r="M1167">
        <v>7</v>
      </c>
      <c r="N1167">
        <v>2</v>
      </c>
      <c r="O1167">
        <f>StoreData!$N1167*StoreData!$L1167</f>
        <v>20</v>
      </c>
      <c r="P1167">
        <f>StoreData!$N1167*StoreData!$M1167</f>
        <v>14</v>
      </c>
      <c r="Q1167">
        <f>StoreData!$O1167-StoreData!$P1167</f>
        <v>6</v>
      </c>
      <c r="R1167">
        <f>MONTH(StoreData!$B1167)</f>
        <v>9</v>
      </c>
      <c r="S1167" t="str">
        <f>IF(StoreData!$R1167=9,"August","Sept")</f>
        <v>August</v>
      </c>
    </row>
    <row r="1168" spans="1:19" x14ac:dyDescent="0.3">
      <c r="A1168">
        <v>88065566521</v>
      </c>
      <c r="B1168">
        <v>44099</v>
      </c>
      <c r="C1168" t="s">
        <v>1103</v>
      </c>
      <c r="D1168" t="s">
        <v>1145</v>
      </c>
      <c r="E1168" t="s">
        <v>90</v>
      </c>
      <c r="F1168" t="s">
        <v>48</v>
      </c>
      <c r="G1168" t="s">
        <v>955</v>
      </c>
      <c r="H1168" t="s">
        <v>49</v>
      </c>
      <c r="I1168" t="s">
        <v>104</v>
      </c>
      <c r="J1168" t="s">
        <v>919</v>
      </c>
      <c r="K1168" t="s">
        <v>926</v>
      </c>
      <c r="L1168">
        <v>15</v>
      </c>
      <c r="M1168">
        <v>12</v>
      </c>
      <c r="N1168">
        <v>3</v>
      </c>
      <c r="O1168">
        <f>StoreData!$N1168*StoreData!$L1168</f>
        <v>45</v>
      </c>
      <c r="P1168">
        <f>StoreData!$N1168*StoreData!$M1168</f>
        <v>36</v>
      </c>
      <c r="Q1168">
        <f>StoreData!$O1168-StoreData!$P1168</f>
        <v>9</v>
      </c>
      <c r="R1168">
        <f>MONTH(StoreData!$B1168)</f>
        <v>9</v>
      </c>
      <c r="S1168" t="str">
        <f>IF(StoreData!$R1168=9,"August","Sept")</f>
        <v>August</v>
      </c>
    </row>
    <row r="1169" spans="1:19" x14ac:dyDescent="0.3">
      <c r="A1169">
        <v>88065566522</v>
      </c>
      <c r="B1169">
        <v>44103</v>
      </c>
      <c r="C1169" t="s">
        <v>1104</v>
      </c>
      <c r="D1169" t="s">
        <v>1145</v>
      </c>
      <c r="E1169" t="s">
        <v>92</v>
      </c>
      <c r="F1169" t="s">
        <v>38</v>
      </c>
      <c r="G1169" t="s">
        <v>955</v>
      </c>
      <c r="H1169" t="s">
        <v>39</v>
      </c>
      <c r="I1169" t="s">
        <v>104</v>
      </c>
      <c r="J1169" t="s">
        <v>920</v>
      </c>
      <c r="K1169" t="s">
        <v>926</v>
      </c>
      <c r="L1169">
        <v>15</v>
      </c>
      <c r="M1169">
        <v>12</v>
      </c>
      <c r="N1169">
        <v>5</v>
      </c>
      <c r="O1169">
        <f>StoreData!$N1169*StoreData!$L1169</f>
        <v>75</v>
      </c>
      <c r="P1169">
        <f>StoreData!$N1169*StoreData!$M1169</f>
        <v>60</v>
      </c>
      <c r="Q1169">
        <f>StoreData!$O1169-StoreData!$P1169</f>
        <v>15</v>
      </c>
      <c r="R1169">
        <f>MONTH(StoreData!$B1169)</f>
        <v>9</v>
      </c>
      <c r="S1169" t="str">
        <f>IF(StoreData!$R1169=9,"August","Sept")</f>
        <v>August</v>
      </c>
    </row>
    <row r="1170" spans="1:19" x14ac:dyDescent="0.3">
      <c r="A1170">
        <v>88065566523</v>
      </c>
      <c r="B1170">
        <v>44102</v>
      </c>
      <c r="C1170" t="s">
        <v>1105</v>
      </c>
      <c r="D1170" t="s">
        <v>1145</v>
      </c>
      <c r="E1170" t="s">
        <v>94</v>
      </c>
      <c r="F1170" t="s">
        <v>42</v>
      </c>
      <c r="G1170" t="s">
        <v>955</v>
      </c>
      <c r="H1170" t="s">
        <v>43</v>
      </c>
      <c r="I1170" t="s">
        <v>104</v>
      </c>
      <c r="J1170" t="s">
        <v>935</v>
      </c>
      <c r="K1170" t="s">
        <v>941</v>
      </c>
      <c r="L1170">
        <v>23</v>
      </c>
      <c r="M1170">
        <v>20</v>
      </c>
      <c r="N1170">
        <v>2</v>
      </c>
      <c r="O1170">
        <f>StoreData!$N1170*StoreData!$L1170</f>
        <v>46</v>
      </c>
      <c r="P1170">
        <f>StoreData!$N1170*StoreData!$M1170</f>
        <v>40</v>
      </c>
      <c r="Q1170">
        <f>StoreData!$O1170-StoreData!$P1170</f>
        <v>6</v>
      </c>
      <c r="R1170">
        <f>MONTH(StoreData!$B1170)</f>
        <v>9</v>
      </c>
      <c r="S1170" t="str">
        <f>IF(StoreData!$R1170=9,"August","Sept")</f>
        <v>August</v>
      </c>
    </row>
    <row r="1171" spans="1:19" x14ac:dyDescent="0.3">
      <c r="A1171">
        <v>88065566524</v>
      </c>
      <c r="B1171">
        <v>44102</v>
      </c>
      <c r="C1171" t="s">
        <v>1106</v>
      </c>
      <c r="D1171" t="s">
        <v>1146</v>
      </c>
      <c r="E1171" t="s">
        <v>96</v>
      </c>
      <c r="F1171" t="s">
        <v>45</v>
      </c>
      <c r="G1171" t="s">
        <v>955</v>
      </c>
      <c r="H1171" t="s">
        <v>46</v>
      </c>
      <c r="I1171" t="s">
        <v>104</v>
      </c>
      <c r="J1171" t="s">
        <v>936</v>
      </c>
      <c r="K1171" t="s">
        <v>941</v>
      </c>
      <c r="L1171">
        <v>9</v>
      </c>
      <c r="M1171">
        <v>6</v>
      </c>
      <c r="N1171">
        <v>1</v>
      </c>
      <c r="O1171">
        <f>StoreData!$N1171*StoreData!$L1171</f>
        <v>9</v>
      </c>
      <c r="P1171">
        <f>StoreData!$N1171*StoreData!$M1171</f>
        <v>6</v>
      </c>
      <c r="Q1171">
        <f>StoreData!$O1171-StoreData!$P1171</f>
        <v>3</v>
      </c>
      <c r="R1171">
        <f>MONTH(StoreData!$B1171)</f>
        <v>9</v>
      </c>
      <c r="S1171" t="str">
        <f>IF(StoreData!$R1171=9,"August","Sept")</f>
        <v>August</v>
      </c>
    </row>
    <row r="1172" spans="1:19" x14ac:dyDescent="0.3">
      <c r="A1172">
        <v>88065566525</v>
      </c>
      <c r="B1172">
        <v>44103</v>
      </c>
      <c r="C1172" t="s">
        <v>1107</v>
      </c>
      <c r="D1172" t="s">
        <v>1146</v>
      </c>
      <c r="E1172" t="s">
        <v>16</v>
      </c>
      <c r="F1172" t="s">
        <v>48</v>
      </c>
      <c r="G1172" t="s">
        <v>955</v>
      </c>
      <c r="H1172" t="s">
        <v>49</v>
      </c>
      <c r="I1172" t="s">
        <v>104</v>
      </c>
      <c r="J1172" t="s">
        <v>937</v>
      </c>
      <c r="K1172" t="s">
        <v>941</v>
      </c>
      <c r="L1172">
        <v>18</v>
      </c>
      <c r="M1172">
        <v>15</v>
      </c>
      <c r="N1172">
        <v>6</v>
      </c>
      <c r="O1172">
        <f>StoreData!$N1172*StoreData!$L1172</f>
        <v>108</v>
      </c>
      <c r="P1172">
        <f>StoreData!$N1172*StoreData!$M1172</f>
        <v>90</v>
      </c>
      <c r="Q1172">
        <f>StoreData!$O1172-StoreData!$P1172</f>
        <v>18</v>
      </c>
      <c r="R1172">
        <f>MONTH(StoreData!$B1172)</f>
        <v>9</v>
      </c>
      <c r="S1172" t="str">
        <f>IF(StoreData!$R1172=9,"August","Sept")</f>
        <v>August</v>
      </c>
    </row>
    <row r="1173" spans="1:19" x14ac:dyDescent="0.3">
      <c r="A1173">
        <v>88065566526</v>
      </c>
      <c r="B1173">
        <v>44104</v>
      </c>
      <c r="C1173" t="s">
        <v>1077</v>
      </c>
      <c r="D1173" t="s">
        <v>1145</v>
      </c>
      <c r="E1173" t="s">
        <v>72</v>
      </c>
      <c r="F1173" t="s">
        <v>38</v>
      </c>
      <c r="G1173" t="s">
        <v>955</v>
      </c>
      <c r="H1173" t="s">
        <v>39</v>
      </c>
      <c r="I1173" t="s">
        <v>104</v>
      </c>
      <c r="J1173" t="s">
        <v>925</v>
      </c>
      <c r="K1173" t="s">
        <v>926</v>
      </c>
      <c r="L1173">
        <v>14</v>
      </c>
      <c r="M1173">
        <v>11</v>
      </c>
      <c r="N1173">
        <v>9</v>
      </c>
      <c r="O1173">
        <f>StoreData!$N1173*StoreData!$L1173</f>
        <v>126</v>
      </c>
      <c r="P1173">
        <f>StoreData!$N1173*StoreData!$M1173</f>
        <v>99</v>
      </c>
      <c r="Q1173">
        <f>StoreData!$O1173-StoreData!$P1173</f>
        <v>27</v>
      </c>
      <c r="R1173">
        <f>MONTH(StoreData!$B1173)</f>
        <v>9</v>
      </c>
      <c r="S1173" t="str">
        <f>IF(StoreData!$R1173=9,"August","Sept")</f>
        <v>August</v>
      </c>
    </row>
    <row r="1174" spans="1:19" x14ac:dyDescent="0.3">
      <c r="A1174">
        <v>88065566527</v>
      </c>
      <c r="B1174">
        <v>44094</v>
      </c>
      <c r="C1174" t="s">
        <v>1078</v>
      </c>
      <c r="D1174" t="s">
        <v>1145</v>
      </c>
      <c r="E1174" t="s">
        <v>14</v>
      </c>
      <c r="F1174" t="s">
        <v>42</v>
      </c>
      <c r="G1174" t="s">
        <v>955</v>
      </c>
      <c r="H1174" t="s">
        <v>43</v>
      </c>
      <c r="I1174" t="s">
        <v>40</v>
      </c>
      <c r="J1174" t="s">
        <v>938</v>
      </c>
      <c r="K1174" t="s">
        <v>926</v>
      </c>
      <c r="L1174">
        <v>30</v>
      </c>
      <c r="M1174">
        <v>27</v>
      </c>
      <c r="N1174">
        <v>10</v>
      </c>
      <c r="O1174">
        <f>StoreData!$N1174*StoreData!$L1174</f>
        <v>300</v>
      </c>
      <c r="P1174">
        <f>StoreData!$N1174*StoreData!$M1174</f>
        <v>270</v>
      </c>
      <c r="Q1174">
        <f>StoreData!$O1174-StoreData!$P1174</f>
        <v>30</v>
      </c>
      <c r="R1174">
        <f>MONTH(StoreData!$B1174)</f>
        <v>9</v>
      </c>
      <c r="S1174" t="str">
        <f>IF(StoreData!$R1174=9,"August","Sept")</f>
        <v>August</v>
      </c>
    </row>
    <row r="1175" spans="1:19" x14ac:dyDescent="0.3">
      <c r="A1175">
        <v>88065566528</v>
      </c>
      <c r="B1175">
        <v>44095</v>
      </c>
      <c r="C1175" t="s">
        <v>1079</v>
      </c>
      <c r="D1175" t="s">
        <v>1146</v>
      </c>
      <c r="E1175" t="s">
        <v>15</v>
      </c>
      <c r="F1175" t="s">
        <v>45</v>
      </c>
      <c r="G1175" t="s">
        <v>955</v>
      </c>
      <c r="H1175" t="s">
        <v>46</v>
      </c>
      <c r="I1175" t="s">
        <v>40</v>
      </c>
      <c r="J1175" t="s">
        <v>939</v>
      </c>
      <c r="K1175" t="s">
        <v>926</v>
      </c>
      <c r="L1175">
        <v>16</v>
      </c>
      <c r="M1175">
        <v>13</v>
      </c>
      <c r="N1175">
        <v>3</v>
      </c>
      <c r="O1175">
        <f>StoreData!$N1175*StoreData!$L1175</f>
        <v>48</v>
      </c>
      <c r="P1175">
        <f>StoreData!$N1175*StoreData!$M1175</f>
        <v>39</v>
      </c>
      <c r="Q1175">
        <f>StoreData!$O1175-StoreData!$P1175</f>
        <v>9</v>
      </c>
      <c r="R1175">
        <f>MONTH(StoreData!$B1175)</f>
        <v>9</v>
      </c>
      <c r="S1175" t="str">
        <f>IF(StoreData!$R1175=9,"August","Sept")</f>
        <v>August</v>
      </c>
    </row>
    <row r="1176" spans="1:19" x14ac:dyDescent="0.3">
      <c r="A1176">
        <v>88065566529</v>
      </c>
      <c r="B1176">
        <v>44096</v>
      </c>
      <c r="C1176" t="s">
        <v>1083</v>
      </c>
      <c r="D1176" t="s">
        <v>1145</v>
      </c>
      <c r="E1176" t="s">
        <v>13</v>
      </c>
      <c r="F1176" t="s">
        <v>48</v>
      </c>
      <c r="G1176" t="s">
        <v>955</v>
      </c>
      <c r="H1176" t="s">
        <v>49</v>
      </c>
      <c r="I1176" t="s">
        <v>40</v>
      </c>
      <c r="J1176" t="s">
        <v>908</v>
      </c>
      <c r="K1176" t="s">
        <v>926</v>
      </c>
      <c r="L1176">
        <v>52</v>
      </c>
      <c r="M1176">
        <v>49</v>
      </c>
      <c r="N1176">
        <v>4</v>
      </c>
      <c r="O1176">
        <f>StoreData!$N1176*StoreData!$L1176</f>
        <v>208</v>
      </c>
      <c r="P1176">
        <f>StoreData!$N1176*StoreData!$M1176</f>
        <v>196</v>
      </c>
      <c r="Q1176">
        <f>StoreData!$O1176-StoreData!$P1176</f>
        <v>12</v>
      </c>
      <c r="R1176">
        <f>MONTH(StoreData!$B1176)</f>
        <v>9</v>
      </c>
      <c r="S1176" t="str">
        <f>IF(StoreData!$R1176=9,"August","Sept")</f>
        <v>August</v>
      </c>
    </row>
    <row r="1177" spans="1:19" x14ac:dyDescent="0.3">
      <c r="A1177">
        <v>88065566530</v>
      </c>
      <c r="B1177">
        <v>44097</v>
      </c>
      <c r="C1177" t="s">
        <v>1084</v>
      </c>
      <c r="D1177" t="s">
        <v>1145</v>
      </c>
      <c r="E1177" t="s">
        <v>14</v>
      </c>
      <c r="F1177" t="s">
        <v>38</v>
      </c>
      <c r="G1177" t="s">
        <v>955</v>
      </c>
      <c r="H1177" t="s">
        <v>39</v>
      </c>
      <c r="I1177" t="s">
        <v>40</v>
      </c>
      <c r="J1177" t="s">
        <v>909</v>
      </c>
      <c r="K1177" t="s">
        <v>926</v>
      </c>
      <c r="L1177">
        <v>14</v>
      </c>
      <c r="M1177">
        <v>11</v>
      </c>
      <c r="N1177">
        <v>5</v>
      </c>
      <c r="O1177">
        <f>StoreData!$N1177*StoreData!$L1177</f>
        <v>70</v>
      </c>
      <c r="P1177">
        <f>StoreData!$N1177*StoreData!$M1177</f>
        <v>55</v>
      </c>
      <c r="Q1177">
        <f>StoreData!$O1177-StoreData!$P1177</f>
        <v>15</v>
      </c>
      <c r="R1177">
        <f>MONTH(StoreData!$B1177)</f>
        <v>9</v>
      </c>
      <c r="S1177" t="str">
        <f>IF(StoreData!$R1177=9,"August","Sept")</f>
        <v>August</v>
      </c>
    </row>
    <row r="1178" spans="1:19" x14ac:dyDescent="0.3">
      <c r="A1178">
        <v>88065566531</v>
      </c>
      <c r="B1178">
        <v>44098</v>
      </c>
      <c r="C1178" t="s">
        <v>1085</v>
      </c>
      <c r="D1178" t="s">
        <v>1146</v>
      </c>
      <c r="E1178" t="s">
        <v>15</v>
      </c>
      <c r="F1178" t="s">
        <v>42</v>
      </c>
      <c r="G1178" t="s">
        <v>955</v>
      </c>
      <c r="H1178" t="s">
        <v>43</v>
      </c>
      <c r="I1178" t="s">
        <v>40</v>
      </c>
      <c r="J1178" t="s">
        <v>910</v>
      </c>
      <c r="K1178" t="s">
        <v>926</v>
      </c>
      <c r="L1178">
        <v>6</v>
      </c>
      <c r="M1178">
        <v>3</v>
      </c>
      <c r="N1178">
        <v>6</v>
      </c>
      <c r="O1178">
        <f>StoreData!$N1178*StoreData!$L1178</f>
        <v>36</v>
      </c>
      <c r="P1178">
        <f>StoreData!$N1178*StoreData!$M1178</f>
        <v>18</v>
      </c>
      <c r="Q1178">
        <f>StoreData!$O1178-StoreData!$P1178</f>
        <v>18</v>
      </c>
      <c r="R1178">
        <f>MONTH(StoreData!$B1178)</f>
        <v>9</v>
      </c>
      <c r="S1178" t="str">
        <f>IF(StoreData!$R1178=9,"August","Sept")</f>
        <v>August</v>
      </c>
    </row>
    <row r="1179" spans="1:19" x14ac:dyDescent="0.3">
      <c r="A1179">
        <v>88065566532</v>
      </c>
      <c r="B1179">
        <v>44099</v>
      </c>
      <c r="C1179" t="s">
        <v>1086</v>
      </c>
      <c r="D1179" t="s">
        <v>1145</v>
      </c>
      <c r="E1179" t="s">
        <v>59</v>
      </c>
      <c r="F1179" t="s">
        <v>45</v>
      </c>
      <c r="G1179" t="s">
        <v>955</v>
      </c>
      <c r="H1179" t="s">
        <v>46</v>
      </c>
      <c r="I1179" t="s">
        <v>40</v>
      </c>
      <c r="J1179" t="s">
        <v>911</v>
      </c>
      <c r="K1179" t="s">
        <v>926</v>
      </c>
      <c r="L1179">
        <v>13</v>
      </c>
      <c r="M1179">
        <v>10</v>
      </c>
      <c r="N1179">
        <v>3</v>
      </c>
      <c r="O1179">
        <f>StoreData!$N1179*StoreData!$L1179</f>
        <v>39</v>
      </c>
      <c r="P1179">
        <f>StoreData!$N1179*StoreData!$M1179</f>
        <v>30</v>
      </c>
      <c r="Q1179">
        <f>StoreData!$O1179-StoreData!$P1179</f>
        <v>9</v>
      </c>
      <c r="R1179">
        <f>MONTH(StoreData!$B1179)</f>
        <v>9</v>
      </c>
      <c r="S1179" t="str">
        <f>IF(StoreData!$R1179=9,"August","Sept")</f>
        <v>August</v>
      </c>
    </row>
    <row r="1180" spans="1:19" x14ac:dyDescent="0.3">
      <c r="A1180">
        <v>88065566533</v>
      </c>
      <c r="B1180">
        <v>44103</v>
      </c>
      <c r="C1180" t="s">
        <v>1087</v>
      </c>
      <c r="D1180" t="s">
        <v>1146</v>
      </c>
      <c r="E1180" t="s">
        <v>60</v>
      </c>
      <c r="F1180" t="s">
        <v>48</v>
      </c>
      <c r="G1180" t="s">
        <v>955</v>
      </c>
      <c r="H1180" t="s">
        <v>49</v>
      </c>
      <c r="I1180" t="s">
        <v>40</v>
      </c>
      <c r="J1180" t="s">
        <v>912</v>
      </c>
      <c r="K1180" t="s">
        <v>926</v>
      </c>
      <c r="L1180">
        <v>15</v>
      </c>
      <c r="M1180">
        <v>12</v>
      </c>
      <c r="N1180">
        <v>7</v>
      </c>
      <c r="O1180">
        <f>StoreData!$N1180*StoreData!$L1180</f>
        <v>105</v>
      </c>
      <c r="P1180">
        <f>StoreData!$N1180*StoreData!$M1180</f>
        <v>84</v>
      </c>
      <c r="Q1180">
        <f>StoreData!$O1180-StoreData!$P1180</f>
        <v>21</v>
      </c>
      <c r="R1180">
        <f>MONTH(StoreData!$B1180)</f>
        <v>9</v>
      </c>
      <c r="S1180" t="str">
        <f>IF(StoreData!$R1180=9,"August","Sept")</f>
        <v>August</v>
      </c>
    </row>
    <row r="1181" spans="1:19" x14ac:dyDescent="0.3">
      <c r="A1181">
        <v>88065566534</v>
      </c>
      <c r="B1181">
        <v>44102</v>
      </c>
      <c r="C1181" t="s">
        <v>1088</v>
      </c>
      <c r="D1181" t="s">
        <v>1145</v>
      </c>
      <c r="E1181" t="s">
        <v>61</v>
      </c>
      <c r="F1181" t="s">
        <v>38</v>
      </c>
      <c r="G1181" t="s">
        <v>955</v>
      </c>
      <c r="H1181" t="s">
        <v>39</v>
      </c>
      <c r="I1181" t="s">
        <v>40</v>
      </c>
      <c r="J1181" t="s">
        <v>913</v>
      </c>
      <c r="K1181" t="s">
        <v>926</v>
      </c>
      <c r="L1181">
        <v>20</v>
      </c>
      <c r="M1181">
        <v>17</v>
      </c>
      <c r="N1181">
        <v>5</v>
      </c>
      <c r="O1181">
        <f>StoreData!$N1181*StoreData!$L1181</f>
        <v>100</v>
      </c>
      <c r="P1181">
        <f>StoreData!$N1181*StoreData!$M1181</f>
        <v>85</v>
      </c>
      <c r="Q1181">
        <f>StoreData!$O1181-StoreData!$P1181</f>
        <v>15</v>
      </c>
      <c r="R1181">
        <f>MONTH(StoreData!$B1181)</f>
        <v>9</v>
      </c>
      <c r="S1181" t="str">
        <f>IF(StoreData!$R1181=9,"August","Sept")</f>
        <v>August</v>
      </c>
    </row>
    <row r="1182" spans="1:19" x14ac:dyDescent="0.3">
      <c r="A1182">
        <v>88065566535</v>
      </c>
      <c r="B1182">
        <v>44102</v>
      </c>
      <c r="C1182" t="s">
        <v>1089</v>
      </c>
      <c r="D1182" t="s">
        <v>1146</v>
      </c>
      <c r="E1182" t="s">
        <v>63</v>
      </c>
      <c r="F1182" t="s">
        <v>42</v>
      </c>
      <c r="G1182" t="s">
        <v>955</v>
      </c>
      <c r="H1182" t="s">
        <v>43</v>
      </c>
      <c r="I1182" t="s">
        <v>40</v>
      </c>
      <c r="J1182" t="s">
        <v>914</v>
      </c>
      <c r="K1182" t="s">
        <v>926</v>
      </c>
      <c r="L1182">
        <v>12</v>
      </c>
      <c r="M1182">
        <v>9</v>
      </c>
      <c r="N1182">
        <v>8</v>
      </c>
      <c r="O1182">
        <f>StoreData!$N1182*StoreData!$L1182</f>
        <v>96</v>
      </c>
      <c r="P1182">
        <f>StoreData!$N1182*StoreData!$M1182</f>
        <v>72</v>
      </c>
      <c r="Q1182">
        <f>StoreData!$O1182-StoreData!$P1182</f>
        <v>24</v>
      </c>
      <c r="R1182">
        <f>MONTH(StoreData!$B1182)</f>
        <v>9</v>
      </c>
      <c r="S1182" t="str">
        <f>IF(StoreData!$R1182=9,"August","Sept")</f>
        <v>August</v>
      </c>
    </row>
    <row r="1183" spans="1:19" x14ac:dyDescent="0.3">
      <c r="A1183">
        <v>88065566536</v>
      </c>
      <c r="B1183">
        <v>44103</v>
      </c>
      <c r="C1183" t="s">
        <v>1090</v>
      </c>
      <c r="D1183" t="s">
        <v>1145</v>
      </c>
      <c r="E1183" t="s">
        <v>16</v>
      </c>
      <c r="F1183" t="s">
        <v>45</v>
      </c>
      <c r="G1183" t="s">
        <v>955</v>
      </c>
      <c r="H1183" t="s">
        <v>46</v>
      </c>
      <c r="I1183" t="s">
        <v>40</v>
      </c>
      <c r="J1183" t="s">
        <v>915</v>
      </c>
      <c r="K1183" t="s">
        <v>926</v>
      </c>
      <c r="L1183">
        <v>16</v>
      </c>
      <c r="M1183">
        <v>13</v>
      </c>
      <c r="N1183">
        <v>9</v>
      </c>
      <c r="O1183">
        <f>StoreData!$N1183*StoreData!$L1183</f>
        <v>144</v>
      </c>
      <c r="P1183">
        <f>StoreData!$N1183*StoreData!$M1183</f>
        <v>117</v>
      </c>
      <c r="Q1183">
        <f>StoreData!$O1183-StoreData!$P1183</f>
        <v>27</v>
      </c>
      <c r="R1183">
        <f>MONTH(StoreData!$B1183)</f>
        <v>9</v>
      </c>
      <c r="S1183" t="str">
        <f>IF(StoreData!$R1183=9,"August","Sept")</f>
        <v>August</v>
      </c>
    </row>
    <row r="1184" spans="1:19" x14ac:dyDescent="0.3">
      <c r="A1184">
        <v>88065566537</v>
      </c>
      <c r="B1184">
        <v>44104</v>
      </c>
      <c r="C1184" t="s">
        <v>1108</v>
      </c>
      <c r="D1184" t="s">
        <v>1145</v>
      </c>
      <c r="E1184" t="s">
        <v>17</v>
      </c>
      <c r="F1184" t="s">
        <v>48</v>
      </c>
      <c r="G1184" t="s">
        <v>955</v>
      </c>
      <c r="H1184" t="s">
        <v>49</v>
      </c>
      <c r="I1184" t="s">
        <v>40</v>
      </c>
      <c r="J1184" t="s">
        <v>916</v>
      </c>
      <c r="K1184" t="s">
        <v>926</v>
      </c>
      <c r="L1184">
        <v>20</v>
      </c>
      <c r="M1184">
        <v>17</v>
      </c>
      <c r="N1184">
        <v>2</v>
      </c>
      <c r="O1184">
        <f>StoreData!$N1184*StoreData!$L1184</f>
        <v>40</v>
      </c>
      <c r="P1184">
        <f>StoreData!$N1184*StoreData!$M1184</f>
        <v>34</v>
      </c>
      <c r="Q1184">
        <f>StoreData!$O1184-StoreData!$P1184</f>
        <v>6</v>
      </c>
      <c r="R1184">
        <f>MONTH(StoreData!$B1184)</f>
        <v>9</v>
      </c>
      <c r="S1184" t="str">
        <f>IF(StoreData!$R1184=9,"August","Sept")</f>
        <v>August</v>
      </c>
    </row>
    <row r="1185" spans="1:19" x14ac:dyDescent="0.3">
      <c r="A1185">
        <v>88065566538</v>
      </c>
      <c r="B1185">
        <v>44044</v>
      </c>
      <c r="C1185" t="s">
        <v>1109</v>
      </c>
      <c r="D1185" t="s">
        <v>1146</v>
      </c>
      <c r="E1185" t="s">
        <v>18</v>
      </c>
      <c r="F1185" t="s">
        <v>38</v>
      </c>
      <c r="G1185" t="s">
        <v>955</v>
      </c>
      <c r="H1185" t="s">
        <v>39</v>
      </c>
      <c r="I1185" t="s">
        <v>40</v>
      </c>
      <c r="J1185" t="s">
        <v>917</v>
      </c>
      <c r="K1185" t="s">
        <v>926</v>
      </c>
      <c r="L1185">
        <v>12</v>
      </c>
      <c r="M1185">
        <v>9</v>
      </c>
      <c r="N1185">
        <v>5</v>
      </c>
      <c r="O1185">
        <f>StoreData!$N1185*StoreData!$L1185</f>
        <v>60</v>
      </c>
      <c r="P1185">
        <f>StoreData!$N1185*StoreData!$M1185</f>
        <v>45</v>
      </c>
      <c r="Q1185">
        <f>StoreData!$O1185-StoreData!$P1185</f>
        <v>15</v>
      </c>
      <c r="R1185">
        <f>MONTH(StoreData!$B1185)</f>
        <v>8</v>
      </c>
      <c r="S1185" t="str">
        <f>IF(StoreData!$R1185=9,"August","Sept")</f>
        <v>Sept</v>
      </c>
    </row>
    <row r="1186" spans="1:19" x14ac:dyDescent="0.3">
      <c r="A1186">
        <v>88065566539</v>
      </c>
      <c r="B1186">
        <v>44045</v>
      </c>
      <c r="C1186" t="s">
        <v>1110</v>
      </c>
      <c r="D1186" t="s">
        <v>1145</v>
      </c>
      <c r="E1186" t="s">
        <v>9</v>
      </c>
      <c r="F1186" t="s">
        <v>42</v>
      </c>
      <c r="G1186" t="s">
        <v>955</v>
      </c>
      <c r="H1186" t="s">
        <v>43</v>
      </c>
      <c r="I1186" t="s">
        <v>40</v>
      </c>
      <c r="J1186" t="s">
        <v>918</v>
      </c>
      <c r="K1186" t="s">
        <v>926</v>
      </c>
      <c r="L1186">
        <v>10</v>
      </c>
      <c r="M1186">
        <v>7</v>
      </c>
      <c r="N1186">
        <v>7</v>
      </c>
      <c r="O1186">
        <f>StoreData!$N1186*StoreData!$L1186</f>
        <v>70</v>
      </c>
      <c r="P1186">
        <f>StoreData!$N1186*StoreData!$M1186</f>
        <v>49</v>
      </c>
      <c r="Q1186">
        <f>StoreData!$O1186-StoreData!$P1186</f>
        <v>21</v>
      </c>
      <c r="R1186">
        <f>MONTH(StoreData!$B1186)</f>
        <v>8</v>
      </c>
      <c r="S1186" t="str">
        <f>IF(StoreData!$R1186=9,"August","Sept")</f>
        <v>Sept</v>
      </c>
    </row>
    <row r="1187" spans="1:19" x14ac:dyDescent="0.3">
      <c r="A1187">
        <v>88065566540</v>
      </c>
      <c r="B1187">
        <v>44046</v>
      </c>
      <c r="C1187" t="s">
        <v>1111</v>
      </c>
      <c r="D1187" t="s">
        <v>1146</v>
      </c>
      <c r="E1187" t="s">
        <v>10</v>
      </c>
      <c r="F1187" t="s">
        <v>45</v>
      </c>
      <c r="G1187" t="s">
        <v>955</v>
      </c>
      <c r="H1187" t="s">
        <v>46</v>
      </c>
      <c r="I1187" t="s">
        <v>40</v>
      </c>
      <c r="J1187" t="s">
        <v>919</v>
      </c>
      <c r="K1187" t="s">
        <v>926</v>
      </c>
      <c r="L1187">
        <v>15</v>
      </c>
      <c r="M1187">
        <v>12</v>
      </c>
      <c r="N1187">
        <v>7</v>
      </c>
      <c r="O1187">
        <f>StoreData!$N1187*StoreData!$L1187</f>
        <v>105</v>
      </c>
      <c r="P1187">
        <f>StoreData!$N1187*StoreData!$M1187</f>
        <v>84</v>
      </c>
      <c r="Q1187">
        <f>StoreData!$O1187-StoreData!$P1187</f>
        <v>21</v>
      </c>
      <c r="R1187">
        <f>MONTH(StoreData!$B1187)</f>
        <v>8</v>
      </c>
      <c r="S1187" t="str">
        <f>IF(StoreData!$R1187=9,"August","Sept")</f>
        <v>Sept</v>
      </c>
    </row>
    <row r="1188" spans="1:19" x14ac:dyDescent="0.3">
      <c r="A1188">
        <v>88065566541</v>
      </c>
      <c r="B1188">
        <v>44047</v>
      </c>
      <c r="C1188" t="s">
        <v>1112</v>
      </c>
      <c r="D1188" t="s">
        <v>1146</v>
      </c>
      <c r="E1188" t="s">
        <v>11</v>
      </c>
      <c r="F1188" t="s">
        <v>48</v>
      </c>
      <c r="G1188" t="s">
        <v>955</v>
      </c>
      <c r="H1188" t="s">
        <v>49</v>
      </c>
      <c r="I1188" t="s">
        <v>40</v>
      </c>
      <c r="J1188" t="s">
        <v>920</v>
      </c>
      <c r="K1188" t="s">
        <v>926</v>
      </c>
      <c r="L1188">
        <v>15</v>
      </c>
      <c r="M1188">
        <v>12</v>
      </c>
      <c r="N1188">
        <v>15</v>
      </c>
      <c r="O1188">
        <f>StoreData!$N1188*StoreData!$L1188</f>
        <v>225</v>
      </c>
      <c r="P1188">
        <f>StoreData!$N1188*StoreData!$M1188</f>
        <v>180</v>
      </c>
      <c r="Q1188">
        <f>StoreData!$O1188-StoreData!$P1188</f>
        <v>45</v>
      </c>
      <c r="R1188">
        <f>MONTH(StoreData!$B1188)</f>
        <v>8</v>
      </c>
      <c r="S1188" t="str">
        <f>IF(StoreData!$R1188=9,"August","Sept")</f>
        <v>Sept</v>
      </c>
    </row>
    <row r="1189" spans="1:19" x14ac:dyDescent="0.3">
      <c r="A1189">
        <v>88065566542</v>
      </c>
      <c r="B1189">
        <v>44048</v>
      </c>
      <c r="C1189" t="s">
        <v>1113</v>
      </c>
      <c r="D1189" t="s">
        <v>1145</v>
      </c>
      <c r="E1189" t="s">
        <v>12</v>
      </c>
      <c r="F1189" t="s">
        <v>38</v>
      </c>
      <c r="G1189" t="s">
        <v>955</v>
      </c>
      <c r="H1189" t="s">
        <v>39</v>
      </c>
      <c r="I1189" t="s">
        <v>40</v>
      </c>
      <c r="J1189" t="s">
        <v>921</v>
      </c>
      <c r="K1189" t="s">
        <v>926</v>
      </c>
      <c r="L1189">
        <v>20</v>
      </c>
      <c r="M1189">
        <v>17</v>
      </c>
      <c r="N1189">
        <v>3</v>
      </c>
      <c r="O1189">
        <f>StoreData!$N1189*StoreData!$L1189</f>
        <v>60</v>
      </c>
      <c r="P1189">
        <f>StoreData!$N1189*StoreData!$M1189</f>
        <v>51</v>
      </c>
      <c r="Q1189">
        <f>StoreData!$O1189-StoreData!$P1189</f>
        <v>9</v>
      </c>
      <c r="R1189">
        <f>MONTH(StoreData!$B1189)</f>
        <v>8</v>
      </c>
      <c r="S1189" t="str">
        <f>IF(StoreData!$R1189=9,"August","Sept")</f>
        <v>Sept</v>
      </c>
    </row>
    <row r="1190" spans="1:19" x14ac:dyDescent="0.3">
      <c r="A1190">
        <v>88065566543</v>
      </c>
      <c r="B1190">
        <v>44052</v>
      </c>
      <c r="C1190" t="s">
        <v>1114</v>
      </c>
      <c r="D1190" t="s">
        <v>1146</v>
      </c>
      <c r="E1190" t="s">
        <v>13</v>
      </c>
      <c r="F1190" t="s">
        <v>42</v>
      </c>
      <c r="G1190" t="s">
        <v>955</v>
      </c>
      <c r="H1190" t="s">
        <v>43</v>
      </c>
      <c r="I1190" t="s">
        <v>40</v>
      </c>
      <c r="J1190" t="s">
        <v>922</v>
      </c>
      <c r="K1190" t="s">
        <v>926</v>
      </c>
      <c r="L1190">
        <v>12</v>
      </c>
      <c r="M1190">
        <v>9</v>
      </c>
      <c r="N1190">
        <v>6</v>
      </c>
      <c r="O1190">
        <f>StoreData!$N1190*StoreData!$L1190</f>
        <v>72</v>
      </c>
      <c r="P1190">
        <f>StoreData!$N1190*StoreData!$M1190</f>
        <v>54</v>
      </c>
      <c r="Q1190">
        <f>StoreData!$O1190-StoreData!$P1190</f>
        <v>18</v>
      </c>
      <c r="R1190">
        <f>MONTH(StoreData!$B1190)</f>
        <v>8</v>
      </c>
      <c r="S1190" t="str">
        <f>IF(StoreData!$R1190=9,"August","Sept")</f>
        <v>Sept</v>
      </c>
    </row>
    <row r="1191" spans="1:19" x14ac:dyDescent="0.3">
      <c r="A1191">
        <v>88065566544</v>
      </c>
      <c r="B1191">
        <v>44051</v>
      </c>
      <c r="C1191" t="s">
        <v>1115</v>
      </c>
      <c r="D1191" t="s">
        <v>1145</v>
      </c>
      <c r="E1191" t="s">
        <v>14</v>
      </c>
      <c r="F1191" t="s">
        <v>45</v>
      </c>
      <c r="G1191" t="s">
        <v>955</v>
      </c>
      <c r="H1191" t="s">
        <v>46</v>
      </c>
      <c r="I1191" t="s">
        <v>40</v>
      </c>
      <c r="J1191" t="s">
        <v>923</v>
      </c>
      <c r="K1191" t="s">
        <v>926</v>
      </c>
      <c r="L1191">
        <v>13</v>
      </c>
      <c r="M1191">
        <v>10</v>
      </c>
      <c r="N1191">
        <v>10</v>
      </c>
      <c r="O1191">
        <f>StoreData!$N1191*StoreData!$L1191</f>
        <v>130</v>
      </c>
      <c r="P1191">
        <f>StoreData!$N1191*StoreData!$M1191</f>
        <v>100</v>
      </c>
      <c r="Q1191">
        <f>StoreData!$O1191-StoreData!$P1191</f>
        <v>30</v>
      </c>
      <c r="R1191">
        <f>MONTH(StoreData!$B1191)</f>
        <v>8</v>
      </c>
      <c r="S1191" t="str">
        <f>IF(StoreData!$R1191=9,"August","Sept")</f>
        <v>Sept</v>
      </c>
    </row>
    <row r="1192" spans="1:19" x14ac:dyDescent="0.3">
      <c r="A1192">
        <v>88065566545</v>
      </c>
      <c r="B1192">
        <v>44051</v>
      </c>
      <c r="C1192" t="s">
        <v>1077</v>
      </c>
      <c r="D1192" t="s">
        <v>1145</v>
      </c>
      <c r="E1192" t="s">
        <v>72</v>
      </c>
      <c r="F1192" t="s">
        <v>48</v>
      </c>
      <c r="G1192" t="s">
        <v>955</v>
      </c>
      <c r="H1192" t="s">
        <v>49</v>
      </c>
      <c r="I1192" t="s">
        <v>40</v>
      </c>
      <c r="J1192" t="s">
        <v>924</v>
      </c>
      <c r="K1192" t="s">
        <v>926</v>
      </c>
      <c r="L1192">
        <v>15</v>
      </c>
      <c r="M1192">
        <v>12</v>
      </c>
      <c r="N1192">
        <v>11</v>
      </c>
      <c r="O1192">
        <f>StoreData!$N1192*StoreData!$L1192</f>
        <v>165</v>
      </c>
      <c r="P1192">
        <f>StoreData!$N1192*StoreData!$M1192</f>
        <v>132</v>
      </c>
      <c r="Q1192">
        <f>StoreData!$O1192-StoreData!$P1192</f>
        <v>33</v>
      </c>
      <c r="R1192">
        <f>MONTH(StoreData!$B1192)</f>
        <v>8</v>
      </c>
      <c r="S1192" t="str">
        <f>IF(StoreData!$R1192=9,"August","Sept")</f>
        <v>Sept</v>
      </c>
    </row>
    <row r="1193" spans="1:19" x14ac:dyDescent="0.3">
      <c r="A1193">
        <v>88065566546</v>
      </c>
      <c r="B1193">
        <v>44052</v>
      </c>
      <c r="C1193" t="s">
        <v>1078</v>
      </c>
      <c r="D1193" t="s">
        <v>1145</v>
      </c>
      <c r="E1193" t="s">
        <v>14</v>
      </c>
      <c r="F1193" t="s">
        <v>38</v>
      </c>
      <c r="G1193" t="s">
        <v>955</v>
      </c>
      <c r="H1193" t="s">
        <v>39</v>
      </c>
      <c r="I1193" t="s">
        <v>40</v>
      </c>
      <c r="J1193" t="s">
        <v>925</v>
      </c>
      <c r="K1193" t="s">
        <v>926</v>
      </c>
      <c r="L1193">
        <v>14</v>
      </c>
      <c r="M1193">
        <v>11</v>
      </c>
      <c r="N1193">
        <v>3</v>
      </c>
      <c r="O1193">
        <f>StoreData!$N1193*StoreData!$L1193</f>
        <v>42</v>
      </c>
      <c r="P1193">
        <f>StoreData!$N1193*StoreData!$M1193</f>
        <v>33</v>
      </c>
      <c r="Q1193">
        <f>StoreData!$O1193-StoreData!$P1193</f>
        <v>9</v>
      </c>
      <c r="R1193">
        <f>MONTH(StoreData!$B1193)</f>
        <v>8</v>
      </c>
      <c r="S1193" t="str">
        <f>IF(StoreData!$R1193=9,"August","Sept")</f>
        <v>Sept</v>
      </c>
    </row>
    <row r="1194" spans="1:19" x14ac:dyDescent="0.3">
      <c r="A1194">
        <v>88065566547</v>
      </c>
      <c r="B1194">
        <v>44053</v>
      </c>
      <c r="C1194" t="s">
        <v>1079</v>
      </c>
      <c r="D1194" t="s">
        <v>1146</v>
      </c>
      <c r="E1194" t="s">
        <v>15</v>
      </c>
      <c r="F1194" t="s">
        <v>42</v>
      </c>
      <c r="G1194" t="s">
        <v>955</v>
      </c>
      <c r="H1194" t="s">
        <v>43</v>
      </c>
      <c r="I1194" t="s">
        <v>40</v>
      </c>
      <c r="J1194" t="s">
        <v>938</v>
      </c>
      <c r="K1194" t="s">
        <v>926</v>
      </c>
      <c r="L1194">
        <v>30</v>
      </c>
      <c r="M1194">
        <v>27</v>
      </c>
      <c r="N1194">
        <v>1</v>
      </c>
      <c r="O1194">
        <f>StoreData!$N1194*StoreData!$L1194</f>
        <v>30</v>
      </c>
      <c r="P1194">
        <f>StoreData!$N1194*StoreData!$M1194</f>
        <v>27</v>
      </c>
      <c r="Q1194">
        <f>StoreData!$O1194-StoreData!$P1194</f>
        <v>3</v>
      </c>
      <c r="R1194">
        <f>MONTH(StoreData!$B1194)</f>
        <v>8</v>
      </c>
      <c r="S1194" t="str">
        <f>IF(StoreData!$R1194=9,"August","Sept")</f>
        <v>Sept</v>
      </c>
    </row>
    <row r="1195" spans="1:19" x14ac:dyDescent="0.3">
      <c r="A1195">
        <v>88065566548</v>
      </c>
      <c r="B1195">
        <v>44054</v>
      </c>
      <c r="C1195" t="s">
        <v>1083</v>
      </c>
      <c r="D1195" t="s">
        <v>1145</v>
      </c>
      <c r="E1195" t="s">
        <v>13</v>
      </c>
      <c r="F1195" t="s">
        <v>45</v>
      </c>
      <c r="G1195" t="s">
        <v>955</v>
      </c>
      <c r="H1195" t="s">
        <v>46</v>
      </c>
      <c r="I1195" t="s">
        <v>40</v>
      </c>
      <c r="J1195" t="s">
        <v>939</v>
      </c>
      <c r="K1195" t="s">
        <v>926</v>
      </c>
      <c r="L1195">
        <v>16</v>
      </c>
      <c r="M1195">
        <v>13</v>
      </c>
      <c r="N1195">
        <v>1</v>
      </c>
      <c r="O1195">
        <f>StoreData!$N1195*StoreData!$L1195</f>
        <v>16</v>
      </c>
      <c r="P1195">
        <f>StoreData!$N1195*StoreData!$M1195</f>
        <v>13</v>
      </c>
      <c r="Q1195">
        <f>StoreData!$O1195-StoreData!$P1195</f>
        <v>3</v>
      </c>
      <c r="R1195">
        <f>MONTH(StoreData!$B1195)</f>
        <v>8</v>
      </c>
      <c r="S1195" t="str">
        <f>IF(StoreData!$R1195=9,"August","Sept")</f>
        <v>Sept</v>
      </c>
    </row>
    <row r="1196" spans="1:19" x14ac:dyDescent="0.3">
      <c r="A1196">
        <v>88065566549</v>
      </c>
      <c r="B1196">
        <v>44055</v>
      </c>
      <c r="C1196" t="s">
        <v>1084</v>
      </c>
      <c r="D1196" t="s">
        <v>1145</v>
      </c>
      <c r="E1196" t="s">
        <v>14</v>
      </c>
      <c r="F1196" t="s">
        <v>48</v>
      </c>
      <c r="G1196" t="s">
        <v>955</v>
      </c>
      <c r="H1196" t="s">
        <v>49</v>
      </c>
      <c r="I1196" t="s">
        <v>40</v>
      </c>
      <c r="J1196" t="s">
        <v>927</v>
      </c>
      <c r="K1196" t="s">
        <v>941</v>
      </c>
      <c r="L1196">
        <v>9</v>
      </c>
      <c r="M1196">
        <v>6</v>
      </c>
      <c r="N1196">
        <v>1</v>
      </c>
      <c r="O1196">
        <f>StoreData!$N1196*StoreData!$L1196</f>
        <v>9</v>
      </c>
      <c r="P1196">
        <f>StoreData!$N1196*StoreData!$M1196</f>
        <v>6</v>
      </c>
      <c r="Q1196">
        <f>StoreData!$O1196-StoreData!$P1196</f>
        <v>3</v>
      </c>
      <c r="R1196">
        <f>MONTH(StoreData!$B1196)</f>
        <v>8</v>
      </c>
      <c r="S1196" t="str">
        <f>IF(StoreData!$R1196=9,"August","Sept")</f>
        <v>Sept</v>
      </c>
    </row>
    <row r="1197" spans="1:19" x14ac:dyDescent="0.3">
      <c r="A1197">
        <v>88065566550</v>
      </c>
      <c r="B1197">
        <v>44056</v>
      </c>
      <c r="C1197" t="s">
        <v>1085</v>
      </c>
      <c r="D1197" t="s">
        <v>1146</v>
      </c>
      <c r="E1197" t="s">
        <v>15</v>
      </c>
      <c r="F1197" t="s">
        <v>38</v>
      </c>
      <c r="G1197" t="s">
        <v>955</v>
      </c>
      <c r="H1197" t="s">
        <v>39</v>
      </c>
      <c r="I1197" t="s">
        <v>40</v>
      </c>
      <c r="J1197" t="s">
        <v>928</v>
      </c>
      <c r="K1197" t="s">
        <v>941</v>
      </c>
      <c r="L1197">
        <v>5</v>
      </c>
      <c r="M1197">
        <v>2</v>
      </c>
      <c r="N1197">
        <v>3</v>
      </c>
      <c r="O1197">
        <f>StoreData!$N1197*StoreData!$L1197</f>
        <v>15</v>
      </c>
      <c r="P1197">
        <f>StoreData!$N1197*StoreData!$M1197</f>
        <v>6</v>
      </c>
      <c r="Q1197">
        <f>StoreData!$O1197-StoreData!$P1197</f>
        <v>9</v>
      </c>
      <c r="R1197">
        <f>MONTH(StoreData!$B1197)</f>
        <v>8</v>
      </c>
      <c r="S1197" t="str">
        <f>IF(StoreData!$R1197=9,"August","Sept")</f>
        <v>Sept</v>
      </c>
    </row>
    <row r="1198" spans="1:19" x14ac:dyDescent="0.3">
      <c r="A1198">
        <v>88065566551</v>
      </c>
      <c r="B1198">
        <v>44057</v>
      </c>
      <c r="C1198" t="s">
        <v>1086</v>
      </c>
      <c r="D1198" t="s">
        <v>1145</v>
      </c>
      <c r="E1198" t="s">
        <v>59</v>
      </c>
      <c r="F1198" t="s">
        <v>42</v>
      </c>
      <c r="G1198" t="s">
        <v>955</v>
      </c>
      <c r="H1198" t="s">
        <v>43</v>
      </c>
      <c r="I1198" t="s">
        <v>40</v>
      </c>
      <c r="J1198" t="s">
        <v>929</v>
      </c>
      <c r="K1198" t="s">
        <v>941</v>
      </c>
      <c r="L1198">
        <v>18</v>
      </c>
      <c r="M1198">
        <v>15</v>
      </c>
      <c r="N1198">
        <v>4</v>
      </c>
      <c r="O1198">
        <f>StoreData!$N1198*StoreData!$L1198</f>
        <v>72</v>
      </c>
      <c r="P1198">
        <f>StoreData!$N1198*StoreData!$M1198</f>
        <v>60</v>
      </c>
      <c r="Q1198">
        <f>StoreData!$O1198-StoreData!$P1198</f>
        <v>12</v>
      </c>
      <c r="R1198">
        <f>MONTH(StoreData!$B1198)</f>
        <v>8</v>
      </c>
      <c r="S1198" t="str">
        <f>IF(StoreData!$R1198=9,"August","Sept")</f>
        <v>Sept</v>
      </c>
    </row>
    <row r="1199" spans="1:19" x14ac:dyDescent="0.3">
      <c r="A1199">
        <v>88065566552</v>
      </c>
      <c r="B1199">
        <v>44058</v>
      </c>
      <c r="C1199" t="s">
        <v>1087</v>
      </c>
      <c r="D1199" t="s">
        <v>1146</v>
      </c>
      <c r="E1199" t="s">
        <v>60</v>
      </c>
      <c r="F1199" t="s">
        <v>45</v>
      </c>
      <c r="G1199" t="s">
        <v>955</v>
      </c>
      <c r="H1199" t="s">
        <v>46</v>
      </c>
      <c r="I1199" t="s">
        <v>40</v>
      </c>
      <c r="J1199" t="s">
        <v>930</v>
      </c>
      <c r="K1199" t="s">
        <v>941</v>
      </c>
      <c r="L1199">
        <v>10</v>
      </c>
      <c r="M1199">
        <v>7</v>
      </c>
      <c r="N1199">
        <v>5</v>
      </c>
      <c r="O1199">
        <f>StoreData!$N1199*StoreData!$L1199</f>
        <v>50</v>
      </c>
      <c r="P1199">
        <f>StoreData!$N1199*StoreData!$M1199</f>
        <v>35</v>
      </c>
      <c r="Q1199">
        <f>StoreData!$O1199-StoreData!$P1199</f>
        <v>15</v>
      </c>
      <c r="R1199">
        <f>MONTH(StoreData!$B1199)</f>
        <v>8</v>
      </c>
      <c r="S1199" t="str">
        <f>IF(StoreData!$R1199=9,"August","Sept")</f>
        <v>Sept</v>
      </c>
    </row>
    <row r="1200" spans="1:19" x14ac:dyDescent="0.3">
      <c r="A1200">
        <v>88065566553</v>
      </c>
      <c r="B1200">
        <v>44062</v>
      </c>
      <c r="C1200" t="s">
        <v>1088</v>
      </c>
      <c r="D1200" t="s">
        <v>1145</v>
      </c>
      <c r="E1200" t="s">
        <v>61</v>
      </c>
      <c r="F1200" t="s">
        <v>48</v>
      </c>
      <c r="G1200" t="s">
        <v>955</v>
      </c>
      <c r="H1200" t="s">
        <v>49</v>
      </c>
      <c r="I1200" t="s">
        <v>40</v>
      </c>
      <c r="J1200" t="s">
        <v>931</v>
      </c>
      <c r="K1200" t="s">
        <v>941</v>
      </c>
      <c r="L1200">
        <v>20</v>
      </c>
      <c r="M1200">
        <v>17</v>
      </c>
      <c r="N1200">
        <v>6</v>
      </c>
      <c r="O1200">
        <f>StoreData!$N1200*StoreData!$L1200</f>
        <v>120</v>
      </c>
      <c r="P1200">
        <f>StoreData!$N1200*StoreData!$M1200</f>
        <v>102</v>
      </c>
      <c r="Q1200">
        <f>StoreData!$O1200-StoreData!$P1200</f>
        <v>18</v>
      </c>
      <c r="R1200">
        <f>MONTH(StoreData!$B1200)</f>
        <v>8</v>
      </c>
      <c r="S1200" t="str">
        <f>IF(StoreData!$R1200=9,"August","Sept")</f>
        <v>Sept</v>
      </c>
    </row>
    <row r="1201" spans="1:19" x14ac:dyDescent="0.3">
      <c r="A1201">
        <v>88065566554</v>
      </c>
      <c r="B1201">
        <v>44061</v>
      </c>
      <c r="C1201" t="s">
        <v>1089</v>
      </c>
      <c r="D1201" t="s">
        <v>1146</v>
      </c>
      <c r="E1201" t="s">
        <v>63</v>
      </c>
      <c r="F1201" t="s">
        <v>38</v>
      </c>
      <c r="G1201" t="s">
        <v>955</v>
      </c>
      <c r="H1201" t="s">
        <v>39</v>
      </c>
      <c r="I1201" t="s">
        <v>40</v>
      </c>
      <c r="J1201" t="s">
        <v>932</v>
      </c>
      <c r="K1201" t="s">
        <v>941</v>
      </c>
      <c r="L1201">
        <v>70</v>
      </c>
      <c r="M1201">
        <v>67</v>
      </c>
      <c r="N1201">
        <v>7</v>
      </c>
      <c r="O1201">
        <f>StoreData!$N1201*StoreData!$L1201</f>
        <v>490</v>
      </c>
      <c r="P1201">
        <f>StoreData!$N1201*StoreData!$M1201</f>
        <v>469</v>
      </c>
      <c r="Q1201">
        <f>StoreData!$O1201-StoreData!$P1201</f>
        <v>21</v>
      </c>
      <c r="R1201">
        <f>MONTH(StoreData!$B1201)</f>
        <v>8</v>
      </c>
      <c r="S1201" t="str">
        <f>IF(StoreData!$R1201=9,"August","Sept")</f>
        <v>Sept</v>
      </c>
    </row>
    <row r="1202" spans="1:19" x14ac:dyDescent="0.3">
      <c r="A1202">
        <v>88065566555</v>
      </c>
      <c r="B1202">
        <v>44061</v>
      </c>
      <c r="C1202" t="s">
        <v>1090</v>
      </c>
      <c r="D1202" t="s">
        <v>1145</v>
      </c>
      <c r="E1202" t="s">
        <v>16</v>
      </c>
      <c r="F1202" t="s">
        <v>42</v>
      </c>
      <c r="G1202" t="s">
        <v>955</v>
      </c>
      <c r="H1202" t="s">
        <v>43</v>
      </c>
      <c r="I1202" t="s">
        <v>40</v>
      </c>
      <c r="J1202" t="s">
        <v>940</v>
      </c>
      <c r="K1202" t="s">
        <v>941</v>
      </c>
      <c r="L1202">
        <v>15</v>
      </c>
      <c r="M1202">
        <v>12</v>
      </c>
      <c r="N1202">
        <v>11</v>
      </c>
      <c r="O1202">
        <f>StoreData!$N1202*StoreData!$L1202</f>
        <v>165</v>
      </c>
      <c r="P1202">
        <f>StoreData!$N1202*StoreData!$M1202</f>
        <v>132</v>
      </c>
      <c r="Q1202">
        <f>StoreData!$O1202-StoreData!$P1202</f>
        <v>33</v>
      </c>
      <c r="R1202">
        <f>MONTH(StoreData!$B1202)</f>
        <v>8</v>
      </c>
      <c r="S1202" t="str">
        <f>IF(StoreData!$R1202=9,"August","Sept")</f>
        <v>Sept</v>
      </c>
    </row>
    <row r="1203" spans="1:19" x14ac:dyDescent="0.3">
      <c r="A1203">
        <v>88065566556</v>
      </c>
      <c r="B1203">
        <v>44062</v>
      </c>
      <c r="C1203" t="s">
        <v>1116</v>
      </c>
      <c r="D1203" t="s">
        <v>1146</v>
      </c>
      <c r="E1203" t="s">
        <v>68</v>
      </c>
      <c r="F1203" t="s">
        <v>45</v>
      </c>
      <c r="G1203" t="s">
        <v>955</v>
      </c>
      <c r="H1203" t="s">
        <v>46</v>
      </c>
      <c r="I1203" t="s">
        <v>40</v>
      </c>
      <c r="J1203" t="s">
        <v>933</v>
      </c>
      <c r="K1203" t="s">
        <v>941</v>
      </c>
      <c r="L1203">
        <v>12</v>
      </c>
      <c r="M1203">
        <v>9</v>
      </c>
      <c r="N1203">
        <v>50</v>
      </c>
      <c r="O1203">
        <f>StoreData!$N1203*StoreData!$L1203</f>
        <v>600</v>
      </c>
      <c r="P1203">
        <f>StoreData!$N1203*StoreData!$M1203</f>
        <v>450</v>
      </c>
      <c r="Q1203">
        <f>StoreData!$O1203-StoreData!$P1203</f>
        <v>150</v>
      </c>
      <c r="R1203">
        <f>MONTH(StoreData!$B1203)</f>
        <v>8</v>
      </c>
      <c r="S1203" t="str">
        <f>IF(StoreData!$R1203=9,"August","Sept")</f>
        <v>Sept</v>
      </c>
    </row>
    <row r="1204" spans="1:19" x14ac:dyDescent="0.3">
      <c r="A1204">
        <v>88065566557</v>
      </c>
      <c r="B1204">
        <v>44063</v>
      </c>
      <c r="C1204" t="s">
        <v>1117</v>
      </c>
      <c r="D1204" t="s">
        <v>1145</v>
      </c>
      <c r="E1204" t="s">
        <v>70</v>
      </c>
      <c r="F1204" t="s">
        <v>48</v>
      </c>
      <c r="G1204" t="s">
        <v>955</v>
      </c>
      <c r="H1204" t="s">
        <v>49</v>
      </c>
      <c r="I1204" t="s">
        <v>40</v>
      </c>
      <c r="J1204" t="s">
        <v>934</v>
      </c>
      <c r="K1204" t="s">
        <v>941</v>
      </c>
      <c r="L1204">
        <v>18</v>
      </c>
      <c r="M1204">
        <v>15</v>
      </c>
      <c r="N1204">
        <v>3</v>
      </c>
      <c r="O1204">
        <f>StoreData!$N1204*StoreData!$L1204</f>
        <v>54</v>
      </c>
      <c r="P1204">
        <f>StoreData!$N1204*StoreData!$M1204</f>
        <v>45</v>
      </c>
      <c r="Q1204">
        <f>StoreData!$O1204-StoreData!$P1204</f>
        <v>9</v>
      </c>
      <c r="R1204">
        <f>MONTH(StoreData!$B1204)</f>
        <v>8</v>
      </c>
      <c r="S1204" t="str">
        <f>IF(StoreData!$R1204=9,"August","Sept")</f>
        <v>Sept</v>
      </c>
    </row>
    <row r="1205" spans="1:19" x14ac:dyDescent="0.3">
      <c r="A1205">
        <v>88065566558</v>
      </c>
      <c r="B1205">
        <v>44064</v>
      </c>
      <c r="C1205" t="s">
        <v>1118</v>
      </c>
      <c r="D1205" t="s">
        <v>1146</v>
      </c>
      <c r="E1205" t="s">
        <v>72</v>
      </c>
      <c r="F1205" t="s">
        <v>38</v>
      </c>
      <c r="G1205" t="s">
        <v>955</v>
      </c>
      <c r="H1205" t="s">
        <v>39</v>
      </c>
      <c r="I1205" t="s">
        <v>40</v>
      </c>
      <c r="J1205" t="s">
        <v>935</v>
      </c>
      <c r="K1205" t="s">
        <v>941</v>
      </c>
      <c r="L1205">
        <v>23</v>
      </c>
      <c r="M1205">
        <v>20</v>
      </c>
      <c r="N1205">
        <v>7</v>
      </c>
      <c r="O1205">
        <f>StoreData!$N1205*StoreData!$L1205</f>
        <v>161</v>
      </c>
      <c r="P1205">
        <f>StoreData!$N1205*StoreData!$M1205</f>
        <v>140</v>
      </c>
      <c r="Q1205">
        <f>StoreData!$O1205-StoreData!$P1205</f>
        <v>21</v>
      </c>
      <c r="R1205">
        <f>MONTH(StoreData!$B1205)</f>
        <v>8</v>
      </c>
      <c r="S1205" t="str">
        <f>IF(StoreData!$R1205=9,"August","Sept")</f>
        <v>Sept</v>
      </c>
    </row>
    <row r="1206" spans="1:19" x14ac:dyDescent="0.3">
      <c r="A1206">
        <v>88065566559</v>
      </c>
      <c r="B1206">
        <v>44065</v>
      </c>
      <c r="C1206" t="s">
        <v>1119</v>
      </c>
      <c r="D1206" t="s">
        <v>1145</v>
      </c>
      <c r="E1206" t="s">
        <v>14</v>
      </c>
      <c r="F1206" t="s">
        <v>42</v>
      </c>
      <c r="G1206" t="s">
        <v>955</v>
      </c>
      <c r="H1206" t="s">
        <v>43</v>
      </c>
      <c r="I1206" t="s">
        <v>40</v>
      </c>
      <c r="J1206" t="s">
        <v>936</v>
      </c>
      <c r="K1206" t="s">
        <v>941</v>
      </c>
      <c r="L1206">
        <v>9</v>
      </c>
      <c r="M1206">
        <v>6</v>
      </c>
      <c r="N1206">
        <v>2</v>
      </c>
      <c r="O1206">
        <f>StoreData!$N1206*StoreData!$L1206</f>
        <v>18</v>
      </c>
      <c r="P1206">
        <f>StoreData!$N1206*StoreData!$M1206</f>
        <v>12</v>
      </c>
      <c r="Q1206">
        <f>StoreData!$O1206-StoreData!$P1206</f>
        <v>6</v>
      </c>
      <c r="R1206">
        <f>MONTH(StoreData!$B1206)</f>
        <v>8</v>
      </c>
      <c r="S1206" t="str">
        <f>IF(StoreData!$R1206=9,"August","Sept")</f>
        <v>Sept</v>
      </c>
    </row>
    <row r="1207" spans="1:19" x14ac:dyDescent="0.3">
      <c r="A1207">
        <v>88065566560</v>
      </c>
      <c r="B1207">
        <v>44066</v>
      </c>
      <c r="C1207" t="s">
        <v>1120</v>
      </c>
      <c r="D1207" t="s">
        <v>1145</v>
      </c>
      <c r="E1207" t="s">
        <v>15</v>
      </c>
      <c r="F1207" t="s">
        <v>45</v>
      </c>
      <c r="G1207" t="s">
        <v>955</v>
      </c>
      <c r="H1207" t="s">
        <v>46</v>
      </c>
      <c r="I1207" t="s">
        <v>40</v>
      </c>
      <c r="J1207" t="s">
        <v>937</v>
      </c>
      <c r="K1207" t="s">
        <v>941</v>
      </c>
      <c r="L1207">
        <v>18</v>
      </c>
      <c r="M1207">
        <v>15</v>
      </c>
      <c r="N1207">
        <v>1</v>
      </c>
      <c r="O1207">
        <f>StoreData!$N1207*StoreData!$L1207</f>
        <v>18</v>
      </c>
      <c r="P1207">
        <f>StoreData!$N1207*StoreData!$M1207</f>
        <v>15</v>
      </c>
      <c r="Q1207">
        <f>StoreData!$O1207-StoreData!$P1207</f>
        <v>3</v>
      </c>
      <c r="R1207">
        <f>MONTH(StoreData!$B1207)</f>
        <v>8</v>
      </c>
      <c r="S1207" t="str">
        <f>IF(StoreData!$R1207=9,"August","Sept")</f>
        <v>Sept</v>
      </c>
    </row>
    <row r="1208" spans="1:19" x14ac:dyDescent="0.3">
      <c r="A1208">
        <v>88065566561</v>
      </c>
      <c r="B1208">
        <v>44067</v>
      </c>
      <c r="C1208" t="s">
        <v>1121</v>
      </c>
      <c r="D1208" t="s">
        <v>1145</v>
      </c>
      <c r="E1208" t="s">
        <v>59</v>
      </c>
      <c r="F1208" t="s">
        <v>48</v>
      </c>
      <c r="G1208" t="s">
        <v>955</v>
      </c>
      <c r="H1208" t="s">
        <v>49</v>
      </c>
      <c r="I1208" t="s">
        <v>40</v>
      </c>
      <c r="J1208" t="s">
        <v>908</v>
      </c>
      <c r="K1208" t="s">
        <v>926</v>
      </c>
      <c r="L1208">
        <v>52</v>
      </c>
      <c r="M1208">
        <v>49</v>
      </c>
      <c r="N1208">
        <v>6</v>
      </c>
      <c r="O1208">
        <f>StoreData!$N1208*StoreData!$L1208</f>
        <v>312</v>
      </c>
      <c r="P1208">
        <f>StoreData!$N1208*StoreData!$M1208</f>
        <v>294</v>
      </c>
      <c r="Q1208">
        <f>StoreData!$O1208-StoreData!$P1208</f>
        <v>18</v>
      </c>
      <c r="R1208">
        <f>MONTH(StoreData!$B1208)</f>
        <v>8</v>
      </c>
      <c r="S1208" t="str">
        <f>IF(StoreData!$R1208=9,"August","Sept")</f>
        <v>Sept</v>
      </c>
    </row>
    <row r="1209" spans="1:19" x14ac:dyDescent="0.3">
      <c r="A1209">
        <v>88065566562</v>
      </c>
      <c r="B1209">
        <v>44068</v>
      </c>
      <c r="C1209" t="s">
        <v>1122</v>
      </c>
      <c r="D1209" t="s">
        <v>1146</v>
      </c>
      <c r="E1209" t="s">
        <v>60</v>
      </c>
      <c r="F1209" t="s">
        <v>38</v>
      </c>
      <c r="G1209" t="s">
        <v>955</v>
      </c>
      <c r="H1209" t="s">
        <v>39</v>
      </c>
      <c r="I1209" t="s">
        <v>40</v>
      </c>
      <c r="J1209" t="s">
        <v>927</v>
      </c>
      <c r="K1209" t="s">
        <v>941</v>
      </c>
      <c r="L1209">
        <v>9</v>
      </c>
      <c r="M1209">
        <v>6</v>
      </c>
      <c r="N1209">
        <v>40</v>
      </c>
      <c r="O1209">
        <f>StoreData!$N1209*StoreData!$L1209</f>
        <v>360</v>
      </c>
      <c r="P1209">
        <f>StoreData!$N1209*StoreData!$M1209</f>
        <v>240</v>
      </c>
      <c r="Q1209">
        <f>StoreData!$O1209-StoreData!$P1209</f>
        <v>120</v>
      </c>
      <c r="R1209">
        <f>MONTH(StoreData!$B1209)</f>
        <v>8</v>
      </c>
      <c r="S1209" t="str">
        <f>IF(StoreData!$R1209=9,"August","Sept")</f>
        <v>Sept</v>
      </c>
    </row>
    <row r="1210" spans="1:19" x14ac:dyDescent="0.3">
      <c r="A1210">
        <v>88065566563</v>
      </c>
      <c r="B1210">
        <v>44072</v>
      </c>
      <c r="C1210" t="s">
        <v>1123</v>
      </c>
      <c r="D1210" t="s">
        <v>1146</v>
      </c>
      <c r="E1210" t="s">
        <v>61</v>
      </c>
      <c r="F1210" t="s">
        <v>42</v>
      </c>
      <c r="G1210" t="s">
        <v>955</v>
      </c>
      <c r="H1210" t="s">
        <v>43</v>
      </c>
      <c r="I1210" t="s">
        <v>40</v>
      </c>
      <c r="J1210" t="s">
        <v>928</v>
      </c>
      <c r="K1210" t="s">
        <v>941</v>
      </c>
      <c r="L1210">
        <v>5</v>
      </c>
      <c r="M1210">
        <v>2</v>
      </c>
      <c r="N1210">
        <v>10</v>
      </c>
      <c r="O1210">
        <f>StoreData!$N1210*StoreData!$L1210</f>
        <v>50</v>
      </c>
      <c r="P1210">
        <f>StoreData!$N1210*StoreData!$M1210</f>
        <v>20</v>
      </c>
      <c r="Q1210">
        <f>StoreData!$O1210-StoreData!$P1210</f>
        <v>30</v>
      </c>
      <c r="R1210">
        <f>MONTH(StoreData!$B1210)</f>
        <v>8</v>
      </c>
      <c r="S1210" t="str">
        <f>IF(StoreData!$R1210=9,"August","Sept")</f>
        <v>Sept</v>
      </c>
    </row>
    <row r="1211" spans="1:19" x14ac:dyDescent="0.3">
      <c r="A1211">
        <v>88065566564</v>
      </c>
      <c r="B1211">
        <v>44071</v>
      </c>
      <c r="C1211" t="s">
        <v>1124</v>
      </c>
      <c r="D1211" t="s">
        <v>1145</v>
      </c>
      <c r="E1211" t="s">
        <v>94</v>
      </c>
      <c r="F1211" t="s">
        <v>45</v>
      </c>
      <c r="G1211" t="s">
        <v>955</v>
      </c>
      <c r="H1211" t="s">
        <v>46</v>
      </c>
      <c r="I1211" t="s">
        <v>40</v>
      </c>
      <c r="J1211" t="s">
        <v>909</v>
      </c>
      <c r="K1211" t="s">
        <v>926</v>
      </c>
      <c r="L1211">
        <v>14</v>
      </c>
      <c r="M1211">
        <v>11</v>
      </c>
      <c r="N1211">
        <v>3</v>
      </c>
      <c r="O1211">
        <f>StoreData!$N1211*StoreData!$L1211</f>
        <v>42</v>
      </c>
      <c r="P1211">
        <f>StoreData!$N1211*StoreData!$M1211</f>
        <v>33</v>
      </c>
      <c r="Q1211">
        <f>StoreData!$O1211-StoreData!$P1211</f>
        <v>9</v>
      </c>
      <c r="R1211">
        <f>MONTH(StoreData!$B1211)</f>
        <v>8</v>
      </c>
      <c r="S1211" t="str">
        <f>IF(StoreData!$R1211=9,"August","Sept")</f>
        <v>Sept</v>
      </c>
    </row>
    <row r="1212" spans="1:19" x14ac:dyDescent="0.3">
      <c r="A1212">
        <v>88065566565</v>
      </c>
      <c r="B1212">
        <v>44071</v>
      </c>
      <c r="C1212" t="s">
        <v>1077</v>
      </c>
      <c r="D1212" t="s">
        <v>1145</v>
      </c>
      <c r="E1212" t="s">
        <v>72</v>
      </c>
      <c r="F1212" t="s">
        <v>48</v>
      </c>
      <c r="G1212" t="s">
        <v>955</v>
      </c>
      <c r="H1212" t="s">
        <v>49</v>
      </c>
      <c r="I1212" t="s">
        <v>40</v>
      </c>
      <c r="J1212" t="s">
        <v>910</v>
      </c>
      <c r="K1212" t="s">
        <v>926</v>
      </c>
      <c r="L1212">
        <v>6</v>
      </c>
      <c r="M1212">
        <v>3</v>
      </c>
      <c r="N1212">
        <v>4</v>
      </c>
      <c r="O1212">
        <f>StoreData!$N1212*StoreData!$L1212</f>
        <v>24</v>
      </c>
      <c r="P1212">
        <f>StoreData!$N1212*StoreData!$M1212</f>
        <v>12</v>
      </c>
      <c r="Q1212">
        <f>StoreData!$O1212-StoreData!$P1212</f>
        <v>12</v>
      </c>
      <c r="R1212">
        <f>MONTH(StoreData!$B1212)</f>
        <v>8</v>
      </c>
      <c r="S1212" t="str">
        <f>IF(StoreData!$R1212=9,"August","Sept")</f>
        <v>Sept</v>
      </c>
    </row>
    <row r="1213" spans="1:19" x14ac:dyDescent="0.3">
      <c r="A1213">
        <v>88065566566</v>
      </c>
      <c r="B1213">
        <v>44072</v>
      </c>
      <c r="C1213" t="s">
        <v>1078</v>
      </c>
      <c r="D1213" t="s">
        <v>1145</v>
      </c>
      <c r="E1213" t="s">
        <v>14</v>
      </c>
      <c r="F1213" t="s">
        <v>38</v>
      </c>
      <c r="G1213" t="s">
        <v>955</v>
      </c>
      <c r="H1213" t="s">
        <v>39</v>
      </c>
      <c r="I1213" t="s">
        <v>40</v>
      </c>
      <c r="J1213" t="s">
        <v>930</v>
      </c>
      <c r="K1213" t="s">
        <v>941</v>
      </c>
      <c r="L1213">
        <v>10</v>
      </c>
      <c r="M1213">
        <v>7</v>
      </c>
      <c r="N1213">
        <v>5</v>
      </c>
      <c r="O1213">
        <f>StoreData!$N1213*StoreData!$L1213</f>
        <v>50</v>
      </c>
      <c r="P1213">
        <f>StoreData!$N1213*StoreData!$M1213</f>
        <v>35</v>
      </c>
      <c r="Q1213">
        <f>StoreData!$O1213-StoreData!$P1213</f>
        <v>15</v>
      </c>
      <c r="R1213">
        <f>MONTH(StoreData!$B1213)</f>
        <v>8</v>
      </c>
      <c r="S1213" t="str">
        <f>IF(StoreData!$R1213=9,"August","Sept")</f>
        <v>Sept</v>
      </c>
    </row>
    <row r="1214" spans="1:19" x14ac:dyDescent="0.3">
      <c r="A1214">
        <v>88065566567</v>
      </c>
      <c r="B1214">
        <v>44073</v>
      </c>
      <c r="C1214" t="s">
        <v>1079</v>
      </c>
      <c r="D1214" t="s">
        <v>1146</v>
      </c>
      <c r="E1214" t="s">
        <v>15</v>
      </c>
      <c r="F1214" t="s">
        <v>42</v>
      </c>
      <c r="G1214" t="s">
        <v>955</v>
      </c>
      <c r="H1214" t="s">
        <v>43</v>
      </c>
      <c r="I1214" t="s">
        <v>40</v>
      </c>
      <c r="J1214" t="s">
        <v>911</v>
      </c>
      <c r="K1214" t="s">
        <v>926</v>
      </c>
      <c r="L1214">
        <v>13</v>
      </c>
      <c r="M1214">
        <v>10</v>
      </c>
      <c r="N1214">
        <v>80</v>
      </c>
      <c r="O1214">
        <f>StoreData!$N1214*StoreData!$L1214</f>
        <v>1040</v>
      </c>
      <c r="P1214">
        <f>StoreData!$N1214*StoreData!$M1214</f>
        <v>800</v>
      </c>
      <c r="Q1214">
        <f>StoreData!$O1214-StoreData!$P1214</f>
        <v>240</v>
      </c>
      <c r="R1214">
        <f>MONTH(StoreData!$B1214)</f>
        <v>8</v>
      </c>
      <c r="S1214" t="str">
        <f>IF(StoreData!$R1214=9,"August","Sept")</f>
        <v>Sept</v>
      </c>
    </row>
    <row r="1215" spans="1:19" x14ac:dyDescent="0.3">
      <c r="A1215">
        <v>88065566568</v>
      </c>
      <c r="B1215">
        <v>44074</v>
      </c>
      <c r="C1215" t="s">
        <v>1083</v>
      </c>
      <c r="D1215" t="s">
        <v>1145</v>
      </c>
      <c r="E1215" t="s">
        <v>13</v>
      </c>
      <c r="F1215" t="s">
        <v>45</v>
      </c>
      <c r="G1215" t="s">
        <v>955</v>
      </c>
      <c r="H1215" t="s">
        <v>46</v>
      </c>
      <c r="I1215" t="s">
        <v>40</v>
      </c>
      <c r="J1215" t="s">
        <v>931</v>
      </c>
      <c r="K1215" t="s">
        <v>941</v>
      </c>
      <c r="L1215">
        <v>20</v>
      </c>
      <c r="M1215">
        <v>17</v>
      </c>
      <c r="N1215">
        <v>3</v>
      </c>
      <c r="O1215">
        <f>StoreData!$N1215*StoreData!$L1215</f>
        <v>60</v>
      </c>
      <c r="P1215">
        <f>StoreData!$N1215*StoreData!$M1215</f>
        <v>51</v>
      </c>
      <c r="Q1215">
        <f>StoreData!$O1215-StoreData!$P1215</f>
        <v>9</v>
      </c>
      <c r="R1215">
        <f>MONTH(StoreData!$B1215)</f>
        <v>8</v>
      </c>
      <c r="S1215" t="str">
        <f>IF(StoreData!$R1215=9,"August","Sept")</f>
        <v>Sept</v>
      </c>
    </row>
    <row r="1216" spans="1:19" x14ac:dyDescent="0.3">
      <c r="A1216">
        <v>88065566569</v>
      </c>
      <c r="B1216">
        <v>44044</v>
      </c>
      <c r="C1216" t="s">
        <v>1084</v>
      </c>
      <c r="D1216" t="s">
        <v>1145</v>
      </c>
      <c r="E1216" t="s">
        <v>14</v>
      </c>
      <c r="F1216" t="s">
        <v>48</v>
      </c>
      <c r="G1216" t="s">
        <v>955</v>
      </c>
      <c r="H1216" t="s">
        <v>49</v>
      </c>
      <c r="I1216" t="s">
        <v>104</v>
      </c>
      <c r="J1216" t="s">
        <v>912</v>
      </c>
      <c r="K1216" t="s">
        <v>926</v>
      </c>
      <c r="L1216">
        <v>15</v>
      </c>
      <c r="M1216">
        <v>12</v>
      </c>
      <c r="N1216">
        <v>7</v>
      </c>
      <c r="O1216">
        <f>StoreData!$N1216*StoreData!$L1216</f>
        <v>105</v>
      </c>
      <c r="P1216">
        <f>StoreData!$N1216*StoreData!$M1216</f>
        <v>84</v>
      </c>
      <c r="Q1216">
        <f>StoreData!$O1216-StoreData!$P1216</f>
        <v>21</v>
      </c>
      <c r="R1216">
        <f>MONTH(StoreData!$B1216)</f>
        <v>8</v>
      </c>
      <c r="S1216" t="str">
        <f>IF(StoreData!$R1216=9,"August","Sept")</f>
        <v>Sept</v>
      </c>
    </row>
    <row r="1217" spans="1:19" x14ac:dyDescent="0.3">
      <c r="A1217">
        <v>88065566570</v>
      </c>
      <c r="B1217">
        <v>44045</v>
      </c>
      <c r="C1217" t="s">
        <v>1085</v>
      </c>
      <c r="D1217" t="s">
        <v>1146</v>
      </c>
      <c r="E1217" t="s">
        <v>15</v>
      </c>
      <c r="F1217" t="s">
        <v>38</v>
      </c>
      <c r="G1217" t="s">
        <v>955</v>
      </c>
      <c r="H1217" t="s">
        <v>39</v>
      </c>
      <c r="I1217" t="s">
        <v>104</v>
      </c>
      <c r="J1217" t="s">
        <v>913</v>
      </c>
      <c r="K1217" t="s">
        <v>926</v>
      </c>
      <c r="L1217">
        <v>20</v>
      </c>
      <c r="M1217">
        <v>17</v>
      </c>
      <c r="N1217">
        <v>10</v>
      </c>
      <c r="O1217">
        <f>StoreData!$N1217*StoreData!$L1217</f>
        <v>200</v>
      </c>
      <c r="P1217">
        <f>StoreData!$N1217*StoreData!$M1217</f>
        <v>170</v>
      </c>
      <c r="Q1217">
        <f>StoreData!$O1217-StoreData!$P1217</f>
        <v>30</v>
      </c>
      <c r="R1217">
        <f>MONTH(StoreData!$B1217)</f>
        <v>8</v>
      </c>
      <c r="S1217" t="str">
        <f>IF(StoreData!$R1217=9,"August","Sept")</f>
        <v>Sept</v>
      </c>
    </row>
    <row r="1218" spans="1:19" x14ac:dyDescent="0.3">
      <c r="A1218">
        <v>88065566571</v>
      </c>
      <c r="B1218">
        <v>44046</v>
      </c>
      <c r="C1218" t="s">
        <v>1086</v>
      </c>
      <c r="D1218" t="s">
        <v>1145</v>
      </c>
      <c r="E1218" t="s">
        <v>59</v>
      </c>
      <c r="F1218" t="s">
        <v>42</v>
      </c>
      <c r="G1218" t="s">
        <v>955</v>
      </c>
      <c r="H1218" t="s">
        <v>43</v>
      </c>
      <c r="I1218" t="s">
        <v>104</v>
      </c>
      <c r="J1218" t="s">
        <v>914</v>
      </c>
      <c r="K1218" t="s">
        <v>926</v>
      </c>
      <c r="L1218">
        <v>12</v>
      </c>
      <c r="M1218">
        <v>9</v>
      </c>
      <c r="N1218">
        <v>8</v>
      </c>
      <c r="O1218">
        <f>StoreData!$N1218*StoreData!$L1218</f>
        <v>96</v>
      </c>
      <c r="P1218">
        <f>StoreData!$N1218*StoreData!$M1218</f>
        <v>72</v>
      </c>
      <c r="Q1218">
        <f>StoreData!$O1218-StoreData!$P1218</f>
        <v>24</v>
      </c>
      <c r="R1218">
        <f>MONTH(StoreData!$B1218)</f>
        <v>8</v>
      </c>
      <c r="S1218" t="str">
        <f>IF(StoreData!$R1218=9,"August","Sept")</f>
        <v>Sept</v>
      </c>
    </row>
    <row r="1219" spans="1:19" x14ac:dyDescent="0.3">
      <c r="A1219">
        <v>88065566572</v>
      </c>
      <c r="B1219">
        <v>44047</v>
      </c>
      <c r="C1219" t="s">
        <v>1087</v>
      </c>
      <c r="D1219" t="s">
        <v>1146</v>
      </c>
      <c r="E1219" t="s">
        <v>60</v>
      </c>
      <c r="F1219" t="s">
        <v>45</v>
      </c>
      <c r="G1219" t="s">
        <v>955</v>
      </c>
      <c r="H1219" t="s">
        <v>46</v>
      </c>
      <c r="I1219" t="s">
        <v>104</v>
      </c>
      <c r="J1219" t="s">
        <v>915</v>
      </c>
      <c r="K1219" t="s">
        <v>926</v>
      </c>
      <c r="L1219">
        <v>16</v>
      </c>
      <c r="M1219">
        <v>13</v>
      </c>
      <c r="N1219">
        <v>9</v>
      </c>
      <c r="O1219">
        <f>StoreData!$N1219*StoreData!$L1219</f>
        <v>144</v>
      </c>
      <c r="P1219">
        <f>StoreData!$N1219*StoreData!$M1219</f>
        <v>117</v>
      </c>
      <c r="Q1219">
        <f>StoreData!$O1219-StoreData!$P1219</f>
        <v>27</v>
      </c>
      <c r="R1219">
        <f>MONTH(StoreData!$B1219)</f>
        <v>8</v>
      </c>
      <c r="S1219" t="str">
        <f>IF(StoreData!$R1219=9,"August","Sept")</f>
        <v>Sept</v>
      </c>
    </row>
    <row r="1220" spans="1:19" x14ac:dyDescent="0.3">
      <c r="A1220">
        <v>88065566573</v>
      </c>
      <c r="B1220">
        <v>44048</v>
      </c>
      <c r="C1220" t="s">
        <v>1088</v>
      </c>
      <c r="D1220" t="s">
        <v>1145</v>
      </c>
      <c r="E1220" t="s">
        <v>61</v>
      </c>
      <c r="F1220" t="s">
        <v>48</v>
      </c>
      <c r="G1220" t="s">
        <v>955</v>
      </c>
      <c r="H1220" t="s">
        <v>49</v>
      </c>
      <c r="I1220" t="s">
        <v>104</v>
      </c>
      <c r="J1220" t="s">
        <v>932</v>
      </c>
      <c r="K1220" t="s">
        <v>941</v>
      </c>
      <c r="L1220">
        <v>70</v>
      </c>
      <c r="M1220">
        <v>67</v>
      </c>
      <c r="N1220">
        <v>12</v>
      </c>
      <c r="O1220">
        <f>StoreData!$N1220*StoreData!$L1220</f>
        <v>840</v>
      </c>
      <c r="P1220">
        <f>StoreData!$N1220*StoreData!$M1220</f>
        <v>804</v>
      </c>
      <c r="Q1220">
        <f>StoreData!$O1220-StoreData!$P1220</f>
        <v>36</v>
      </c>
      <c r="R1220">
        <f>MONTH(StoreData!$B1220)</f>
        <v>8</v>
      </c>
      <c r="S1220" t="str">
        <f>IF(StoreData!$R1220=9,"August","Sept")</f>
        <v>Sept</v>
      </c>
    </row>
    <row r="1221" spans="1:19" x14ac:dyDescent="0.3">
      <c r="A1221">
        <v>88065566574</v>
      </c>
      <c r="B1221">
        <v>44052</v>
      </c>
      <c r="C1221" t="s">
        <v>1089</v>
      </c>
      <c r="D1221" t="s">
        <v>1146</v>
      </c>
      <c r="E1221" t="s">
        <v>63</v>
      </c>
      <c r="F1221" t="s">
        <v>38</v>
      </c>
      <c r="G1221" t="s">
        <v>955</v>
      </c>
      <c r="H1221" t="s">
        <v>39</v>
      </c>
      <c r="I1221" t="s">
        <v>104</v>
      </c>
      <c r="J1221" t="s">
        <v>940</v>
      </c>
      <c r="K1221" t="s">
        <v>941</v>
      </c>
      <c r="L1221">
        <v>15</v>
      </c>
      <c r="M1221">
        <v>12</v>
      </c>
      <c r="N1221">
        <v>5</v>
      </c>
      <c r="O1221">
        <f>StoreData!$N1221*StoreData!$L1221</f>
        <v>75</v>
      </c>
      <c r="P1221">
        <f>StoreData!$N1221*StoreData!$M1221</f>
        <v>60</v>
      </c>
      <c r="Q1221">
        <f>StoreData!$O1221-StoreData!$P1221</f>
        <v>15</v>
      </c>
      <c r="R1221">
        <f>MONTH(StoreData!$B1221)</f>
        <v>8</v>
      </c>
      <c r="S1221" t="str">
        <f>IF(StoreData!$R1221=9,"August","Sept")</f>
        <v>Sept</v>
      </c>
    </row>
    <row r="1222" spans="1:19" x14ac:dyDescent="0.3">
      <c r="A1222">
        <v>88065566575</v>
      </c>
      <c r="B1222">
        <v>44051</v>
      </c>
      <c r="C1222" t="s">
        <v>1090</v>
      </c>
      <c r="D1222" t="s">
        <v>1145</v>
      </c>
      <c r="E1222" t="s">
        <v>16</v>
      </c>
      <c r="F1222" t="s">
        <v>42</v>
      </c>
      <c r="G1222" t="s">
        <v>955</v>
      </c>
      <c r="H1222" t="s">
        <v>43</v>
      </c>
      <c r="I1222" t="s">
        <v>104</v>
      </c>
      <c r="J1222" t="s">
        <v>915</v>
      </c>
      <c r="K1222" t="s">
        <v>926</v>
      </c>
      <c r="L1222">
        <v>16</v>
      </c>
      <c r="M1222">
        <v>13</v>
      </c>
      <c r="N1222">
        <v>32</v>
      </c>
      <c r="O1222">
        <f>StoreData!$N1222*StoreData!$L1222</f>
        <v>512</v>
      </c>
      <c r="P1222">
        <f>StoreData!$N1222*StoreData!$M1222</f>
        <v>416</v>
      </c>
      <c r="Q1222">
        <f>StoreData!$O1222-StoreData!$P1222</f>
        <v>96</v>
      </c>
      <c r="R1222">
        <f>MONTH(StoreData!$B1222)</f>
        <v>8</v>
      </c>
      <c r="S1222" t="str">
        <f>IF(StoreData!$R1222=9,"August","Sept")</f>
        <v>Sept</v>
      </c>
    </row>
    <row r="1223" spans="1:19" x14ac:dyDescent="0.3">
      <c r="A1223">
        <v>88065566576</v>
      </c>
      <c r="B1223">
        <v>44051</v>
      </c>
      <c r="C1223" t="s">
        <v>1125</v>
      </c>
      <c r="D1223" t="s">
        <v>1146</v>
      </c>
      <c r="E1223" t="s">
        <v>4</v>
      </c>
      <c r="F1223" t="s">
        <v>45</v>
      </c>
      <c r="G1223" t="s">
        <v>955</v>
      </c>
      <c r="H1223" t="s">
        <v>46</v>
      </c>
      <c r="I1223" t="s">
        <v>104</v>
      </c>
      <c r="J1223" t="s">
        <v>916</v>
      </c>
      <c r="K1223" t="s">
        <v>926</v>
      </c>
      <c r="L1223">
        <v>20</v>
      </c>
      <c r="M1223">
        <v>17</v>
      </c>
      <c r="N1223">
        <v>7</v>
      </c>
      <c r="O1223">
        <f>StoreData!$N1223*StoreData!$L1223</f>
        <v>140</v>
      </c>
      <c r="P1223">
        <f>StoreData!$N1223*StoreData!$M1223</f>
        <v>119</v>
      </c>
      <c r="Q1223">
        <f>StoreData!$O1223-StoreData!$P1223</f>
        <v>21</v>
      </c>
      <c r="R1223">
        <f>MONTH(StoreData!$B1223)</f>
        <v>8</v>
      </c>
      <c r="S1223" t="str">
        <f>IF(StoreData!$R1223=9,"August","Sept")</f>
        <v>Sept</v>
      </c>
    </row>
    <row r="1224" spans="1:19" x14ac:dyDescent="0.3">
      <c r="A1224">
        <v>88065566577</v>
      </c>
      <c r="B1224">
        <v>44052</v>
      </c>
      <c r="C1224" t="s">
        <v>1126</v>
      </c>
      <c r="D1224" t="s">
        <v>1146</v>
      </c>
      <c r="E1224" t="s">
        <v>5</v>
      </c>
      <c r="F1224" t="s">
        <v>48</v>
      </c>
      <c r="G1224" t="s">
        <v>955</v>
      </c>
      <c r="H1224" t="s">
        <v>49</v>
      </c>
      <c r="I1224" t="s">
        <v>104</v>
      </c>
      <c r="J1224" t="s">
        <v>917</v>
      </c>
      <c r="K1224" t="s">
        <v>926</v>
      </c>
      <c r="L1224">
        <v>12</v>
      </c>
      <c r="M1224">
        <v>9</v>
      </c>
      <c r="N1224">
        <v>15</v>
      </c>
      <c r="O1224">
        <f>StoreData!$N1224*StoreData!$L1224</f>
        <v>180</v>
      </c>
      <c r="P1224">
        <f>StoreData!$N1224*StoreData!$M1224</f>
        <v>135</v>
      </c>
      <c r="Q1224">
        <f>StoreData!$O1224-StoreData!$P1224</f>
        <v>45</v>
      </c>
      <c r="R1224">
        <f>MONTH(StoreData!$B1224)</f>
        <v>8</v>
      </c>
      <c r="S1224" t="str">
        <f>IF(StoreData!$R1224=9,"August","Sept")</f>
        <v>Sept</v>
      </c>
    </row>
    <row r="1225" spans="1:19" x14ac:dyDescent="0.3">
      <c r="A1225">
        <v>88065566578</v>
      </c>
      <c r="B1225">
        <v>44053</v>
      </c>
      <c r="C1225" t="s">
        <v>1127</v>
      </c>
      <c r="D1225" t="s">
        <v>1145</v>
      </c>
      <c r="E1225" t="s">
        <v>6</v>
      </c>
      <c r="F1225" t="s">
        <v>38</v>
      </c>
      <c r="G1225" t="s">
        <v>955</v>
      </c>
      <c r="H1225" t="s">
        <v>39</v>
      </c>
      <c r="I1225" t="s">
        <v>104</v>
      </c>
      <c r="J1225" t="s">
        <v>933</v>
      </c>
      <c r="K1225" t="s">
        <v>941</v>
      </c>
      <c r="L1225">
        <v>12</v>
      </c>
      <c r="M1225">
        <v>9</v>
      </c>
      <c r="N1225">
        <v>3</v>
      </c>
      <c r="O1225">
        <f>StoreData!$N1225*StoreData!$L1225</f>
        <v>36</v>
      </c>
      <c r="P1225">
        <f>StoreData!$N1225*StoreData!$M1225</f>
        <v>27</v>
      </c>
      <c r="Q1225">
        <f>StoreData!$O1225-StoreData!$P1225</f>
        <v>9</v>
      </c>
      <c r="R1225">
        <f>MONTH(StoreData!$B1225)</f>
        <v>8</v>
      </c>
      <c r="S1225" t="str">
        <f>IF(StoreData!$R1225=9,"August","Sept")</f>
        <v>Sept</v>
      </c>
    </row>
    <row r="1226" spans="1:19" x14ac:dyDescent="0.3">
      <c r="A1226">
        <v>88065566579</v>
      </c>
      <c r="B1226">
        <v>44054</v>
      </c>
      <c r="C1226" t="s">
        <v>1128</v>
      </c>
      <c r="D1226" t="s">
        <v>1146</v>
      </c>
      <c r="E1226" t="s">
        <v>7</v>
      </c>
      <c r="F1226" t="s">
        <v>42</v>
      </c>
      <c r="G1226" t="s">
        <v>955</v>
      </c>
      <c r="H1226" t="s">
        <v>43</v>
      </c>
      <c r="I1226" t="s">
        <v>104</v>
      </c>
      <c r="J1226" t="s">
        <v>934</v>
      </c>
      <c r="K1226" t="s">
        <v>941</v>
      </c>
      <c r="L1226">
        <v>18</v>
      </c>
      <c r="M1226">
        <v>15</v>
      </c>
      <c r="N1226">
        <v>16</v>
      </c>
      <c r="O1226">
        <f>StoreData!$N1226*StoreData!$L1226</f>
        <v>288</v>
      </c>
      <c r="P1226">
        <f>StoreData!$N1226*StoreData!$M1226</f>
        <v>240</v>
      </c>
      <c r="Q1226">
        <f>StoreData!$O1226-StoreData!$P1226</f>
        <v>48</v>
      </c>
      <c r="R1226">
        <f>MONTH(StoreData!$B1226)</f>
        <v>8</v>
      </c>
      <c r="S1226" t="str">
        <f>IF(StoreData!$R1226=9,"August","Sept")</f>
        <v>Sept</v>
      </c>
    </row>
    <row r="1227" spans="1:19" x14ac:dyDescent="0.3">
      <c r="A1227">
        <v>88065566580</v>
      </c>
      <c r="B1227">
        <v>44055</v>
      </c>
      <c r="C1227" t="s">
        <v>321</v>
      </c>
      <c r="D1227" t="s">
        <v>1146</v>
      </c>
      <c r="E1227" t="s">
        <v>8</v>
      </c>
      <c r="F1227" t="s">
        <v>45</v>
      </c>
      <c r="G1227" t="s">
        <v>955</v>
      </c>
      <c r="H1227" t="s">
        <v>46</v>
      </c>
      <c r="I1227" t="s">
        <v>104</v>
      </c>
      <c r="J1227" t="s">
        <v>918</v>
      </c>
      <c r="K1227" t="s">
        <v>926</v>
      </c>
      <c r="L1227">
        <v>10</v>
      </c>
      <c r="M1227">
        <v>7</v>
      </c>
      <c r="N1227">
        <v>10</v>
      </c>
      <c r="O1227">
        <f>StoreData!$N1227*StoreData!$L1227</f>
        <v>100</v>
      </c>
      <c r="P1227">
        <f>StoreData!$N1227*StoreData!$M1227</f>
        <v>70</v>
      </c>
      <c r="Q1227">
        <f>StoreData!$O1227-StoreData!$P1227</f>
        <v>30</v>
      </c>
      <c r="R1227">
        <f>MONTH(StoreData!$B1227)</f>
        <v>8</v>
      </c>
      <c r="S1227" t="str">
        <f>IF(StoreData!$R1227=9,"August","Sept")</f>
        <v>Sept</v>
      </c>
    </row>
    <row r="1228" spans="1:19" x14ac:dyDescent="0.3">
      <c r="A1228">
        <v>88065566581</v>
      </c>
      <c r="B1228">
        <v>44056</v>
      </c>
      <c r="C1228" t="s">
        <v>322</v>
      </c>
      <c r="D1228" t="s">
        <v>1146</v>
      </c>
      <c r="E1228" t="s">
        <v>9</v>
      </c>
      <c r="F1228" t="s">
        <v>48</v>
      </c>
      <c r="G1228" t="s">
        <v>955</v>
      </c>
      <c r="H1228" t="s">
        <v>49</v>
      </c>
      <c r="I1228" t="s">
        <v>104</v>
      </c>
      <c r="J1228" t="s">
        <v>919</v>
      </c>
      <c r="K1228" t="s">
        <v>926</v>
      </c>
      <c r="L1228">
        <v>15</v>
      </c>
      <c r="M1228">
        <v>12</v>
      </c>
      <c r="N1228">
        <v>11</v>
      </c>
      <c r="O1228">
        <f>StoreData!$N1228*StoreData!$L1228</f>
        <v>165</v>
      </c>
      <c r="P1228">
        <f>StoreData!$N1228*StoreData!$M1228</f>
        <v>132</v>
      </c>
      <c r="Q1228">
        <f>StoreData!$O1228-StoreData!$P1228</f>
        <v>33</v>
      </c>
      <c r="R1228">
        <f>MONTH(StoreData!$B1228)</f>
        <v>8</v>
      </c>
      <c r="S1228" t="str">
        <f>IF(StoreData!$R1228=9,"August","Sept")</f>
        <v>Sept</v>
      </c>
    </row>
    <row r="1229" spans="1:19" x14ac:dyDescent="0.3">
      <c r="A1229">
        <v>88065566582</v>
      </c>
      <c r="B1229">
        <v>44057</v>
      </c>
      <c r="C1229" t="s">
        <v>323</v>
      </c>
      <c r="D1229" t="s">
        <v>1145</v>
      </c>
      <c r="E1229" t="s">
        <v>10</v>
      </c>
      <c r="F1229" t="s">
        <v>38</v>
      </c>
      <c r="G1229" t="s">
        <v>955</v>
      </c>
      <c r="H1229" t="s">
        <v>39</v>
      </c>
      <c r="I1229" t="s">
        <v>104</v>
      </c>
      <c r="J1229" t="s">
        <v>920</v>
      </c>
      <c r="K1229" t="s">
        <v>926</v>
      </c>
      <c r="L1229">
        <v>15</v>
      </c>
      <c r="M1229">
        <v>12</v>
      </c>
      <c r="N1229">
        <v>3</v>
      </c>
      <c r="O1229">
        <f>StoreData!$N1229*StoreData!$L1229</f>
        <v>45</v>
      </c>
      <c r="P1229">
        <f>StoreData!$N1229*StoreData!$M1229</f>
        <v>36</v>
      </c>
      <c r="Q1229">
        <f>StoreData!$O1229-StoreData!$P1229</f>
        <v>9</v>
      </c>
      <c r="R1229">
        <f>MONTH(StoreData!$B1229)</f>
        <v>8</v>
      </c>
      <c r="S1229" t="str">
        <f>IF(StoreData!$R1229=9,"August","Sept")</f>
        <v>Sept</v>
      </c>
    </row>
    <row r="1230" spans="1:19" x14ac:dyDescent="0.3">
      <c r="A1230">
        <v>88065566583</v>
      </c>
      <c r="B1230">
        <v>44058</v>
      </c>
      <c r="C1230" t="s">
        <v>324</v>
      </c>
      <c r="D1230" t="s">
        <v>1145</v>
      </c>
      <c r="E1230" t="s">
        <v>11</v>
      </c>
      <c r="F1230" t="s">
        <v>42</v>
      </c>
      <c r="G1230" t="s">
        <v>955</v>
      </c>
      <c r="H1230" t="s">
        <v>43</v>
      </c>
      <c r="I1230" t="s">
        <v>104</v>
      </c>
      <c r="J1230" t="s">
        <v>935</v>
      </c>
      <c r="K1230" t="s">
        <v>941</v>
      </c>
      <c r="L1230">
        <v>23</v>
      </c>
      <c r="M1230">
        <v>20</v>
      </c>
      <c r="N1230">
        <v>17</v>
      </c>
      <c r="O1230">
        <f>StoreData!$N1230*StoreData!$L1230</f>
        <v>391</v>
      </c>
      <c r="P1230">
        <f>StoreData!$N1230*StoreData!$M1230</f>
        <v>340</v>
      </c>
      <c r="Q1230">
        <f>StoreData!$O1230-StoreData!$P1230</f>
        <v>51</v>
      </c>
      <c r="R1230">
        <f>MONTH(StoreData!$B1230)</f>
        <v>8</v>
      </c>
      <c r="S1230" t="str">
        <f>IF(StoreData!$R1230=9,"August","Sept")</f>
        <v>Sept</v>
      </c>
    </row>
    <row r="1231" spans="1:19" x14ac:dyDescent="0.3">
      <c r="A1231">
        <v>88065566584</v>
      </c>
      <c r="B1231">
        <v>44062</v>
      </c>
      <c r="C1231" t="s">
        <v>325</v>
      </c>
      <c r="D1231" t="s">
        <v>1146</v>
      </c>
      <c r="E1231" t="s">
        <v>12</v>
      </c>
      <c r="F1231" t="s">
        <v>45</v>
      </c>
      <c r="G1231" t="s">
        <v>955</v>
      </c>
      <c r="H1231" t="s">
        <v>46</v>
      </c>
      <c r="I1231" t="s">
        <v>104</v>
      </c>
      <c r="J1231" t="s">
        <v>936</v>
      </c>
      <c r="K1231" t="s">
        <v>941</v>
      </c>
      <c r="L1231">
        <v>9</v>
      </c>
      <c r="M1231">
        <v>6</v>
      </c>
      <c r="N1231">
        <v>70</v>
      </c>
      <c r="O1231">
        <f>StoreData!$N1231*StoreData!$L1231</f>
        <v>630</v>
      </c>
      <c r="P1231">
        <f>StoreData!$N1231*StoreData!$M1231</f>
        <v>420</v>
      </c>
      <c r="Q1231">
        <f>StoreData!$O1231-StoreData!$P1231</f>
        <v>210</v>
      </c>
      <c r="R1231">
        <f>MONTH(StoreData!$B1231)</f>
        <v>8</v>
      </c>
      <c r="S1231" t="str">
        <f>IF(StoreData!$R1231=9,"August","Sept")</f>
        <v>Sept</v>
      </c>
    </row>
    <row r="1232" spans="1:19" x14ac:dyDescent="0.3">
      <c r="A1232">
        <v>88065566585</v>
      </c>
      <c r="B1232">
        <v>44061</v>
      </c>
      <c r="C1232" t="s">
        <v>326</v>
      </c>
      <c r="D1232" t="s">
        <v>1145</v>
      </c>
      <c r="E1232" t="s">
        <v>13</v>
      </c>
      <c r="F1232" t="s">
        <v>48</v>
      </c>
      <c r="G1232" t="s">
        <v>955</v>
      </c>
      <c r="H1232" t="s">
        <v>49</v>
      </c>
      <c r="I1232" t="s">
        <v>104</v>
      </c>
      <c r="J1232" t="s">
        <v>937</v>
      </c>
      <c r="K1232" t="s">
        <v>941</v>
      </c>
      <c r="L1232">
        <v>18</v>
      </c>
      <c r="M1232">
        <v>15</v>
      </c>
      <c r="N1232">
        <v>68</v>
      </c>
      <c r="O1232">
        <f>StoreData!$N1232*StoreData!$L1232</f>
        <v>1224</v>
      </c>
      <c r="P1232">
        <f>StoreData!$N1232*StoreData!$M1232</f>
        <v>1020</v>
      </c>
      <c r="Q1232">
        <f>StoreData!$O1232-StoreData!$P1232</f>
        <v>204</v>
      </c>
      <c r="R1232">
        <f>MONTH(StoreData!$B1232)</f>
        <v>8</v>
      </c>
      <c r="S1232" t="str">
        <f>IF(StoreData!$R1232=9,"August","Sept")</f>
        <v>Sept</v>
      </c>
    </row>
    <row r="1233" spans="1:19" x14ac:dyDescent="0.3">
      <c r="A1233">
        <v>88065566586</v>
      </c>
      <c r="B1233">
        <v>44061</v>
      </c>
      <c r="C1233" t="s">
        <v>327</v>
      </c>
      <c r="D1233" t="s">
        <v>1145</v>
      </c>
      <c r="E1233" t="s">
        <v>14</v>
      </c>
      <c r="F1233" t="s">
        <v>38</v>
      </c>
      <c r="G1233" t="s">
        <v>955</v>
      </c>
      <c r="H1233" t="s">
        <v>39</v>
      </c>
      <c r="I1233" t="s">
        <v>104</v>
      </c>
      <c r="J1233" t="s">
        <v>925</v>
      </c>
      <c r="K1233" t="s">
        <v>926</v>
      </c>
      <c r="L1233">
        <v>14</v>
      </c>
      <c r="M1233">
        <v>11</v>
      </c>
      <c r="N1233">
        <v>17</v>
      </c>
      <c r="O1233">
        <f>StoreData!$N1233*StoreData!$L1233</f>
        <v>238</v>
      </c>
      <c r="P1233">
        <f>StoreData!$N1233*StoreData!$M1233</f>
        <v>187</v>
      </c>
      <c r="Q1233">
        <f>StoreData!$O1233-StoreData!$P1233</f>
        <v>51</v>
      </c>
      <c r="R1233">
        <f>MONTH(StoreData!$B1233)</f>
        <v>8</v>
      </c>
      <c r="S1233" t="str">
        <f>IF(StoreData!$R1233=9,"August","Sept")</f>
        <v>Sept</v>
      </c>
    </row>
    <row r="1234" spans="1:19" x14ac:dyDescent="0.3">
      <c r="A1234">
        <v>88065566587</v>
      </c>
      <c r="B1234">
        <v>44062</v>
      </c>
      <c r="C1234" t="s">
        <v>328</v>
      </c>
      <c r="D1234" t="s">
        <v>1146</v>
      </c>
      <c r="E1234" t="s">
        <v>15</v>
      </c>
      <c r="F1234" t="s">
        <v>42</v>
      </c>
      <c r="G1234" t="s">
        <v>955</v>
      </c>
      <c r="H1234" t="s">
        <v>43</v>
      </c>
      <c r="I1234" t="s">
        <v>104</v>
      </c>
      <c r="J1234" t="s">
        <v>938</v>
      </c>
      <c r="K1234" t="s">
        <v>926</v>
      </c>
      <c r="L1234">
        <v>30</v>
      </c>
      <c r="M1234">
        <v>27</v>
      </c>
      <c r="N1234">
        <v>25</v>
      </c>
      <c r="O1234">
        <f>StoreData!$N1234*StoreData!$L1234</f>
        <v>750</v>
      </c>
      <c r="P1234">
        <f>StoreData!$N1234*StoreData!$M1234</f>
        <v>675</v>
      </c>
      <c r="Q1234">
        <f>StoreData!$O1234-StoreData!$P1234</f>
        <v>75</v>
      </c>
      <c r="R1234">
        <f>MONTH(StoreData!$B1234)</f>
        <v>8</v>
      </c>
      <c r="S1234" t="str">
        <f>IF(StoreData!$R1234=9,"August","Sept")</f>
        <v>Sept</v>
      </c>
    </row>
    <row r="1235" spans="1:19" x14ac:dyDescent="0.3">
      <c r="A1235">
        <v>88065566588</v>
      </c>
      <c r="B1235">
        <v>44063</v>
      </c>
      <c r="C1235" t="s">
        <v>329</v>
      </c>
      <c r="D1235" t="s">
        <v>1146</v>
      </c>
      <c r="E1235" t="s">
        <v>59</v>
      </c>
      <c r="F1235" t="s">
        <v>45</v>
      </c>
      <c r="G1235" t="s">
        <v>955</v>
      </c>
      <c r="H1235" t="s">
        <v>46</v>
      </c>
      <c r="I1235" t="s">
        <v>104</v>
      </c>
      <c r="J1235" t="s">
        <v>939</v>
      </c>
      <c r="K1235" t="s">
        <v>926</v>
      </c>
      <c r="L1235">
        <v>16</v>
      </c>
      <c r="M1235">
        <v>13</v>
      </c>
      <c r="N1235">
        <v>5</v>
      </c>
      <c r="O1235">
        <f>StoreData!$N1235*StoreData!$L1235</f>
        <v>80</v>
      </c>
      <c r="P1235">
        <f>StoreData!$N1235*StoreData!$M1235</f>
        <v>65</v>
      </c>
      <c r="Q1235">
        <f>StoreData!$O1235-StoreData!$P1235</f>
        <v>15</v>
      </c>
      <c r="R1235">
        <f>MONTH(StoreData!$B1235)</f>
        <v>8</v>
      </c>
      <c r="S1235" t="str">
        <f>IF(StoreData!$R1235=9,"August","Sept")</f>
        <v>Sept</v>
      </c>
    </row>
    <row r="1236" spans="1:19" x14ac:dyDescent="0.3">
      <c r="A1236">
        <v>88065566589</v>
      </c>
      <c r="B1236">
        <v>44064</v>
      </c>
      <c r="C1236" t="s">
        <v>330</v>
      </c>
      <c r="D1236" t="s">
        <v>1146</v>
      </c>
      <c r="E1236" t="s">
        <v>60</v>
      </c>
      <c r="F1236" t="s">
        <v>48</v>
      </c>
      <c r="G1236" t="s">
        <v>955</v>
      </c>
      <c r="H1236" t="s">
        <v>49</v>
      </c>
      <c r="I1236" t="s">
        <v>104</v>
      </c>
      <c r="J1236" t="s">
        <v>908</v>
      </c>
      <c r="K1236" t="s">
        <v>926</v>
      </c>
      <c r="L1236">
        <v>52</v>
      </c>
      <c r="M1236">
        <v>49</v>
      </c>
      <c r="N1236">
        <v>6</v>
      </c>
      <c r="O1236">
        <f>StoreData!$N1236*StoreData!$L1236</f>
        <v>312</v>
      </c>
      <c r="P1236">
        <f>StoreData!$N1236*StoreData!$M1236</f>
        <v>294</v>
      </c>
      <c r="Q1236">
        <f>StoreData!$O1236-StoreData!$P1236</f>
        <v>18</v>
      </c>
      <c r="R1236">
        <f>MONTH(StoreData!$B1236)</f>
        <v>8</v>
      </c>
      <c r="S1236" t="str">
        <f>IF(StoreData!$R1236=9,"August","Sept")</f>
        <v>Sept</v>
      </c>
    </row>
    <row r="1237" spans="1:19" x14ac:dyDescent="0.3">
      <c r="A1237">
        <v>88065566590</v>
      </c>
      <c r="B1237">
        <v>44065</v>
      </c>
      <c r="C1237" t="s">
        <v>331</v>
      </c>
      <c r="D1237" t="s">
        <v>1146</v>
      </c>
      <c r="E1237" t="s">
        <v>61</v>
      </c>
      <c r="F1237" t="s">
        <v>38</v>
      </c>
      <c r="G1237" t="s">
        <v>955</v>
      </c>
      <c r="H1237" t="s">
        <v>39</v>
      </c>
      <c r="I1237" t="s">
        <v>104</v>
      </c>
      <c r="J1237" t="s">
        <v>909</v>
      </c>
      <c r="K1237" t="s">
        <v>926</v>
      </c>
      <c r="L1237">
        <v>14</v>
      </c>
      <c r="M1237">
        <v>11</v>
      </c>
      <c r="N1237">
        <v>7</v>
      </c>
      <c r="O1237">
        <f>StoreData!$N1237*StoreData!$L1237</f>
        <v>98</v>
      </c>
      <c r="P1237">
        <f>StoreData!$N1237*StoreData!$M1237</f>
        <v>77</v>
      </c>
      <c r="Q1237">
        <f>StoreData!$O1237-StoreData!$P1237</f>
        <v>21</v>
      </c>
      <c r="R1237">
        <f>MONTH(StoreData!$B1237)</f>
        <v>8</v>
      </c>
      <c r="S1237" t="str">
        <f>IF(StoreData!$R1237=9,"August","Sept")</f>
        <v>Sept</v>
      </c>
    </row>
    <row r="1238" spans="1:19" x14ac:dyDescent="0.3">
      <c r="A1238">
        <v>88065566591</v>
      </c>
      <c r="B1238">
        <v>44066</v>
      </c>
      <c r="C1238" t="s">
        <v>332</v>
      </c>
      <c r="D1238" t="s">
        <v>1145</v>
      </c>
      <c r="E1238" t="s">
        <v>63</v>
      </c>
      <c r="F1238" t="s">
        <v>42</v>
      </c>
      <c r="G1238" t="s">
        <v>955</v>
      </c>
      <c r="H1238" t="s">
        <v>43</v>
      </c>
      <c r="I1238" t="s">
        <v>104</v>
      </c>
      <c r="J1238" t="s">
        <v>910</v>
      </c>
      <c r="K1238" t="s">
        <v>926</v>
      </c>
      <c r="L1238">
        <v>6</v>
      </c>
      <c r="M1238">
        <v>3</v>
      </c>
      <c r="N1238">
        <v>11</v>
      </c>
      <c r="O1238">
        <f>StoreData!$N1238*StoreData!$L1238</f>
        <v>66</v>
      </c>
      <c r="P1238">
        <f>StoreData!$N1238*StoreData!$M1238</f>
        <v>33</v>
      </c>
      <c r="Q1238">
        <f>StoreData!$O1238-StoreData!$P1238</f>
        <v>33</v>
      </c>
      <c r="R1238">
        <f>MONTH(StoreData!$B1238)</f>
        <v>8</v>
      </c>
      <c r="S1238" t="str">
        <f>IF(StoreData!$R1238=9,"August","Sept")</f>
        <v>Sept</v>
      </c>
    </row>
    <row r="1239" spans="1:19" x14ac:dyDescent="0.3">
      <c r="A1239">
        <v>88065566592</v>
      </c>
      <c r="B1239">
        <v>44067</v>
      </c>
      <c r="C1239" t="s">
        <v>333</v>
      </c>
      <c r="D1239" t="s">
        <v>1146</v>
      </c>
      <c r="E1239" t="s">
        <v>16</v>
      </c>
      <c r="F1239" t="s">
        <v>45</v>
      </c>
      <c r="G1239" t="s">
        <v>955</v>
      </c>
      <c r="H1239" t="s">
        <v>46</v>
      </c>
      <c r="I1239" t="s">
        <v>104</v>
      </c>
      <c r="J1239" t="s">
        <v>911</v>
      </c>
      <c r="K1239" t="s">
        <v>926</v>
      </c>
      <c r="L1239">
        <v>13</v>
      </c>
      <c r="M1239">
        <v>10</v>
      </c>
      <c r="N1239">
        <v>18</v>
      </c>
      <c r="O1239">
        <f>StoreData!$N1239*StoreData!$L1239</f>
        <v>234</v>
      </c>
      <c r="P1239">
        <f>StoreData!$N1239*StoreData!$M1239</f>
        <v>180</v>
      </c>
      <c r="Q1239">
        <f>StoreData!$O1239-StoreData!$P1239</f>
        <v>54</v>
      </c>
      <c r="R1239">
        <f>MONTH(StoreData!$B1239)</f>
        <v>8</v>
      </c>
      <c r="S1239" t="str">
        <f>IF(StoreData!$R1239=9,"August","Sept")</f>
        <v>Sept</v>
      </c>
    </row>
    <row r="1240" spans="1:19" x14ac:dyDescent="0.3">
      <c r="A1240">
        <v>88065566593</v>
      </c>
      <c r="B1240">
        <v>44068</v>
      </c>
      <c r="C1240" t="s">
        <v>334</v>
      </c>
      <c r="D1240" t="s">
        <v>1146</v>
      </c>
      <c r="E1240" t="s">
        <v>66</v>
      </c>
      <c r="F1240" t="s">
        <v>48</v>
      </c>
      <c r="G1240" t="s">
        <v>955</v>
      </c>
      <c r="H1240" t="s">
        <v>49</v>
      </c>
      <c r="I1240" t="s">
        <v>104</v>
      </c>
      <c r="J1240" t="s">
        <v>912</v>
      </c>
      <c r="K1240" t="s">
        <v>926</v>
      </c>
      <c r="L1240">
        <v>15</v>
      </c>
      <c r="M1240">
        <v>12</v>
      </c>
      <c r="N1240">
        <v>3</v>
      </c>
      <c r="O1240">
        <f>StoreData!$N1240*StoreData!$L1240</f>
        <v>45</v>
      </c>
      <c r="P1240">
        <f>StoreData!$N1240*StoreData!$M1240</f>
        <v>36</v>
      </c>
      <c r="Q1240">
        <f>StoreData!$O1240-StoreData!$P1240</f>
        <v>9</v>
      </c>
      <c r="R1240">
        <f>MONTH(StoreData!$B1240)</f>
        <v>8</v>
      </c>
      <c r="S1240" t="str">
        <f>IF(StoreData!$R1240=9,"August","Sept")</f>
        <v>Sept</v>
      </c>
    </row>
    <row r="1241" spans="1:19" x14ac:dyDescent="0.3">
      <c r="A1241">
        <v>88065566594</v>
      </c>
      <c r="B1241">
        <v>44072</v>
      </c>
      <c r="C1241" t="s">
        <v>335</v>
      </c>
      <c r="D1241" t="s">
        <v>1145</v>
      </c>
      <c r="E1241" t="s">
        <v>68</v>
      </c>
      <c r="F1241" t="s">
        <v>38</v>
      </c>
      <c r="G1241" t="s">
        <v>955</v>
      </c>
      <c r="H1241" t="s">
        <v>39</v>
      </c>
      <c r="I1241" t="s">
        <v>104</v>
      </c>
      <c r="J1241" t="s">
        <v>913</v>
      </c>
      <c r="K1241" t="s">
        <v>926</v>
      </c>
      <c r="L1241">
        <v>20</v>
      </c>
      <c r="M1241">
        <v>17</v>
      </c>
      <c r="N1241">
        <v>16</v>
      </c>
      <c r="O1241">
        <f>StoreData!$N1241*StoreData!$L1241</f>
        <v>320</v>
      </c>
      <c r="P1241">
        <f>StoreData!$N1241*StoreData!$M1241</f>
        <v>272</v>
      </c>
      <c r="Q1241">
        <f>StoreData!$O1241-StoreData!$P1241</f>
        <v>48</v>
      </c>
      <c r="R1241">
        <f>MONTH(StoreData!$B1241)</f>
        <v>8</v>
      </c>
      <c r="S1241" t="str">
        <f>IF(StoreData!$R1241=9,"August","Sept")</f>
        <v>Sept</v>
      </c>
    </row>
    <row r="1242" spans="1:19" x14ac:dyDescent="0.3">
      <c r="A1242">
        <v>88065566595</v>
      </c>
      <c r="B1242">
        <v>44071</v>
      </c>
      <c r="C1242" t="s">
        <v>336</v>
      </c>
      <c r="D1242" t="s">
        <v>1146</v>
      </c>
      <c r="E1242" t="s">
        <v>70</v>
      </c>
      <c r="F1242" t="s">
        <v>42</v>
      </c>
      <c r="G1242" t="s">
        <v>955</v>
      </c>
      <c r="H1242" t="s">
        <v>43</v>
      </c>
      <c r="I1242" t="s">
        <v>104</v>
      </c>
      <c r="J1242" t="s">
        <v>914</v>
      </c>
      <c r="K1242" t="s">
        <v>926</v>
      </c>
      <c r="L1242">
        <v>12</v>
      </c>
      <c r="M1242">
        <v>9</v>
      </c>
      <c r="N1242">
        <v>2</v>
      </c>
      <c r="O1242">
        <f>StoreData!$N1242*StoreData!$L1242</f>
        <v>24</v>
      </c>
      <c r="P1242">
        <f>StoreData!$N1242*StoreData!$M1242</f>
        <v>18</v>
      </c>
      <c r="Q1242">
        <f>StoreData!$O1242-StoreData!$P1242</f>
        <v>6</v>
      </c>
      <c r="R1242">
        <f>MONTH(StoreData!$B1242)</f>
        <v>8</v>
      </c>
      <c r="S1242" t="str">
        <f>IF(StoreData!$R1242=9,"August","Sept")</f>
        <v>Sept</v>
      </c>
    </row>
    <row r="1243" spans="1:19" x14ac:dyDescent="0.3">
      <c r="A1243">
        <v>88065566596</v>
      </c>
      <c r="B1243">
        <v>44071</v>
      </c>
      <c r="C1243" t="s">
        <v>337</v>
      </c>
      <c r="D1243" t="s">
        <v>1146</v>
      </c>
      <c r="E1243" t="s">
        <v>72</v>
      </c>
      <c r="F1243" t="s">
        <v>45</v>
      </c>
      <c r="G1243" t="s">
        <v>955</v>
      </c>
      <c r="H1243" t="s">
        <v>46</v>
      </c>
      <c r="I1243" t="s">
        <v>104</v>
      </c>
      <c r="J1243" t="s">
        <v>915</v>
      </c>
      <c r="K1243" t="s">
        <v>926</v>
      </c>
      <c r="L1243">
        <v>16</v>
      </c>
      <c r="M1243">
        <v>13</v>
      </c>
      <c r="N1243">
        <v>70</v>
      </c>
      <c r="O1243">
        <f>StoreData!$N1243*StoreData!$L1243</f>
        <v>1120</v>
      </c>
      <c r="P1243">
        <f>StoreData!$N1243*StoreData!$M1243</f>
        <v>910</v>
      </c>
      <c r="Q1243">
        <f>StoreData!$O1243-StoreData!$P1243</f>
        <v>210</v>
      </c>
      <c r="R1243">
        <f>MONTH(StoreData!$B1243)</f>
        <v>8</v>
      </c>
      <c r="S1243" t="str">
        <f>IF(StoreData!$R1243=9,"August","Sept")</f>
        <v>Sept</v>
      </c>
    </row>
    <row r="1244" spans="1:19" x14ac:dyDescent="0.3">
      <c r="A1244">
        <v>88065566597</v>
      </c>
      <c r="B1244">
        <v>44072</v>
      </c>
      <c r="C1244" t="s">
        <v>338</v>
      </c>
      <c r="D1244" t="s">
        <v>1146</v>
      </c>
      <c r="E1244" t="s">
        <v>74</v>
      </c>
      <c r="F1244" t="s">
        <v>48</v>
      </c>
      <c r="G1244" t="s">
        <v>955</v>
      </c>
      <c r="H1244" t="s">
        <v>49</v>
      </c>
      <c r="I1244" t="s">
        <v>104</v>
      </c>
      <c r="J1244" t="s">
        <v>916</v>
      </c>
      <c r="K1244" t="s">
        <v>926</v>
      </c>
      <c r="L1244">
        <v>20</v>
      </c>
      <c r="M1244">
        <v>17</v>
      </c>
      <c r="N1244">
        <v>6</v>
      </c>
      <c r="O1244">
        <f>StoreData!$N1244*StoreData!$L1244</f>
        <v>120</v>
      </c>
      <c r="P1244">
        <f>StoreData!$N1244*StoreData!$M1244</f>
        <v>102</v>
      </c>
      <c r="Q1244">
        <f>StoreData!$O1244-StoreData!$P1244</f>
        <v>18</v>
      </c>
      <c r="R1244">
        <f>MONTH(StoreData!$B1244)</f>
        <v>8</v>
      </c>
      <c r="S1244" t="str">
        <f>IF(StoreData!$R1244=9,"August","Sept")</f>
        <v>Sept</v>
      </c>
    </row>
    <row r="1245" spans="1:19" x14ac:dyDescent="0.3">
      <c r="A1245">
        <v>88065566598</v>
      </c>
      <c r="B1245">
        <v>44073</v>
      </c>
      <c r="C1245" t="s">
        <v>339</v>
      </c>
      <c r="D1245" t="s">
        <v>1145</v>
      </c>
      <c r="E1245" t="s">
        <v>76</v>
      </c>
      <c r="F1245" t="s">
        <v>38</v>
      </c>
      <c r="G1245" t="s">
        <v>955</v>
      </c>
      <c r="H1245" t="s">
        <v>39</v>
      </c>
      <c r="I1245" t="s">
        <v>104</v>
      </c>
      <c r="J1245" t="s">
        <v>917</v>
      </c>
      <c r="K1245" t="s">
        <v>926</v>
      </c>
      <c r="L1245">
        <v>12</v>
      </c>
      <c r="M1245">
        <v>9</v>
      </c>
      <c r="N1245">
        <v>9</v>
      </c>
      <c r="O1245">
        <f>StoreData!$N1245*StoreData!$L1245</f>
        <v>108</v>
      </c>
      <c r="P1245">
        <f>StoreData!$N1245*StoreData!$M1245</f>
        <v>81</v>
      </c>
      <c r="Q1245">
        <f>StoreData!$O1245-StoreData!$P1245</f>
        <v>27</v>
      </c>
      <c r="R1245">
        <f>MONTH(StoreData!$B1245)</f>
        <v>8</v>
      </c>
      <c r="S1245" t="str">
        <f>IF(StoreData!$R1245=9,"August","Sept")</f>
        <v>Sept</v>
      </c>
    </row>
    <row r="1246" spans="1:19" x14ac:dyDescent="0.3">
      <c r="A1246">
        <v>88065566599</v>
      </c>
      <c r="B1246">
        <v>44074</v>
      </c>
      <c r="C1246" t="s">
        <v>340</v>
      </c>
      <c r="D1246" t="s">
        <v>1146</v>
      </c>
      <c r="E1246" t="s">
        <v>78</v>
      </c>
      <c r="F1246" t="s">
        <v>42</v>
      </c>
      <c r="G1246" t="s">
        <v>955</v>
      </c>
      <c r="H1246" t="s">
        <v>43</v>
      </c>
      <c r="I1246" t="s">
        <v>104</v>
      </c>
      <c r="J1246" t="s">
        <v>918</v>
      </c>
      <c r="K1246" t="s">
        <v>926</v>
      </c>
      <c r="L1246">
        <v>10</v>
      </c>
      <c r="M1246">
        <v>7</v>
      </c>
      <c r="N1246">
        <v>10</v>
      </c>
      <c r="O1246">
        <f>StoreData!$N1246*StoreData!$L1246</f>
        <v>100</v>
      </c>
      <c r="P1246">
        <f>StoreData!$N1246*StoreData!$M1246</f>
        <v>70</v>
      </c>
      <c r="Q1246">
        <f>StoreData!$O1246-StoreData!$P1246</f>
        <v>30</v>
      </c>
      <c r="R1246">
        <f>MONTH(StoreData!$B1246)</f>
        <v>8</v>
      </c>
      <c r="S1246" t="str">
        <f>IF(StoreData!$R1246=9,"August","Sept")</f>
        <v>Sept</v>
      </c>
    </row>
    <row r="1247" spans="1:19" x14ac:dyDescent="0.3">
      <c r="A1247">
        <v>88065566600</v>
      </c>
      <c r="B1247">
        <v>44075</v>
      </c>
      <c r="C1247" t="s">
        <v>341</v>
      </c>
      <c r="D1247" t="s">
        <v>1146</v>
      </c>
      <c r="E1247" t="s">
        <v>80</v>
      </c>
      <c r="F1247" t="s">
        <v>45</v>
      </c>
      <c r="G1247" t="s">
        <v>955</v>
      </c>
      <c r="H1247" t="s">
        <v>46</v>
      </c>
      <c r="I1247" t="s">
        <v>104</v>
      </c>
      <c r="J1247" t="s">
        <v>919</v>
      </c>
      <c r="K1247" t="s">
        <v>926</v>
      </c>
      <c r="L1247">
        <v>15</v>
      </c>
      <c r="M1247">
        <v>12</v>
      </c>
      <c r="N1247">
        <v>68</v>
      </c>
      <c r="O1247">
        <f>StoreData!$N1247*StoreData!$L1247</f>
        <v>1020</v>
      </c>
      <c r="P1247">
        <f>StoreData!$N1247*StoreData!$M1247</f>
        <v>816</v>
      </c>
      <c r="Q1247">
        <f>StoreData!$O1247-StoreData!$P1247</f>
        <v>204</v>
      </c>
      <c r="R1247">
        <f>MONTH(StoreData!$B1247)</f>
        <v>9</v>
      </c>
      <c r="S1247" t="str">
        <f>IF(StoreData!$R1247=9,"August","Sept")</f>
        <v>August</v>
      </c>
    </row>
    <row r="1248" spans="1:19" x14ac:dyDescent="0.3">
      <c r="A1248">
        <v>88065566601</v>
      </c>
      <c r="B1248">
        <v>44076</v>
      </c>
      <c r="C1248" t="s">
        <v>342</v>
      </c>
      <c r="D1248" t="s">
        <v>1146</v>
      </c>
      <c r="E1248" t="s">
        <v>82</v>
      </c>
      <c r="F1248" t="s">
        <v>48</v>
      </c>
      <c r="G1248" t="s">
        <v>955</v>
      </c>
      <c r="H1248" t="s">
        <v>49</v>
      </c>
      <c r="I1248" t="s">
        <v>104</v>
      </c>
      <c r="J1248" t="s">
        <v>920</v>
      </c>
      <c r="K1248" t="s">
        <v>926</v>
      </c>
      <c r="L1248">
        <v>15</v>
      </c>
      <c r="M1248">
        <v>12</v>
      </c>
      <c r="N1248">
        <v>4</v>
      </c>
      <c r="O1248">
        <f>StoreData!$N1248*StoreData!$L1248</f>
        <v>60</v>
      </c>
      <c r="P1248">
        <f>StoreData!$N1248*StoreData!$M1248</f>
        <v>48</v>
      </c>
      <c r="Q1248">
        <f>StoreData!$O1248-StoreData!$P1248</f>
        <v>12</v>
      </c>
      <c r="R1248">
        <f>MONTH(StoreData!$B1248)</f>
        <v>9</v>
      </c>
      <c r="S1248" t="str">
        <f>IF(StoreData!$R1248=9,"August","Sept")</f>
        <v>August</v>
      </c>
    </row>
    <row r="1249" spans="1:19" x14ac:dyDescent="0.3">
      <c r="A1249">
        <v>88065566602</v>
      </c>
      <c r="B1249">
        <v>44077</v>
      </c>
      <c r="C1249" t="s">
        <v>343</v>
      </c>
      <c r="D1249" t="s">
        <v>1145</v>
      </c>
      <c r="E1249" t="s">
        <v>84</v>
      </c>
      <c r="F1249" t="s">
        <v>38</v>
      </c>
      <c r="G1249" t="s">
        <v>955</v>
      </c>
      <c r="H1249" t="s">
        <v>39</v>
      </c>
      <c r="I1249" t="s">
        <v>104</v>
      </c>
      <c r="J1249" t="s">
        <v>921</v>
      </c>
      <c r="K1249" t="s">
        <v>926</v>
      </c>
      <c r="L1249">
        <v>20</v>
      </c>
      <c r="M1249">
        <v>17</v>
      </c>
      <c r="N1249">
        <v>67</v>
      </c>
      <c r="O1249">
        <f>StoreData!$N1249*StoreData!$L1249</f>
        <v>1340</v>
      </c>
      <c r="P1249">
        <f>StoreData!$N1249*StoreData!$M1249</f>
        <v>1139</v>
      </c>
      <c r="Q1249">
        <f>StoreData!$O1249-StoreData!$P1249</f>
        <v>201</v>
      </c>
      <c r="R1249">
        <f>MONTH(StoreData!$B1249)</f>
        <v>9</v>
      </c>
      <c r="S1249" t="str">
        <f>IF(StoreData!$R1249=9,"August","Sept")</f>
        <v>August</v>
      </c>
    </row>
    <row r="1250" spans="1:19" x14ac:dyDescent="0.3">
      <c r="A1250">
        <v>88065566603</v>
      </c>
      <c r="B1250">
        <v>44078</v>
      </c>
      <c r="C1250" t="s">
        <v>344</v>
      </c>
      <c r="D1250" t="s">
        <v>1146</v>
      </c>
      <c r="E1250" t="s">
        <v>86</v>
      </c>
      <c r="F1250" t="s">
        <v>42</v>
      </c>
      <c r="G1250" t="s">
        <v>955</v>
      </c>
      <c r="H1250" t="s">
        <v>43</v>
      </c>
      <c r="I1250" t="s">
        <v>104</v>
      </c>
      <c r="J1250" t="s">
        <v>922</v>
      </c>
      <c r="K1250" t="s">
        <v>926</v>
      </c>
      <c r="L1250">
        <v>12</v>
      </c>
      <c r="M1250">
        <v>9</v>
      </c>
      <c r="N1250">
        <v>6</v>
      </c>
      <c r="O1250">
        <f>StoreData!$N1250*StoreData!$L1250</f>
        <v>72</v>
      </c>
      <c r="P1250">
        <f>StoreData!$N1250*StoreData!$M1250</f>
        <v>54</v>
      </c>
      <c r="Q1250">
        <f>StoreData!$O1250-StoreData!$P1250</f>
        <v>18</v>
      </c>
      <c r="R1250">
        <f>MONTH(StoreData!$B1250)</f>
        <v>9</v>
      </c>
      <c r="S1250" t="str">
        <f>IF(StoreData!$R1250=9,"August","Sept")</f>
        <v>August</v>
      </c>
    </row>
    <row r="1251" spans="1:19" x14ac:dyDescent="0.3">
      <c r="A1251">
        <v>88065566604</v>
      </c>
      <c r="B1251">
        <v>44079</v>
      </c>
      <c r="C1251" t="s">
        <v>345</v>
      </c>
      <c r="D1251" t="s">
        <v>1146</v>
      </c>
      <c r="E1251" t="s">
        <v>88</v>
      </c>
      <c r="F1251" t="s">
        <v>45</v>
      </c>
      <c r="G1251" t="s">
        <v>955</v>
      </c>
      <c r="H1251" t="s">
        <v>46</v>
      </c>
      <c r="I1251" t="s">
        <v>104</v>
      </c>
      <c r="J1251" t="s">
        <v>923</v>
      </c>
      <c r="K1251" t="s">
        <v>926</v>
      </c>
      <c r="L1251">
        <v>13</v>
      </c>
      <c r="M1251">
        <v>10</v>
      </c>
      <c r="N1251">
        <v>3</v>
      </c>
      <c r="O1251">
        <f>StoreData!$N1251*StoreData!$L1251</f>
        <v>39</v>
      </c>
      <c r="P1251">
        <f>StoreData!$N1251*StoreData!$M1251</f>
        <v>30</v>
      </c>
      <c r="Q1251">
        <f>StoreData!$O1251-StoreData!$P1251</f>
        <v>9</v>
      </c>
      <c r="R1251">
        <f>MONTH(StoreData!$B1251)</f>
        <v>9</v>
      </c>
      <c r="S1251" t="str">
        <f>IF(StoreData!$R1251=9,"August","Sept")</f>
        <v>August</v>
      </c>
    </row>
    <row r="1252" spans="1:19" x14ac:dyDescent="0.3">
      <c r="A1252">
        <v>88065566605</v>
      </c>
      <c r="B1252">
        <v>44083</v>
      </c>
      <c r="C1252" t="s">
        <v>346</v>
      </c>
      <c r="D1252" t="s">
        <v>1145</v>
      </c>
      <c r="E1252" t="s">
        <v>90</v>
      </c>
      <c r="F1252" t="s">
        <v>48</v>
      </c>
      <c r="G1252" t="s">
        <v>955</v>
      </c>
      <c r="H1252" t="s">
        <v>49</v>
      </c>
      <c r="I1252" t="s">
        <v>104</v>
      </c>
      <c r="J1252" t="s">
        <v>924</v>
      </c>
      <c r="K1252" t="s">
        <v>926</v>
      </c>
      <c r="L1252">
        <v>15</v>
      </c>
      <c r="M1252">
        <v>12</v>
      </c>
      <c r="N1252">
        <v>7</v>
      </c>
      <c r="O1252">
        <f>StoreData!$N1252*StoreData!$L1252</f>
        <v>105</v>
      </c>
      <c r="P1252">
        <f>StoreData!$N1252*StoreData!$M1252</f>
        <v>84</v>
      </c>
      <c r="Q1252">
        <f>StoreData!$O1252-StoreData!$P1252</f>
        <v>21</v>
      </c>
      <c r="R1252">
        <f>MONTH(StoreData!$B1252)</f>
        <v>9</v>
      </c>
      <c r="S1252" t="str">
        <f>IF(StoreData!$R1252=9,"August","Sept")</f>
        <v>August</v>
      </c>
    </row>
    <row r="1253" spans="1:19" x14ac:dyDescent="0.3">
      <c r="A1253">
        <v>88065566606</v>
      </c>
      <c r="B1253">
        <v>44082</v>
      </c>
      <c r="C1253" t="s">
        <v>347</v>
      </c>
      <c r="D1253" t="s">
        <v>1146</v>
      </c>
      <c r="E1253" t="s">
        <v>92</v>
      </c>
      <c r="F1253" t="s">
        <v>38</v>
      </c>
      <c r="G1253" t="s">
        <v>955</v>
      </c>
      <c r="H1253" t="s">
        <v>39</v>
      </c>
      <c r="I1253" t="s">
        <v>104</v>
      </c>
      <c r="J1253" t="s">
        <v>925</v>
      </c>
      <c r="K1253" t="s">
        <v>926</v>
      </c>
      <c r="L1253">
        <v>14</v>
      </c>
      <c r="M1253">
        <v>11</v>
      </c>
      <c r="N1253">
        <v>5</v>
      </c>
      <c r="O1253">
        <f>StoreData!$N1253*StoreData!$L1253</f>
        <v>70</v>
      </c>
      <c r="P1253">
        <f>StoreData!$N1253*StoreData!$M1253</f>
        <v>55</v>
      </c>
      <c r="Q1253">
        <f>StoreData!$O1253-StoreData!$P1253</f>
        <v>15</v>
      </c>
      <c r="R1253">
        <f>MONTH(StoreData!$B1253)</f>
        <v>9</v>
      </c>
      <c r="S1253" t="str">
        <f>IF(StoreData!$R1253=9,"August","Sept")</f>
        <v>August</v>
      </c>
    </row>
    <row r="1254" spans="1:19" x14ac:dyDescent="0.3">
      <c r="A1254">
        <v>88065566607</v>
      </c>
      <c r="B1254">
        <v>44082</v>
      </c>
      <c r="C1254" t="s">
        <v>348</v>
      </c>
      <c r="D1254" t="s">
        <v>1145</v>
      </c>
      <c r="E1254" t="s">
        <v>94</v>
      </c>
      <c r="F1254" t="s">
        <v>42</v>
      </c>
      <c r="G1254" t="s">
        <v>955</v>
      </c>
      <c r="H1254" t="s">
        <v>43</v>
      </c>
      <c r="I1254" t="s">
        <v>104</v>
      </c>
      <c r="J1254" t="s">
        <v>938</v>
      </c>
      <c r="K1254" t="s">
        <v>926</v>
      </c>
      <c r="L1254">
        <v>30</v>
      </c>
      <c r="M1254">
        <v>27</v>
      </c>
      <c r="N1254">
        <v>8</v>
      </c>
      <c r="O1254">
        <f>StoreData!$N1254*StoreData!$L1254</f>
        <v>240</v>
      </c>
      <c r="P1254">
        <f>StoreData!$N1254*StoreData!$M1254</f>
        <v>216</v>
      </c>
      <c r="Q1254">
        <f>StoreData!$O1254-StoreData!$P1254</f>
        <v>24</v>
      </c>
      <c r="R1254">
        <f>MONTH(StoreData!$B1254)</f>
        <v>9</v>
      </c>
      <c r="S1254" t="str">
        <f>IF(StoreData!$R1254=9,"August","Sept")</f>
        <v>August</v>
      </c>
    </row>
    <row r="1255" spans="1:19" x14ac:dyDescent="0.3">
      <c r="A1255">
        <v>88065566608</v>
      </c>
      <c r="B1255">
        <v>44083</v>
      </c>
      <c r="C1255" t="s">
        <v>349</v>
      </c>
      <c r="D1255" t="s">
        <v>1145</v>
      </c>
      <c r="E1255" t="s">
        <v>96</v>
      </c>
      <c r="F1255" t="s">
        <v>38</v>
      </c>
      <c r="G1255" t="s">
        <v>955</v>
      </c>
      <c r="H1255" t="s">
        <v>39</v>
      </c>
      <c r="I1255" t="s">
        <v>104</v>
      </c>
      <c r="J1255" t="s">
        <v>939</v>
      </c>
      <c r="K1255" t="s">
        <v>926</v>
      </c>
      <c r="L1255">
        <v>16</v>
      </c>
      <c r="M1255">
        <v>13</v>
      </c>
      <c r="N1255">
        <v>9</v>
      </c>
      <c r="O1255">
        <f>StoreData!$N1255*StoreData!$L1255</f>
        <v>144</v>
      </c>
      <c r="P1255">
        <f>StoreData!$N1255*StoreData!$M1255</f>
        <v>117</v>
      </c>
      <c r="Q1255">
        <f>StoreData!$O1255-StoreData!$P1255</f>
        <v>27</v>
      </c>
      <c r="R1255">
        <f>MONTH(StoreData!$B1255)</f>
        <v>9</v>
      </c>
      <c r="S1255" t="str">
        <f>IF(StoreData!$R1255=9,"August","Sept")</f>
        <v>August</v>
      </c>
    </row>
    <row r="1256" spans="1:19" x14ac:dyDescent="0.3">
      <c r="A1256">
        <v>88065566609</v>
      </c>
      <c r="B1256">
        <v>44084</v>
      </c>
      <c r="C1256" t="s">
        <v>350</v>
      </c>
      <c r="D1256" t="s">
        <v>1145</v>
      </c>
      <c r="E1256" t="s">
        <v>16</v>
      </c>
      <c r="F1256" t="s">
        <v>42</v>
      </c>
      <c r="G1256" t="s">
        <v>955</v>
      </c>
      <c r="H1256" t="s">
        <v>43</v>
      </c>
      <c r="I1256" t="s">
        <v>104</v>
      </c>
      <c r="J1256" t="s">
        <v>927</v>
      </c>
      <c r="K1256" t="s">
        <v>941</v>
      </c>
      <c r="L1256">
        <v>9</v>
      </c>
      <c r="M1256">
        <v>6</v>
      </c>
      <c r="N1256">
        <v>2</v>
      </c>
      <c r="O1256">
        <f>StoreData!$N1256*StoreData!$L1256</f>
        <v>18</v>
      </c>
      <c r="P1256">
        <f>StoreData!$N1256*StoreData!$M1256</f>
        <v>12</v>
      </c>
      <c r="Q1256">
        <f>StoreData!$O1256-StoreData!$P1256</f>
        <v>6</v>
      </c>
      <c r="R1256">
        <f>MONTH(StoreData!$B1256)</f>
        <v>9</v>
      </c>
      <c r="S1256" t="str">
        <f>IF(StoreData!$R1256=9,"August","Sept")</f>
        <v>August</v>
      </c>
    </row>
    <row r="1257" spans="1:19" x14ac:dyDescent="0.3">
      <c r="A1257">
        <v>88065566610</v>
      </c>
      <c r="B1257">
        <v>44085</v>
      </c>
      <c r="C1257" t="s">
        <v>351</v>
      </c>
      <c r="D1257" t="s">
        <v>1146</v>
      </c>
      <c r="E1257" t="s">
        <v>17</v>
      </c>
      <c r="F1257" t="s">
        <v>38</v>
      </c>
      <c r="G1257" t="s">
        <v>955</v>
      </c>
      <c r="H1257" t="s">
        <v>39</v>
      </c>
      <c r="I1257" t="s">
        <v>104</v>
      </c>
      <c r="J1257" t="s">
        <v>928</v>
      </c>
      <c r="K1257" t="s">
        <v>941</v>
      </c>
      <c r="L1257">
        <v>5</v>
      </c>
      <c r="M1257">
        <v>2</v>
      </c>
      <c r="N1257">
        <v>5</v>
      </c>
      <c r="O1257">
        <f>StoreData!$N1257*StoreData!$L1257</f>
        <v>25</v>
      </c>
      <c r="P1257">
        <f>StoreData!$N1257*StoreData!$M1257</f>
        <v>10</v>
      </c>
      <c r="Q1257">
        <f>StoreData!$O1257-StoreData!$P1257</f>
        <v>15</v>
      </c>
      <c r="R1257">
        <f>MONTH(StoreData!$B1257)</f>
        <v>9</v>
      </c>
      <c r="S1257" t="str">
        <f>IF(StoreData!$R1257=9,"August","Sept")</f>
        <v>August</v>
      </c>
    </row>
    <row r="1258" spans="1:19" x14ac:dyDescent="0.3">
      <c r="A1258">
        <v>88065566611</v>
      </c>
      <c r="B1258">
        <v>44086</v>
      </c>
      <c r="C1258" t="s">
        <v>352</v>
      </c>
      <c r="D1258" t="s">
        <v>1145</v>
      </c>
      <c r="E1258" t="s">
        <v>18</v>
      </c>
      <c r="F1258" t="s">
        <v>42</v>
      </c>
      <c r="G1258" t="s">
        <v>955</v>
      </c>
      <c r="H1258" t="s">
        <v>43</v>
      </c>
      <c r="I1258" t="s">
        <v>104</v>
      </c>
      <c r="J1258" t="s">
        <v>929</v>
      </c>
      <c r="K1258" t="s">
        <v>941</v>
      </c>
      <c r="L1258">
        <v>18</v>
      </c>
      <c r="M1258">
        <v>15</v>
      </c>
      <c r="N1258">
        <v>7</v>
      </c>
      <c r="O1258">
        <f>StoreData!$N1258*StoreData!$L1258</f>
        <v>126</v>
      </c>
      <c r="P1258">
        <f>StoreData!$N1258*StoreData!$M1258</f>
        <v>105</v>
      </c>
      <c r="Q1258">
        <f>StoreData!$O1258-StoreData!$P1258</f>
        <v>21</v>
      </c>
      <c r="R1258">
        <f>MONTH(StoreData!$B1258)</f>
        <v>9</v>
      </c>
      <c r="S1258" t="str">
        <f>IF(StoreData!$R1258=9,"August","Sept")</f>
        <v>August</v>
      </c>
    </row>
    <row r="1259" spans="1:19" x14ac:dyDescent="0.3">
      <c r="A1259">
        <v>88065566612</v>
      </c>
      <c r="B1259">
        <v>44087</v>
      </c>
      <c r="C1259" t="s">
        <v>353</v>
      </c>
      <c r="D1259" t="s">
        <v>1146</v>
      </c>
      <c r="E1259" t="s">
        <v>19</v>
      </c>
      <c r="F1259" t="s">
        <v>38</v>
      </c>
      <c r="G1259" t="s">
        <v>955</v>
      </c>
      <c r="H1259" t="s">
        <v>39</v>
      </c>
      <c r="I1259" t="s">
        <v>104</v>
      </c>
      <c r="J1259" t="s">
        <v>930</v>
      </c>
      <c r="K1259" t="s">
        <v>941</v>
      </c>
      <c r="L1259">
        <v>10</v>
      </c>
      <c r="M1259">
        <v>7</v>
      </c>
      <c r="N1259">
        <v>7</v>
      </c>
      <c r="O1259">
        <f>StoreData!$N1259*StoreData!$L1259</f>
        <v>70</v>
      </c>
      <c r="P1259">
        <f>StoreData!$N1259*StoreData!$M1259</f>
        <v>49</v>
      </c>
      <c r="Q1259">
        <f>StoreData!$O1259-StoreData!$P1259</f>
        <v>21</v>
      </c>
      <c r="R1259">
        <f>MONTH(StoreData!$B1259)</f>
        <v>9</v>
      </c>
      <c r="S1259" t="str">
        <f>IF(StoreData!$R1259=9,"August","Sept")</f>
        <v>August</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Y2282"/>
  <sheetViews>
    <sheetView showGridLines="0" topLeftCell="CI1" zoomScaleNormal="100" workbookViewId="0">
      <selection activeCell="CJ4" sqref="CJ4"/>
    </sheetView>
  </sheetViews>
  <sheetFormatPr defaultRowHeight="14.4" x14ac:dyDescent="0.3"/>
  <cols>
    <col min="2" max="2" width="12.5546875" bestFit="1" customWidth="1"/>
    <col min="3" max="3" width="10.33203125" bestFit="1" customWidth="1"/>
    <col min="4" max="4" width="11.33203125" bestFit="1" customWidth="1"/>
    <col min="5" max="5" width="18.33203125" customWidth="1"/>
    <col min="6" max="6" width="12.5546875" customWidth="1"/>
    <col min="7" max="7" width="11.6640625" customWidth="1"/>
    <col min="8" max="8" width="17.33203125" customWidth="1"/>
    <col min="9" max="10" width="11" customWidth="1"/>
    <col min="12" max="12" width="14.5546875" bestFit="1" customWidth="1"/>
    <col min="13" max="13" width="15.5546875" bestFit="1" customWidth="1"/>
    <col min="14" max="14" width="7" bestFit="1" customWidth="1"/>
    <col min="15" max="15" width="7.5546875" customWidth="1"/>
    <col min="16" max="16" width="12.5546875" bestFit="1" customWidth="1"/>
    <col min="17" max="17" width="10.33203125" bestFit="1" customWidth="1"/>
    <col min="18" max="18" width="11.33203125" bestFit="1" customWidth="1"/>
    <col min="19" max="21" width="18.33203125" customWidth="1"/>
    <col min="22" max="22" width="17.6640625" customWidth="1"/>
    <col min="23" max="23" width="11.33203125" customWidth="1"/>
    <col min="24" max="24" width="23.44140625" customWidth="1"/>
    <col min="25" max="25" width="4.5546875" customWidth="1"/>
    <col min="26" max="26" width="12.44140625" customWidth="1"/>
    <col min="27" max="27" width="12.5546875" customWidth="1"/>
    <col min="28" max="28" width="15.33203125" style="16" customWidth="1"/>
    <col min="29" max="29" width="18.5546875" style="16" customWidth="1"/>
    <col min="30" max="30" width="18.5546875" customWidth="1"/>
    <col min="31" max="31" width="16" customWidth="1"/>
    <col min="32" max="32" width="19.6640625" bestFit="1" customWidth="1"/>
    <col min="33" max="35" width="16" customWidth="1"/>
    <col min="36" max="36" width="14" bestFit="1" customWidth="1"/>
    <col min="37" max="37" width="7" customWidth="1"/>
    <col min="38" max="38" width="15.88671875" customWidth="1"/>
    <col min="39" max="41" width="13.44140625" customWidth="1"/>
    <col min="42" max="42" width="19.6640625" bestFit="1" customWidth="1"/>
    <col min="43" max="43" width="10.33203125" customWidth="1"/>
    <col min="44" max="44" width="16.33203125" customWidth="1"/>
    <col min="45" max="46" width="15.88671875" customWidth="1"/>
    <col min="47" max="47" width="14" customWidth="1"/>
    <col min="48" max="48" width="15.33203125" customWidth="1"/>
    <col min="49" max="49" width="23.44140625" customWidth="1"/>
    <col min="50" max="50" width="10" customWidth="1"/>
    <col min="51" max="51" width="13.6640625" customWidth="1"/>
    <col min="52" max="53" width="14" customWidth="1"/>
    <col min="55" max="55" width="19.109375" customWidth="1"/>
    <col min="56" max="56" width="9.88671875" style="14" customWidth="1"/>
    <col min="57" max="57" width="11.88671875" style="14" customWidth="1"/>
    <col min="58" max="58" width="7.5546875" style="14" customWidth="1"/>
    <col min="59" max="59" width="10.88671875" style="34" customWidth="1"/>
    <col min="60" max="61" width="17.33203125" style="34" customWidth="1"/>
    <col min="62" max="63" width="7" customWidth="1"/>
    <col min="64" max="64" width="15.5546875" bestFit="1" customWidth="1"/>
    <col min="65" max="66" width="12.44140625" customWidth="1"/>
    <col min="68" max="68" width="10.88671875" bestFit="1" customWidth="1"/>
    <col min="70" max="70" width="11.109375" customWidth="1"/>
    <col min="72" max="72" width="17.21875" bestFit="1" customWidth="1"/>
    <col min="73" max="73" width="11.77734375" bestFit="1" customWidth="1"/>
    <col min="74" max="74" width="17.88671875" customWidth="1"/>
    <col min="75" max="75" width="18.44140625" bestFit="1" customWidth="1"/>
    <col min="88" max="88" width="21.5546875" bestFit="1" customWidth="1"/>
    <col min="92" max="92" width="12" customWidth="1"/>
    <col min="96" max="96" width="17.77734375" bestFit="1" customWidth="1"/>
    <col min="101" max="101" width="12.109375" bestFit="1" customWidth="1"/>
    <col min="106" max="106" width="16.5546875" bestFit="1" customWidth="1"/>
    <col min="107" max="107" width="11.109375" bestFit="1" customWidth="1"/>
    <col min="111" max="111" width="19.109375" bestFit="1" customWidth="1"/>
    <col min="112" max="112" width="17.33203125" bestFit="1" customWidth="1"/>
    <col min="113" max="113" width="18.33203125" bestFit="1" customWidth="1"/>
    <col min="115" max="115" width="14.109375" bestFit="1" customWidth="1"/>
    <col min="116" max="116" width="16.44140625" bestFit="1" customWidth="1"/>
    <col min="118" max="118" width="15.88671875" bestFit="1" customWidth="1"/>
    <col min="119" max="119" width="16.44140625" bestFit="1" customWidth="1"/>
    <col min="123" max="123" width="6.44140625" bestFit="1" customWidth="1"/>
    <col min="124" max="124" width="10.33203125" bestFit="1" customWidth="1"/>
    <col min="125" max="125" width="8.44140625" bestFit="1" customWidth="1"/>
    <col min="126" max="126" width="11.109375" bestFit="1" customWidth="1"/>
    <col min="128" max="128" width="11.6640625" bestFit="1" customWidth="1"/>
    <col min="130" max="130" width="12.5546875" bestFit="1" customWidth="1"/>
    <col min="131" max="131" width="10.33203125" bestFit="1" customWidth="1"/>
    <col min="132" max="132" width="11.88671875" bestFit="1" customWidth="1"/>
    <col min="136" max="136" width="19.109375" customWidth="1"/>
    <col min="137" max="137" width="13.44140625" bestFit="1" customWidth="1"/>
    <col min="138" max="138" width="12.5546875" customWidth="1"/>
    <col min="139" max="140" width="10.88671875" customWidth="1"/>
    <col min="141" max="141" width="14.88671875" customWidth="1"/>
    <col min="142" max="142" width="17.33203125" bestFit="1" customWidth="1"/>
    <col min="147" max="147" width="23.44140625" customWidth="1"/>
    <col min="148" max="148" width="13.6640625" customWidth="1"/>
    <col min="149" max="149" width="10" customWidth="1"/>
    <col min="150" max="150" width="10.6640625" customWidth="1"/>
    <col min="151" max="151" width="17.33203125" customWidth="1"/>
    <col min="152" max="152" width="18.33203125" customWidth="1"/>
    <col min="153" max="153" width="18.5546875" customWidth="1"/>
    <col min="154" max="154" width="18.5546875" style="16" customWidth="1"/>
  </cols>
  <sheetData>
    <row r="1" spans="2:155" x14ac:dyDescent="0.3">
      <c r="B1" s="58" t="s">
        <v>947</v>
      </c>
      <c r="C1" s="58"/>
      <c r="D1" s="58"/>
      <c r="E1" s="58"/>
      <c r="F1" s="58"/>
      <c r="G1" s="58"/>
      <c r="H1" s="58"/>
      <c r="I1" s="58"/>
      <c r="L1" s="58" t="s">
        <v>949</v>
      </c>
      <c r="M1" s="58"/>
      <c r="P1" s="58" t="s">
        <v>950</v>
      </c>
      <c r="Q1" s="58"/>
      <c r="R1" s="58"/>
      <c r="S1" s="58"/>
      <c r="T1" s="58"/>
      <c r="U1" s="58"/>
      <c r="V1" s="58"/>
      <c r="X1" s="23" t="s">
        <v>945</v>
      </c>
      <c r="Y1" s="23" t="s">
        <v>1134</v>
      </c>
      <c r="Z1" s="23" t="s">
        <v>1140</v>
      </c>
      <c r="AA1" s="23" t="s">
        <v>1137</v>
      </c>
      <c r="AB1" s="23" t="s">
        <v>951</v>
      </c>
      <c r="AC1" s="24" t="s">
        <v>1138</v>
      </c>
      <c r="AD1" s="24" t="s">
        <v>1139</v>
      </c>
      <c r="AE1" s="23" t="s">
        <v>1132</v>
      </c>
      <c r="AF1" s="23" t="s">
        <v>1141</v>
      </c>
      <c r="AG1" s="23" t="s">
        <v>24</v>
      </c>
      <c r="AH1" s="23" t="s">
        <v>25</v>
      </c>
      <c r="AI1" s="36">
        <f ca="1">TODAY()</f>
        <v>45601</v>
      </c>
      <c r="BC1" s="58" t="s">
        <v>952</v>
      </c>
      <c r="BD1" s="58"/>
      <c r="BT1" s="58" t="s">
        <v>954</v>
      </c>
      <c r="BU1" s="58"/>
      <c r="BV1" s="58"/>
      <c r="BW1" s="58"/>
      <c r="BX1" s="58"/>
      <c r="BY1" s="58"/>
      <c r="BZ1" s="58"/>
      <c r="CA1" s="58"/>
      <c r="CB1" s="58"/>
      <c r="CJ1" s="60" t="s">
        <v>1130</v>
      </c>
      <c r="CK1" s="60"/>
      <c r="CL1" s="60"/>
      <c r="CM1" s="60"/>
      <c r="CN1" s="60"/>
      <c r="CO1" s="60"/>
      <c r="CP1" s="60"/>
      <c r="CQ1" s="60"/>
      <c r="CR1" s="60"/>
      <c r="CS1" s="60"/>
      <c r="CT1" s="60"/>
      <c r="CU1" s="60"/>
      <c r="CV1" s="60"/>
      <c r="CW1" s="60"/>
      <c r="DB1" s="60" t="s">
        <v>1131</v>
      </c>
      <c r="DC1" s="60"/>
      <c r="DG1" s="59" t="s">
        <v>1156</v>
      </c>
      <c r="DH1" s="59"/>
      <c r="DS1" s="59" t="s">
        <v>1142</v>
      </c>
      <c r="DT1" s="59"/>
      <c r="ED1" s="37"/>
      <c r="EH1">
        <v>1</v>
      </c>
      <c r="EI1" s="60" t="s">
        <v>1173</v>
      </c>
      <c r="EJ1" s="60"/>
      <c r="EK1" s="60"/>
      <c r="EL1" s="60"/>
      <c r="EQ1" s="60" t="s">
        <v>1176</v>
      </c>
      <c r="ER1" s="60"/>
      <c r="ES1" s="60"/>
      <c r="ET1" s="60"/>
      <c r="EU1" s="60"/>
      <c r="EV1" s="60"/>
    </row>
    <row r="2" spans="2:155" x14ac:dyDescent="0.3">
      <c r="X2" s="11" t="s">
        <v>52</v>
      </c>
      <c r="Y2">
        <v>202</v>
      </c>
      <c r="Z2">
        <v>8114</v>
      </c>
      <c r="AA2">
        <v>4</v>
      </c>
      <c r="AB2">
        <v>1</v>
      </c>
      <c r="AC2" s="16">
        <v>44044</v>
      </c>
      <c r="AD2" s="16">
        <v>44103</v>
      </c>
      <c r="AE2" t="str">
        <f>IF(AB2&lt;=10,"Top Buyer",IF(AB2&lt;=21,"2nd Top Buyer","Average Buyer"))</f>
        <v>Top Buyer</v>
      </c>
      <c r="AF2" t="str">
        <f>(IF(AC2=AD2,$AL$9,$AL$10))</f>
        <v>Old Customer</v>
      </c>
      <c r="AG2" t="str">
        <f t="shared" ref="AG2:AG65" si="0">VLOOKUP(X2,LookupRange,2,0)</f>
        <v>Male</v>
      </c>
      <c r="AH2" t="str">
        <f t="shared" ref="AH2:AH65" si="1">VLOOKUP(X2,LookupRange,3,0)</f>
        <v>Geneva</v>
      </c>
      <c r="AL2" t="s">
        <v>1147</v>
      </c>
      <c r="AM2" t="s">
        <v>1152</v>
      </c>
      <c r="AN2" t="s">
        <v>1167</v>
      </c>
      <c r="AO2" t="s">
        <v>1166</v>
      </c>
      <c r="BW2" s="29"/>
      <c r="ED2" s="37"/>
      <c r="ES2">
        <v>153</v>
      </c>
    </row>
    <row r="3" spans="2:155" x14ac:dyDescent="0.3">
      <c r="B3" s="10" t="s">
        <v>945</v>
      </c>
      <c r="C3" t="s">
        <v>1133</v>
      </c>
      <c r="D3" t="s">
        <v>1136</v>
      </c>
      <c r="H3" s="12">
        <f>C5-C4</f>
        <v>-0.41019297377535868</v>
      </c>
      <c r="I3" t="str">
        <f>IF(H3&lt;1,B5,B4)</f>
        <v>Amir Yusha</v>
      </c>
      <c r="M3" s="10" t="s">
        <v>1153</v>
      </c>
      <c r="P3" s="10" t="s">
        <v>945</v>
      </c>
      <c r="Q3" t="s">
        <v>1133</v>
      </c>
      <c r="R3" t="s">
        <v>1136</v>
      </c>
      <c r="T3" s="60" t="s">
        <v>1129</v>
      </c>
      <c r="U3" s="60"/>
      <c r="V3" s="60"/>
      <c r="X3" s="11" t="s">
        <v>1165</v>
      </c>
      <c r="Y3">
        <v>287</v>
      </c>
      <c r="Z3">
        <v>7621</v>
      </c>
      <c r="AA3">
        <v>9</v>
      </c>
      <c r="AB3">
        <v>2</v>
      </c>
      <c r="AC3" s="16">
        <v>44045</v>
      </c>
      <c r="AD3" s="16">
        <v>44103</v>
      </c>
      <c r="AE3" t="str">
        <f t="shared" ref="AE3:AE66" si="2">IF(AB3&lt;=10,"Top Buyer",IF(AB3&lt;=21,"2nd Top Buyer","Average Buyer"))</f>
        <v>Top Buyer</v>
      </c>
      <c r="AF3" t="str">
        <f t="shared" ref="AF3:AF66" si="3">(IF(AC3=AD3,$AL$9,$AL$10))</f>
        <v>Old Customer</v>
      </c>
      <c r="AG3" t="str">
        <f t="shared" si="0"/>
        <v>Male</v>
      </c>
      <c r="AH3" t="str">
        <f t="shared" si="1"/>
        <v>Beacon</v>
      </c>
      <c r="AL3" t="str">
        <f>Dashboard!O18</f>
        <v>Abe J Macleod</v>
      </c>
      <c r="AM3" s="28" t="str">
        <f>IF(AR5=AL2,"Not A Customer",AL3)</f>
        <v>Abe J Macleod</v>
      </c>
      <c r="AN3" s="28" t="str">
        <f>IF(AJ5=AL2,"Sorry, Not In Our Data Base!","")</f>
        <v/>
      </c>
      <c r="AO3" s="38">
        <f>COUNTIF(DatasourceNameRange,AM3)</f>
        <v>6</v>
      </c>
      <c r="BC3" s="10" t="s">
        <v>30</v>
      </c>
      <c r="BD3" s="35" t="s">
        <v>1160</v>
      </c>
      <c r="BE3" s="14" t="s">
        <v>1135</v>
      </c>
      <c r="BF3" s="14" t="s">
        <v>1143</v>
      </c>
      <c r="BG3" s="14" t="s">
        <v>1133</v>
      </c>
      <c r="BH3" t="s">
        <v>1154</v>
      </c>
      <c r="BI3" s="14" t="s">
        <v>1161</v>
      </c>
      <c r="BK3" t="s">
        <v>1155</v>
      </c>
      <c r="BL3" t="str">
        <f>BC3</f>
        <v>Product</v>
      </c>
      <c r="BM3" s="14" t="str">
        <f>BD3</f>
        <v>Qty Sold</v>
      </c>
      <c r="BN3" t="str">
        <f>BE3</f>
        <v xml:space="preserve"> Gross Profit</v>
      </c>
      <c r="BO3" t="str">
        <f>BF3</f>
        <v xml:space="preserve"> COGS</v>
      </c>
      <c r="BP3" t="str">
        <f>BG3</f>
        <v xml:space="preserve"> Total Sales</v>
      </c>
      <c r="BQ3" s="14" t="str">
        <f>BI3</f>
        <v>Rating</v>
      </c>
      <c r="BR3" s="14" t="str">
        <f>BI3</f>
        <v>Rating</v>
      </c>
      <c r="BT3" s="10" t="s">
        <v>26</v>
      </c>
      <c r="BU3" t="s">
        <v>953</v>
      </c>
      <c r="BW3" t="str">
        <f>BT3</f>
        <v>Sales Rep</v>
      </c>
      <c r="BX3" t="str">
        <f>BU3</f>
        <v>% Total Sales</v>
      </c>
      <c r="CJ3" s="10" t="s">
        <v>23</v>
      </c>
      <c r="CN3" s="10" t="s">
        <v>21</v>
      </c>
      <c r="CR3" s="10" t="s">
        <v>30</v>
      </c>
      <c r="CW3" s="10" t="s">
        <v>25</v>
      </c>
      <c r="DB3" s="10" t="s">
        <v>945</v>
      </c>
      <c r="DC3" t="s">
        <v>1135</v>
      </c>
      <c r="DG3" s="10" t="s">
        <v>30</v>
      </c>
      <c r="DH3" t="s">
        <v>1154</v>
      </c>
      <c r="DI3" t="s">
        <v>1157</v>
      </c>
      <c r="DK3" s="10" t="s">
        <v>945</v>
      </c>
      <c r="DL3" t="s">
        <v>1154</v>
      </c>
      <c r="DN3" s="10" t="s">
        <v>945</v>
      </c>
      <c r="DO3" t="s">
        <v>1154</v>
      </c>
      <c r="DS3" t="s">
        <v>1134</v>
      </c>
      <c r="DT3" t="s">
        <v>1133</v>
      </c>
      <c r="DU3" t="s">
        <v>1143</v>
      </c>
      <c r="DV3" t="s">
        <v>1135</v>
      </c>
      <c r="DX3" s="17">
        <f ca="1">TODAY()</f>
        <v>45601</v>
      </c>
      <c r="DZ3" s="10" t="s">
        <v>945</v>
      </c>
      <c r="EA3" t="s">
        <v>1133</v>
      </c>
      <c r="ED3" s="37"/>
      <c r="EE3" t="s">
        <v>1155</v>
      </c>
      <c r="EF3" s="10" t="s">
        <v>30</v>
      </c>
      <c r="EG3" t="s">
        <v>1172</v>
      </c>
      <c r="EH3" t="s">
        <v>1171</v>
      </c>
      <c r="EI3" t="s">
        <v>1170</v>
      </c>
      <c r="EJ3" t="s">
        <v>1169</v>
      </c>
      <c r="EK3" t="s">
        <v>1168</v>
      </c>
      <c r="EL3" t="s">
        <v>1154</v>
      </c>
      <c r="EP3" t="s">
        <v>1155</v>
      </c>
      <c r="EQ3" s="10" t="s">
        <v>23</v>
      </c>
      <c r="ER3" s="10" t="s">
        <v>25</v>
      </c>
      <c r="ES3" s="10" t="s">
        <v>24</v>
      </c>
      <c r="ET3" t="s">
        <v>1175</v>
      </c>
      <c r="EU3" t="s">
        <v>1154</v>
      </c>
      <c r="EV3" t="s">
        <v>1174</v>
      </c>
      <c r="EW3" s="16" t="s">
        <v>1177</v>
      </c>
      <c r="EX3" s="16" t="s">
        <v>1178</v>
      </c>
      <c r="EY3" t="s">
        <v>1179</v>
      </c>
    </row>
    <row r="4" spans="2:155" x14ac:dyDescent="0.3">
      <c r="B4" s="11" t="s">
        <v>104</v>
      </c>
      <c r="C4" s="12">
        <v>0.70509648688767934</v>
      </c>
      <c r="D4" s="15">
        <v>138225</v>
      </c>
      <c r="E4" s="15"/>
      <c r="F4" t="str">
        <f>B4</f>
        <v>Fenad Grek</v>
      </c>
      <c r="G4" s="14">
        <f>D4</f>
        <v>138225</v>
      </c>
      <c r="H4" s="12">
        <f>C4-C5</f>
        <v>0.41019297377535868</v>
      </c>
      <c r="I4" t="str">
        <f>IF(H4&lt;1,B4,B5)</f>
        <v>Fenad Grek</v>
      </c>
      <c r="M4" t="s">
        <v>1145</v>
      </c>
      <c r="N4" t="s">
        <v>1146</v>
      </c>
      <c r="P4" s="11" t="s">
        <v>944</v>
      </c>
      <c r="Q4" s="12">
        <v>0.56118487836479847</v>
      </c>
      <c r="R4" s="14">
        <v>110013</v>
      </c>
      <c r="S4" s="14"/>
      <c r="T4" t="str">
        <f t="shared" ref="T4:U6" si="4">P4</f>
        <v>Main Street</v>
      </c>
      <c r="U4" s="12">
        <f t="shared" si="4"/>
        <v>0.56118487836479847</v>
      </c>
      <c r="V4" s="12">
        <f>1-U4</f>
        <v>0.43881512163520153</v>
      </c>
      <c r="X4" s="11" t="s">
        <v>182</v>
      </c>
      <c r="Y4">
        <v>249</v>
      </c>
      <c r="Z4">
        <v>7051</v>
      </c>
      <c r="AA4">
        <v>6</v>
      </c>
      <c r="AB4">
        <v>3</v>
      </c>
      <c r="AC4" s="16">
        <v>44047</v>
      </c>
      <c r="AD4" s="16">
        <v>44103</v>
      </c>
      <c r="AE4" t="str">
        <f t="shared" si="2"/>
        <v>Top Buyer</v>
      </c>
      <c r="AF4" t="str">
        <f t="shared" si="3"/>
        <v>Old Customer</v>
      </c>
      <c r="AG4" t="str">
        <f t="shared" si="0"/>
        <v>Male</v>
      </c>
      <c r="AH4" t="str">
        <f t="shared" si="1"/>
        <v>New York</v>
      </c>
      <c r="AJ4" s="18" t="s">
        <v>1183</v>
      </c>
      <c r="AK4" s="18" t="s">
        <v>1140</v>
      </c>
      <c r="AL4" s="18" t="s">
        <v>1137</v>
      </c>
      <c r="AM4" s="18" t="s">
        <v>1138</v>
      </c>
      <c r="AN4" s="18" t="s">
        <v>1139</v>
      </c>
      <c r="AO4" s="18" t="s">
        <v>1132</v>
      </c>
      <c r="AP4" s="18" t="s">
        <v>1141</v>
      </c>
      <c r="AQ4" s="18" t="s">
        <v>24</v>
      </c>
      <c r="AR4" s="18" t="s">
        <v>25</v>
      </c>
      <c r="AW4" s="10" t="s">
        <v>23</v>
      </c>
      <c r="AX4" s="10" t="s">
        <v>24</v>
      </c>
      <c r="AY4" s="10" t="s">
        <v>25</v>
      </c>
      <c r="BB4">
        <v>1</v>
      </c>
      <c r="BC4" t="s">
        <v>932</v>
      </c>
      <c r="BD4" s="35">
        <v>1060</v>
      </c>
      <c r="BE4" s="14">
        <v>3180</v>
      </c>
      <c r="BF4" s="14">
        <v>71020</v>
      </c>
      <c r="BG4" s="14">
        <v>74200</v>
      </c>
      <c r="BH4">
        <v>1</v>
      </c>
      <c r="BI4" t="str">
        <f>IF(BH4&lt;=10,"Best Selling",IF(BH4&lt;=20,"2nd Best Selling","Average Selling Product"))</f>
        <v>Best Selling</v>
      </c>
      <c r="BJ4">
        <v>15</v>
      </c>
      <c r="BK4">
        <f ca="1">OFFSET(BB$3,$BJ$4+ROWS($BG$4:BG4)-1,0)</f>
        <v>15</v>
      </c>
      <c r="BL4" t="str">
        <f ca="1">OFFSET(BC$3,$BJ$4+ROWS($BG$4:BJ4)-1,0)</f>
        <v>Suedka</v>
      </c>
      <c r="BM4" s="34">
        <f ca="1">OFFSET(BD$3,$BJ$4+ROWS($BG$4:BK4)-1,0)</f>
        <v>1111</v>
      </c>
      <c r="BN4" s="14">
        <f ca="1">OFFSET(BE$3,$BJ$4+ROWS($BG$4:BL4)-1,0)</f>
        <v>3333</v>
      </c>
      <c r="BO4" s="14">
        <f ca="1">OFFSET(BF$3,$BJ$4+ROWS($BG$4:BM4)-1,0)</f>
        <v>12221</v>
      </c>
      <c r="BP4" s="14">
        <f ca="1">OFFSET(BG$3,$BJ$4+ROWS($BG$4:BN4)-1,0)</f>
        <v>15554</v>
      </c>
      <c r="BQ4" s="14">
        <f ca="1">OFFSET(BH$3,$BJ$4+ROWS($BG$4:BO4)-1,0)</f>
        <v>15</v>
      </c>
      <c r="BR4" s="14" t="str">
        <f ca="1">OFFSET(BI$3,$BJ$4+ROWS($BG$4:BP4)-1,0)</f>
        <v>2nd Best Selling</v>
      </c>
      <c r="BT4" t="s">
        <v>38</v>
      </c>
      <c r="BU4" s="12">
        <v>0.33536526268000427</v>
      </c>
      <c r="BV4" s="12"/>
      <c r="BW4" s="12" t="str">
        <f t="shared" ref="BW4:BX7" si="5">BT4</f>
        <v>Antone E Angel</v>
      </c>
      <c r="BX4" s="12">
        <f t="shared" si="5"/>
        <v>0.33536526268000427</v>
      </c>
      <c r="BY4" s="12">
        <f t="shared" ref="BY4:CB7" si="6">$BX4</f>
        <v>0.33536526268000427</v>
      </c>
      <c r="BZ4" s="12">
        <f t="shared" si="6"/>
        <v>0.33536526268000427</v>
      </c>
      <c r="CA4" s="12">
        <f t="shared" si="6"/>
        <v>0.33536526268000427</v>
      </c>
      <c r="CB4" s="12">
        <f t="shared" si="6"/>
        <v>0.33536526268000427</v>
      </c>
      <c r="CJ4" t="s">
        <v>177</v>
      </c>
      <c r="CK4">
        <f>COUNTA(CJ:CJ)-1</f>
        <v>467</v>
      </c>
      <c r="CN4">
        <v>88065565355</v>
      </c>
      <c r="CO4">
        <f>COUNTA(CN:CN)-1</f>
        <v>515</v>
      </c>
      <c r="CR4" t="s">
        <v>922</v>
      </c>
      <c r="CS4">
        <f>COUNTA(CR:CR)-1</f>
        <v>32</v>
      </c>
      <c r="CW4" t="s">
        <v>1</v>
      </c>
      <c r="CX4">
        <f>COUNTA(CW:CW)-1</f>
        <v>40</v>
      </c>
      <c r="DB4" s="11" t="s">
        <v>49</v>
      </c>
      <c r="DC4">
        <v>7002</v>
      </c>
      <c r="DE4" s="12"/>
      <c r="DF4" s="31"/>
      <c r="DG4" t="s">
        <v>922</v>
      </c>
      <c r="DH4">
        <v>6036</v>
      </c>
      <c r="DI4" s="12">
        <v>1.0413665434256404E-2</v>
      </c>
      <c r="DK4" s="11" t="s">
        <v>934</v>
      </c>
      <c r="DL4" s="14">
        <v>9054</v>
      </c>
      <c r="DN4" s="11" t="s">
        <v>923</v>
      </c>
      <c r="DO4" s="14">
        <v>1716</v>
      </c>
      <c r="DS4" s="15">
        <v>11171</v>
      </c>
      <c r="DT4" s="14">
        <v>196037</v>
      </c>
      <c r="DU4" s="14">
        <v>162524</v>
      </c>
      <c r="DV4" s="14">
        <v>33513</v>
      </c>
      <c r="DZ4" s="11" t="s">
        <v>926</v>
      </c>
      <c r="EA4" s="14">
        <v>119354</v>
      </c>
      <c r="ED4" s="37"/>
      <c r="EE4">
        <v>1</v>
      </c>
      <c r="EF4" t="s">
        <v>915</v>
      </c>
      <c r="EG4">
        <v>1542</v>
      </c>
      <c r="EH4">
        <v>24672</v>
      </c>
      <c r="EI4">
        <v>20046</v>
      </c>
      <c r="EJ4">
        <v>4626</v>
      </c>
      <c r="EK4">
        <v>59</v>
      </c>
      <c r="EL4">
        <v>5</v>
      </c>
      <c r="EM4" t="str">
        <f>IF(EL4&lt;=10,"Top 1",IF(EL4&lt;=20,"Top-2",IF(EL4&lt;=30,"Average","Under-Performed")))</f>
        <v>Top 1</v>
      </c>
      <c r="EP4">
        <v>1</v>
      </c>
      <c r="EQ4" t="s">
        <v>177</v>
      </c>
      <c r="ER4" t="s">
        <v>88</v>
      </c>
      <c r="ES4" t="s">
        <v>1145</v>
      </c>
      <c r="ET4">
        <v>182</v>
      </c>
      <c r="EU4">
        <v>2582</v>
      </c>
      <c r="EV4">
        <v>546</v>
      </c>
      <c r="EW4" s="16">
        <v>44045</v>
      </c>
      <c r="EX4" s="16">
        <v>44095</v>
      </c>
      <c r="EY4">
        <f t="shared" ref="EY4:EY67" si="7">COUNTIF(DatasourceNameRange,EQ4)</f>
        <v>6</v>
      </c>
    </row>
    <row r="5" spans="2:155" x14ac:dyDescent="0.3">
      <c r="B5" s="11" t="s">
        <v>40</v>
      </c>
      <c r="C5" s="12">
        <v>0.29490351311232066</v>
      </c>
      <c r="D5" s="15">
        <v>57812</v>
      </c>
      <c r="E5" s="15"/>
      <c r="F5" t="str">
        <f>B5</f>
        <v>Amir Yusha</v>
      </c>
      <c r="G5" s="14">
        <f>D5</f>
        <v>57812</v>
      </c>
      <c r="H5" s="12"/>
      <c r="I5" s="13" t="str">
        <f>IF(I3=I4,H4,"PP Manager")</f>
        <v>PP Manager</v>
      </c>
      <c r="L5" t="s">
        <v>948</v>
      </c>
      <c r="M5">
        <v>247</v>
      </c>
      <c r="N5">
        <v>268</v>
      </c>
      <c r="P5" s="11" t="s">
        <v>943</v>
      </c>
      <c r="Q5" s="12">
        <v>0.3784744716558609</v>
      </c>
      <c r="R5" s="14">
        <v>74195</v>
      </c>
      <c r="S5" s="14"/>
      <c r="T5" t="str">
        <f t="shared" si="4"/>
        <v>Uptown Store</v>
      </c>
      <c r="U5" s="12">
        <f t="shared" si="4"/>
        <v>0.3784744716558609</v>
      </c>
      <c r="V5" s="12">
        <f>1-U5</f>
        <v>0.6215255283441391</v>
      </c>
      <c r="X5" s="11" t="s">
        <v>374</v>
      </c>
      <c r="Y5">
        <v>89</v>
      </c>
      <c r="Z5">
        <v>6230</v>
      </c>
      <c r="AA5">
        <v>1</v>
      </c>
      <c r="AB5">
        <v>4</v>
      </c>
      <c r="AC5" s="16">
        <v>44097</v>
      </c>
      <c r="AD5" s="16">
        <v>44097</v>
      </c>
      <c r="AE5" t="str">
        <f t="shared" si="2"/>
        <v>Top Buyer</v>
      </c>
      <c r="AF5" t="str">
        <f t="shared" si="3"/>
        <v>One-Time Buyer</v>
      </c>
      <c r="AG5" t="str">
        <f t="shared" si="0"/>
        <v>Female</v>
      </c>
      <c r="AH5" t="str">
        <f t="shared" si="1"/>
        <v>Mount</v>
      </c>
      <c r="AJ5" s="19">
        <f>_xlfn.IFNA(VLOOKUP(Dashboard!$O$18,Search,2,0),"No Data")</f>
        <v>182</v>
      </c>
      <c r="AK5" s="20">
        <f>_xlfn.IFNA(VLOOKUP(Dashboard!$O$18,Search,2,0),"No Data")</f>
        <v>182</v>
      </c>
      <c r="AL5" s="20">
        <f>_xlfn.IFNA(VLOOKUP(Dashboard!$O$18,Search,4,0),"No Data")</f>
        <v>6</v>
      </c>
      <c r="AM5" s="21">
        <f>_xlfn.IFNA(VLOOKUP(Dashboard!$O$18,Search,6,0),"No Data")</f>
        <v>44045</v>
      </c>
      <c r="AN5" s="21">
        <f>_xlfn.IFNA(VLOOKUP(Dashboard!$O$18,Search,7,0),"No Data")</f>
        <v>44095</v>
      </c>
      <c r="AO5" s="22" t="str">
        <f>_xlfn.IFNA(VLOOKUP(Dashboard!$O$18,Search,8,0),"No Data")</f>
        <v>Average Buyer</v>
      </c>
      <c r="AP5" s="22" t="str">
        <f>_xlfn.IFNA(VLOOKUP(Dashboard!$O$18,Search,9,0),"No Data")</f>
        <v>Old Customer</v>
      </c>
      <c r="AQ5" s="22" t="str">
        <f>_xlfn.IFNA(VLOOKUP(Dashboard!$O$18,Search,10,0),"No Data")</f>
        <v>Male</v>
      </c>
      <c r="AR5" s="22" t="str">
        <f>_xlfn.IFNA(VLOOKUP(Dashboard!$O$18,Search,11,0),"No Data")</f>
        <v>Syracuse</v>
      </c>
      <c r="AW5" t="s">
        <v>177</v>
      </c>
      <c r="AX5" t="s">
        <v>1145</v>
      </c>
      <c r="AY5" t="s">
        <v>88</v>
      </c>
      <c r="AZ5" t="str">
        <f>IF(AX5=$AS$11,"FemaleGender","MaleGender")</f>
        <v>MaleGender</v>
      </c>
      <c r="BB5">
        <v>2</v>
      </c>
      <c r="BC5" t="s">
        <v>908</v>
      </c>
      <c r="BD5" s="35">
        <v>1017</v>
      </c>
      <c r="BE5" s="14">
        <v>3051</v>
      </c>
      <c r="BF5" s="14">
        <v>46515</v>
      </c>
      <c r="BG5" s="14">
        <v>49566</v>
      </c>
      <c r="BH5">
        <v>2</v>
      </c>
      <c r="BI5" t="str">
        <f t="shared" ref="BI5:BI35" si="8">IF(BH5&lt;=10,"Best Selling",IF(BH5&lt;=20,"2nd Best Selling","Average Selling Product"))</f>
        <v>Best Selling</v>
      </c>
      <c r="BT5" t="s">
        <v>48</v>
      </c>
      <c r="BU5" s="12">
        <v>0.25743609624713704</v>
      </c>
      <c r="BV5" s="12"/>
      <c r="BW5" s="12" t="str">
        <f t="shared" si="5"/>
        <v>Reatha Q Breazeale</v>
      </c>
      <c r="BX5" s="12">
        <f t="shared" si="5"/>
        <v>0.25743609624713704</v>
      </c>
      <c r="BY5" s="12">
        <f t="shared" si="6"/>
        <v>0.25743609624713704</v>
      </c>
      <c r="BZ5" s="12">
        <f t="shared" si="6"/>
        <v>0.25743609624713704</v>
      </c>
      <c r="CA5" s="12">
        <f t="shared" si="6"/>
        <v>0.25743609624713704</v>
      </c>
      <c r="CB5" s="12">
        <f t="shared" si="6"/>
        <v>0.25743609624713704</v>
      </c>
      <c r="CJ5" t="s">
        <v>813</v>
      </c>
      <c r="CN5">
        <v>88065565356</v>
      </c>
      <c r="CR5" t="s">
        <v>938</v>
      </c>
      <c r="CW5" t="s">
        <v>2</v>
      </c>
      <c r="DB5" s="11" t="s">
        <v>39</v>
      </c>
      <c r="DC5">
        <v>11121</v>
      </c>
      <c r="DE5" s="12"/>
      <c r="DF5" s="31"/>
      <c r="DG5" t="s">
        <v>938</v>
      </c>
      <c r="DH5">
        <v>37260</v>
      </c>
      <c r="DI5" s="12">
        <v>6.4283163366533072E-2</v>
      </c>
      <c r="DK5" s="11" t="s">
        <v>920</v>
      </c>
      <c r="DL5">
        <v>9150</v>
      </c>
      <c r="DN5" s="11" t="s">
        <v>910</v>
      </c>
      <c r="DO5" s="14">
        <v>2190</v>
      </c>
      <c r="DZ5" s="11" t="s">
        <v>941</v>
      </c>
      <c r="EA5" s="14">
        <v>76683</v>
      </c>
      <c r="ED5" s="37"/>
      <c r="EE5">
        <v>2</v>
      </c>
      <c r="EF5" t="s">
        <v>928</v>
      </c>
      <c r="EG5">
        <v>1155</v>
      </c>
      <c r="EH5">
        <v>6245</v>
      </c>
      <c r="EI5">
        <v>2780</v>
      </c>
      <c r="EJ5">
        <v>3465</v>
      </c>
      <c r="EK5">
        <v>49</v>
      </c>
      <c r="EL5">
        <v>30</v>
      </c>
      <c r="EM5" t="str">
        <f t="shared" ref="EM5:EM35" si="9">IF(EL5&lt;=10,"Top 1",IF(EL5&lt;=20,"Top-2",IF(EL5&lt;=30,"Average","Under-Performed")))</f>
        <v>Average</v>
      </c>
      <c r="EP5">
        <v>2</v>
      </c>
      <c r="EQ5" t="s">
        <v>230</v>
      </c>
      <c r="ER5" t="s">
        <v>1</v>
      </c>
      <c r="ES5" t="s">
        <v>1145</v>
      </c>
      <c r="ET5">
        <v>6</v>
      </c>
      <c r="EU5">
        <v>54</v>
      </c>
      <c r="EV5">
        <v>18</v>
      </c>
      <c r="EW5" s="16">
        <v>44067</v>
      </c>
      <c r="EX5" s="16">
        <v>44067</v>
      </c>
      <c r="EY5">
        <f t="shared" si="7"/>
        <v>1</v>
      </c>
    </row>
    <row r="6" spans="2:155" x14ac:dyDescent="0.3">
      <c r="E6" s="12"/>
      <c r="F6" s="12"/>
      <c r="G6" s="12"/>
      <c r="H6" s="12"/>
      <c r="L6" t="s">
        <v>24</v>
      </c>
      <c r="M6">
        <f>M5</f>
        <v>247</v>
      </c>
      <c r="N6">
        <f>N5</f>
        <v>268</v>
      </c>
      <c r="P6" s="11" t="s">
        <v>955</v>
      </c>
      <c r="Q6" s="12">
        <v>6.0340649979340633E-2</v>
      </c>
      <c r="R6" s="14">
        <v>11829</v>
      </c>
      <c r="S6" s="14"/>
      <c r="T6" t="str">
        <f t="shared" si="4"/>
        <v>Fenard Store</v>
      </c>
      <c r="U6" s="12">
        <f t="shared" si="4"/>
        <v>6.0340649979340633E-2</v>
      </c>
      <c r="V6" s="12">
        <f>1-U6</f>
        <v>0.93965935002065937</v>
      </c>
      <c r="X6" s="11" t="s">
        <v>188</v>
      </c>
      <c r="Y6">
        <v>282</v>
      </c>
      <c r="Z6">
        <v>6163</v>
      </c>
      <c r="AA6">
        <v>6</v>
      </c>
      <c r="AB6">
        <v>5</v>
      </c>
      <c r="AC6" s="16">
        <v>44045</v>
      </c>
      <c r="AD6" s="16">
        <v>44071</v>
      </c>
      <c r="AE6" t="str">
        <f t="shared" si="2"/>
        <v>Top Buyer</v>
      </c>
      <c r="AF6" t="str">
        <f t="shared" si="3"/>
        <v>Old Customer</v>
      </c>
      <c r="AG6" t="str">
        <f t="shared" si="0"/>
        <v>Female</v>
      </c>
      <c r="AH6" t="str">
        <f t="shared" si="1"/>
        <v>New York</v>
      </c>
      <c r="AJ6" t="e">
        <f t="shared" ref="AJ6:AR6" si="10">INDEX(Search,MATCH(SearchBar,SearchNameRange,0),MATCH(AJ4,searchHearder,0))</f>
        <v>#N/A</v>
      </c>
      <c r="AK6">
        <f t="shared" si="10"/>
        <v>2582</v>
      </c>
      <c r="AL6">
        <f t="shared" si="10"/>
        <v>6</v>
      </c>
      <c r="AM6" s="57">
        <f t="shared" si="10"/>
        <v>44045</v>
      </c>
      <c r="AN6" s="57">
        <f t="shared" si="10"/>
        <v>44095</v>
      </c>
      <c r="AO6" t="str">
        <f t="shared" si="10"/>
        <v>Average Buyer</v>
      </c>
      <c r="AP6" t="str">
        <f t="shared" si="10"/>
        <v>Old Customer</v>
      </c>
      <c r="AQ6" t="str">
        <f t="shared" si="10"/>
        <v>Male</v>
      </c>
      <c r="AR6" t="str">
        <f t="shared" si="10"/>
        <v>Syracuse</v>
      </c>
      <c r="AW6" t="s">
        <v>230</v>
      </c>
      <c r="AX6" t="s">
        <v>1145</v>
      </c>
      <c r="AY6" t="s">
        <v>1</v>
      </c>
      <c r="AZ6" t="str">
        <f t="shared" ref="AZ6:AZ69" si="11">IF(AX6=$AS$11,"FemaleGender","MaleGender")</f>
        <v>MaleGender</v>
      </c>
      <c r="BB6">
        <v>3</v>
      </c>
      <c r="BC6" t="s">
        <v>938</v>
      </c>
      <c r="BD6" s="35">
        <v>1242</v>
      </c>
      <c r="BE6" s="14">
        <v>3726</v>
      </c>
      <c r="BF6" s="14">
        <v>33534</v>
      </c>
      <c r="BG6" s="14">
        <v>37260</v>
      </c>
      <c r="BH6">
        <v>3</v>
      </c>
      <c r="BI6" t="str">
        <f t="shared" si="8"/>
        <v>Best Selling</v>
      </c>
      <c r="BL6" t="str">
        <f>INDEX($BC$4:$BI$15,$BJ$9+ROWS($BK6:BK6)-1,COLUMNS($BK6:BK6))</f>
        <v>Fireball</v>
      </c>
      <c r="BM6">
        <f>INDEX($BC$4:$BI$15,$BJ$9+ROWS($BK6:BL6)-1,COLUMNS($BK6:BL6))</f>
        <v>1237</v>
      </c>
      <c r="BN6">
        <f>INDEX($BC$4:$BI$15,$BJ$9+ROWS($BK6:BM6)-1,COLUMNS($BK6:BM6))</f>
        <v>3711</v>
      </c>
      <c r="BT6" t="s">
        <v>42</v>
      </c>
      <c r="BU6" s="12">
        <v>0.24014854338721772</v>
      </c>
      <c r="BV6" s="12"/>
      <c r="BW6" s="12" t="str">
        <f t="shared" si="5"/>
        <v>Merle N Burrus</v>
      </c>
      <c r="BX6" s="12">
        <f t="shared" si="5"/>
        <v>0.24014854338721772</v>
      </c>
      <c r="BY6" s="12">
        <f t="shared" si="6"/>
        <v>0.24014854338721772</v>
      </c>
      <c r="BZ6" s="12">
        <f t="shared" si="6"/>
        <v>0.24014854338721772</v>
      </c>
      <c r="CA6" s="12">
        <f t="shared" si="6"/>
        <v>0.24014854338721772</v>
      </c>
      <c r="CB6" s="12">
        <f t="shared" si="6"/>
        <v>0.24014854338721772</v>
      </c>
      <c r="CJ6" t="s">
        <v>276</v>
      </c>
      <c r="CN6">
        <v>88065565357</v>
      </c>
      <c r="CR6" t="s">
        <v>924</v>
      </c>
      <c r="CW6" t="s">
        <v>20</v>
      </c>
      <c r="DB6" s="11" t="s">
        <v>43</v>
      </c>
      <c r="DC6">
        <v>9396</v>
      </c>
      <c r="DE6" s="12"/>
      <c r="DF6" s="31"/>
      <c r="DG6" t="s">
        <v>924</v>
      </c>
      <c r="DH6">
        <v>8265</v>
      </c>
      <c r="DI6" s="12">
        <v>1.4259268524540951E-2</v>
      </c>
      <c r="DK6" s="11" t="s">
        <v>938</v>
      </c>
      <c r="DL6" s="14">
        <v>12930</v>
      </c>
      <c r="DN6" s="11" t="s">
        <v>922</v>
      </c>
      <c r="DO6" s="14">
        <v>2208</v>
      </c>
      <c r="DZ6" s="11" t="s">
        <v>946</v>
      </c>
      <c r="EA6" s="14">
        <v>196037</v>
      </c>
      <c r="ED6" s="37"/>
      <c r="EE6">
        <v>3</v>
      </c>
      <c r="EF6" t="s">
        <v>920</v>
      </c>
      <c r="EG6">
        <v>1237</v>
      </c>
      <c r="EH6">
        <v>18555</v>
      </c>
      <c r="EI6">
        <v>14844</v>
      </c>
      <c r="EJ6">
        <v>3711</v>
      </c>
      <c r="EK6">
        <v>47</v>
      </c>
      <c r="EL6">
        <v>11</v>
      </c>
      <c r="EM6" t="str">
        <f t="shared" si="9"/>
        <v>Top-2</v>
      </c>
      <c r="EP6">
        <v>3</v>
      </c>
      <c r="EQ6" t="s">
        <v>492</v>
      </c>
      <c r="ER6" t="s">
        <v>11</v>
      </c>
      <c r="ES6" t="s">
        <v>1145</v>
      </c>
      <c r="ET6">
        <v>77</v>
      </c>
      <c r="EU6">
        <v>1540</v>
      </c>
      <c r="EV6">
        <v>231</v>
      </c>
      <c r="EW6" s="16">
        <v>44051</v>
      </c>
      <c r="EX6" s="16">
        <v>44051</v>
      </c>
      <c r="EY6">
        <f t="shared" si="7"/>
        <v>1</v>
      </c>
    </row>
    <row r="7" spans="2:155" x14ac:dyDescent="0.3">
      <c r="C7" s="12"/>
      <c r="D7" s="12"/>
      <c r="E7" s="12"/>
      <c r="F7" s="12"/>
      <c r="G7" s="12"/>
      <c r="H7" s="12"/>
      <c r="P7" s="11" t="s">
        <v>1180</v>
      </c>
      <c r="Q7" s="12">
        <v>0</v>
      </c>
      <c r="R7" s="14">
        <v>0</v>
      </c>
      <c r="X7" s="11" t="s">
        <v>181</v>
      </c>
      <c r="Y7">
        <v>327</v>
      </c>
      <c r="Z7">
        <v>5502</v>
      </c>
      <c r="AA7">
        <v>6</v>
      </c>
      <c r="AB7">
        <v>6</v>
      </c>
      <c r="AC7" s="16">
        <v>44046</v>
      </c>
      <c r="AD7" s="16">
        <v>44099</v>
      </c>
      <c r="AE7" t="str">
        <f t="shared" si="2"/>
        <v>Top Buyer</v>
      </c>
      <c r="AF7" t="str">
        <f t="shared" si="3"/>
        <v>Old Customer</v>
      </c>
      <c r="AG7" t="str">
        <f t="shared" si="0"/>
        <v>Male</v>
      </c>
      <c r="AH7" t="str">
        <f t="shared" si="1"/>
        <v>Yakers</v>
      </c>
      <c r="AS7" s="18" t="s">
        <v>1151</v>
      </c>
      <c r="AW7" t="s">
        <v>492</v>
      </c>
      <c r="AX7" t="s">
        <v>1145</v>
      </c>
      <c r="AY7" t="s">
        <v>11</v>
      </c>
      <c r="AZ7" t="str">
        <f t="shared" si="11"/>
        <v>MaleGender</v>
      </c>
      <c r="BB7">
        <v>4</v>
      </c>
      <c r="BC7" t="s">
        <v>934</v>
      </c>
      <c r="BD7" s="35">
        <v>1375</v>
      </c>
      <c r="BE7" s="14">
        <v>4125</v>
      </c>
      <c r="BF7" s="14">
        <v>20625</v>
      </c>
      <c r="BG7" s="14">
        <v>24750</v>
      </c>
      <c r="BH7">
        <v>4</v>
      </c>
      <c r="BI7" t="str">
        <f t="shared" si="8"/>
        <v>Best Selling</v>
      </c>
      <c r="BT7" t="s">
        <v>45</v>
      </c>
      <c r="BU7" s="12">
        <v>0.16705009768564097</v>
      </c>
      <c r="BV7" s="12"/>
      <c r="BW7" s="12" t="str">
        <f t="shared" si="5"/>
        <v>Twanna Y Manges</v>
      </c>
      <c r="BX7" s="12">
        <f t="shared" si="5"/>
        <v>0.16705009768564097</v>
      </c>
      <c r="BY7" s="12">
        <f t="shared" si="6"/>
        <v>0.16705009768564097</v>
      </c>
      <c r="BZ7" s="12">
        <f t="shared" si="6"/>
        <v>0.16705009768564097</v>
      </c>
      <c r="CA7" s="12">
        <f t="shared" si="6"/>
        <v>0.16705009768564097</v>
      </c>
      <c r="CB7" s="12">
        <f t="shared" si="6"/>
        <v>0.16705009768564097</v>
      </c>
      <c r="CJ7" t="s">
        <v>377</v>
      </c>
      <c r="CN7">
        <v>88065565358</v>
      </c>
      <c r="CR7" t="s">
        <v>914</v>
      </c>
      <c r="CW7" t="s">
        <v>4</v>
      </c>
      <c r="DB7" s="11" t="s">
        <v>46</v>
      </c>
      <c r="DC7">
        <v>5994</v>
      </c>
      <c r="DE7" s="12"/>
      <c r="DF7" s="31"/>
      <c r="DG7" t="s">
        <v>914</v>
      </c>
      <c r="DH7">
        <v>11100</v>
      </c>
      <c r="DI7" s="12">
        <v>1.9150378780690206E-2</v>
      </c>
      <c r="DK7" s="11" t="s">
        <v>908</v>
      </c>
      <c r="DL7" s="14">
        <v>19562</v>
      </c>
      <c r="DN7" s="11" t="s">
        <v>929</v>
      </c>
      <c r="DO7">
        <v>2664</v>
      </c>
      <c r="ED7" s="37"/>
      <c r="EE7">
        <v>4</v>
      </c>
      <c r="EF7" t="s">
        <v>927</v>
      </c>
      <c r="EG7">
        <v>1101</v>
      </c>
      <c r="EH7">
        <v>10039</v>
      </c>
      <c r="EI7">
        <v>6736</v>
      </c>
      <c r="EJ7">
        <v>3303</v>
      </c>
      <c r="EK7">
        <v>46</v>
      </c>
      <c r="EL7">
        <v>27</v>
      </c>
      <c r="EM7" t="str">
        <f t="shared" si="9"/>
        <v>Average</v>
      </c>
      <c r="EP7">
        <v>4</v>
      </c>
      <c r="EQ7" t="s">
        <v>119</v>
      </c>
      <c r="ER7" t="s">
        <v>59</v>
      </c>
      <c r="ES7" t="s">
        <v>1145</v>
      </c>
      <c r="ET7">
        <v>68</v>
      </c>
      <c r="EU7">
        <v>1564</v>
      </c>
      <c r="EV7">
        <v>204</v>
      </c>
      <c r="EW7" s="16">
        <v>44062</v>
      </c>
      <c r="EX7" s="16">
        <v>44062</v>
      </c>
      <c r="EY7">
        <f t="shared" si="7"/>
        <v>1</v>
      </c>
    </row>
    <row r="8" spans="2:155" x14ac:dyDescent="0.3">
      <c r="M8">
        <f>SUM(M6:N6)</f>
        <v>515</v>
      </c>
      <c r="X8" s="11" t="s">
        <v>235</v>
      </c>
      <c r="Y8">
        <v>77</v>
      </c>
      <c r="Z8">
        <v>5390</v>
      </c>
      <c r="AA8">
        <v>1</v>
      </c>
      <c r="AB8">
        <v>7</v>
      </c>
      <c r="AC8" s="16">
        <v>44072</v>
      </c>
      <c r="AD8" s="16">
        <v>44072</v>
      </c>
      <c r="AE8" t="str">
        <f t="shared" si="2"/>
        <v>Top Buyer</v>
      </c>
      <c r="AF8" t="str">
        <f t="shared" si="3"/>
        <v>One-Time Buyer</v>
      </c>
      <c r="AG8" t="str">
        <f t="shared" si="0"/>
        <v>Female</v>
      </c>
      <c r="AH8" t="str">
        <f t="shared" si="1"/>
        <v>Fulton</v>
      </c>
      <c r="AL8" t="s">
        <v>1162</v>
      </c>
      <c r="AS8" s="26" t="s">
        <v>1148</v>
      </c>
      <c r="AW8" t="s">
        <v>119</v>
      </c>
      <c r="AX8" t="s">
        <v>1145</v>
      </c>
      <c r="AY8" t="s">
        <v>59</v>
      </c>
      <c r="AZ8" t="str">
        <f t="shared" si="11"/>
        <v>MaleGender</v>
      </c>
      <c r="BB8">
        <v>5</v>
      </c>
      <c r="BC8" t="s">
        <v>935</v>
      </c>
      <c r="BD8" s="35">
        <v>1009</v>
      </c>
      <c r="BE8" s="14">
        <v>3027</v>
      </c>
      <c r="BF8" s="14">
        <v>20180</v>
      </c>
      <c r="BG8" s="14">
        <v>23207</v>
      </c>
      <c r="BH8">
        <v>6</v>
      </c>
      <c r="BI8" t="str">
        <f t="shared" si="8"/>
        <v>Best Selling</v>
      </c>
      <c r="CJ8" t="s">
        <v>1098</v>
      </c>
      <c r="CN8">
        <v>88065565359</v>
      </c>
      <c r="CR8" t="s">
        <v>939</v>
      </c>
      <c r="CW8" t="s">
        <v>3</v>
      </c>
      <c r="DB8" s="11" t="s">
        <v>946</v>
      </c>
      <c r="DC8">
        <v>33513</v>
      </c>
      <c r="DF8" s="31"/>
      <c r="DG8" t="s">
        <v>939</v>
      </c>
      <c r="DH8">
        <v>20560</v>
      </c>
      <c r="DI8" s="12">
        <v>3.5471332228017176E-2</v>
      </c>
      <c r="DK8" s="11" t="s">
        <v>932</v>
      </c>
      <c r="DL8" s="14">
        <v>25550</v>
      </c>
      <c r="DN8" s="11" t="s">
        <v>912</v>
      </c>
      <c r="DO8">
        <v>2775</v>
      </c>
      <c r="ED8" s="37"/>
      <c r="EE8">
        <v>5</v>
      </c>
      <c r="EF8" t="s">
        <v>918</v>
      </c>
      <c r="EG8">
        <v>1341</v>
      </c>
      <c r="EH8">
        <v>13410</v>
      </c>
      <c r="EI8">
        <v>9387</v>
      </c>
      <c r="EJ8">
        <v>4023</v>
      </c>
      <c r="EK8">
        <v>45</v>
      </c>
      <c r="EL8">
        <v>19</v>
      </c>
      <c r="EM8" t="str">
        <f t="shared" si="9"/>
        <v>Top-2</v>
      </c>
      <c r="EP8">
        <v>5</v>
      </c>
      <c r="EQ8" t="s">
        <v>813</v>
      </c>
      <c r="ER8" t="s">
        <v>18</v>
      </c>
      <c r="ES8" t="s">
        <v>1145</v>
      </c>
      <c r="ET8">
        <v>3</v>
      </c>
      <c r="EU8">
        <v>27</v>
      </c>
      <c r="EV8">
        <v>9</v>
      </c>
      <c r="EW8" s="16">
        <v>44076</v>
      </c>
      <c r="EX8" s="16">
        <v>44076</v>
      </c>
      <c r="EY8">
        <f t="shared" si="7"/>
        <v>1</v>
      </c>
    </row>
    <row r="9" spans="2:155" x14ac:dyDescent="0.3">
      <c r="X9" s="11" t="s">
        <v>546</v>
      </c>
      <c r="Y9">
        <v>77</v>
      </c>
      <c r="Z9">
        <v>5390</v>
      </c>
      <c r="AA9">
        <v>1</v>
      </c>
      <c r="AB9">
        <v>7</v>
      </c>
      <c r="AC9" s="16">
        <v>44074</v>
      </c>
      <c r="AD9" s="16">
        <v>44074</v>
      </c>
      <c r="AE9" t="str">
        <f t="shared" si="2"/>
        <v>Top Buyer</v>
      </c>
      <c r="AF9" t="str">
        <f t="shared" si="3"/>
        <v>One-Time Buyer</v>
      </c>
      <c r="AG9" t="str">
        <f t="shared" si="0"/>
        <v>Male</v>
      </c>
      <c r="AH9" t="str">
        <f t="shared" si="1"/>
        <v>Sherrill</v>
      </c>
      <c r="AL9" t="s">
        <v>1163</v>
      </c>
      <c r="AS9" s="26" t="s">
        <v>1149</v>
      </c>
      <c r="AW9" t="s">
        <v>813</v>
      </c>
      <c r="AX9" t="s">
        <v>1145</v>
      </c>
      <c r="AY9" t="s">
        <v>18</v>
      </c>
      <c r="AZ9" t="str">
        <f t="shared" si="11"/>
        <v>MaleGender</v>
      </c>
      <c r="BB9">
        <v>6</v>
      </c>
      <c r="BC9" t="s">
        <v>915</v>
      </c>
      <c r="BD9" s="35">
        <v>1542</v>
      </c>
      <c r="BE9" s="14">
        <v>4626</v>
      </c>
      <c r="BF9" s="14">
        <v>20046</v>
      </c>
      <c r="BG9" s="14">
        <v>24672</v>
      </c>
      <c r="BH9">
        <v>5</v>
      </c>
      <c r="BI9" t="str">
        <f t="shared" si="8"/>
        <v>Best Selling</v>
      </c>
      <c r="BJ9">
        <v>12</v>
      </c>
      <c r="BW9" s="18"/>
      <c r="CJ9" t="s">
        <v>737</v>
      </c>
      <c r="CN9">
        <v>88065565360</v>
      </c>
      <c r="CR9" t="s">
        <v>927</v>
      </c>
      <c r="CW9" t="s">
        <v>18</v>
      </c>
      <c r="DF9" s="31"/>
      <c r="DG9" t="s">
        <v>927</v>
      </c>
      <c r="DH9">
        <v>10039</v>
      </c>
      <c r="DI9" s="12">
        <v>1.7319878610752161E-2</v>
      </c>
      <c r="DK9" s="11" t="s">
        <v>946</v>
      </c>
      <c r="DL9">
        <v>76246</v>
      </c>
      <c r="DN9" s="11" t="s">
        <v>946</v>
      </c>
      <c r="DO9">
        <v>11553</v>
      </c>
      <c r="DZ9" t="s">
        <v>31</v>
      </c>
      <c r="EA9" s="14">
        <f>EA4</f>
        <v>119354</v>
      </c>
      <c r="EB9" s="14">
        <f>EA5</f>
        <v>76683</v>
      </c>
      <c r="ED9" s="37"/>
      <c r="EE9">
        <v>6</v>
      </c>
      <c r="EF9" t="s">
        <v>925</v>
      </c>
      <c r="EG9">
        <v>1111</v>
      </c>
      <c r="EH9">
        <v>15554</v>
      </c>
      <c r="EI9">
        <v>12221</v>
      </c>
      <c r="EJ9">
        <v>3333</v>
      </c>
      <c r="EK9">
        <v>44</v>
      </c>
      <c r="EL9">
        <v>15</v>
      </c>
      <c r="EM9" t="str">
        <f t="shared" si="9"/>
        <v>Top-2</v>
      </c>
      <c r="EP9">
        <v>6</v>
      </c>
      <c r="EQ9" t="s">
        <v>276</v>
      </c>
      <c r="ER9" t="s">
        <v>9</v>
      </c>
      <c r="ES9" t="s">
        <v>1145</v>
      </c>
      <c r="ET9">
        <v>10</v>
      </c>
      <c r="EU9">
        <v>120</v>
      </c>
      <c r="EV9">
        <v>30</v>
      </c>
      <c r="EW9" s="16">
        <v>44102</v>
      </c>
      <c r="EX9" s="16">
        <v>44102</v>
      </c>
      <c r="EY9">
        <f t="shared" si="7"/>
        <v>1</v>
      </c>
    </row>
    <row r="10" spans="2:155" x14ac:dyDescent="0.3">
      <c r="X10" s="11" t="s">
        <v>254</v>
      </c>
      <c r="Y10">
        <v>68</v>
      </c>
      <c r="Z10">
        <v>4760</v>
      </c>
      <c r="AA10">
        <v>1</v>
      </c>
      <c r="AB10">
        <v>8</v>
      </c>
      <c r="AC10" s="16">
        <v>44092</v>
      </c>
      <c r="AD10" s="16">
        <v>44092</v>
      </c>
      <c r="AE10" t="str">
        <f t="shared" si="2"/>
        <v>Top Buyer</v>
      </c>
      <c r="AF10" t="str">
        <f t="shared" si="3"/>
        <v>One-Time Buyer</v>
      </c>
      <c r="AG10" t="str">
        <f t="shared" si="0"/>
        <v>Female</v>
      </c>
      <c r="AH10" t="str">
        <f t="shared" si="1"/>
        <v>Poughkeepsie</v>
      </c>
      <c r="AL10" t="s">
        <v>1164</v>
      </c>
      <c r="AR10" s="18" t="str">
        <f>IF(AQ5=AS10,"Male",IF(AQ5=AS11,"Female","None"))</f>
        <v>Male</v>
      </c>
      <c r="AS10" s="25" t="s">
        <v>1145</v>
      </c>
      <c r="AW10" t="s">
        <v>276</v>
      </c>
      <c r="AX10" t="s">
        <v>1145</v>
      </c>
      <c r="AY10" t="s">
        <v>9</v>
      </c>
      <c r="AZ10" t="str">
        <f t="shared" si="11"/>
        <v>MaleGender</v>
      </c>
      <c r="BB10">
        <v>7</v>
      </c>
      <c r="BC10" t="s">
        <v>931</v>
      </c>
      <c r="BD10" s="35">
        <v>997</v>
      </c>
      <c r="BE10" s="14">
        <v>2991</v>
      </c>
      <c r="BF10" s="14">
        <v>16949</v>
      </c>
      <c r="BG10" s="14">
        <v>19940</v>
      </c>
      <c r="BH10">
        <v>8</v>
      </c>
      <c r="BI10" t="str">
        <f t="shared" si="8"/>
        <v>Best Selling</v>
      </c>
      <c r="CJ10" t="s">
        <v>652</v>
      </c>
      <c r="CN10">
        <v>88065565361</v>
      </c>
      <c r="CR10" t="s">
        <v>918</v>
      </c>
      <c r="CW10" t="s">
        <v>5</v>
      </c>
      <c r="DG10" t="s">
        <v>918</v>
      </c>
      <c r="DH10">
        <v>13410</v>
      </c>
      <c r="DI10" s="12">
        <v>2.3135727878293304E-2</v>
      </c>
      <c r="DL10" s="32">
        <f>DL9/DL12</f>
        <v>0.13154412437049601</v>
      </c>
      <c r="DM10" s="32"/>
      <c r="DN10" s="32"/>
      <c r="DO10" s="32">
        <f>DO9/DL12</f>
        <v>1.9931921266064322E-2</v>
      </c>
      <c r="ED10" s="37"/>
      <c r="EE10">
        <v>7</v>
      </c>
      <c r="EF10" t="s">
        <v>938</v>
      </c>
      <c r="EG10">
        <v>1242</v>
      </c>
      <c r="EH10">
        <v>37260</v>
      </c>
      <c r="EI10">
        <v>33534</v>
      </c>
      <c r="EJ10">
        <v>3726</v>
      </c>
      <c r="EK10">
        <v>44</v>
      </c>
      <c r="EL10">
        <v>3</v>
      </c>
      <c r="EM10" t="str">
        <f t="shared" si="9"/>
        <v>Top 1</v>
      </c>
      <c r="EP10">
        <v>7</v>
      </c>
      <c r="EQ10" t="s">
        <v>590</v>
      </c>
      <c r="ER10" t="s">
        <v>3</v>
      </c>
      <c r="ES10" t="s">
        <v>1146</v>
      </c>
      <c r="ET10">
        <v>89</v>
      </c>
      <c r="EU10">
        <v>1602</v>
      </c>
      <c r="EV10">
        <v>267</v>
      </c>
      <c r="EW10" s="16">
        <v>44054</v>
      </c>
      <c r="EX10" s="16">
        <v>44054</v>
      </c>
      <c r="EY10">
        <f t="shared" si="7"/>
        <v>1</v>
      </c>
    </row>
    <row r="11" spans="2:155" x14ac:dyDescent="0.3">
      <c r="X11" s="11" t="s">
        <v>529</v>
      </c>
      <c r="Y11">
        <v>68</v>
      </c>
      <c r="Z11">
        <v>4760</v>
      </c>
      <c r="AA11">
        <v>1</v>
      </c>
      <c r="AB11">
        <v>8</v>
      </c>
      <c r="AC11" s="16">
        <v>44057</v>
      </c>
      <c r="AD11" s="16">
        <v>44057</v>
      </c>
      <c r="AE11" t="str">
        <f t="shared" si="2"/>
        <v>Top Buyer</v>
      </c>
      <c r="AF11" t="str">
        <f t="shared" si="3"/>
        <v>One-Time Buyer</v>
      </c>
      <c r="AG11" t="str">
        <f t="shared" si="0"/>
        <v>Female</v>
      </c>
      <c r="AH11" t="str">
        <f t="shared" si="1"/>
        <v>New York</v>
      </c>
      <c r="AS11" s="25" t="s">
        <v>1146</v>
      </c>
      <c r="AW11" t="s">
        <v>590</v>
      </c>
      <c r="AX11" t="s">
        <v>1146</v>
      </c>
      <c r="AY11" t="s">
        <v>3</v>
      </c>
      <c r="AZ11" t="str">
        <f t="shared" si="11"/>
        <v>FemaleGender</v>
      </c>
      <c r="BB11">
        <v>8</v>
      </c>
      <c r="BC11" t="s">
        <v>913</v>
      </c>
      <c r="BD11" s="35">
        <v>986</v>
      </c>
      <c r="BE11" s="14">
        <v>2958</v>
      </c>
      <c r="BF11" s="14">
        <v>16762</v>
      </c>
      <c r="BG11" s="14">
        <v>19720</v>
      </c>
      <c r="BH11">
        <v>9</v>
      </c>
      <c r="BI11" t="str">
        <f t="shared" si="8"/>
        <v>Best Selling</v>
      </c>
      <c r="BW11" s="12"/>
      <c r="CJ11" t="s">
        <v>735</v>
      </c>
      <c r="CN11">
        <v>88065565362</v>
      </c>
      <c r="CR11" t="s">
        <v>913</v>
      </c>
      <c r="CW11" t="s">
        <v>8</v>
      </c>
      <c r="DG11" t="s">
        <v>913</v>
      </c>
      <c r="DH11">
        <v>19720</v>
      </c>
      <c r="DI11" s="12">
        <v>3.4022114374343326E-2</v>
      </c>
      <c r="ED11" s="37"/>
      <c r="EE11">
        <v>8</v>
      </c>
      <c r="EF11" t="s">
        <v>939</v>
      </c>
      <c r="EG11">
        <v>1285</v>
      </c>
      <c r="EH11">
        <v>20560</v>
      </c>
      <c r="EI11">
        <v>16705</v>
      </c>
      <c r="EJ11">
        <v>3855</v>
      </c>
      <c r="EK11">
        <v>44</v>
      </c>
      <c r="EL11">
        <v>7</v>
      </c>
      <c r="EM11" t="str">
        <f t="shared" si="9"/>
        <v>Top 1</v>
      </c>
      <c r="EP11">
        <v>8</v>
      </c>
      <c r="EQ11" t="s">
        <v>522</v>
      </c>
      <c r="ER11" t="s">
        <v>20</v>
      </c>
      <c r="ES11" t="s">
        <v>1146</v>
      </c>
      <c r="ET11">
        <v>47</v>
      </c>
      <c r="EU11">
        <v>1410</v>
      </c>
      <c r="EV11">
        <v>141</v>
      </c>
      <c r="EW11" s="16">
        <v>44051</v>
      </c>
      <c r="EX11" s="16">
        <v>44051</v>
      </c>
      <c r="EY11">
        <f t="shared" si="7"/>
        <v>1</v>
      </c>
    </row>
    <row r="12" spans="2:155" x14ac:dyDescent="0.3">
      <c r="X12" s="11" t="s">
        <v>81</v>
      </c>
      <c r="Y12">
        <v>89</v>
      </c>
      <c r="Z12">
        <v>4628</v>
      </c>
      <c r="AA12">
        <v>1</v>
      </c>
      <c r="AB12">
        <v>9</v>
      </c>
      <c r="AC12" s="16">
        <v>44061</v>
      </c>
      <c r="AD12" s="16">
        <v>44061</v>
      </c>
      <c r="AE12" t="str">
        <f t="shared" si="2"/>
        <v>Top Buyer</v>
      </c>
      <c r="AF12" t="str">
        <f t="shared" si="3"/>
        <v>One-Time Buyer</v>
      </c>
      <c r="AG12" t="str">
        <f t="shared" si="0"/>
        <v>Female</v>
      </c>
      <c r="AH12" t="str">
        <f t="shared" si="1"/>
        <v>Salamanca</v>
      </c>
      <c r="AR12" s="18" t="s">
        <v>1150</v>
      </c>
      <c r="AW12" t="s">
        <v>522</v>
      </c>
      <c r="AX12" t="s">
        <v>1146</v>
      </c>
      <c r="AY12" t="s">
        <v>20</v>
      </c>
      <c r="AZ12" t="str">
        <f t="shared" si="11"/>
        <v>FemaleGender</v>
      </c>
      <c r="BB12">
        <v>9</v>
      </c>
      <c r="BC12" t="s">
        <v>939</v>
      </c>
      <c r="BD12" s="35">
        <v>1285</v>
      </c>
      <c r="BE12" s="14">
        <v>3855</v>
      </c>
      <c r="BF12" s="14">
        <v>16705</v>
      </c>
      <c r="BG12" s="14">
        <v>20560</v>
      </c>
      <c r="BH12">
        <v>7</v>
      </c>
      <c r="BI12" t="str">
        <f t="shared" si="8"/>
        <v>Best Selling</v>
      </c>
      <c r="BW12" s="12"/>
      <c r="CJ12" t="s">
        <v>471</v>
      </c>
      <c r="CN12">
        <v>88065565363</v>
      </c>
      <c r="CR12" t="s">
        <v>928</v>
      </c>
      <c r="CW12" t="s">
        <v>6</v>
      </c>
      <c r="DG12" t="s">
        <v>928</v>
      </c>
      <c r="DH12">
        <v>6245</v>
      </c>
      <c r="DI12" s="12">
        <v>1.0774244638325256E-2</v>
      </c>
      <c r="DK12" s="11" t="s">
        <v>1158</v>
      </c>
      <c r="DL12">
        <f>SUM(DH:DH)</f>
        <v>579623</v>
      </c>
      <c r="ED12" s="37"/>
      <c r="EE12">
        <v>9</v>
      </c>
      <c r="EF12" t="s">
        <v>930</v>
      </c>
      <c r="EG12">
        <v>1010</v>
      </c>
      <c r="EH12">
        <v>10100</v>
      </c>
      <c r="EI12">
        <v>7070</v>
      </c>
      <c r="EJ12">
        <v>3030</v>
      </c>
      <c r="EK12">
        <v>43</v>
      </c>
      <c r="EL12">
        <v>26</v>
      </c>
      <c r="EM12" t="str">
        <f t="shared" si="9"/>
        <v>Average</v>
      </c>
      <c r="EP12">
        <v>9</v>
      </c>
      <c r="EQ12" t="s">
        <v>611</v>
      </c>
      <c r="ER12" t="s">
        <v>86</v>
      </c>
      <c r="ES12" t="s">
        <v>1146</v>
      </c>
      <c r="ET12">
        <v>15</v>
      </c>
      <c r="EU12">
        <v>240</v>
      </c>
      <c r="EV12">
        <v>45</v>
      </c>
      <c r="EW12" s="16">
        <v>44044</v>
      </c>
      <c r="EX12" s="16">
        <v>44044</v>
      </c>
      <c r="EY12">
        <f t="shared" si="7"/>
        <v>1</v>
      </c>
    </row>
    <row r="13" spans="2:155" x14ac:dyDescent="0.3">
      <c r="X13" s="11" t="s">
        <v>270</v>
      </c>
      <c r="Y13">
        <v>89</v>
      </c>
      <c r="Z13">
        <v>4628</v>
      </c>
      <c r="AA13">
        <v>1</v>
      </c>
      <c r="AB13">
        <v>9</v>
      </c>
      <c r="AC13" s="16">
        <v>44096</v>
      </c>
      <c r="AD13" s="16">
        <v>44096</v>
      </c>
      <c r="AE13" t="str">
        <f t="shared" si="2"/>
        <v>Top Buyer</v>
      </c>
      <c r="AF13" t="str">
        <f t="shared" si="3"/>
        <v>One-Time Buyer</v>
      </c>
      <c r="AG13" t="str">
        <f t="shared" si="0"/>
        <v>Female</v>
      </c>
      <c r="AH13" t="str">
        <f t="shared" si="1"/>
        <v>Babylon</v>
      </c>
      <c r="AR13" s="27" t="str">
        <f>_xlfn.IFNA(VLOOKUP($AR$10,PictureLookups,3,0),"Image")</f>
        <v>MaleGender</v>
      </c>
      <c r="AW13" t="s">
        <v>611</v>
      </c>
      <c r="AX13" t="s">
        <v>1146</v>
      </c>
      <c r="AY13" t="s">
        <v>86</v>
      </c>
      <c r="AZ13" t="str">
        <f t="shared" si="11"/>
        <v>FemaleGender</v>
      </c>
      <c r="BB13">
        <v>10</v>
      </c>
      <c r="BC13" t="s">
        <v>916</v>
      </c>
      <c r="BD13" s="35">
        <v>941</v>
      </c>
      <c r="BE13" s="14">
        <v>2823</v>
      </c>
      <c r="BF13" s="14">
        <v>15997</v>
      </c>
      <c r="BG13" s="14">
        <v>18820</v>
      </c>
      <c r="BH13">
        <v>10</v>
      </c>
      <c r="BI13" t="str">
        <f t="shared" si="8"/>
        <v>Best Selling</v>
      </c>
      <c r="BW13" s="12"/>
      <c r="CJ13" t="s">
        <v>447</v>
      </c>
      <c r="CN13">
        <v>88065565364</v>
      </c>
      <c r="CR13" t="s">
        <v>929</v>
      </c>
      <c r="CW13" t="s">
        <v>7</v>
      </c>
      <c r="DG13" t="s">
        <v>929</v>
      </c>
      <c r="DH13">
        <v>11304</v>
      </c>
      <c r="DI13" s="12">
        <v>1.9502331688011E-2</v>
      </c>
      <c r="DL13" s="33">
        <v>1</v>
      </c>
      <c r="ED13" s="37"/>
      <c r="EE13">
        <v>10</v>
      </c>
      <c r="EF13" t="s">
        <v>916</v>
      </c>
      <c r="EG13">
        <v>941</v>
      </c>
      <c r="EH13">
        <v>18820</v>
      </c>
      <c r="EI13">
        <v>15997</v>
      </c>
      <c r="EJ13">
        <v>2823</v>
      </c>
      <c r="EK13">
        <v>42</v>
      </c>
      <c r="EL13">
        <v>10</v>
      </c>
      <c r="EM13" t="str">
        <f t="shared" si="9"/>
        <v>Top 1</v>
      </c>
      <c r="EP13">
        <v>10</v>
      </c>
      <c r="EQ13" t="s">
        <v>526</v>
      </c>
      <c r="ER13" t="s">
        <v>4</v>
      </c>
      <c r="ES13" t="s">
        <v>1146</v>
      </c>
      <c r="ET13">
        <v>60</v>
      </c>
      <c r="EU13">
        <v>1080</v>
      </c>
      <c r="EV13">
        <v>180</v>
      </c>
      <c r="EW13" s="16">
        <v>44054</v>
      </c>
      <c r="EX13" s="16">
        <v>44054</v>
      </c>
      <c r="EY13">
        <f t="shared" si="7"/>
        <v>1</v>
      </c>
    </row>
    <row r="14" spans="2:155" x14ac:dyDescent="0.3">
      <c r="X14" s="11" t="s">
        <v>180</v>
      </c>
      <c r="Y14">
        <v>368</v>
      </c>
      <c r="Z14">
        <v>4592</v>
      </c>
      <c r="AA14">
        <v>6</v>
      </c>
      <c r="AB14">
        <v>10</v>
      </c>
      <c r="AC14" s="16">
        <v>44045</v>
      </c>
      <c r="AD14" s="16">
        <v>44098</v>
      </c>
      <c r="AE14" t="str">
        <f t="shared" si="2"/>
        <v>Top Buyer</v>
      </c>
      <c r="AF14" t="str">
        <f t="shared" si="3"/>
        <v>Old Customer</v>
      </c>
      <c r="AG14" t="str">
        <f t="shared" si="0"/>
        <v>Male</v>
      </c>
      <c r="AH14" t="str">
        <f t="shared" si="1"/>
        <v>Watervliet</v>
      </c>
      <c r="AU14" t="s">
        <v>1146</v>
      </c>
      <c r="AW14" t="s">
        <v>526</v>
      </c>
      <c r="AX14" t="s">
        <v>1146</v>
      </c>
      <c r="AY14" t="s">
        <v>4</v>
      </c>
      <c r="AZ14" t="str">
        <f t="shared" si="11"/>
        <v>FemaleGender</v>
      </c>
      <c r="BB14">
        <v>11</v>
      </c>
      <c r="BC14" t="s">
        <v>937</v>
      </c>
      <c r="BD14" s="35">
        <v>1023</v>
      </c>
      <c r="BE14" s="14">
        <v>3069</v>
      </c>
      <c r="BF14" s="14">
        <v>15345</v>
      </c>
      <c r="BG14" s="14">
        <v>18414</v>
      </c>
      <c r="BH14">
        <v>12</v>
      </c>
      <c r="BI14" t="str">
        <f t="shared" si="8"/>
        <v>2nd Best Selling</v>
      </c>
      <c r="BW14" s="12"/>
      <c r="CJ14" t="s">
        <v>375</v>
      </c>
      <c r="CN14">
        <v>88065565365</v>
      </c>
      <c r="CR14" t="s">
        <v>930</v>
      </c>
      <c r="CW14" t="s">
        <v>9</v>
      </c>
      <c r="DG14" t="s">
        <v>930</v>
      </c>
      <c r="DH14">
        <v>10100</v>
      </c>
      <c r="DI14" s="12">
        <v>1.7425119431078478E-2</v>
      </c>
      <c r="DK14" t="s">
        <v>1159</v>
      </c>
      <c r="DL14">
        <f>COUNTA(DG:DG)-2</f>
        <v>32</v>
      </c>
      <c r="DO14" s="12">
        <f>DL10+DO10</f>
        <v>0.15147604563656034</v>
      </c>
      <c r="ED14" s="37"/>
      <c r="EE14">
        <v>11</v>
      </c>
      <c r="EF14" t="s">
        <v>919</v>
      </c>
      <c r="EG14">
        <v>1176</v>
      </c>
      <c r="EH14">
        <v>17640</v>
      </c>
      <c r="EI14">
        <v>14112</v>
      </c>
      <c r="EJ14">
        <v>3528</v>
      </c>
      <c r="EK14">
        <v>42</v>
      </c>
      <c r="EL14">
        <v>13</v>
      </c>
      <c r="EM14" t="str">
        <f t="shared" si="9"/>
        <v>Top-2</v>
      </c>
      <c r="EP14">
        <v>11</v>
      </c>
      <c r="EQ14" t="s">
        <v>713</v>
      </c>
      <c r="ER14" t="s">
        <v>19</v>
      </c>
      <c r="ES14" t="s">
        <v>1146</v>
      </c>
      <c r="ET14">
        <v>9</v>
      </c>
      <c r="EU14">
        <v>108</v>
      </c>
      <c r="EV14">
        <v>27</v>
      </c>
      <c r="EW14" s="16">
        <v>44072</v>
      </c>
      <c r="EX14" s="16">
        <v>44072</v>
      </c>
      <c r="EY14">
        <f t="shared" si="7"/>
        <v>1</v>
      </c>
    </row>
    <row r="15" spans="2:155" x14ac:dyDescent="0.3">
      <c r="X15" s="11" t="s">
        <v>184</v>
      </c>
      <c r="Y15">
        <v>264</v>
      </c>
      <c r="Z15">
        <v>4475</v>
      </c>
      <c r="AA15">
        <v>6</v>
      </c>
      <c r="AB15">
        <v>11</v>
      </c>
      <c r="AC15" s="16">
        <v>44052</v>
      </c>
      <c r="AD15" s="16">
        <v>44102</v>
      </c>
      <c r="AE15" t="str">
        <f t="shared" si="2"/>
        <v>2nd Top Buyer</v>
      </c>
      <c r="AF15" t="str">
        <f t="shared" si="3"/>
        <v>Old Customer</v>
      </c>
      <c r="AG15" t="str">
        <f t="shared" si="0"/>
        <v>Female</v>
      </c>
      <c r="AH15" t="str">
        <f t="shared" si="1"/>
        <v>New York</v>
      </c>
      <c r="AU15" t="s">
        <v>1145</v>
      </c>
      <c r="AW15" t="s">
        <v>713</v>
      </c>
      <c r="AX15" t="s">
        <v>1146</v>
      </c>
      <c r="AY15" t="s">
        <v>19</v>
      </c>
      <c r="AZ15" t="str">
        <f t="shared" si="11"/>
        <v>FemaleGender</v>
      </c>
      <c r="BB15">
        <v>12</v>
      </c>
      <c r="BC15" t="s">
        <v>920</v>
      </c>
      <c r="BD15" s="35">
        <v>1237</v>
      </c>
      <c r="BE15" s="14">
        <v>3711</v>
      </c>
      <c r="BF15" s="14">
        <v>14844</v>
      </c>
      <c r="BG15" s="14">
        <v>18555</v>
      </c>
      <c r="BH15">
        <v>11</v>
      </c>
      <c r="BI15" t="str">
        <f t="shared" si="8"/>
        <v>2nd Best Selling</v>
      </c>
      <c r="BW15" s="12" t="str">
        <f>IF(BU10&lt;&gt;0,BT10,"")</f>
        <v/>
      </c>
      <c r="CJ15" t="s">
        <v>256</v>
      </c>
      <c r="CN15">
        <v>88065565428</v>
      </c>
      <c r="CR15" t="s">
        <v>931</v>
      </c>
      <c r="CW15" t="s">
        <v>10</v>
      </c>
      <c r="DG15" t="s">
        <v>931</v>
      </c>
      <c r="DH15">
        <v>19940</v>
      </c>
      <c r="DI15" s="12">
        <v>3.4401671431257906E-2</v>
      </c>
      <c r="DO15" s="13">
        <f>DL13-DO14</f>
        <v>0.84852395436343964</v>
      </c>
      <c r="ED15" s="37"/>
      <c r="EE15">
        <v>12</v>
      </c>
      <c r="EF15" t="s">
        <v>917</v>
      </c>
      <c r="EG15">
        <v>1054</v>
      </c>
      <c r="EH15">
        <v>12648</v>
      </c>
      <c r="EI15">
        <v>9486</v>
      </c>
      <c r="EJ15">
        <v>3162</v>
      </c>
      <c r="EK15">
        <v>42</v>
      </c>
      <c r="EL15">
        <v>21</v>
      </c>
      <c r="EM15" t="str">
        <f t="shared" si="9"/>
        <v>Average</v>
      </c>
      <c r="EP15">
        <v>12</v>
      </c>
      <c r="EQ15" t="s">
        <v>390</v>
      </c>
      <c r="ER15" t="s">
        <v>96</v>
      </c>
      <c r="ES15" t="s">
        <v>1146</v>
      </c>
      <c r="ET15">
        <v>11</v>
      </c>
      <c r="EU15">
        <v>572</v>
      </c>
      <c r="EV15">
        <v>33</v>
      </c>
      <c r="EW15" s="16">
        <v>44052</v>
      </c>
      <c r="EX15" s="16">
        <v>44052</v>
      </c>
      <c r="EY15">
        <f t="shared" si="7"/>
        <v>1</v>
      </c>
    </row>
    <row r="16" spans="2:155" x14ac:dyDescent="0.3">
      <c r="X16" s="11" t="s">
        <v>330</v>
      </c>
      <c r="Y16">
        <v>83</v>
      </c>
      <c r="Z16">
        <v>4316</v>
      </c>
      <c r="AA16">
        <v>2</v>
      </c>
      <c r="AB16">
        <v>12</v>
      </c>
      <c r="AC16" s="16">
        <v>44064</v>
      </c>
      <c r="AD16" s="16">
        <v>44064</v>
      </c>
      <c r="AE16" t="str">
        <f t="shared" si="2"/>
        <v>2nd Top Buyer</v>
      </c>
      <c r="AF16" t="str">
        <f t="shared" si="3"/>
        <v>One-Time Buyer</v>
      </c>
      <c r="AG16" t="str">
        <f t="shared" si="0"/>
        <v>Female</v>
      </c>
      <c r="AH16" t="str">
        <f t="shared" si="1"/>
        <v>Long Beach</v>
      </c>
      <c r="AT16" t="s">
        <v>24</v>
      </c>
      <c r="AU16">
        <f>COUNTIF(AX:AX,AU14)</f>
        <v>507</v>
      </c>
      <c r="AV16">
        <f>COUNTIF(AX:AX,AU15)</f>
        <v>510</v>
      </c>
      <c r="AW16" t="s">
        <v>390</v>
      </c>
      <c r="AX16" t="s">
        <v>1146</v>
      </c>
      <c r="AY16" t="s">
        <v>96</v>
      </c>
      <c r="AZ16" t="str">
        <f t="shared" si="11"/>
        <v>FemaleGender</v>
      </c>
      <c r="BB16">
        <v>13</v>
      </c>
      <c r="BC16" t="s">
        <v>919</v>
      </c>
      <c r="BD16" s="35">
        <v>1176</v>
      </c>
      <c r="BE16" s="14">
        <v>3528</v>
      </c>
      <c r="BF16" s="14">
        <v>14112</v>
      </c>
      <c r="BG16" s="14">
        <v>17640</v>
      </c>
      <c r="BH16">
        <v>13</v>
      </c>
      <c r="BI16" t="str">
        <f t="shared" si="8"/>
        <v>2nd Best Selling</v>
      </c>
      <c r="BV16" s="30"/>
      <c r="BW16" s="12" t="str">
        <f>IF(BU11&lt;&gt;0,BT11,"")</f>
        <v/>
      </c>
      <c r="CJ16" t="s">
        <v>553</v>
      </c>
      <c r="CN16">
        <v>88065565429</v>
      </c>
      <c r="CR16" t="s">
        <v>932</v>
      </c>
      <c r="CW16" t="s">
        <v>17</v>
      </c>
      <c r="DG16" t="s">
        <v>932</v>
      </c>
      <c r="DH16">
        <v>74200</v>
      </c>
      <c r="DI16" s="12">
        <v>0.12801424374119039</v>
      </c>
      <c r="ED16" s="37"/>
      <c r="EE16">
        <v>13</v>
      </c>
      <c r="EF16" t="s">
        <v>934</v>
      </c>
      <c r="EG16">
        <v>1375</v>
      </c>
      <c r="EH16">
        <v>24750</v>
      </c>
      <c r="EI16">
        <v>20625</v>
      </c>
      <c r="EJ16">
        <v>4125</v>
      </c>
      <c r="EK16">
        <v>41</v>
      </c>
      <c r="EL16">
        <v>4</v>
      </c>
      <c r="EM16" t="str">
        <f t="shared" si="9"/>
        <v>Top 1</v>
      </c>
      <c r="EP16">
        <v>13</v>
      </c>
      <c r="EQ16" t="s">
        <v>523</v>
      </c>
      <c r="ER16" t="s">
        <v>1</v>
      </c>
      <c r="ES16" t="s">
        <v>1146</v>
      </c>
      <c r="ET16">
        <v>6</v>
      </c>
      <c r="EU16">
        <v>96</v>
      </c>
      <c r="EV16">
        <v>18</v>
      </c>
      <c r="EW16" s="16">
        <v>44051</v>
      </c>
      <c r="EX16" s="16">
        <v>44051</v>
      </c>
      <c r="EY16">
        <f t="shared" si="7"/>
        <v>1</v>
      </c>
    </row>
    <row r="17" spans="24:155" x14ac:dyDescent="0.3">
      <c r="X17" s="11" t="s">
        <v>472</v>
      </c>
      <c r="Y17">
        <v>60</v>
      </c>
      <c r="Z17">
        <v>4200</v>
      </c>
      <c r="AA17">
        <v>1</v>
      </c>
      <c r="AB17">
        <v>13</v>
      </c>
      <c r="AC17" s="16">
        <v>44103</v>
      </c>
      <c r="AD17" s="16">
        <v>44103</v>
      </c>
      <c r="AE17" t="str">
        <f t="shared" si="2"/>
        <v>2nd Top Buyer</v>
      </c>
      <c r="AF17" t="str">
        <f t="shared" si="3"/>
        <v>One-Time Buyer</v>
      </c>
      <c r="AG17" t="str">
        <f t="shared" si="0"/>
        <v>Male</v>
      </c>
      <c r="AH17" t="str">
        <f t="shared" si="1"/>
        <v>Middletown</v>
      </c>
      <c r="AW17" t="s">
        <v>523</v>
      </c>
      <c r="AX17" t="s">
        <v>1146</v>
      </c>
      <c r="AY17" t="s">
        <v>1</v>
      </c>
      <c r="AZ17" t="str">
        <f t="shared" si="11"/>
        <v>FemaleGender</v>
      </c>
      <c r="BB17">
        <v>14</v>
      </c>
      <c r="BC17" t="s">
        <v>940</v>
      </c>
      <c r="BD17" s="35">
        <v>1158</v>
      </c>
      <c r="BE17" s="14">
        <v>3474</v>
      </c>
      <c r="BF17" s="14">
        <v>13896</v>
      </c>
      <c r="BG17" s="14">
        <v>17370</v>
      </c>
      <c r="BH17">
        <v>14</v>
      </c>
      <c r="BI17" t="str">
        <f t="shared" si="8"/>
        <v>2nd Best Selling</v>
      </c>
      <c r="BV17" s="30"/>
      <c r="BW17" s="12" t="str">
        <f>IF(BU12&lt;&gt;0,BT12,"")</f>
        <v/>
      </c>
      <c r="CJ17" t="s">
        <v>784</v>
      </c>
      <c r="CN17">
        <v>88065565430</v>
      </c>
      <c r="CR17" t="s">
        <v>909</v>
      </c>
      <c r="CW17" t="s">
        <v>11</v>
      </c>
      <c r="DG17" t="s">
        <v>909</v>
      </c>
      <c r="DH17">
        <v>14084</v>
      </c>
      <c r="DI17" s="12">
        <v>2.4298552679931612E-2</v>
      </c>
      <c r="DL17" s="32">
        <f>DL9/DL12</f>
        <v>0.13154412437049601</v>
      </c>
      <c r="ED17" s="37"/>
      <c r="EE17">
        <v>14</v>
      </c>
      <c r="EF17" t="s">
        <v>940</v>
      </c>
      <c r="EG17">
        <v>1158</v>
      </c>
      <c r="EH17">
        <v>17370</v>
      </c>
      <c r="EI17">
        <v>13896</v>
      </c>
      <c r="EJ17">
        <v>3474</v>
      </c>
      <c r="EK17">
        <v>41</v>
      </c>
      <c r="EL17">
        <v>14</v>
      </c>
      <c r="EM17" t="str">
        <f t="shared" si="9"/>
        <v>Top-2</v>
      </c>
      <c r="EP17">
        <v>14</v>
      </c>
      <c r="EQ17" t="s">
        <v>399</v>
      </c>
      <c r="ER17" t="s">
        <v>2</v>
      </c>
      <c r="ES17" t="s">
        <v>1146</v>
      </c>
      <c r="ET17">
        <v>11</v>
      </c>
      <c r="EU17">
        <v>132</v>
      </c>
      <c r="EV17">
        <v>33</v>
      </c>
      <c r="EW17" s="16">
        <v>44061</v>
      </c>
      <c r="EX17" s="16">
        <v>44061</v>
      </c>
      <c r="EY17">
        <f t="shared" si="7"/>
        <v>1</v>
      </c>
    </row>
    <row r="18" spans="24:155" x14ac:dyDescent="0.3">
      <c r="X18" s="11" t="s">
        <v>134</v>
      </c>
      <c r="Y18">
        <v>60</v>
      </c>
      <c r="Z18">
        <v>4200</v>
      </c>
      <c r="AA18">
        <v>1</v>
      </c>
      <c r="AB18">
        <v>13</v>
      </c>
      <c r="AC18" s="16">
        <v>44074</v>
      </c>
      <c r="AD18" s="16">
        <v>44074</v>
      </c>
      <c r="AE18" t="str">
        <f t="shared" si="2"/>
        <v>2nd Top Buyer</v>
      </c>
      <c r="AF18" t="str">
        <f t="shared" si="3"/>
        <v>One-Time Buyer</v>
      </c>
      <c r="AG18" t="str">
        <f t="shared" si="0"/>
        <v>Male</v>
      </c>
      <c r="AH18" t="str">
        <f t="shared" si="1"/>
        <v>Lockport</v>
      </c>
      <c r="AW18" t="s">
        <v>399</v>
      </c>
      <c r="AX18" t="s">
        <v>1146</v>
      </c>
      <c r="AY18" t="s">
        <v>2</v>
      </c>
      <c r="AZ18" t="str">
        <f t="shared" si="11"/>
        <v>FemaleGender</v>
      </c>
      <c r="BB18">
        <v>15</v>
      </c>
      <c r="BC18" t="s">
        <v>925</v>
      </c>
      <c r="BD18" s="35">
        <v>1111</v>
      </c>
      <c r="BE18" s="14">
        <v>3333</v>
      </c>
      <c r="BF18" s="14">
        <v>12221</v>
      </c>
      <c r="BG18" s="14">
        <v>15554</v>
      </c>
      <c r="BH18">
        <v>15</v>
      </c>
      <c r="BI18" t="str">
        <f t="shared" si="8"/>
        <v>2nd Best Selling</v>
      </c>
      <c r="BV18" s="30"/>
      <c r="CJ18" t="s">
        <v>247</v>
      </c>
      <c r="CN18">
        <v>88065565431</v>
      </c>
      <c r="CR18" t="s">
        <v>940</v>
      </c>
      <c r="CW18" t="s">
        <v>12</v>
      </c>
      <c r="DG18" t="s">
        <v>940</v>
      </c>
      <c r="DH18">
        <v>17370</v>
      </c>
      <c r="DI18" s="12">
        <v>2.9967754902755758E-2</v>
      </c>
      <c r="ED18" s="37"/>
      <c r="EE18">
        <v>15</v>
      </c>
      <c r="EF18" t="s">
        <v>932</v>
      </c>
      <c r="EG18">
        <v>1060</v>
      </c>
      <c r="EH18">
        <v>74200</v>
      </c>
      <c r="EI18">
        <v>71020</v>
      </c>
      <c r="EJ18">
        <v>3180</v>
      </c>
      <c r="EK18">
        <v>41</v>
      </c>
      <c r="EL18">
        <v>1</v>
      </c>
      <c r="EM18" t="str">
        <f t="shared" si="9"/>
        <v>Top 1</v>
      </c>
      <c r="EP18">
        <v>15</v>
      </c>
      <c r="EQ18" t="s">
        <v>377</v>
      </c>
      <c r="ER18" t="s">
        <v>84</v>
      </c>
      <c r="ES18" t="s">
        <v>1146</v>
      </c>
      <c r="ET18">
        <v>15</v>
      </c>
      <c r="EU18">
        <v>300</v>
      </c>
      <c r="EV18">
        <v>45</v>
      </c>
      <c r="EW18" s="16">
        <v>44103</v>
      </c>
      <c r="EX18" s="16">
        <v>44103</v>
      </c>
      <c r="EY18">
        <f t="shared" si="7"/>
        <v>1</v>
      </c>
    </row>
    <row r="19" spans="24:155" x14ac:dyDescent="0.3">
      <c r="X19" s="11" t="s">
        <v>355</v>
      </c>
      <c r="Y19">
        <v>60</v>
      </c>
      <c r="Z19">
        <v>4200</v>
      </c>
      <c r="AA19">
        <v>1</v>
      </c>
      <c r="AB19">
        <v>13</v>
      </c>
      <c r="AC19" s="16">
        <v>44089</v>
      </c>
      <c r="AD19" s="16">
        <v>44089</v>
      </c>
      <c r="AE19" t="str">
        <f t="shared" si="2"/>
        <v>2nd Top Buyer</v>
      </c>
      <c r="AF19" t="str">
        <f t="shared" si="3"/>
        <v>One-Time Buyer</v>
      </c>
      <c r="AG19" t="str">
        <f t="shared" si="0"/>
        <v>Male</v>
      </c>
      <c r="AH19" t="str">
        <f t="shared" si="1"/>
        <v>Albany</v>
      </c>
      <c r="AW19" t="s">
        <v>377</v>
      </c>
      <c r="AX19" t="s">
        <v>1146</v>
      </c>
      <c r="AY19" t="s">
        <v>84</v>
      </c>
      <c r="AZ19" t="str">
        <f t="shared" si="11"/>
        <v>FemaleGender</v>
      </c>
      <c r="BB19">
        <v>16</v>
      </c>
      <c r="BC19" t="s">
        <v>921</v>
      </c>
      <c r="BD19" s="35">
        <v>675</v>
      </c>
      <c r="BE19" s="14">
        <v>2025</v>
      </c>
      <c r="BF19" s="14">
        <v>11475</v>
      </c>
      <c r="BG19" s="14">
        <v>13500</v>
      </c>
      <c r="BH19">
        <v>18</v>
      </c>
      <c r="BI19" t="str">
        <f t="shared" si="8"/>
        <v>2nd Best Selling</v>
      </c>
      <c r="BV19" s="30"/>
      <c r="CJ19" t="s">
        <v>563</v>
      </c>
      <c r="CN19">
        <v>88065565432</v>
      </c>
      <c r="CR19" t="s">
        <v>933</v>
      </c>
      <c r="CW19" t="s">
        <v>19</v>
      </c>
      <c r="DG19" t="s">
        <v>933</v>
      </c>
      <c r="DH19">
        <v>12552</v>
      </c>
      <c r="DI19" s="12">
        <v>2.1655455356326441E-2</v>
      </c>
      <c r="ED19" s="37"/>
      <c r="EE19">
        <v>16</v>
      </c>
      <c r="EF19" t="s">
        <v>935</v>
      </c>
      <c r="EG19">
        <v>1009</v>
      </c>
      <c r="EH19">
        <v>23207</v>
      </c>
      <c r="EI19">
        <v>20180</v>
      </c>
      <c r="EJ19">
        <v>3027</v>
      </c>
      <c r="EK19">
        <v>40</v>
      </c>
      <c r="EL19">
        <v>6</v>
      </c>
      <c r="EM19" t="str">
        <f t="shared" si="9"/>
        <v>Top 1</v>
      </c>
      <c r="EP19">
        <v>16</v>
      </c>
      <c r="EQ19" t="s">
        <v>77</v>
      </c>
      <c r="ER19" t="s">
        <v>78</v>
      </c>
      <c r="ES19" t="s">
        <v>1145</v>
      </c>
      <c r="ET19">
        <v>11</v>
      </c>
      <c r="EU19">
        <v>330</v>
      </c>
      <c r="EV19">
        <v>33</v>
      </c>
      <c r="EW19" s="16">
        <v>44062</v>
      </c>
      <c r="EX19" s="16">
        <v>44062</v>
      </c>
      <c r="EY19">
        <f t="shared" si="7"/>
        <v>1</v>
      </c>
    </row>
    <row r="20" spans="24:155" x14ac:dyDescent="0.3">
      <c r="X20" s="11" t="s">
        <v>600</v>
      </c>
      <c r="Y20">
        <v>77</v>
      </c>
      <c r="Z20">
        <v>4004</v>
      </c>
      <c r="AA20">
        <v>1</v>
      </c>
      <c r="AB20">
        <v>14</v>
      </c>
      <c r="AC20" s="16">
        <v>44064</v>
      </c>
      <c r="AD20" s="16">
        <v>44064</v>
      </c>
      <c r="AE20" t="str">
        <f t="shared" si="2"/>
        <v>2nd Top Buyer</v>
      </c>
      <c r="AF20" t="str">
        <f t="shared" si="3"/>
        <v>One-Time Buyer</v>
      </c>
      <c r="AG20" t="str">
        <f t="shared" si="0"/>
        <v>Female</v>
      </c>
      <c r="AH20" t="str">
        <f t="shared" si="1"/>
        <v>Hudson</v>
      </c>
      <c r="AW20" t="s">
        <v>77</v>
      </c>
      <c r="AX20" t="s">
        <v>1145</v>
      </c>
      <c r="AY20" t="s">
        <v>78</v>
      </c>
      <c r="AZ20" t="str">
        <f t="shared" si="11"/>
        <v>MaleGender</v>
      </c>
      <c r="BB20">
        <v>17</v>
      </c>
      <c r="BC20" t="s">
        <v>912</v>
      </c>
      <c r="BD20" s="35">
        <v>941</v>
      </c>
      <c r="BE20" s="14">
        <v>2823</v>
      </c>
      <c r="BF20" s="14">
        <v>11292</v>
      </c>
      <c r="BG20" s="14">
        <v>14115</v>
      </c>
      <c r="BH20">
        <v>16</v>
      </c>
      <c r="BI20" t="str">
        <f t="shared" si="8"/>
        <v>2nd Best Selling</v>
      </c>
      <c r="CJ20" t="s">
        <v>651</v>
      </c>
      <c r="CN20">
        <v>88065565433</v>
      </c>
      <c r="CR20" t="s">
        <v>934</v>
      </c>
      <c r="CW20" t="s">
        <v>13</v>
      </c>
      <c r="DG20" t="s">
        <v>934</v>
      </c>
      <c r="DH20">
        <v>24750</v>
      </c>
      <c r="DI20" s="12">
        <v>4.2700168902890329E-2</v>
      </c>
      <c r="ED20" s="37"/>
      <c r="EE20">
        <v>17</v>
      </c>
      <c r="EF20" t="s">
        <v>936</v>
      </c>
      <c r="EG20">
        <v>1130</v>
      </c>
      <c r="EH20">
        <v>10170</v>
      </c>
      <c r="EI20">
        <v>6780</v>
      </c>
      <c r="EJ20">
        <v>3390</v>
      </c>
      <c r="EK20">
        <v>40</v>
      </c>
      <c r="EL20">
        <v>25</v>
      </c>
      <c r="EM20" t="str">
        <f t="shared" si="9"/>
        <v>Average</v>
      </c>
      <c r="EP20">
        <v>17</v>
      </c>
      <c r="EQ20" t="s">
        <v>126</v>
      </c>
      <c r="ER20" t="s">
        <v>86</v>
      </c>
      <c r="ES20" t="s">
        <v>1145</v>
      </c>
      <c r="ET20">
        <v>89</v>
      </c>
      <c r="EU20">
        <v>534</v>
      </c>
      <c r="EV20">
        <v>267</v>
      </c>
      <c r="EW20" s="16">
        <v>44066</v>
      </c>
      <c r="EX20" s="16">
        <v>44066</v>
      </c>
      <c r="EY20">
        <f t="shared" si="7"/>
        <v>1</v>
      </c>
    </row>
    <row r="21" spans="24:155" x14ac:dyDescent="0.3">
      <c r="X21" s="11" t="s">
        <v>447</v>
      </c>
      <c r="Y21">
        <v>77</v>
      </c>
      <c r="Z21">
        <v>4004</v>
      </c>
      <c r="AA21">
        <v>1</v>
      </c>
      <c r="AB21">
        <v>14</v>
      </c>
      <c r="AC21" s="16">
        <v>44078</v>
      </c>
      <c r="AD21" s="16">
        <v>44078</v>
      </c>
      <c r="AE21" t="str">
        <f t="shared" si="2"/>
        <v>2nd Top Buyer</v>
      </c>
      <c r="AF21" t="str">
        <f t="shared" si="3"/>
        <v>One-Time Buyer</v>
      </c>
      <c r="AG21" t="str">
        <f t="shared" si="0"/>
        <v>Female</v>
      </c>
      <c r="AH21" t="str">
        <f t="shared" si="1"/>
        <v>Brookhaven</v>
      </c>
      <c r="AW21" t="s">
        <v>126</v>
      </c>
      <c r="AX21" t="s">
        <v>1145</v>
      </c>
      <c r="AY21" t="s">
        <v>86</v>
      </c>
      <c r="AZ21" t="str">
        <f t="shared" si="11"/>
        <v>MaleGender</v>
      </c>
      <c r="BB21">
        <v>18</v>
      </c>
      <c r="BC21" t="s">
        <v>909</v>
      </c>
      <c r="BD21" s="35">
        <v>1006</v>
      </c>
      <c r="BE21" s="14">
        <v>3018</v>
      </c>
      <c r="BF21" s="14">
        <v>11066</v>
      </c>
      <c r="BG21" s="14">
        <v>14084</v>
      </c>
      <c r="BH21">
        <v>17</v>
      </c>
      <c r="BI21" t="str">
        <f t="shared" si="8"/>
        <v>2nd Best Selling</v>
      </c>
      <c r="CJ21" t="s">
        <v>807</v>
      </c>
      <c r="CN21">
        <v>88065565434</v>
      </c>
      <c r="CR21" t="s">
        <v>935</v>
      </c>
      <c r="CW21" t="s">
        <v>14</v>
      </c>
      <c r="DG21" t="s">
        <v>935</v>
      </c>
      <c r="DH21">
        <v>23207</v>
      </c>
      <c r="DI21" s="12">
        <v>4.0038093726439426E-2</v>
      </c>
      <c r="ED21" s="37"/>
      <c r="EE21">
        <v>18</v>
      </c>
      <c r="EF21" t="s">
        <v>937</v>
      </c>
      <c r="EG21">
        <v>1023</v>
      </c>
      <c r="EH21">
        <v>18414</v>
      </c>
      <c r="EI21">
        <v>15345</v>
      </c>
      <c r="EJ21">
        <v>3069</v>
      </c>
      <c r="EK21">
        <v>40</v>
      </c>
      <c r="EL21">
        <v>12</v>
      </c>
      <c r="EM21" t="str">
        <f t="shared" si="9"/>
        <v>Top-2</v>
      </c>
      <c r="EP21">
        <v>18</v>
      </c>
      <c r="EQ21" t="s">
        <v>283</v>
      </c>
      <c r="ER21" t="s">
        <v>12</v>
      </c>
      <c r="ES21" t="s">
        <v>1145</v>
      </c>
      <c r="ET21">
        <v>47</v>
      </c>
      <c r="EU21">
        <v>940</v>
      </c>
      <c r="EV21">
        <v>141</v>
      </c>
      <c r="EW21" s="16">
        <v>44048</v>
      </c>
      <c r="EX21" s="16">
        <v>44048</v>
      </c>
      <c r="EY21">
        <f t="shared" si="7"/>
        <v>1</v>
      </c>
    </row>
    <row r="22" spans="24:155" x14ac:dyDescent="0.3">
      <c r="X22" s="11" t="s">
        <v>187</v>
      </c>
      <c r="Y22">
        <v>175</v>
      </c>
      <c r="Z22">
        <v>4002</v>
      </c>
      <c r="AA22">
        <v>6</v>
      </c>
      <c r="AB22">
        <v>15</v>
      </c>
      <c r="AC22" s="16">
        <v>44044</v>
      </c>
      <c r="AD22" s="16">
        <v>44071</v>
      </c>
      <c r="AE22" t="str">
        <f t="shared" si="2"/>
        <v>2nd Top Buyer</v>
      </c>
      <c r="AF22" t="str">
        <f t="shared" si="3"/>
        <v>Old Customer</v>
      </c>
      <c r="AG22" t="str">
        <f t="shared" si="0"/>
        <v>Female</v>
      </c>
      <c r="AH22" t="str">
        <f t="shared" si="1"/>
        <v>Beacon</v>
      </c>
      <c r="AW22" t="s">
        <v>283</v>
      </c>
      <c r="AX22" t="s">
        <v>1145</v>
      </c>
      <c r="AY22" t="s">
        <v>12</v>
      </c>
      <c r="AZ22" t="str">
        <f t="shared" si="11"/>
        <v>MaleGender</v>
      </c>
      <c r="BB22">
        <v>19</v>
      </c>
      <c r="BC22" t="s">
        <v>911</v>
      </c>
      <c r="BD22" s="35">
        <v>1005</v>
      </c>
      <c r="BE22" s="14">
        <v>3015</v>
      </c>
      <c r="BF22" s="14">
        <v>10050</v>
      </c>
      <c r="BG22" s="14">
        <v>13065</v>
      </c>
      <c r="BH22">
        <v>20</v>
      </c>
      <c r="BI22" t="str">
        <f t="shared" si="8"/>
        <v>2nd Best Selling</v>
      </c>
      <c r="CJ22" t="s">
        <v>781</v>
      </c>
      <c r="CN22">
        <v>88065565435</v>
      </c>
      <c r="CR22" t="s">
        <v>920</v>
      </c>
      <c r="CW22" t="s">
        <v>15</v>
      </c>
      <c r="DG22" t="s">
        <v>920</v>
      </c>
      <c r="DH22">
        <v>18555</v>
      </c>
      <c r="DI22" s="12">
        <v>3.2012187232045658E-2</v>
      </c>
      <c r="ED22" s="37"/>
      <c r="EE22">
        <v>19</v>
      </c>
      <c r="EF22" t="s">
        <v>908</v>
      </c>
      <c r="EG22">
        <v>1017</v>
      </c>
      <c r="EH22">
        <v>49566</v>
      </c>
      <c r="EI22">
        <v>46515</v>
      </c>
      <c r="EJ22">
        <v>3051</v>
      </c>
      <c r="EK22">
        <v>40</v>
      </c>
      <c r="EL22">
        <v>2</v>
      </c>
      <c r="EM22" t="str">
        <f t="shared" si="9"/>
        <v>Top 1</v>
      </c>
      <c r="EP22">
        <v>19</v>
      </c>
      <c r="EQ22" t="s">
        <v>405</v>
      </c>
      <c r="ER22" t="s">
        <v>8</v>
      </c>
      <c r="ES22" t="s">
        <v>1145</v>
      </c>
      <c r="ET22">
        <v>47</v>
      </c>
      <c r="EU22">
        <v>611</v>
      </c>
      <c r="EV22">
        <v>141</v>
      </c>
      <c r="EW22" s="16">
        <v>44067</v>
      </c>
      <c r="EX22" s="16">
        <v>44067</v>
      </c>
      <c r="EY22">
        <f t="shared" si="7"/>
        <v>1</v>
      </c>
    </row>
    <row r="23" spans="24:155" x14ac:dyDescent="0.3">
      <c r="X23" s="11" t="s">
        <v>185</v>
      </c>
      <c r="Y23">
        <v>235</v>
      </c>
      <c r="Z23">
        <v>3818</v>
      </c>
      <c r="AA23">
        <v>6</v>
      </c>
      <c r="AB23">
        <v>16</v>
      </c>
      <c r="AC23" s="16">
        <v>44051</v>
      </c>
      <c r="AD23" s="16">
        <v>44103</v>
      </c>
      <c r="AE23" t="str">
        <f t="shared" si="2"/>
        <v>2nd Top Buyer</v>
      </c>
      <c r="AF23" t="str">
        <f t="shared" si="3"/>
        <v>Old Customer</v>
      </c>
      <c r="AG23" t="str">
        <f t="shared" si="0"/>
        <v>Female</v>
      </c>
      <c r="AH23" t="str">
        <f t="shared" si="1"/>
        <v>New York</v>
      </c>
      <c r="AW23" t="s">
        <v>405</v>
      </c>
      <c r="AX23" t="s">
        <v>1145</v>
      </c>
      <c r="AY23" t="s">
        <v>8</v>
      </c>
      <c r="AZ23" t="str">
        <f t="shared" si="11"/>
        <v>MaleGender</v>
      </c>
      <c r="BB23">
        <v>20</v>
      </c>
      <c r="BC23" t="s">
        <v>917</v>
      </c>
      <c r="BD23" s="35">
        <v>1054</v>
      </c>
      <c r="BE23" s="14">
        <v>3162</v>
      </c>
      <c r="BF23" s="14">
        <v>9486</v>
      </c>
      <c r="BG23" s="14">
        <v>12648</v>
      </c>
      <c r="BH23">
        <v>21</v>
      </c>
      <c r="BI23" t="str">
        <f t="shared" si="8"/>
        <v>Average Selling Product</v>
      </c>
      <c r="CJ23" t="s">
        <v>240</v>
      </c>
      <c r="CN23">
        <v>88065565436</v>
      </c>
      <c r="CR23" t="s">
        <v>912</v>
      </c>
      <c r="CW23" t="s">
        <v>59</v>
      </c>
      <c r="DG23" t="s">
        <v>912</v>
      </c>
      <c r="DH23">
        <v>14115</v>
      </c>
      <c r="DI23" s="12">
        <v>2.4352035719769575E-2</v>
      </c>
      <c r="ED23" s="37"/>
      <c r="EE23">
        <v>20</v>
      </c>
      <c r="EF23" t="s">
        <v>931</v>
      </c>
      <c r="EG23">
        <v>997</v>
      </c>
      <c r="EH23">
        <v>19940</v>
      </c>
      <c r="EI23">
        <v>16949</v>
      </c>
      <c r="EJ23">
        <v>2991</v>
      </c>
      <c r="EK23">
        <v>39</v>
      </c>
      <c r="EL23">
        <v>8</v>
      </c>
      <c r="EM23" t="str">
        <f t="shared" si="9"/>
        <v>Top 1</v>
      </c>
      <c r="EP23">
        <v>20</v>
      </c>
      <c r="EQ23" t="s">
        <v>1098</v>
      </c>
      <c r="ER23" t="s">
        <v>80</v>
      </c>
      <c r="ES23" t="s">
        <v>1146</v>
      </c>
      <c r="ET23">
        <v>5</v>
      </c>
      <c r="EU23">
        <v>100</v>
      </c>
      <c r="EV23">
        <v>15</v>
      </c>
      <c r="EW23" s="16">
        <v>44094</v>
      </c>
      <c r="EX23" s="16">
        <v>44094</v>
      </c>
      <c r="EY23">
        <f t="shared" si="7"/>
        <v>1</v>
      </c>
    </row>
    <row r="24" spans="24:155" x14ac:dyDescent="0.3">
      <c r="X24" s="11" t="s">
        <v>44</v>
      </c>
      <c r="Y24">
        <v>219</v>
      </c>
      <c r="Z24">
        <v>3696</v>
      </c>
      <c r="AA24">
        <v>4</v>
      </c>
      <c r="AB24">
        <v>17</v>
      </c>
      <c r="AC24" s="16">
        <v>44045</v>
      </c>
      <c r="AD24" s="16">
        <v>44096</v>
      </c>
      <c r="AE24" t="str">
        <f t="shared" si="2"/>
        <v>2nd Top Buyer</v>
      </c>
      <c r="AF24" t="str">
        <f t="shared" si="3"/>
        <v>Old Customer</v>
      </c>
      <c r="AG24" t="str">
        <f t="shared" si="0"/>
        <v>Male</v>
      </c>
      <c r="AH24" t="str">
        <f t="shared" si="1"/>
        <v>Betavia</v>
      </c>
      <c r="AW24" t="s">
        <v>1098</v>
      </c>
      <c r="AX24" t="s">
        <v>1146</v>
      </c>
      <c r="AY24" t="s">
        <v>80</v>
      </c>
      <c r="AZ24" t="str">
        <f t="shared" si="11"/>
        <v>FemaleGender</v>
      </c>
      <c r="BB24">
        <v>21</v>
      </c>
      <c r="BC24" t="s">
        <v>929</v>
      </c>
      <c r="BD24" s="35">
        <v>628</v>
      </c>
      <c r="BE24" s="14">
        <v>1884</v>
      </c>
      <c r="BF24" s="14">
        <v>9420</v>
      </c>
      <c r="BG24" s="14">
        <v>11304</v>
      </c>
      <c r="BH24">
        <v>23</v>
      </c>
      <c r="BI24" t="str">
        <f t="shared" si="8"/>
        <v>Average Selling Product</v>
      </c>
      <c r="CJ24" t="s">
        <v>1031</v>
      </c>
      <c r="CN24">
        <v>88065565437</v>
      </c>
      <c r="CR24" t="s">
        <v>936</v>
      </c>
      <c r="CW24" t="s">
        <v>60</v>
      </c>
      <c r="DG24" t="s">
        <v>936</v>
      </c>
      <c r="DH24">
        <v>10170</v>
      </c>
      <c r="DI24" s="12">
        <v>1.7545887585551298E-2</v>
      </c>
      <c r="ED24" s="37"/>
      <c r="EE24">
        <v>21</v>
      </c>
      <c r="EF24" t="s">
        <v>914</v>
      </c>
      <c r="EG24">
        <v>925</v>
      </c>
      <c r="EH24">
        <v>11100</v>
      </c>
      <c r="EI24">
        <v>8325</v>
      </c>
      <c r="EJ24">
        <v>2775</v>
      </c>
      <c r="EK24">
        <v>39</v>
      </c>
      <c r="EL24">
        <v>24</v>
      </c>
      <c r="EM24" t="str">
        <f t="shared" si="9"/>
        <v>Average</v>
      </c>
      <c r="EP24">
        <v>21</v>
      </c>
      <c r="EQ24" t="s">
        <v>674</v>
      </c>
      <c r="ER24" t="s">
        <v>3</v>
      </c>
      <c r="ES24" t="s">
        <v>1146</v>
      </c>
      <c r="ET24">
        <v>7</v>
      </c>
      <c r="EU24">
        <v>63</v>
      </c>
      <c r="EV24">
        <v>21</v>
      </c>
      <c r="EW24" s="16">
        <v>44061</v>
      </c>
      <c r="EX24" s="16">
        <v>44061</v>
      </c>
      <c r="EY24">
        <f t="shared" si="7"/>
        <v>1</v>
      </c>
    </row>
    <row r="25" spans="24:155" x14ac:dyDescent="0.3">
      <c r="X25" s="11" t="s">
        <v>57</v>
      </c>
      <c r="Y25">
        <v>219</v>
      </c>
      <c r="Z25">
        <v>3579</v>
      </c>
      <c r="AA25">
        <v>4</v>
      </c>
      <c r="AB25">
        <v>18</v>
      </c>
      <c r="AC25" s="16">
        <v>44044</v>
      </c>
      <c r="AD25" s="16">
        <v>44067</v>
      </c>
      <c r="AE25" t="str">
        <f t="shared" si="2"/>
        <v>2nd Top Buyer</v>
      </c>
      <c r="AF25" t="str">
        <f t="shared" si="3"/>
        <v>Old Customer</v>
      </c>
      <c r="AG25" t="str">
        <f t="shared" si="0"/>
        <v>Female</v>
      </c>
      <c r="AH25" t="str">
        <f t="shared" si="1"/>
        <v>Hudson</v>
      </c>
      <c r="AW25" t="s">
        <v>674</v>
      </c>
      <c r="AX25" t="s">
        <v>1146</v>
      </c>
      <c r="AY25" t="s">
        <v>3</v>
      </c>
      <c r="AZ25" t="str">
        <f t="shared" si="11"/>
        <v>FemaleGender</v>
      </c>
      <c r="BB25">
        <v>22</v>
      </c>
      <c r="BC25" t="s">
        <v>933</v>
      </c>
      <c r="BD25" s="35">
        <v>1046</v>
      </c>
      <c r="BE25" s="14">
        <v>3138</v>
      </c>
      <c r="BF25" s="14">
        <v>9414</v>
      </c>
      <c r="BG25" s="14">
        <v>12552</v>
      </c>
      <c r="BH25">
        <v>22</v>
      </c>
      <c r="BI25" t="str">
        <f t="shared" si="8"/>
        <v>Average Selling Product</v>
      </c>
      <c r="CJ25" t="s">
        <v>1035</v>
      </c>
      <c r="CN25">
        <v>88065565438</v>
      </c>
      <c r="CR25" t="s">
        <v>937</v>
      </c>
      <c r="CW25" t="s">
        <v>61</v>
      </c>
      <c r="DG25" t="s">
        <v>937</v>
      </c>
      <c r="DH25">
        <v>18414</v>
      </c>
      <c r="DI25" s="12">
        <v>3.1768925663750405E-2</v>
      </c>
      <c r="ED25" s="37"/>
      <c r="EE25">
        <v>22</v>
      </c>
      <c r="EF25" t="s">
        <v>913</v>
      </c>
      <c r="EG25">
        <v>986</v>
      </c>
      <c r="EH25">
        <v>19720</v>
      </c>
      <c r="EI25">
        <v>16762</v>
      </c>
      <c r="EJ25">
        <v>2958</v>
      </c>
      <c r="EK25">
        <v>39</v>
      </c>
      <c r="EL25">
        <v>9</v>
      </c>
      <c r="EM25" t="str">
        <f t="shared" si="9"/>
        <v>Top 1</v>
      </c>
      <c r="EP25">
        <v>22</v>
      </c>
      <c r="EQ25" t="s">
        <v>737</v>
      </c>
      <c r="ER25" t="s">
        <v>70</v>
      </c>
      <c r="ES25" t="s">
        <v>1146</v>
      </c>
      <c r="ET25">
        <v>1</v>
      </c>
      <c r="EU25">
        <v>9</v>
      </c>
      <c r="EV25">
        <v>3</v>
      </c>
      <c r="EW25" s="16">
        <v>44093</v>
      </c>
      <c r="EX25" s="16">
        <v>44093</v>
      </c>
      <c r="EY25">
        <f t="shared" si="7"/>
        <v>1</v>
      </c>
    </row>
    <row r="26" spans="24:155" x14ac:dyDescent="0.3">
      <c r="X26" s="11" t="s">
        <v>628</v>
      </c>
      <c r="Y26">
        <v>68</v>
      </c>
      <c r="Z26">
        <v>3536</v>
      </c>
      <c r="AA26">
        <v>1</v>
      </c>
      <c r="AB26">
        <v>19</v>
      </c>
      <c r="AC26" s="16">
        <v>44061</v>
      </c>
      <c r="AD26" s="16">
        <v>44061</v>
      </c>
      <c r="AE26" t="str">
        <f t="shared" si="2"/>
        <v>2nd Top Buyer</v>
      </c>
      <c r="AF26" t="str">
        <f t="shared" si="3"/>
        <v>One-Time Buyer</v>
      </c>
      <c r="AG26" t="str">
        <f t="shared" si="0"/>
        <v>Female</v>
      </c>
      <c r="AH26" t="str">
        <f t="shared" si="1"/>
        <v>Brookhaven</v>
      </c>
      <c r="AW26" t="s">
        <v>737</v>
      </c>
      <c r="AX26" t="s">
        <v>1146</v>
      </c>
      <c r="AY26" t="s">
        <v>70</v>
      </c>
      <c r="AZ26" t="str">
        <f t="shared" si="11"/>
        <v>FemaleGender</v>
      </c>
      <c r="BB26">
        <v>23</v>
      </c>
      <c r="BC26" t="s">
        <v>918</v>
      </c>
      <c r="BD26" s="35">
        <v>1341</v>
      </c>
      <c r="BE26" s="14">
        <v>4023</v>
      </c>
      <c r="BF26" s="14">
        <v>9387</v>
      </c>
      <c r="BG26" s="14">
        <v>13410</v>
      </c>
      <c r="BH26">
        <v>19</v>
      </c>
      <c r="BI26" t="str">
        <f t="shared" si="8"/>
        <v>2nd Best Selling</v>
      </c>
      <c r="CJ26" t="s">
        <v>250</v>
      </c>
      <c r="CN26">
        <v>88065565439</v>
      </c>
      <c r="CR26" t="s">
        <v>915</v>
      </c>
      <c r="CW26" t="s">
        <v>63</v>
      </c>
      <c r="DG26" t="s">
        <v>915</v>
      </c>
      <c r="DH26">
        <v>24672</v>
      </c>
      <c r="DI26" s="12">
        <v>4.2565598673620614E-2</v>
      </c>
      <c r="ED26" s="37"/>
      <c r="EE26">
        <v>23</v>
      </c>
      <c r="EF26" t="s">
        <v>933</v>
      </c>
      <c r="EG26">
        <v>1046</v>
      </c>
      <c r="EH26">
        <v>12552</v>
      </c>
      <c r="EI26">
        <v>9414</v>
      </c>
      <c r="EJ26">
        <v>3138</v>
      </c>
      <c r="EK26">
        <v>38</v>
      </c>
      <c r="EL26">
        <v>22</v>
      </c>
      <c r="EM26" t="str">
        <f t="shared" si="9"/>
        <v>Average</v>
      </c>
      <c r="EP26">
        <v>23</v>
      </c>
      <c r="EQ26" t="s">
        <v>406</v>
      </c>
      <c r="ER26" t="s">
        <v>9</v>
      </c>
      <c r="ES26" t="s">
        <v>1145</v>
      </c>
      <c r="ET26">
        <v>6</v>
      </c>
      <c r="EU26">
        <v>90</v>
      </c>
      <c r="EV26">
        <v>18</v>
      </c>
      <c r="EW26" s="16">
        <v>44068</v>
      </c>
      <c r="EX26" s="16">
        <v>44068</v>
      </c>
      <c r="EY26">
        <f t="shared" si="7"/>
        <v>1</v>
      </c>
    </row>
    <row r="27" spans="24:155" x14ac:dyDescent="0.3">
      <c r="X27" s="11" t="s">
        <v>55</v>
      </c>
      <c r="Y27">
        <v>154</v>
      </c>
      <c r="Z27">
        <v>3419</v>
      </c>
      <c r="AA27">
        <v>4</v>
      </c>
      <c r="AB27">
        <v>20</v>
      </c>
      <c r="AC27" s="16">
        <v>44047</v>
      </c>
      <c r="AD27" s="16">
        <v>44103</v>
      </c>
      <c r="AE27" t="str">
        <f t="shared" si="2"/>
        <v>2nd Top Buyer</v>
      </c>
      <c r="AF27" t="str">
        <f t="shared" si="3"/>
        <v>Old Customer</v>
      </c>
      <c r="AG27" t="str">
        <f t="shared" si="0"/>
        <v>Female</v>
      </c>
      <c r="AH27" t="str">
        <f t="shared" si="1"/>
        <v>Glens Falls</v>
      </c>
      <c r="AW27" t="s">
        <v>406</v>
      </c>
      <c r="AX27" t="s">
        <v>1145</v>
      </c>
      <c r="AY27" t="s">
        <v>9</v>
      </c>
      <c r="AZ27" t="str">
        <f t="shared" si="11"/>
        <v>MaleGender</v>
      </c>
      <c r="BB27">
        <v>24</v>
      </c>
      <c r="BC27" t="s">
        <v>914</v>
      </c>
      <c r="BD27" s="35">
        <v>925</v>
      </c>
      <c r="BE27" s="14">
        <v>2775</v>
      </c>
      <c r="BF27" s="14">
        <v>8325</v>
      </c>
      <c r="BG27" s="14">
        <v>11100</v>
      </c>
      <c r="BH27">
        <v>24</v>
      </c>
      <c r="BI27" t="str">
        <f t="shared" si="8"/>
        <v>Average Selling Product</v>
      </c>
      <c r="CJ27" t="s">
        <v>726</v>
      </c>
      <c r="CN27">
        <v>88065565440</v>
      </c>
      <c r="CR27" t="s">
        <v>921</v>
      </c>
      <c r="CW27" t="s">
        <v>16</v>
      </c>
      <c r="DG27" t="s">
        <v>921</v>
      </c>
      <c r="DH27">
        <v>13500</v>
      </c>
      <c r="DI27" s="12">
        <v>2.3291001219758359E-2</v>
      </c>
      <c r="ED27" s="37"/>
      <c r="EE27">
        <v>24</v>
      </c>
      <c r="EF27" t="s">
        <v>909</v>
      </c>
      <c r="EG27">
        <v>1006</v>
      </c>
      <c r="EH27">
        <v>14084</v>
      </c>
      <c r="EI27">
        <v>11066</v>
      </c>
      <c r="EJ27">
        <v>3018</v>
      </c>
      <c r="EK27">
        <v>37</v>
      </c>
      <c r="EL27">
        <v>17</v>
      </c>
      <c r="EM27" t="str">
        <f t="shared" si="9"/>
        <v>Top-2</v>
      </c>
      <c r="EP27">
        <v>24</v>
      </c>
      <c r="EQ27" t="s">
        <v>760</v>
      </c>
      <c r="ER27" t="s">
        <v>8</v>
      </c>
      <c r="ES27" t="s">
        <v>1146</v>
      </c>
      <c r="ET27">
        <v>1</v>
      </c>
      <c r="EU27">
        <v>18</v>
      </c>
      <c r="EV27">
        <v>3</v>
      </c>
      <c r="EW27" s="16">
        <v>44054</v>
      </c>
      <c r="EX27" s="16">
        <v>44054</v>
      </c>
      <c r="EY27">
        <f t="shared" si="7"/>
        <v>1</v>
      </c>
    </row>
    <row r="28" spans="24:155" x14ac:dyDescent="0.3">
      <c r="X28" s="11" t="s">
        <v>179</v>
      </c>
      <c r="Y28">
        <v>282</v>
      </c>
      <c r="Z28">
        <v>3346</v>
      </c>
      <c r="AA28">
        <v>6</v>
      </c>
      <c r="AB28">
        <v>21</v>
      </c>
      <c r="AC28" s="16">
        <v>44044</v>
      </c>
      <c r="AD28" s="16">
        <v>44097</v>
      </c>
      <c r="AE28" t="str">
        <f t="shared" si="2"/>
        <v>2nd Top Buyer</v>
      </c>
      <c r="AF28" t="str">
        <f t="shared" si="3"/>
        <v>Old Customer</v>
      </c>
      <c r="AG28" t="str">
        <f t="shared" si="0"/>
        <v>Female</v>
      </c>
      <c r="AH28" t="str">
        <f t="shared" si="1"/>
        <v>Watertown</v>
      </c>
      <c r="AW28" t="s">
        <v>760</v>
      </c>
      <c r="AX28" t="s">
        <v>1146</v>
      </c>
      <c r="AY28" t="s">
        <v>8</v>
      </c>
      <c r="AZ28" t="str">
        <f t="shared" si="11"/>
        <v>FemaleGender</v>
      </c>
      <c r="BB28">
        <v>25</v>
      </c>
      <c r="BC28" t="s">
        <v>930</v>
      </c>
      <c r="BD28" s="35">
        <v>1010</v>
      </c>
      <c r="BE28" s="14">
        <v>3030</v>
      </c>
      <c r="BF28" s="14">
        <v>7070</v>
      </c>
      <c r="BG28" s="14">
        <v>10100</v>
      </c>
      <c r="BH28">
        <v>26</v>
      </c>
      <c r="BI28" t="str">
        <f t="shared" si="8"/>
        <v>Average Selling Product</v>
      </c>
      <c r="CJ28" t="s">
        <v>463</v>
      </c>
      <c r="CN28">
        <v>88065565441</v>
      </c>
      <c r="CR28" t="s">
        <v>911</v>
      </c>
      <c r="CW28" t="s">
        <v>66</v>
      </c>
      <c r="DG28" t="s">
        <v>911</v>
      </c>
      <c r="DH28">
        <v>13065</v>
      </c>
      <c r="DI28" s="12">
        <v>2.2540513402677258E-2</v>
      </c>
      <c r="ED28" s="37"/>
      <c r="EE28">
        <v>25</v>
      </c>
      <c r="EF28" t="s">
        <v>910</v>
      </c>
      <c r="EG28">
        <v>996</v>
      </c>
      <c r="EH28">
        <v>5976</v>
      </c>
      <c r="EI28">
        <v>2988</v>
      </c>
      <c r="EJ28">
        <v>2988</v>
      </c>
      <c r="EK28">
        <v>37</v>
      </c>
      <c r="EL28">
        <v>32</v>
      </c>
      <c r="EM28" t="str">
        <f t="shared" si="9"/>
        <v>Under-Performed</v>
      </c>
      <c r="EP28">
        <v>25</v>
      </c>
      <c r="EQ28" t="s">
        <v>993</v>
      </c>
      <c r="ER28" t="s">
        <v>17</v>
      </c>
      <c r="ES28" t="s">
        <v>1145</v>
      </c>
      <c r="ET28">
        <v>1</v>
      </c>
      <c r="EU28">
        <v>9</v>
      </c>
      <c r="EV28">
        <v>3</v>
      </c>
      <c r="EW28" s="16">
        <v>44051</v>
      </c>
      <c r="EX28" s="16">
        <v>44051</v>
      </c>
      <c r="EY28">
        <f t="shared" si="7"/>
        <v>1</v>
      </c>
    </row>
    <row r="29" spans="24:155" x14ac:dyDescent="0.3">
      <c r="X29" s="11" t="s">
        <v>612</v>
      </c>
      <c r="Y29">
        <v>47</v>
      </c>
      <c r="Z29">
        <v>3290</v>
      </c>
      <c r="AA29">
        <v>1</v>
      </c>
      <c r="AB29">
        <v>22</v>
      </c>
      <c r="AC29" s="16">
        <v>44045</v>
      </c>
      <c r="AD29" s="16">
        <v>44045</v>
      </c>
      <c r="AE29" t="str">
        <f t="shared" si="2"/>
        <v>Average Buyer</v>
      </c>
      <c r="AF29" t="str">
        <f t="shared" si="3"/>
        <v>One-Time Buyer</v>
      </c>
      <c r="AG29" t="str">
        <f t="shared" si="0"/>
        <v>Male</v>
      </c>
      <c r="AH29" t="str">
        <f t="shared" si="1"/>
        <v>Syracuse</v>
      </c>
      <c r="AW29" t="s">
        <v>993</v>
      </c>
      <c r="AX29" t="s">
        <v>1145</v>
      </c>
      <c r="AY29" t="s">
        <v>17</v>
      </c>
      <c r="AZ29" t="str">
        <f t="shared" si="11"/>
        <v>MaleGender</v>
      </c>
      <c r="BB29">
        <v>26</v>
      </c>
      <c r="BC29" t="s">
        <v>936</v>
      </c>
      <c r="BD29" s="35">
        <v>1130</v>
      </c>
      <c r="BE29" s="14">
        <v>3390</v>
      </c>
      <c r="BF29" s="14">
        <v>6780</v>
      </c>
      <c r="BG29" s="14">
        <v>10170</v>
      </c>
      <c r="BH29">
        <v>25</v>
      </c>
      <c r="BI29" t="str">
        <f t="shared" si="8"/>
        <v>Average Selling Product</v>
      </c>
      <c r="CJ29" t="s">
        <v>867</v>
      </c>
      <c r="CN29">
        <v>88065565442</v>
      </c>
      <c r="CR29" t="s">
        <v>908</v>
      </c>
      <c r="CW29" t="s">
        <v>68</v>
      </c>
      <c r="DG29" t="s">
        <v>908</v>
      </c>
      <c r="DH29">
        <v>49566</v>
      </c>
      <c r="DI29" s="12">
        <v>8.5514204922855025E-2</v>
      </c>
      <c r="ED29" s="37"/>
      <c r="EE29">
        <v>26</v>
      </c>
      <c r="EF29" t="s">
        <v>911</v>
      </c>
      <c r="EG29">
        <v>1005</v>
      </c>
      <c r="EH29">
        <v>13065</v>
      </c>
      <c r="EI29">
        <v>10050</v>
      </c>
      <c r="EJ29">
        <v>3015</v>
      </c>
      <c r="EK29">
        <v>37</v>
      </c>
      <c r="EL29">
        <v>20</v>
      </c>
      <c r="EM29" t="str">
        <f t="shared" si="9"/>
        <v>Top-2</v>
      </c>
      <c r="EP29">
        <v>26</v>
      </c>
      <c r="EQ29" t="s">
        <v>1044</v>
      </c>
      <c r="ER29" t="s">
        <v>86</v>
      </c>
      <c r="ES29" t="s">
        <v>1146</v>
      </c>
      <c r="ET29">
        <v>6</v>
      </c>
      <c r="EU29">
        <v>90</v>
      </c>
      <c r="EV29">
        <v>18</v>
      </c>
      <c r="EW29" s="16">
        <v>44044</v>
      </c>
      <c r="EX29" s="16">
        <v>44044</v>
      </c>
      <c r="EY29">
        <f t="shared" si="7"/>
        <v>1</v>
      </c>
    </row>
    <row r="30" spans="24:155" x14ac:dyDescent="0.3">
      <c r="X30" s="11" t="s">
        <v>175</v>
      </c>
      <c r="Y30">
        <v>47</v>
      </c>
      <c r="Z30">
        <v>3290</v>
      </c>
      <c r="AA30">
        <v>1</v>
      </c>
      <c r="AB30">
        <v>22</v>
      </c>
      <c r="AC30" s="16">
        <v>44104</v>
      </c>
      <c r="AD30" s="16">
        <v>44104</v>
      </c>
      <c r="AE30" t="str">
        <f t="shared" si="2"/>
        <v>Average Buyer</v>
      </c>
      <c r="AF30" t="str">
        <f t="shared" si="3"/>
        <v>One-Time Buyer</v>
      </c>
      <c r="AG30" t="str">
        <f t="shared" si="0"/>
        <v>Female</v>
      </c>
      <c r="AH30" t="str">
        <f t="shared" si="1"/>
        <v>Springs</v>
      </c>
      <c r="AW30" t="s">
        <v>1044</v>
      </c>
      <c r="AX30" t="s">
        <v>1146</v>
      </c>
      <c r="AY30" t="s">
        <v>86</v>
      </c>
      <c r="AZ30" t="str">
        <f t="shared" si="11"/>
        <v>FemaleGender</v>
      </c>
      <c r="BB30">
        <v>27</v>
      </c>
      <c r="BC30" t="s">
        <v>927</v>
      </c>
      <c r="BD30" s="35">
        <v>1101</v>
      </c>
      <c r="BE30" s="14">
        <v>3303</v>
      </c>
      <c r="BF30" s="14">
        <v>6736</v>
      </c>
      <c r="BG30" s="14">
        <v>10039</v>
      </c>
      <c r="BH30">
        <v>27</v>
      </c>
      <c r="BI30" t="str">
        <f t="shared" si="8"/>
        <v>Average Selling Product</v>
      </c>
      <c r="CJ30" t="s">
        <v>1089</v>
      </c>
      <c r="CN30">
        <v>88065565443</v>
      </c>
      <c r="CR30" t="s">
        <v>923</v>
      </c>
      <c r="CW30" t="s">
        <v>70</v>
      </c>
      <c r="DG30" t="s">
        <v>923</v>
      </c>
      <c r="DH30">
        <v>6786</v>
      </c>
      <c r="DI30" s="12">
        <v>1.1707609946465202E-2</v>
      </c>
      <c r="ED30" s="37"/>
      <c r="EE30">
        <v>27</v>
      </c>
      <c r="EF30" t="s">
        <v>912</v>
      </c>
      <c r="EG30">
        <v>941</v>
      </c>
      <c r="EH30">
        <v>14115</v>
      </c>
      <c r="EI30">
        <v>11292</v>
      </c>
      <c r="EJ30">
        <v>2823</v>
      </c>
      <c r="EK30">
        <v>37</v>
      </c>
      <c r="EL30">
        <v>16</v>
      </c>
      <c r="EM30" t="str">
        <f t="shared" si="9"/>
        <v>Top-2</v>
      </c>
      <c r="EP30">
        <v>27</v>
      </c>
      <c r="EQ30" t="s">
        <v>652</v>
      </c>
      <c r="ER30" t="s">
        <v>68</v>
      </c>
      <c r="ES30" t="s">
        <v>1146</v>
      </c>
      <c r="ET30">
        <v>1</v>
      </c>
      <c r="EU30">
        <v>20</v>
      </c>
      <c r="EV30">
        <v>3</v>
      </c>
      <c r="EW30" s="16">
        <v>44085</v>
      </c>
      <c r="EX30" s="16">
        <v>44085</v>
      </c>
      <c r="EY30">
        <f t="shared" si="7"/>
        <v>1</v>
      </c>
    </row>
    <row r="31" spans="24:155" x14ac:dyDescent="0.3">
      <c r="X31" s="11" t="s">
        <v>432</v>
      </c>
      <c r="Y31">
        <v>47</v>
      </c>
      <c r="Z31">
        <v>3290</v>
      </c>
      <c r="AA31">
        <v>1</v>
      </c>
      <c r="AB31">
        <v>22</v>
      </c>
      <c r="AC31" s="16">
        <v>44063</v>
      </c>
      <c r="AD31" s="16">
        <v>44063</v>
      </c>
      <c r="AE31" t="str">
        <f t="shared" si="2"/>
        <v>Average Buyer</v>
      </c>
      <c r="AF31" t="str">
        <f t="shared" si="3"/>
        <v>One-Time Buyer</v>
      </c>
      <c r="AG31" t="str">
        <f t="shared" si="0"/>
        <v>Female</v>
      </c>
      <c r="AH31" t="str">
        <f t="shared" si="1"/>
        <v>Watervliet</v>
      </c>
      <c r="AW31" t="s">
        <v>652</v>
      </c>
      <c r="AX31" t="s">
        <v>1146</v>
      </c>
      <c r="AY31" t="s">
        <v>68</v>
      </c>
      <c r="AZ31" t="str">
        <f t="shared" si="11"/>
        <v>FemaleGender</v>
      </c>
      <c r="BB31">
        <v>28</v>
      </c>
      <c r="BC31" t="s">
        <v>924</v>
      </c>
      <c r="BD31" s="35">
        <v>551</v>
      </c>
      <c r="BE31" s="14">
        <v>1653</v>
      </c>
      <c r="BF31" s="14">
        <v>6612</v>
      </c>
      <c r="BG31" s="14">
        <v>8265</v>
      </c>
      <c r="BH31">
        <v>28</v>
      </c>
      <c r="BI31" t="str">
        <f t="shared" si="8"/>
        <v>Average Selling Product</v>
      </c>
      <c r="CJ31" t="s">
        <v>358</v>
      </c>
      <c r="CN31">
        <v>88065565444</v>
      </c>
      <c r="CR31" t="s">
        <v>919</v>
      </c>
      <c r="CW31" t="s">
        <v>72</v>
      </c>
      <c r="DG31" t="s">
        <v>919</v>
      </c>
      <c r="DH31">
        <v>17640</v>
      </c>
      <c r="DI31" s="12">
        <v>3.0433574927150923E-2</v>
      </c>
      <c r="ED31" s="37"/>
      <c r="EE31">
        <v>28</v>
      </c>
      <c r="EF31" t="s">
        <v>924</v>
      </c>
      <c r="EG31">
        <v>551</v>
      </c>
      <c r="EH31">
        <v>8265</v>
      </c>
      <c r="EI31">
        <v>6612</v>
      </c>
      <c r="EJ31">
        <v>1653</v>
      </c>
      <c r="EK31">
        <v>25</v>
      </c>
      <c r="EL31">
        <v>28</v>
      </c>
      <c r="EM31" t="str">
        <f t="shared" si="9"/>
        <v>Average</v>
      </c>
      <c r="EP31">
        <v>28</v>
      </c>
      <c r="EQ31" t="s">
        <v>735</v>
      </c>
      <c r="ER31" t="s">
        <v>66</v>
      </c>
      <c r="ES31" t="s">
        <v>1146</v>
      </c>
      <c r="ET31">
        <v>5</v>
      </c>
      <c r="EU31">
        <v>90</v>
      </c>
      <c r="EV31">
        <v>15</v>
      </c>
      <c r="EW31" s="16">
        <v>44092</v>
      </c>
      <c r="EX31" s="16">
        <v>44092</v>
      </c>
      <c r="EY31">
        <f t="shared" si="7"/>
        <v>1</v>
      </c>
    </row>
    <row r="32" spans="24:155" x14ac:dyDescent="0.3">
      <c r="X32" s="11" t="s">
        <v>176</v>
      </c>
      <c r="Y32">
        <v>235</v>
      </c>
      <c r="Z32">
        <v>3163</v>
      </c>
      <c r="AA32">
        <v>6</v>
      </c>
      <c r="AB32">
        <v>23</v>
      </c>
      <c r="AC32" s="16">
        <v>44044</v>
      </c>
      <c r="AD32" s="16">
        <v>44094</v>
      </c>
      <c r="AE32" t="str">
        <f t="shared" si="2"/>
        <v>Average Buyer</v>
      </c>
      <c r="AF32" t="str">
        <f t="shared" si="3"/>
        <v>Old Customer</v>
      </c>
      <c r="AG32" t="str">
        <f t="shared" si="0"/>
        <v>Male</v>
      </c>
      <c r="AH32" t="str">
        <f t="shared" si="1"/>
        <v>New York</v>
      </c>
      <c r="AW32" t="s">
        <v>735</v>
      </c>
      <c r="AX32" t="s">
        <v>1146</v>
      </c>
      <c r="AY32" t="s">
        <v>66</v>
      </c>
      <c r="AZ32" t="str">
        <f t="shared" si="11"/>
        <v>FemaleGender</v>
      </c>
      <c r="BB32">
        <v>29</v>
      </c>
      <c r="BC32" t="s">
        <v>923</v>
      </c>
      <c r="BD32" s="35">
        <v>522</v>
      </c>
      <c r="BE32" s="14">
        <v>1566</v>
      </c>
      <c r="BF32" s="14">
        <v>5220</v>
      </c>
      <c r="BG32" s="14">
        <v>6786</v>
      </c>
      <c r="BH32">
        <v>29</v>
      </c>
      <c r="BI32" t="str">
        <f t="shared" si="8"/>
        <v>Average Selling Product</v>
      </c>
      <c r="CJ32" t="s">
        <v>151</v>
      </c>
      <c r="CN32">
        <v>88065565445</v>
      </c>
      <c r="CR32" t="s">
        <v>916</v>
      </c>
      <c r="CW32" t="s">
        <v>74</v>
      </c>
      <c r="DG32" t="s">
        <v>916</v>
      </c>
      <c r="DH32">
        <v>18820</v>
      </c>
      <c r="DI32" s="12">
        <v>3.2469380959692769E-2</v>
      </c>
      <c r="ED32" s="37"/>
      <c r="EE32">
        <v>29</v>
      </c>
      <c r="EF32" t="s">
        <v>921</v>
      </c>
      <c r="EG32">
        <v>675</v>
      </c>
      <c r="EH32">
        <v>13500</v>
      </c>
      <c r="EI32">
        <v>11475</v>
      </c>
      <c r="EJ32">
        <v>2025</v>
      </c>
      <c r="EK32">
        <v>25</v>
      </c>
      <c r="EL32">
        <v>18</v>
      </c>
      <c r="EM32" t="str">
        <f t="shared" si="9"/>
        <v>Top-2</v>
      </c>
      <c r="EP32">
        <v>29</v>
      </c>
      <c r="EQ32" t="s">
        <v>609</v>
      </c>
      <c r="ER32" t="s">
        <v>82</v>
      </c>
      <c r="ES32" t="s">
        <v>1145</v>
      </c>
      <c r="ET32">
        <v>77</v>
      </c>
      <c r="EU32">
        <v>1540</v>
      </c>
      <c r="EV32">
        <v>231</v>
      </c>
      <c r="EW32" s="16">
        <v>44073</v>
      </c>
      <c r="EX32" s="16">
        <v>44073</v>
      </c>
      <c r="EY32">
        <f t="shared" si="7"/>
        <v>1</v>
      </c>
    </row>
    <row r="33" spans="24:155" x14ac:dyDescent="0.3">
      <c r="X33" s="11" t="s">
        <v>1144</v>
      </c>
      <c r="Y33">
        <v>60</v>
      </c>
      <c r="Z33">
        <v>3120</v>
      </c>
      <c r="AA33">
        <v>1</v>
      </c>
      <c r="AB33">
        <v>24</v>
      </c>
      <c r="AC33" s="16">
        <v>44081</v>
      </c>
      <c r="AD33" s="16">
        <v>44081</v>
      </c>
      <c r="AE33" t="str">
        <f t="shared" si="2"/>
        <v>Average Buyer</v>
      </c>
      <c r="AF33" t="str">
        <f t="shared" si="3"/>
        <v>One-Time Buyer</v>
      </c>
      <c r="AG33" t="str">
        <f t="shared" si="0"/>
        <v>Male</v>
      </c>
      <c r="AH33" t="str">
        <f t="shared" si="1"/>
        <v>Little Falls</v>
      </c>
      <c r="AW33" t="s">
        <v>609</v>
      </c>
      <c r="AX33" t="s">
        <v>1145</v>
      </c>
      <c r="AY33" t="s">
        <v>82</v>
      </c>
      <c r="AZ33" t="str">
        <f t="shared" si="11"/>
        <v>MaleGender</v>
      </c>
      <c r="BB33">
        <v>30</v>
      </c>
      <c r="BC33" t="s">
        <v>922</v>
      </c>
      <c r="BD33" s="35">
        <v>503</v>
      </c>
      <c r="BE33" s="14">
        <v>1509</v>
      </c>
      <c r="BF33" s="14">
        <v>4527</v>
      </c>
      <c r="BG33" s="14">
        <v>6036</v>
      </c>
      <c r="BH33">
        <v>31</v>
      </c>
      <c r="BI33" t="str">
        <f t="shared" si="8"/>
        <v>Average Selling Product</v>
      </c>
      <c r="CJ33" t="s">
        <v>366</v>
      </c>
      <c r="CN33">
        <v>88065565446</v>
      </c>
      <c r="CR33" t="s">
        <v>910</v>
      </c>
      <c r="CW33" t="s">
        <v>80</v>
      </c>
      <c r="DG33" t="s">
        <v>910</v>
      </c>
      <c r="DH33">
        <v>5976</v>
      </c>
      <c r="DI33" s="12">
        <v>1.0310149873279701E-2</v>
      </c>
      <c r="ED33" s="37"/>
      <c r="EE33">
        <v>30</v>
      </c>
      <c r="EF33" t="s">
        <v>923</v>
      </c>
      <c r="EG33">
        <v>522</v>
      </c>
      <c r="EH33">
        <v>6786</v>
      </c>
      <c r="EI33">
        <v>5220</v>
      </c>
      <c r="EJ33">
        <v>1566</v>
      </c>
      <c r="EK33">
        <v>25</v>
      </c>
      <c r="EL33">
        <v>29</v>
      </c>
      <c r="EM33" t="str">
        <f t="shared" si="9"/>
        <v>Average</v>
      </c>
      <c r="EP33">
        <v>30</v>
      </c>
      <c r="EQ33" t="s">
        <v>386</v>
      </c>
      <c r="ER33" t="s">
        <v>59</v>
      </c>
      <c r="ES33" t="s">
        <v>1145</v>
      </c>
      <c r="ET33">
        <v>15</v>
      </c>
      <c r="EU33">
        <v>270</v>
      </c>
      <c r="EV33">
        <v>45</v>
      </c>
      <c r="EW33" s="16">
        <v>44048</v>
      </c>
      <c r="EX33" s="16">
        <v>44048</v>
      </c>
      <c r="EY33">
        <f t="shared" si="7"/>
        <v>1</v>
      </c>
    </row>
    <row r="34" spans="24:155" x14ac:dyDescent="0.3">
      <c r="X34" s="11" t="s">
        <v>242</v>
      </c>
      <c r="Y34">
        <v>60</v>
      </c>
      <c r="Z34">
        <v>3120</v>
      </c>
      <c r="AA34">
        <v>1</v>
      </c>
      <c r="AB34">
        <v>24</v>
      </c>
      <c r="AC34" s="16">
        <v>44079</v>
      </c>
      <c r="AD34" s="16">
        <v>44079</v>
      </c>
      <c r="AE34" t="str">
        <f t="shared" si="2"/>
        <v>Average Buyer</v>
      </c>
      <c r="AF34" t="str">
        <f t="shared" si="3"/>
        <v>One-Time Buyer</v>
      </c>
      <c r="AG34" t="str">
        <f t="shared" si="0"/>
        <v>Male</v>
      </c>
      <c r="AH34" t="str">
        <f t="shared" si="1"/>
        <v>Johnstown</v>
      </c>
      <c r="AW34" t="s">
        <v>386</v>
      </c>
      <c r="AX34" t="s">
        <v>1145</v>
      </c>
      <c r="AY34" t="s">
        <v>59</v>
      </c>
      <c r="AZ34" t="str">
        <f t="shared" si="11"/>
        <v>MaleGender</v>
      </c>
      <c r="BB34">
        <v>31</v>
      </c>
      <c r="BC34" t="s">
        <v>910</v>
      </c>
      <c r="BD34" s="35">
        <v>996</v>
      </c>
      <c r="BE34" s="14">
        <v>2988</v>
      </c>
      <c r="BF34" s="14">
        <v>2988</v>
      </c>
      <c r="BG34" s="14">
        <v>5976</v>
      </c>
      <c r="BH34">
        <v>32</v>
      </c>
      <c r="BI34" t="str">
        <f t="shared" si="8"/>
        <v>Average Selling Product</v>
      </c>
      <c r="CJ34" t="s">
        <v>373</v>
      </c>
      <c r="CN34">
        <v>88065565447</v>
      </c>
      <c r="CR34" t="s">
        <v>925</v>
      </c>
      <c r="CW34" t="s">
        <v>78</v>
      </c>
      <c r="DG34" t="s">
        <v>925</v>
      </c>
      <c r="DH34">
        <v>15554</v>
      </c>
      <c r="DI34" s="12">
        <v>2.6834683923860854E-2</v>
      </c>
      <c r="ED34" s="37"/>
      <c r="EE34">
        <v>31</v>
      </c>
      <c r="EF34" t="s">
        <v>922</v>
      </c>
      <c r="EG34">
        <v>503</v>
      </c>
      <c r="EH34">
        <v>6036</v>
      </c>
      <c r="EI34">
        <v>4527</v>
      </c>
      <c r="EJ34">
        <v>1509</v>
      </c>
      <c r="EK34">
        <v>25</v>
      </c>
      <c r="EL34">
        <v>31</v>
      </c>
      <c r="EM34" t="str">
        <f t="shared" si="9"/>
        <v>Under-Performed</v>
      </c>
      <c r="EP34">
        <v>31</v>
      </c>
      <c r="EQ34" t="s">
        <v>535</v>
      </c>
      <c r="ER34" t="s">
        <v>12</v>
      </c>
      <c r="ES34" t="s">
        <v>1145</v>
      </c>
      <c r="ET34">
        <v>60</v>
      </c>
      <c r="EU34">
        <v>1080</v>
      </c>
      <c r="EV34">
        <v>180</v>
      </c>
      <c r="EW34" s="16">
        <v>44063</v>
      </c>
      <c r="EX34" s="16">
        <v>44063</v>
      </c>
      <c r="EY34">
        <f t="shared" si="7"/>
        <v>1</v>
      </c>
    </row>
    <row r="35" spans="24:155" x14ac:dyDescent="0.3">
      <c r="X35" s="11" t="s">
        <v>56</v>
      </c>
      <c r="Y35">
        <v>211</v>
      </c>
      <c r="Z35">
        <v>3058</v>
      </c>
      <c r="AA35">
        <v>4</v>
      </c>
      <c r="AB35">
        <v>25</v>
      </c>
      <c r="AC35" s="16">
        <v>44048</v>
      </c>
      <c r="AD35" s="16">
        <v>44104</v>
      </c>
      <c r="AE35" t="str">
        <f t="shared" si="2"/>
        <v>Average Buyer</v>
      </c>
      <c r="AF35" t="str">
        <f t="shared" si="3"/>
        <v>Old Customer</v>
      </c>
      <c r="AG35" t="str">
        <f t="shared" si="0"/>
        <v>Female</v>
      </c>
      <c r="AH35" t="str">
        <f t="shared" si="1"/>
        <v xml:space="preserve">Hornell </v>
      </c>
      <c r="AW35" t="s">
        <v>535</v>
      </c>
      <c r="AX35" t="s">
        <v>1145</v>
      </c>
      <c r="AY35" t="s">
        <v>12</v>
      </c>
      <c r="AZ35" t="str">
        <f t="shared" si="11"/>
        <v>MaleGender</v>
      </c>
      <c r="BB35">
        <v>32</v>
      </c>
      <c r="BC35" t="s">
        <v>928</v>
      </c>
      <c r="BD35" s="35">
        <v>1155</v>
      </c>
      <c r="BE35" s="14">
        <v>3465</v>
      </c>
      <c r="BF35" s="14">
        <v>2780</v>
      </c>
      <c r="BG35" s="14">
        <v>6245</v>
      </c>
      <c r="BH35">
        <v>30</v>
      </c>
      <c r="BI35" t="str">
        <f t="shared" si="8"/>
        <v>Average Selling Product</v>
      </c>
      <c r="CJ35" t="s">
        <v>662</v>
      </c>
      <c r="CN35">
        <v>88065565448</v>
      </c>
      <c r="CR35" t="s">
        <v>917</v>
      </c>
      <c r="CW35" t="s">
        <v>76</v>
      </c>
      <c r="DG35" t="s">
        <v>917</v>
      </c>
      <c r="DH35">
        <v>12648</v>
      </c>
      <c r="DI35" s="12">
        <v>2.1821080253889166E-2</v>
      </c>
      <c r="ED35" s="37"/>
      <c r="EE35">
        <v>32</v>
      </c>
      <c r="EF35" t="s">
        <v>929</v>
      </c>
      <c r="EG35">
        <v>628</v>
      </c>
      <c r="EH35">
        <v>11304</v>
      </c>
      <c r="EI35">
        <v>9420</v>
      </c>
      <c r="EJ35">
        <v>1884</v>
      </c>
      <c r="EK35">
        <v>25</v>
      </c>
      <c r="EL35">
        <v>23</v>
      </c>
      <c r="EM35" t="str">
        <f t="shared" si="9"/>
        <v>Average</v>
      </c>
      <c r="EP35">
        <v>32</v>
      </c>
      <c r="EQ35" t="s">
        <v>767</v>
      </c>
      <c r="ER35" t="s">
        <v>11</v>
      </c>
      <c r="ES35" t="s">
        <v>1145</v>
      </c>
      <c r="ET35">
        <v>7</v>
      </c>
      <c r="EU35">
        <v>91</v>
      </c>
      <c r="EV35">
        <v>21</v>
      </c>
      <c r="EW35" s="16">
        <v>44061</v>
      </c>
      <c r="EX35" s="16">
        <v>44061</v>
      </c>
      <c r="EY35">
        <f t="shared" si="7"/>
        <v>1</v>
      </c>
    </row>
    <row r="36" spans="24:155" x14ac:dyDescent="0.3">
      <c r="X36" s="11" t="s">
        <v>288</v>
      </c>
      <c r="Y36">
        <v>89</v>
      </c>
      <c r="Z36">
        <v>2670</v>
      </c>
      <c r="AA36">
        <v>1</v>
      </c>
      <c r="AB36">
        <v>26</v>
      </c>
      <c r="AC36" s="16">
        <v>44053</v>
      </c>
      <c r="AD36" s="16">
        <v>44053</v>
      </c>
      <c r="AE36" t="str">
        <f t="shared" si="2"/>
        <v>Average Buyer</v>
      </c>
      <c r="AF36" t="str">
        <f t="shared" si="3"/>
        <v>One-Time Buyer</v>
      </c>
      <c r="AG36" t="str">
        <f t="shared" si="0"/>
        <v>Female</v>
      </c>
      <c r="AH36" t="str">
        <f t="shared" si="1"/>
        <v>Long Beach</v>
      </c>
      <c r="AW36" t="s">
        <v>767</v>
      </c>
      <c r="AX36" t="s">
        <v>1145</v>
      </c>
      <c r="AY36" t="s">
        <v>11</v>
      </c>
      <c r="AZ36" t="str">
        <f t="shared" si="11"/>
        <v>MaleGender</v>
      </c>
      <c r="BD36"/>
      <c r="BE36"/>
      <c r="BF36"/>
      <c r="BG36"/>
      <c r="BH36"/>
      <c r="BI36"/>
      <c r="CJ36" t="s">
        <v>840</v>
      </c>
      <c r="CN36">
        <v>88065565449</v>
      </c>
      <c r="CW36" t="s">
        <v>82</v>
      </c>
      <c r="ED36" s="37"/>
      <c r="EP36">
        <v>33</v>
      </c>
      <c r="EQ36" t="s">
        <v>772</v>
      </c>
      <c r="ER36" t="s">
        <v>59</v>
      </c>
      <c r="ES36" t="s">
        <v>1146</v>
      </c>
      <c r="ET36">
        <v>2</v>
      </c>
      <c r="EU36">
        <v>40</v>
      </c>
      <c r="EV36">
        <v>6</v>
      </c>
      <c r="EW36" s="16">
        <v>44066</v>
      </c>
      <c r="EX36" s="16">
        <v>44066</v>
      </c>
      <c r="EY36">
        <f t="shared" si="7"/>
        <v>1</v>
      </c>
    </row>
    <row r="37" spans="24:155" x14ac:dyDescent="0.3">
      <c r="X37" s="11" t="s">
        <v>626</v>
      </c>
      <c r="Y37">
        <v>89</v>
      </c>
      <c r="Z37">
        <v>2670</v>
      </c>
      <c r="AA37">
        <v>1</v>
      </c>
      <c r="AB37">
        <v>26</v>
      </c>
      <c r="AC37" s="16">
        <v>44062</v>
      </c>
      <c r="AD37" s="16">
        <v>44062</v>
      </c>
      <c r="AE37" t="str">
        <f t="shared" si="2"/>
        <v>Average Buyer</v>
      </c>
      <c r="AF37" t="str">
        <f t="shared" si="3"/>
        <v>One-Time Buyer</v>
      </c>
      <c r="AG37" t="str">
        <f t="shared" si="0"/>
        <v>Male</v>
      </c>
      <c r="AH37" t="str">
        <f t="shared" si="1"/>
        <v>New York</v>
      </c>
      <c r="AW37" t="s">
        <v>772</v>
      </c>
      <c r="AX37" t="s">
        <v>1146</v>
      </c>
      <c r="AY37" t="s">
        <v>59</v>
      </c>
      <c r="AZ37" t="str">
        <f t="shared" si="11"/>
        <v>FemaleGender</v>
      </c>
      <c r="CJ37" t="s">
        <v>829</v>
      </c>
      <c r="CN37">
        <v>88065565450</v>
      </c>
      <c r="CW37" t="s">
        <v>86</v>
      </c>
      <c r="ED37" s="37"/>
      <c r="EP37">
        <v>34</v>
      </c>
      <c r="EQ37" t="s">
        <v>1008</v>
      </c>
      <c r="ER37" t="s">
        <v>72</v>
      </c>
      <c r="ES37" t="s">
        <v>1146</v>
      </c>
      <c r="ET37">
        <v>5</v>
      </c>
      <c r="EU37">
        <v>100</v>
      </c>
      <c r="EV37">
        <v>15</v>
      </c>
      <c r="EW37" s="16">
        <v>44071</v>
      </c>
      <c r="EX37" s="16">
        <v>44071</v>
      </c>
      <c r="EY37">
        <f t="shared" si="7"/>
        <v>1</v>
      </c>
    </row>
    <row r="38" spans="24:155" x14ac:dyDescent="0.3">
      <c r="X38" s="11" t="s">
        <v>108</v>
      </c>
      <c r="Y38">
        <v>89</v>
      </c>
      <c r="Z38">
        <v>2670</v>
      </c>
      <c r="AA38">
        <v>1</v>
      </c>
      <c r="AB38">
        <v>26</v>
      </c>
      <c r="AC38" s="16">
        <v>44048</v>
      </c>
      <c r="AD38" s="16">
        <v>44048</v>
      </c>
      <c r="AE38" t="str">
        <f t="shared" si="2"/>
        <v>Average Buyer</v>
      </c>
      <c r="AF38" t="str">
        <f t="shared" si="3"/>
        <v>One-Time Buyer</v>
      </c>
      <c r="AG38" t="str">
        <f t="shared" si="0"/>
        <v>Male</v>
      </c>
      <c r="AH38" t="str">
        <f t="shared" si="1"/>
        <v>Glen Cove</v>
      </c>
      <c r="AW38" t="s">
        <v>1008</v>
      </c>
      <c r="AX38" t="s">
        <v>1146</v>
      </c>
      <c r="AY38" t="s">
        <v>72</v>
      </c>
      <c r="AZ38" t="str">
        <f t="shared" si="11"/>
        <v>FemaleGender</v>
      </c>
      <c r="CJ38" t="s">
        <v>745</v>
      </c>
      <c r="CN38">
        <v>88065565451</v>
      </c>
      <c r="CW38" t="s">
        <v>84</v>
      </c>
      <c r="ED38" s="37"/>
      <c r="EP38">
        <v>35</v>
      </c>
      <c r="EQ38" t="s">
        <v>471</v>
      </c>
      <c r="ER38" t="s">
        <v>60</v>
      </c>
      <c r="ES38" t="s">
        <v>1146</v>
      </c>
      <c r="ET38">
        <v>11</v>
      </c>
      <c r="EU38">
        <v>220</v>
      </c>
      <c r="EV38">
        <v>33</v>
      </c>
      <c r="EW38" s="16">
        <v>44102</v>
      </c>
      <c r="EX38" s="16">
        <v>44102</v>
      </c>
      <c r="EY38">
        <f t="shared" si="7"/>
        <v>1</v>
      </c>
    </row>
    <row r="39" spans="24:155" x14ac:dyDescent="0.3">
      <c r="X39" s="11" t="s">
        <v>183</v>
      </c>
      <c r="Y39">
        <v>216</v>
      </c>
      <c r="Z39">
        <v>2625</v>
      </c>
      <c r="AA39">
        <v>6</v>
      </c>
      <c r="AB39">
        <v>27</v>
      </c>
      <c r="AC39" s="16">
        <v>44048</v>
      </c>
      <c r="AD39" s="16">
        <v>44102</v>
      </c>
      <c r="AE39" t="str">
        <f t="shared" si="2"/>
        <v>Average Buyer</v>
      </c>
      <c r="AF39" t="str">
        <f t="shared" si="3"/>
        <v>Old Customer</v>
      </c>
      <c r="AG39" t="str">
        <f t="shared" si="0"/>
        <v>Male</v>
      </c>
      <c r="AH39" t="str">
        <f t="shared" si="1"/>
        <v>Hempstead</v>
      </c>
      <c r="AW39" t="s">
        <v>471</v>
      </c>
      <c r="AX39" t="s">
        <v>1146</v>
      </c>
      <c r="AY39" t="s">
        <v>60</v>
      </c>
      <c r="AZ39" t="str">
        <f t="shared" si="11"/>
        <v>FemaleGender</v>
      </c>
      <c r="CJ39" t="s">
        <v>242</v>
      </c>
      <c r="CN39">
        <v>88065565452</v>
      </c>
      <c r="CW39" t="s">
        <v>88</v>
      </c>
      <c r="ED39" s="37"/>
      <c r="EP39">
        <v>36</v>
      </c>
      <c r="EQ39" t="s">
        <v>338</v>
      </c>
      <c r="ER39" t="s">
        <v>74</v>
      </c>
      <c r="ES39" t="s">
        <v>1146</v>
      </c>
      <c r="ET39">
        <v>95</v>
      </c>
      <c r="EU39">
        <v>1900</v>
      </c>
      <c r="EV39">
        <v>285</v>
      </c>
      <c r="EW39" s="16">
        <v>44072</v>
      </c>
      <c r="EX39" s="16">
        <v>44072</v>
      </c>
      <c r="EY39">
        <f t="shared" si="7"/>
        <v>2</v>
      </c>
    </row>
    <row r="40" spans="24:155" x14ac:dyDescent="0.3">
      <c r="X40" s="11" t="s">
        <v>177</v>
      </c>
      <c r="Y40">
        <v>182</v>
      </c>
      <c r="Z40">
        <v>2582</v>
      </c>
      <c r="AA40">
        <v>6</v>
      </c>
      <c r="AB40">
        <v>28</v>
      </c>
      <c r="AC40" s="16">
        <v>44045</v>
      </c>
      <c r="AD40" s="16">
        <v>44095</v>
      </c>
      <c r="AE40" t="str">
        <f t="shared" si="2"/>
        <v>Average Buyer</v>
      </c>
      <c r="AF40" t="str">
        <f t="shared" si="3"/>
        <v>Old Customer</v>
      </c>
      <c r="AG40" t="str">
        <f t="shared" si="0"/>
        <v>Male</v>
      </c>
      <c r="AH40" t="str">
        <f t="shared" si="1"/>
        <v>Syracuse</v>
      </c>
      <c r="AW40" t="s">
        <v>338</v>
      </c>
      <c r="AX40" t="s">
        <v>1146</v>
      </c>
      <c r="AY40" t="s">
        <v>74</v>
      </c>
      <c r="AZ40" t="str">
        <f t="shared" si="11"/>
        <v>FemaleGender</v>
      </c>
      <c r="CJ40" t="s">
        <v>481</v>
      </c>
      <c r="CN40">
        <v>88065565453</v>
      </c>
      <c r="CW40" t="s">
        <v>90</v>
      </c>
      <c r="ED40" s="37"/>
      <c r="EP40">
        <v>37</v>
      </c>
      <c r="EQ40" t="s">
        <v>447</v>
      </c>
      <c r="ER40" t="s">
        <v>18</v>
      </c>
      <c r="ES40" t="s">
        <v>1146</v>
      </c>
      <c r="ET40">
        <v>77</v>
      </c>
      <c r="EU40">
        <v>4004</v>
      </c>
      <c r="EV40">
        <v>231</v>
      </c>
      <c r="EW40" s="16">
        <v>44078</v>
      </c>
      <c r="EX40" s="16">
        <v>44078</v>
      </c>
      <c r="EY40">
        <f t="shared" si="7"/>
        <v>1</v>
      </c>
    </row>
    <row r="41" spans="24:155" x14ac:dyDescent="0.3">
      <c r="X41" s="11" t="s">
        <v>348</v>
      </c>
      <c r="Y41">
        <v>85</v>
      </c>
      <c r="Z41">
        <v>2550</v>
      </c>
      <c r="AA41">
        <v>2</v>
      </c>
      <c r="AB41">
        <v>29</v>
      </c>
      <c r="AC41" s="16">
        <v>44082</v>
      </c>
      <c r="AD41" s="16">
        <v>44082</v>
      </c>
      <c r="AE41" t="str">
        <f t="shared" si="2"/>
        <v>Average Buyer</v>
      </c>
      <c r="AF41" t="str">
        <f t="shared" si="3"/>
        <v>One-Time Buyer</v>
      </c>
      <c r="AG41" t="str">
        <f t="shared" si="0"/>
        <v>Male</v>
      </c>
      <c r="AH41" t="str">
        <f t="shared" si="1"/>
        <v>Watervliet</v>
      </c>
      <c r="AW41" t="s">
        <v>447</v>
      </c>
      <c r="AX41" t="s">
        <v>1146</v>
      </c>
      <c r="AY41" t="s">
        <v>18</v>
      </c>
      <c r="AZ41" t="str">
        <f t="shared" si="11"/>
        <v>FemaleGender</v>
      </c>
      <c r="CJ41" t="s">
        <v>790</v>
      </c>
      <c r="CN41">
        <v>88065565454</v>
      </c>
      <c r="CW41" t="s">
        <v>92</v>
      </c>
      <c r="ED41" s="37"/>
      <c r="EP41">
        <v>38</v>
      </c>
      <c r="EQ41" t="s">
        <v>375</v>
      </c>
      <c r="ER41" t="s">
        <v>16</v>
      </c>
      <c r="ES41" t="s">
        <v>1146</v>
      </c>
      <c r="ET41">
        <v>77</v>
      </c>
      <c r="EU41">
        <v>1155</v>
      </c>
      <c r="EV41">
        <v>231</v>
      </c>
      <c r="EW41" s="16">
        <v>44098</v>
      </c>
      <c r="EX41" s="16">
        <v>44098</v>
      </c>
      <c r="EY41">
        <f t="shared" si="7"/>
        <v>1</v>
      </c>
    </row>
    <row r="42" spans="24:155" x14ac:dyDescent="0.3">
      <c r="X42" s="11" t="s">
        <v>328</v>
      </c>
      <c r="Y42">
        <v>85</v>
      </c>
      <c r="Z42">
        <v>2550</v>
      </c>
      <c r="AA42">
        <v>2</v>
      </c>
      <c r="AB42">
        <v>29</v>
      </c>
      <c r="AC42" s="16">
        <v>44062</v>
      </c>
      <c r="AD42" s="16">
        <v>44062</v>
      </c>
      <c r="AE42" t="str">
        <f t="shared" si="2"/>
        <v>Average Buyer</v>
      </c>
      <c r="AF42" t="str">
        <f t="shared" si="3"/>
        <v>One-Time Buyer</v>
      </c>
      <c r="AG42" t="str">
        <f t="shared" si="0"/>
        <v>Female</v>
      </c>
      <c r="AH42" t="str">
        <f t="shared" si="1"/>
        <v>Little Falls</v>
      </c>
      <c r="AW42" t="s">
        <v>375</v>
      </c>
      <c r="AX42" t="s">
        <v>1146</v>
      </c>
      <c r="AY42" t="s">
        <v>16</v>
      </c>
      <c r="AZ42" t="str">
        <f t="shared" si="11"/>
        <v>FemaleGender</v>
      </c>
      <c r="CJ42" t="s">
        <v>797</v>
      </c>
      <c r="CN42">
        <v>88065565455</v>
      </c>
      <c r="CW42" t="s">
        <v>94</v>
      </c>
      <c r="ED42" s="37"/>
      <c r="EP42">
        <v>39</v>
      </c>
      <c r="EQ42" t="s">
        <v>57</v>
      </c>
      <c r="ER42" t="s">
        <v>12</v>
      </c>
      <c r="ES42" t="s">
        <v>1146</v>
      </c>
      <c r="ET42">
        <v>219</v>
      </c>
      <c r="EU42">
        <v>3579</v>
      </c>
      <c r="EV42">
        <v>657</v>
      </c>
      <c r="EW42" s="16">
        <v>44044</v>
      </c>
      <c r="EX42" s="16">
        <v>44067</v>
      </c>
      <c r="EY42">
        <f t="shared" si="7"/>
        <v>4</v>
      </c>
    </row>
    <row r="43" spans="24:155" x14ac:dyDescent="0.3">
      <c r="X43" s="11" t="s">
        <v>186</v>
      </c>
      <c r="Y43">
        <v>182</v>
      </c>
      <c r="Z43">
        <v>2444</v>
      </c>
      <c r="AA43">
        <v>6</v>
      </c>
      <c r="AB43">
        <v>30</v>
      </c>
      <c r="AC43" s="16">
        <v>44051</v>
      </c>
      <c r="AD43" s="16">
        <v>44104</v>
      </c>
      <c r="AE43" t="str">
        <f t="shared" si="2"/>
        <v>Average Buyer</v>
      </c>
      <c r="AF43" t="str">
        <f t="shared" si="3"/>
        <v>Old Customer</v>
      </c>
      <c r="AG43" t="str">
        <f t="shared" si="0"/>
        <v>Female</v>
      </c>
      <c r="AH43" t="str">
        <f t="shared" si="1"/>
        <v>Babylon</v>
      </c>
      <c r="AW43" t="s">
        <v>57</v>
      </c>
      <c r="AX43" t="s">
        <v>1146</v>
      </c>
      <c r="AY43" t="s">
        <v>12</v>
      </c>
      <c r="AZ43" t="str">
        <f t="shared" si="11"/>
        <v>FemaleGender</v>
      </c>
      <c r="CJ43" t="s">
        <v>364</v>
      </c>
      <c r="CN43">
        <v>88065565456</v>
      </c>
      <c r="CW43" t="s">
        <v>96</v>
      </c>
      <c r="ED43" s="37"/>
      <c r="EP43">
        <v>40</v>
      </c>
      <c r="EQ43" t="s">
        <v>256</v>
      </c>
      <c r="ER43" t="s">
        <v>78</v>
      </c>
      <c r="ES43" t="s">
        <v>1146</v>
      </c>
      <c r="ET43">
        <v>47</v>
      </c>
      <c r="EU43">
        <v>752</v>
      </c>
      <c r="EV43">
        <v>141</v>
      </c>
      <c r="EW43" s="16">
        <v>44093</v>
      </c>
      <c r="EX43" s="16">
        <v>44093</v>
      </c>
      <c r="EY43">
        <f t="shared" si="7"/>
        <v>1</v>
      </c>
    </row>
    <row r="44" spans="24:155" x14ac:dyDescent="0.3">
      <c r="X44" s="11" t="s">
        <v>504</v>
      </c>
      <c r="Y44">
        <v>47</v>
      </c>
      <c r="Z44">
        <v>2444</v>
      </c>
      <c r="AA44">
        <v>1</v>
      </c>
      <c r="AB44">
        <v>30</v>
      </c>
      <c r="AC44" s="16">
        <v>44063</v>
      </c>
      <c r="AD44" s="16">
        <v>44063</v>
      </c>
      <c r="AE44" t="str">
        <f t="shared" si="2"/>
        <v>Average Buyer</v>
      </c>
      <c r="AF44" t="str">
        <f t="shared" si="3"/>
        <v>One-Time Buyer</v>
      </c>
      <c r="AG44" t="str">
        <f t="shared" si="0"/>
        <v>Female</v>
      </c>
      <c r="AH44" t="str">
        <f t="shared" si="1"/>
        <v>Peekskill</v>
      </c>
      <c r="AW44" t="s">
        <v>256</v>
      </c>
      <c r="AX44" t="s">
        <v>1146</v>
      </c>
      <c r="AY44" t="s">
        <v>78</v>
      </c>
      <c r="AZ44" t="str">
        <f t="shared" si="11"/>
        <v>FemaleGender</v>
      </c>
      <c r="CJ44" t="s">
        <v>275</v>
      </c>
      <c r="CN44">
        <v>88065565457</v>
      </c>
      <c r="ED44" s="37"/>
      <c r="EP44">
        <v>41</v>
      </c>
      <c r="EQ44" t="s">
        <v>585</v>
      </c>
      <c r="ER44" t="s">
        <v>18</v>
      </c>
      <c r="ES44" t="s">
        <v>1146</v>
      </c>
      <c r="ET44">
        <v>47</v>
      </c>
      <c r="EU44">
        <v>658</v>
      </c>
      <c r="EV44">
        <v>141</v>
      </c>
      <c r="EW44" s="16">
        <v>44052</v>
      </c>
      <c r="EX44" s="16">
        <v>44052</v>
      </c>
      <c r="EY44">
        <f t="shared" si="7"/>
        <v>1</v>
      </c>
    </row>
    <row r="45" spans="24:155" x14ac:dyDescent="0.3">
      <c r="X45" s="11" t="s">
        <v>208</v>
      </c>
      <c r="Y45">
        <v>77</v>
      </c>
      <c r="Z45">
        <v>2310</v>
      </c>
      <c r="AA45">
        <v>1</v>
      </c>
      <c r="AB45">
        <v>31</v>
      </c>
      <c r="AC45" s="16">
        <v>44045</v>
      </c>
      <c r="AD45" s="16">
        <v>44045</v>
      </c>
      <c r="AE45" t="str">
        <f t="shared" si="2"/>
        <v>Average Buyer</v>
      </c>
      <c r="AF45" t="str">
        <f t="shared" si="3"/>
        <v>One-Time Buyer</v>
      </c>
      <c r="AG45" t="str">
        <f t="shared" si="0"/>
        <v>Female</v>
      </c>
      <c r="AH45" t="str">
        <f t="shared" si="1"/>
        <v>Salamanca</v>
      </c>
      <c r="AW45" t="s">
        <v>585</v>
      </c>
      <c r="AX45" t="s">
        <v>1146</v>
      </c>
      <c r="AY45" t="s">
        <v>18</v>
      </c>
      <c r="AZ45" t="str">
        <f t="shared" si="11"/>
        <v>FemaleGender</v>
      </c>
      <c r="CJ45" t="s">
        <v>1023</v>
      </c>
      <c r="CN45">
        <v>88065565458</v>
      </c>
      <c r="ED45" s="37"/>
      <c r="EP45">
        <v>42</v>
      </c>
      <c r="EQ45" t="s">
        <v>321</v>
      </c>
      <c r="ER45" t="s">
        <v>8</v>
      </c>
      <c r="ES45" t="s">
        <v>1146</v>
      </c>
      <c r="ET45">
        <v>87</v>
      </c>
      <c r="EU45">
        <v>870</v>
      </c>
      <c r="EV45">
        <v>261</v>
      </c>
      <c r="EW45" s="16">
        <v>44055</v>
      </c>
      <c r="EX45" s="16">
        <v>44055</v>
      </c>
      <c r="EY45">
        <f t="shared" si="7"/>
        <v>2</v>
      </c>
    </row>
    <row r="46" spans="24:155" x14ac:dyDescent="0.3">
      <c r="X46" s="11" t="s">
        <v>465</v>
      </c>
      <c r="Y46">
        <v>77</v>
      </c>
      <c r="Z46">
        <v>2310</v>
      </c>
      <c r="AA46">
        <v>1</v>
      </c>
      <c r="AB46">
        <v>31</v>
      </c>
      <c r="AC46" s="16">
        <v>44096</v>
      </c>
      <c r="AD46" s="16">
        <v>44096</v>
      </c>
      <c r="AE46" t="str">
        <f t="shared" si="2"/>
        <v>Average Buyer</v>
      </c>
      <c r="AF46" t="str">
        <f t="shared" si="3"/>
        <v>One-Time Buyer</v>
      </c>
      <c r="AG46" t="str">
        <f t="shared" si="0"/>
        <v>Female</v>
      </c>
      <c r="AH46" t="str">
        <f t="shared" si="1"/>
        <v>Olean</v>
      </c>
      <c r="AW46" t="s">
        <v>321</v>
      </c>
      <c r="AX46" t="s">
        <v>1146</v>
      </c>
      <c r="AY46" t="s">
        <v>8</v>
      </c>
      <c r="AZ46" t="str">
        <f t="shared" si="11"/>
        <v>FemaleGender</v>
      </c>
      <c r="CJ46" t="s">
        <v>37</v>
      </c>
      <c r="CN46">
        <v>88065565459</v>
      </c>
      <c r="ED46" s="37"/>
      <c r="EP46">
        <v>43</v>
      </c>
      <c r="EQ46" t="s">
        <v>553</v>
      </c>
      <c r="ER46" t="s">
        <v>15</v>
      </c>
      <c r="ES46" t="s">
        <v>1145</v>
      </c>
      <c r="ET46">
        <v>60</v>
      </c>
      <c r="EU46">
        <v>600</v>
      </c>
      <c r="EV46">
        <v>180</v>
      </c>
      <c r="EW46" s="16">
        <v>44082</v>
      </c>
      <c r="EX46" s="16">
        <v>44082</v>
      </c>
      <c r="EY46">
        <f t="shared" si="7"/>
        <v>1</v>
      </c>
    </row>
    <row r="47" spans="24:155" x14ac:dyDescent="0.3">
      <c r="X47" s="11" t="s">
        <v>178</v>
      </c>
      <c r="Y47">
        <v>175</v>
      </c>
      <c r="Z47">
        <v>2298</v>
      </c>
      <c r="AA47">
        <v>6</v>
      </c>
      <c r="AB47">
        <v>32</v>
      </c>
      <c r="AC47" s="16">
        <v>44046</v>
      </c>
      <c r="AD47" s="16">
        <v>44096</v>
      </c>
      <c r="AE47" t="str">
        <f t="shared" si="2"/>
        <v>Average Buyer</v>
      </c>
      <c r="AF47" t="str">
        <f t="shared" si="3"/>
        <v>Old Customer</v>
      </c>
      <c r="AG47" t="str">
        <f t="shared" si="0"/>
        <v>Female</v>
      </c>
      <c r="AH47" t="str">
        <f t="shared" si="1"/>
        <v>Kingston</v>
      </c>
      <c r="AW47" t="s">
        <v>553</v>
      </c>
      <c r="AX47" t="s">
        <v>1145</v>
      </c>
      <c r="AY47" t="s">
        <v>15</v>
      </c>
      <c r="AZ47" t="str">
        <f t="shared" si="11"/>
        <v>MaleGender</v>
      </c>
      <c r="CJ47" t="s">
        <v>574</v>
      </c>
      <c r="CN47">
        <v>88065565460</v>
      </c>
      <c r="ED47" s="37"/>
      <c r="EP47">
        <v>44</v>
      </c>
      <c r="EQ47" t="s">
        <v>1051</v>
      </c>
      <c r="ER47" t="s">
        <v>20</v>
      </c>
      <c r="ES47" t="s">
        <v>1145</v>
      </c>
      <c r="ET47">
        <v>6</v>
      </c>
      <c r="EU47">
        <v>36</v>
      </c>
      <c r="EV47">
        <v>18</v>
      </c>
      <c r="EW47" s="16">
        <v>44054</v>
      </c>
      <c r="EX47" s="16">
        <v>44054</v>
      </c>
      <c r="EY47">
        <f t="shared" si="7"/>
        <v>1</v>
      </c>
    </row>
    <row r="48" spans="24:155" x14ac:dyDescent="0.3">
      <c r="X48" s="11" t="s">
        <v>41</v>
      </c>
      <c r="Y48">
        <v>211</v>
      </c>
      <c r="Z48">
        <v>2244</v>
      </c>
      <c r="AA48">
        <v>4</v>
      </c>
      <c r="AB48">
        <v>33</v>
      </c>
      <c r="AC48" s="16">
        <v>44044</v>
      </c>
      <c r="AD48" s="16">
        <v>44095</v>
      </c>
      <c r="AE48" t="str">
        <f t="shared" si="2"/>
        <v>Average Buyer</v>
      </c>
      <c r="AF48" t="str">
        <f t="shared" si="3"/>
        <v>Old Customer</v>
      </c>
      <c r="AG48" t="str">
        <f t="shared" si="0"/>
        <v>Female</v>
      </c>
      <c r="AH48" t="str">
        <f t="shared" si="1"/>
        <v>Auburn</v>
      </c>
      <c r="AW48" t="s">
        <v>1051</v>
      </c>
      <c r="AX48" t="s">
        <v>1145</v>
      </c>
      <c r="AY48" t="s">
        <v>20</v>
      </c>
      <c r="AZ48" t="str">
        <f t="shared" si="11"/>
        <v>MaleGender</v>
      </c>
      <c r="CJ48" t="s">
        <v>739</v>
      </c>
      <c r="CN48">
        <v>88065565461</v>
      </c>
      <c r="ED48" s="37"/>
      <c r="EP48">
        <v>45</v>
      </c>
      <c r="EQ48" t="s">
        <v>98</v>
      </c>
      <c r="ER48" t="s">
        <v>17</v>
      </c>
      <c r="ES48" t="s">
        <v>1146</v>
      </c>
      <c r="ET48">
        <v>89</v>
      </c>
      <c r="EU48">
        <v>1068</v>
      </c>
      <c r="EV48">
        <v>267</v>
      </c>
      <c r="EW48" s="16">
        <v>44071</v>
      </c>
      <c r="EX48" s="16">
        <v>44071</v>
      </c>
      <c r="EY48">
        <f t="shared" si="7"/>
        <v>1</v>
      </c>
    </row>
    <row r="49" spans="24:155" x14ac:dyDescent="0.3">
      <c r="X49" s="11" t="s">
        <v>53</v>
      </c>
      <c r="Y49">
        <v>182</v>
      </c>
      <c r="Z49">
        <v>2216</v>
      </c>
      <c r="AA49">
        <v>4</v>
      </c>
      <c r="AB49">
        <v>34</v>
      </c>
      <c r="AC49" s="16">
        <v>44045</v>
      </c>
      <c r="AD49" s="16">
        <v>44102</v>
      </c>
      <c r="AE49" t="str">
        <f t="shared" si="2"/>
        <v>Average Buyer</v>
      </c>
      <c r="AF49" t="str">
        <f t="shared" si="3"/>
        <v>Old Customer</v>
      </c>
      <c r="AG49" t="str">
        <f t="shared" si="0"/>
        <v>Male</v>
      </c>
      <c r="AH49" t="str">
        <f t="shared" si="1"/>
        <v>Elmira</v>
      </c>
      <c r="AW49" t="s">
        <v>98</v>
      </c>
      <c r="AX49" t="s">
        <v>1146</v>
      </c>
      <c r="AY49" t="s">
        <v>17</v>
      </c>
      <c r="AZ49" t="str">
        <f t="shared" si="11"/>
        <v>FemaleGender</v>
      </c>
      <c r="CJ49" t="s">
        <v>655</v>
      </c>
      <c r="CN49">
        <v>88065565462</v>
      </c>
      <c r="ED49" s="37"/>
      <c r="EP49">
        <v>46</v>
      </c>
      <c r="EQ49" t="s">
        <v>532</v>
      </c>
      <c r="ER49" t="s">
        <v>9</v>
      </c>
      <c r="ES49" t="s">
        <v>1145</v>
      </c>
      <c r="ET49">
        <v>6</v>
      </c>
      <c r="EU49">
        <v>108</v>
      </c>
      <c r="EV49">
        <v>18</v>
      </c>
      <c r="EW49" s="16">
        <v>44061</v>
      </c>
      <c r="EX49" s="16">
        <v>44061</v>
      </c>
      <c r="EY49">
        <f t="shared" si="7"/>
        <v>1</v>
      </c>
    </row>
    <row r="50" spans="24:155" x14ac:dyDescent="0.3">
      <c r="X50" s="11" t="s">
        <v>337</v>
      </c>
      <c r="Y50">
        <v>130</v>
      </c>
      <c r="Z50">
        <v>2080</v>
      </c>
      <c r="AA50">
        <v>2</v>
      </c>
      <c r="AB50">
        <v>35</v>
      </c>
      <c r="AC50" s="16">
        <v>44071</v>
      </c>
      <c r="AD50" s="16">
        <v>44071</v>
      </c>
      <c r="AE50" t="str">
        <f t="shared" si="2"/>
        <v>Average Buyer</v>
      </c>
      <c r="AF50" t="str">
        <f t="shared" si="3"/>
        <v>One-Time Buyer</v>
      </c>
      <c r="AG50" t="str">
        <f t="shared" si="0"/>
        <v>Female</v>
      </c>
      <c r="AH50" t="str">
        <f t="shared" si="1"/>
        <v>Port Jervis</v>
      </c>
      <c r="AW50" t="s">
        <v>532</v>
      </c>
      <c r="AX50" t="s">
        <v>1145</v>
      </c>
      <c r="AY50" t="s">
        <v>9</v>
      </c>
      <c r="AZ50" t="str">
        <f t="shared" si="11"/>
        <v>MaleGender</v>
      </c>
      <c r="CJ50" t="s">
        <v>459</v>
      </c>
      <c r="CN50">
        <v>88065565463</v>
      </c>
      <c r="ED50" s="37"/>
      <c r="EP50">
        <v>47</v>
      </c>
      <c r="EQ50" t="s">
        <v>784</v>
      </c>
      <c r="ER50" t="s">
        <v>72</v>
      </c>
      <c r="ES50" t="s">
        <v>1146</v>
      </c>
      <c r="ET50">
        <v>8</v>
      </c>
      <c r="EU50">
        <v>72</v>
      </c>
      <c r="EV50">
        <v>24</v>
      </c>
      <c r="EW50" s="16">
        <v>44078</v>
      </c>
      <c r="EX50" s="16">
        <v>44078</v>
      </c>
      <c r="EY50">
        <f t="shared" si="7"/>
        <v>1</v>
      </c>
    </row>
    <row r="51" spans="24:155" x14ac:dyDescent="0.3">
      <c r="X51" s="11" t="s">
        <v>144</v>
      </c>
      <c r="Y51">
        <v>89</v>
      </c>
      <c r="Z51">
        <v>2047</v>
      </c>
      <c r="AA51">
        <v>1</v>
      </c>
      <c r="AB51">
        <v>36</v>
      </c>
      <c r="AC51" s="16">
        <v>44084</v>
      </c>
      <c r="AD51" s="16">
        <v>44084</v>
      </c>
      <c r="AE51" t="str">
        <f t="shared" si="2"/>
        <v>Average Buyer</v>
      </c>
      <c r="AF51" t="str">
        <f t="shared" si="3"/>
        <v>One-Time Buyer</v>
      </c>
      <c r="AG51" t="str">
        <f t="shared" si="0"/>
        <v>Female</v>
      </c>
      <c r="AH51" t="str">
        <f t="shared" si="1"/>
        <v>Islip</v>
      </c>
      <c r="AW51" t="s">
        <v>784</v>
      </c>
      <c r="AX51" t="s">
        <v>1146</v>
      </c>
      <c r="AY51" t="s">
        <v>72</v>
      </c>
      <c r="AZ51" t="str">
        <f t="shared" si="11"/>
        <v>FemaleGender</v>
      </c>
      <c r="CJ51" t="s">
        <v>809</v>
      </c>
      <c r="CN51">
        <v>88065565464</v>
      </c>
      <c r="ED51" s="37"/>
      <c r="EP51">
        <v>48</v>
      </c>
      <c r="EQ51" t="s">
        <v>247</v>
      </c>
      <c r="ER51" t="s">
        <v>61</v>
      </c>
      <c r="ES51" t="s">
        <v>1146</v>
      </c>
      <c r="ET51">
        <v>47</v>
      </c>
      <c r="EU51">
        <v>470</v>
      </c>
      <c r="EV51">
        <v>141</v>
      </c>
      <c r="EW51" s="16">
        <v>44084</v>
      </c>
      <c r="EX51" s="16">
        <v>44084</v>
      </c>
      <c r="EY51">
        <f t="shared" si="7"/>
        <v>1</v>
      </c>
    </row>
    <row r="52" spans="24:155" x14ac:dyDescent="0.3">
      <c r="X52" s="11" t="s">
        <v>419</v>
      </c>
      <c r="Y52">
        <v>89</v>
      </c>
      <c r="Z52">
        <v>2047</v>
      </c>
      <c r="AA52">
        <v>1</v>
      </c>
      <c r="AB52">
        <v>36</v>
      </c>
      <c r="AC52" s="16">
        <v>44051</v>
      </c>
      <c r="AD52" s="16">
        <v>44051</v>
      </c>
      <c r="AE52" t="str">
        <f t="shared" si="2"/>
        <v>Average Buyer</v>
      </c>
      <c r="AF52" t="str">
        <f t="shared" si="3"/>
        <v>One-Time Buyer</v>
      </c>
      <c r="AG52" t="str">
        <f t="shared" si="0"/>
        <v>Female</v>
      </c>
      <c r="AH52" t="str">
        <f t="shared" si="1"/>
        <v>Olean</v>
      </c>
      <c r="AW52" t="s">
        <v>247</v>
      </c>
      <c r="AX52" t="s">
        <v>1146</v>
      </c>
      <c r="AY52" t="s">
        <v>61</v>
      </c>
      <c r="AZ52" t="str">
        <f t="shared" si="11"/>
        <v>FemaleGender</v>
      </c>
      <c r="CJ52" t="s">
        <v>808</v>
      </c>
      <c r="CN52">
        <v>88065565465</v>
      </c>
      <c r="ED52" s="37"/>
      <c r="EP52">
        <v>49</v>
      </c>
      <c r="EQ52" t="s">
        <v>599</v>
      </c>
      <c r="ER52" t="s">
        <v>11</v>
      </c>
      <c r="ES52" t="s">
        <v>1146</v>
      </c>
      <c r="ET52">
        <v>89</v>
      </c>
      <c r="EU52">
        <v>1602</v>
      </c>
      <c r="EV52">
        <v>267</v>
      </c>
      <c r="EW52" s="16">
        <v>44063</v>
      </c>
      <c r="EX52" s="16">
        <v>44063</v>
      </c>
      <c r="EY52">
        <f t="shared" si="7"/>
        <v>1</v>
      </c>
    </row>
    <row r="53" spans="24:155" x14ac:dyDescent="0.3">
      <c r="X53" s="11" t="s">
        <v>579</v>
      </c>
      <c r="Y53">
        <v>68</v>
      </c>
      <c r="Z53">
        <v>2040</v>
      </c>
      <c r="AA53">
        <v>1</v>
      </c>
      <c r="AB53">
        <v>37</v>
      </c>
      <c r="AC53" s="16">
        <v>44104</v>
      </c>
      <c r="AD53" s="16">
        <v>44104</v>
      </c>
      <c r="AE53" t="str">
        <f t="shared" si="2"/>
        <v>Average Buyer</v>
      </c>
      <c r="AF53" t="str">
        <f t="shared" si="3"/>
        <v>One-Time Buyer</v>
      </c>
      <c r="AG53" t="str">
        <f t="shared" si="0"/>
        <v>Female</v>
      </c>
      <c r="AH53" t="str">
        <f t="shared" si="1"/>
        <v>Kingston</v>
      </c>
      <c r="AW53" t="s">
        <v>599</v>
      </c>
      <c r="AX53" t="s">
        <v>1146</v>
      </c>
      <c r="AY53" t="s">
        <v>11</v>
      </c>
      <c r="AZ53" t="str">
        <f t="shared" si="11"/>
        <v>FemaleGender</v>
      </c>
      <c r="CJ53" t="s">
        <v>144</v>
      </c>
      <c r="CN53">
        <v>88065565466</v>
      </c>
      <c r="ED53" s="37"/>
      <c r="EP53">
        <v>50</v>
      </c>
      <c r="EQ53" t="s">
        <v>563</v>
      </c>
      <c r="ER53" t="s">
        <v>18</v>
      </c>
      <c r="ES53" t="s">
        <v>1146</v>
      </c>
      <c r="ET53">
        <v>47</v>
      </c>
      <c r="EU53">
        <v>1081</v>
      </c>
      <c r="EV53">
        <v>141</v>
      </c>
      <c r="EW53" s="16">
        <v>44092</v>
      </c>
      <c r="EX53" s="16">
        <v>44092</v>
      </c>
      <c r="EY53">
        <f t="shared" si="7"/>
        <v>1</v>
      </c>
    </row>
    <row r="54" spans="24:155" x14ac:dyDescent="0.3">
      <c r="X54" s="11" t="s">
        <v>502</v>
      </c>
      <c r="Y54">
        <v>68</v>
      </c>
      <c r="Z54">
        <v>2040</v>
      </c>
      <c r="AA54">
        <v>1</v>
      </c>
      <c r="AB54">
        <v>37</v>
      </c>
      <c r="AC54" s="16">
        <v>44061</v>
      </c>
      <c r="AD54" s="16">
        <v>44061</v>
      </c>
      <c r="AE54" t="str">
        <f t="shared" si="2"/>
        <v>Average Buyer</v>
      </c>
      <c r="AF54" t="str">
        <f t="shared" si="3"/>
        <v>One-Time Buyer</v>
      </c>
      <c r="AG54" t="str">
        <f t="shared" si="0"/>
        <v>Female</v>
      </c>
      <c r="AH54" t="str">
        <f t="shared" si="1"/>
        <v>Newburgh</v>
      </c>
      <c r="AW54" t="s">
        <v>563</v>
      </c>
      <c r="AX54" t="s">
        <v>1146</v>
      </c>
      <c r="AY54" t="s">
        <v>18</v>
      </c>
      <c r="AZ54" t="str">
        <f t="shared" si="11"/>
        <v>FemaleGender</v>
      </c>
      <c r="CJ54" t="s">
        <v>180</v>
      </c>
      <c r="CN54">
        <v>88065565467</v>
      </c>
      <c r="ED54" s="37"/>
      <c r="EP54">
        <v>51</v>
      </c>
      <c r="EQ54" t="s">
        <v>303</v>
      </c>
      <c r="ER54" t="s">
        <v>60</v>
      </c>
      <c r="ES54" t="s">
        <v>1145</v>
      </c>
      <c r="ET54">
        <v>10</v>
      </c>
      <c r="EU54">
        <v>90</v>
      </c>
      <c r="EV54">
        <v>30</v>
      </c>
      <c r="EW54" s="16">
        <v>44068</v>
      </c>
      <c r="EX54" s="16">
        <v>44068</v>
      </c>
      <c r="EY54">
        <f t="shared" si="7"/>
        <v>1</v>
      </c>
    </row>
    <row r="55" spans="24:155" x14ac:dyDescent="0.3">
      <c r="X55" s="11" t="s">
        <v>338</v>
      </c>
      <c r="Y55">
        <v>95</v>
      </c>
      <c r="Z55">
        <v>1900</v>
      </c>
      <c r="AA55">
        <v>2</v>
      </c>
      <c r="AB55">
        <v>38</v>
      </c>
      <c r="AC55" s="16">
        <v>44072</v>
      </c>
      <c r="AD55" s="16">
        <v>44072</v>
      </c>
      <c r="AE55" t="str">
        <f t="shared" si="2"/>
        <v>Average Buyer</v>
      </c>
      <c r="AF55" t="str">
        <f t="shared" si="3"/>
        <v>One-Time Buyer</v>
      </c>
      <c r="AG55" t="str">
        <f t="shared" si="0"/>
        <v>Female</v>
      </c>
      <c r="AH55" t="str">
        <f t="shared" si="1"/>
        <v>Poughkeepsie</v>
      </c>
      <c r="AW55" t="s">
        <v>303</v>
      </c>
      <c r="AX55" t="s">
        <v>1145</v>
      </c>
      <c r="AY55" t="s">
        <v>60</v>
      </c>
      <c r="AZ55" t="str">
        <f t="shared" si="11"/>
        <v>MaleGender</v>
      </c>
      <c r="CJ55" t="s">
        <v>1100</v>
      </c>
      <c r="CN55">
        <v>88065565468</v>
      </c>
      <c r="ED55" s="37"/>
      <c r="EP55">
        <v>52</v>
      </c>
      <c r="EQ55" t="s">
        <v>582</v>
      </c>
      <c r="ER55" t="s">
        <v>96</v>
      </c>
      <c r="ES55" t="s">
        <v>1145</v>
      </c>
      <c r="ET55">
        <v>77</v>
      </c>
      <c r="EU55">
        <v>924</v>
      </c>
      <c r="EV55">
        <v>231</v>
      </c>
      <c r="EW55" s="16">
        <v>44046</v>
      </c>
      <c r="EX55" s="16">
        <v>44046</v>
      </c>
      <c r="EY55">
        <f t="shared" si="7"/>
        <v>1</v>
      </c>
    </row>
    <row r="56" spans="24:155" x14ac:dyDescent="0.3">
      <c r="X56" s="11" t="s">
        <v>445</v>
      </c>
      <c r="Y56">
        <v>60</v>
      </c>
      <c r="Z56">
        <v>1800</v>
      </c>
      <c r="AA56">
        <v>1</v>
      </c>
      <c r="AB56">
        <v>39</v>
      </c>
      <c r="AC56" s="16">
        <v>44076</v>
      </c>
      <c r="AD56" s="16">
        <v>44076</v>
      </c>
      <c r="AE56" t="str">
        <f t="shared" si="2"/>
        <v>Average Buyer</v>
      </c>
      <c r="AF56" t="str">
        <f t="shared" si="3"/>
        <v>One-Time Buyer</v>
      </c>
      <c r="AG56" t="str">
        <f t="shared" si="0"/>
        <v>Female</v>
      </c>
      <c r="AH56" t="str">
        <f t="shared" si="1"/>
        <v>New York</v>
      </c>
      <c r="AW56" t="s">
        <v>582</v>
      </c>
      <c r="AX56" t="s">
        <v>1145</v>
      </c>
      <c r="AY56" t="s">
        <v>96</v>
      </c>
      <c r="AZ56" t="str">
        <f t="shared" si="11"/>
        <v>MaleGender</v>
      </c>
      <c r="CJ56" t="s">
        <v>158</v>
      </c>
      <c r="CN56">
        <v>88065565531</v>
      </c>
      <c r="ED56" s="37"/>
      <c r="EP56">
        <v>53</v>
      </c>
      <c r="EQ56" t="s">
        <v>704</v>
      </c>
      <c r="ER56" t="s">
        <v>60</v>
      </c>
      <c r="ES56" t="s">
        <v>1145</v>
      </c>
      <c r="ET56">
        <v>10</v>
      </c>
      <c r="EU56">
        <v>520</v>
      </c>
      <c r="EV56">
        <v>30</v>
      </c>
      <c r="EW56" s="16">
        <v>44061</v>
      </c>
      <c r="EX56" s="16">
        <v>44061</v>
      </c>
      <c r="EY56">
        <f t="shared" si="7"/>
        <v>1</v>
      </c>
    </row>
    <row r="57" spans="24:155" x14ac:dyDescent="0.3">
      <c r="X57" s="11" t="s">
        <v>455</v>
      </c>
      <c r="Y57">
        <v>89</v>
      </c>
      <c r="Z57">
        <v>1780</v>
      </c>
      <c r="AA57">
        <v>1</v>
      </c>
      <c r="AB57">
        <v>40</v>
      </c>
      <c r="AC57" s="16">
        <v>44086</v>
      </c>
      <c r="AD57" s="16">
        <v>44086</v>
      </c>
      <c r="AE57" t="str">
        <f t="shared" si="2"/>
        <v>Average Buyer</v>
      </c>
      <c r="AF57" t="str">
        <f t="shared" si="3"/>
        <v>One-Time Buyer</v>
      </c>
      <c r="AG57" t="str">
        <f t="shared" si="0"/>
        <v>Female</v>
      </c>
      <c r="AH57" t="str">
        <f t="shared" si="1"/>
        <v>Lockport</v>
      </c>
      <c r="AW57" t="s">
        <v>704</v>
      </c>
      <c r="AX57" t="s">
        <v>1145</v>
      </c>
      <c r="AY57" t="s">
        <v>60</v>
      </c>
      <c r="AZ57" t="str">
        <f t="shared" si="11"/>
        <v>MaleGender</v>
      </c>
      <c r="CJ57" t="s">
        <v>135</v>
      </c>
      <c r="CN57">
        <v>88065565532</v>
      </c>
      <c r="ED57" s="37"/>
      <c r="EP57">
        <v>54</v>
      </c>
      <c r="EQ57" t="s">
        <v>651</v>
      </c>
      <c r="ER57" t="s">
        <v>66</v>
      </c>
      <c r="ES57" t="s">
        <v>1145</v>
      </c>
      <c r="ET57">
        <v>3</v>
      </c>
      <c r="EU57">
        <v>30</v>
      </c>
      <c r="EV57">
        <v>9</v>
      </c>
      <c r="EW57" s="16">
        <v>44084</v>
      </c>
      <c r="EX57" s="16">
        <v>44084</v>
      </c>
      <c r="EY57">
        <f t="shared" si="7"/>
        <v>1</v>
      </c>
    </row>
    <row r="58" spans="24:155" x14ac:dyDescent="0.3">
      <c r="X58" s="11" t="s">
        <v>311</v>
      </c>
      <c r="Y58">
        <v>89</v>
      </c>
      <c r="Z58">
        <v>1780</v>
      </c>
      <c r="AA58">
        <v>1</v>
      </c>
      <c r="AB58">
        <v>40</v>
      </c>
      <c r="AC58" s="16">
        <v>44045</v>
      </c>
      <c r="AD58" s="16">
        <v>44045</v>
      </c>
      <c r="AE58" t="str">
        <f t="shared" si="2"/>
        <v>Average Buyer</v>
      </c>
      <c r="AF58" t="str">
        <f t="shared" si="3"/>
        <v>One-Time Buyer</v>
      </c>
      <c r="AG58" t="str">
        <f t="shared" si="0"/>
        <v>Male</v>
      </c>
      <c r="AH58" t="str">
        <f t="shared" si="1"/>
        <v>Brookhaven</v>
      </c>
      <c r="AW58" t="s">
        <v>651</v>
      </c>
      <c r="AX58" t="s">
        <v>1145</v>
      </c>
      <c r="AY58" t="s">
        <v>66</v>
      </c>
      <c r="AZ58" t="str">
        <f t="shared" si="11"/>
        <v>MaleGender</v>
      </c>
      <c r="CJ58" t="s">
        <v>554</v>
      </c>
      <c r="CN58">
        <v>88065565533</v>
      </c>
      <c r="ED58" s="37"/>
      <c r="EP58">
        <v>55</v>
      </c>
      <c r="EQ58" t="s">
        <v>545</v>
      </c>
      <c r="ER58" t="s">
        <v>84</v>
      </c>
      <c r="ES58" t="s">
        <v>1145</v>
      </c>
      <c r="ET58">
        <v>89</v>
      </c>
      <c r="EU58">
        <v>1424</v>
      </c>
      <c r="EV58">
        <v>267</v>
      </c>
      <c r="EW58" s="16">
        <v>44073</v>
      </c>
      <c r="EX58" s="16">
        <v>44073</v>
      </c>
      <c r="EY58">
        <f t="shared" si="7"/>
        <v>1</v>
      </c>
    </row>
    <row r="59" spans="24:155" x14ac:dyDescent="0.3">
      <c r="X59" s="11" t="s">
        <v>234</v>
      </c>
      <c r="Y59">
        <v>89</v>
      </c>
      <c r="Z59">
        <v>1780</v>
      </c>
      <c r="AA59">
        <v>1</v>
      </c>
      <c r="AB59">
        <v>40</v>
      </c>
      <c r="AC59" s="16">
        <v>44071</v>
      </c>
      <c r="AD59" s="16">
        <v>44071</v>
      </c>
      <c r="AE59" t="str">
        <f t="shared" si="2"/>
        <v>Average Buyer</v>
      </c>
      <c r="AF59" t="str">
        <f t="shared" si="3"/>
        <v>One-Time Buyer</v>
      </c>
      <c r="AG59" t="str">
        <f t="shared" si="0"/>
        <v>Female</v>
      </c>
      <c r="AH59" t="str">
        <f t="shared" si="1"/>
        <v>Choes</v>
      </c>
      <c r="AW59" t="s">
        <v>545</v>
      </c>
      <c r="AX59" t="s">
        <v>1145</v>
      </c>
      <c r="AY59" t="s">
        <v>84</v>
      </c>
      <c r="AZ59" t="str">
        <f t="shared" si="11"/>
        <v>MaleGender</v>
      </c>
      <c r="CJ59" t="s">
        <v>848</v>
      </c>
      <c r="CN59">
        <v>88065565534</v>
      </c>
      <c r="ED59" s="37"/>
      <c r="EP59">
        <v>56</v>
      </c>
      <c r="EQ59" t="s">
        <v>776</v>
      </c>
      <c r="ER59" t="s">
        <v>16</v>
      </c>
      <c r="ES59" t="s">
        <v>1146</v>
      </c>
      <c r="ET59">
        <v>10</v>
      </c>
      <c r="EU59">
        <v>150</v>
      </c>
      <c r="EV59">
        <v>30</v>
      </c>
      <c r="EW59" s="16">
        <v>44071</v>
      </c>
      <c r="EX59" s="16">
        <v>44071</v>
      </c>
      <c r="EY59">
        <f t="shared" si="7"/>
        <v>1</v>
      </c>
    </row>
    <row r="60" spans="24:155" x14ac:dyDescent="0.3">
      <c r="X60" s="11" t="s">
        <v>509</v>
      </c>
      <c r="Y60">
        <v>89</v>
      </c>
      <c r="Z60">
        <v>1780</v>
      </c>
      <c r="AA60">
        <v>1</v>
      </c>
      <c r="AB60">
        <v>40</v>
      </c>
      <c r="AC60" s="16">
        <v>44068</v>
      </c>
      <c r="AD60" s="16">
        <v>44068</v>
      </c>
      <c r="AE60" t="str">
        <f t="shared" si="2"/>
        <v>Average Buyer</v>
      </c>
      <c r="AF60" t="str">
        <f t="shared" si="3"/>
        <v>One-Time Buyer</v>
      </c>
      <c r="AG60" t="str">
        <f t="shared" si="0"/>
        <v>Female</v>
      </c>
      <c r="AH60" t="str">
        <f t="shared" si="1"/>
        <v>Rochester</v>
      </c>
      <c r="AW60" t="s">
        <v>776</v>
      </c>
      <c r="AX60" t="s">
        <v>1146</v>
      </c>
      <c r="AY60" t="s">
        <v>16</v>
      </c>
      <c r="AZ60" t="str">
        <f t="shared" si="11"/>
        <v>FemaleGender</v>
      </c>
      <c r="CJ60" t="s">
        <v>1103</v>
      </c>
      <c r="CN60">
        <v>88065565535</v>
      </c>
      <c r="ED60" s="37"/>
      <c r="EP60">
        <v>57</v>
      </c>
      <c r="EQ60" t="s">
        <v>1001</v>
      </c>
      <c r="ER60" t="s">
        <v>61</v>
      </c>
      <c r="ES60" t="s">
        <v>1145</v>
      </c>
      <c r="ET60">
        <v>1</v>
      </c>
      <c r="EU60">
        <v>18</v>
      </c>
      <c r="EV60">
        <v>3</v>
      </c>
      <c r="EW60" s="16">
        <v>44061</v>
      </c>
      <c r="EX60" s="16">
        <v>44061</v>
      </c>
      <c r="EY60">
        <f t="shared" si="7"/>
        <v>1</v>
      </c>
    </row>
    <row r="61" spans="24:155" x14ac:dyDescent="0.3">
      <c r="X61" s="11" t="s">
        <v>189</v>
      </c>
      <c r="Y61">
        <v>89</v>
      </c>
      <c r="Z61">
        <v>1780</v>
      </c>
      <c r="AA61">
        <v>1</v>
      </c>
      <c r="AB61">
        <v>40</v>
      </c>
      <c r="AC61" s="16">
        <v>44057</v>
      </c>
      <c r="AD61" s="16">
        <v>44057</v>
      </c>
      <c r="AE61" t="str">
        <f t="shared" si="2"/>
        <v>Average Buyer</v>
      </c>
      <c r="AF61" t="str">
        <f t="shared" si="3"/>
        <v>One-Time Buyer</v>
      </c>
      <c r="AG61" t="str">
        <f t="shared" si="0"/>
        <v>Female</v>
      </c>
      <c r="AH61" t="str">
        <f t="shared" si="1"/>
        <v>Betavia</v>
      </c>
      <c r="AW61" t="s">
        <v>1001</v>
      </c>
      <c r="AX61" t="s">
        <v>1145</v>
      </c>
      <c r="AY61" t="s">
        <v>61</v>
      </c>
      <c r="AZ61" t="str">
        <f t="shared" si="11"/>
        <v>MaleGender</v>
      </c>
      <c r="CJ61" t="s">
        <v>477</v>
      </c>
      <c r="CN61">
        <v>88065565536</v>
      </c>
      <c r="ED61" s="37"/>
      <c r="EP61">
        <v>58</v>
      </c>
      <c r="EQ61" t="s">
        <v>807</v>
      </c>
      <c r="ER61" t="s">
        <v>3</v>
      </c>
      <c r="ES61" t="s">
        <v>1146</v>
      </c>
      <c r="ET61">
        <v>5</v>
      </c>
      <c r="EU61">
        <v>60</v>
      </c>
      <c r="EV61">
        <v>15</v>
      </c>
      <c r="EW61" s="16">
        <v>44102</v>
      </c>
      <c r="EX61" s="16">
        <v>44102</v>
      </c>
      <c r="EY61">
        <f t="shared" si="7"/>
        <v>1</v>
      </c>
    </row>
    <row r="62" spans="24:155" x14ac:dyDescent="0.3">
      <c r="X62" s="11" t="s">
        <v>581</v>
      </c>
      <c r="Y62">
        <v>89</v>
      </c>
      <c r="Z62">
        <v>1780</v>
      </c>
      <c r="AA62">
        <v>1</v>
      </c>
      <c r="AB62">
        <v>40</v>
      </c>
      <c r="AC62" s="16">
        <v>44045</v>
      </c>
      <c r="AD62" s="16">
        <v>44045</v>
      </c>
      <c r="AE62" t="str">
        <f t="shared" si="2"/>
        <v>Average Buyer</v>
      </c>
      <c r="AF62" t="str">
        <f t="shared" si="3"/>
        <v>One-Time Buyer</v>
      </c>
      <c r="AG62" t="str">
        <f t="shared" si="0"/>
        <v>Female</v>
      </c>
      <c r="AH62" t="str">
        <f t="shared" si="1"/>
        <v>Watervliet</v>
      </c>
      <c r="AW62" t="s">
        <v>807</v>
      </c>
      <c r="AX62" t="s">
        <v>1146</v>
      </c>
      <c r="AY62" t="s">
        <v>3</v>
      </c>
      <c r="AZ62" t="str">
        <f t="shared" si="11"/>
        <v>FemaleGender</v>
      </c>
      <c r="CJ62" t="s">
        <v>1034</v>
      </c>
      <c r="CN62">
        <v>88065565537</v>
      </c>
      <c r="ED62" s="37"/>
      <c r="EP62">
        <v>59</v>
      </c>
      <c r="EQ62" t="s">
        <v>781</v>
      </c>
      <c r="ER62" t="s">
        <v>90</v>
      </c>
      <c r="ES62" t="s">
        <v>1145</v>
      </c>
      <c r="ET62">
        <v>3</v>
      </c>
      <c r="EU62">
        <v>42</v>
      </c>
      <c r="EV62">
        <v>9</v>
      </c>
      <c r="EW62" s="16">
        <v>44075</v>
      </c>
      <c r="EX62" s="16">
        <v>44075</v>
      </c>
      <c r="EY62">
        <f t="shared" si="7"/>
        <v>1</v>
      </c>
    </row>
    <row r="63" spans="24:155" x14ac:dyDescent="0.3">
      <c r="X63" s="11" t="s">
        <v>384</v>
      </c>
      <c r="Y63">
        <v>77</v>
      </c>
      <c r="Z63">
        <v>1771</v>
      </c>
      <c r="AA63">
        <v>1</v>
      </c>
      <c r="AB63">
        <v>41</v>
      </c>
      <c r="AC63" s="16">
        <v>44046</v>
      </c>
      <c r="AD63" s="16">
        <v>44046</v>
      </c>
      <c r="AE63" t="str">
        <f t="shared" si="2"/>
        <v>Average Buyer</v>
      </c>
      <c r="AF63" t="str">
        <f t="shared" si="3"/>
        <v>One-Time Buyer</v>
      </c>
      <c r="AG63" t="str">
        <f t="shared" si="0"/>
        <v>Male</v>
      </c>
      <c r="AH63" t="str">
        <f t="shared" si="1"/>
        <v>Kingston</v>
      </c>
      <c r="AW63" t="s">
        <v>781</v>
      </c>
      <c r="AX63" t="s">
        <v>1145</v>
      </c>
      <c r="AY63" t="s">
        <v>90</v>
      </c>
      <c r="AZ63" t="str">
        <f t="shared" si="11"/>
        <v>MaleGender</v>
      </c>
      <c r="CJ63" t="s">
        <v>835</v>
      </c>
      <c r="CN63">
        <v>88065565538</v>
      </c>
      <c r="ED63" s="37"/>
      <c r="EP63">
        <v>60</v>
      </c>
      <c r="EQ63" t="s">
        <v>693</v>
      </c>
      <c r="ER63" t="s">
        <v>82</v>
      </c>
      <c r="ES63" t="s">
        <v>1146</v>
      </c>
      <c r="ET63">
        <v>5</v>
      </c>
      <c r="EU63">
        <v>60</v>
      </c>
      <c r="EV63">
        <v>15</v>
      </c>
      <c r="EW63" s="16">
        <v>44052</v>
      </c>
      <c r="EX63" s="16">
        <v>44052</v>
      </c>
      <c r="EY63">
        <f t="shared" si="7"/>
        <v>1</v>
      </c>
    </row>
    <row r="64" spans="24:155" x14ac:dyDescent="0.3">
      <c r="X64" s="11" t="s">
        <v>569</v>
      </c>
      <c r="Y64">
        <v>77</v>
      </c>
      <c r="Z64">
        <v>1771</v>
      </c>
      <c r="AA64">
        <v>1</v>
      </c>
      <c r="AB64">
        <v>41</v>
      </c>
      <c r="AC64" s="16">
        <v>44097</v>
      </c>
      <c r="AD64" s="16">
        <v>44097</v>
      </c>
      <c r="AE64" t="str">
        <f t="shared" si="2"/>
        <v>Average Buyer</v>
      </c>
      <c r="AF64" t="str">
        <f t="shared" si="3"/>
        <v>One-Time Buyer</v>
      </c>
      <c r="AG64" t="str">
        <f t="shared" si="0"/>
        <v>Female</v>
      </c>
      <c r="AH64" t="str">
        <f t="shared" si="1"/>
        <v>Beacon</v>
      </c>
      <c r="AW64" t="s">
        <v>693</v>
      </c>
      <c r="AX64" t="s">
        <v>1146</v>
      </c>
      <c r="AY64" t="s">
        <v>82</v>
      </c>
      <c r="AZ64" t="str">
        <f t="shared" si="11"/>
        <v>FemaleGender</v>
      </c>
      <c r="CJ64" t="s">
        <v>44</v>
      </c>
      <c r="CN64">
        <v>88065565539</v>
      </c>
      <c r="ED64" s="37"/>
      <c r="EP64">
        <v>61</v>
      </c>
      <c r="EQ64" t="s">
        <v>240</v>
      </c>
      <c r="ER64" t="s">
        <v>11</v>
      </c>
      <c r="ES64" t="s">
        <v>1145</v>
      </c>
      <c r="ET64">
        <v>10</v>
      </c>
      <c r="EU64">
        <v>90</v>
      </c>
      <c r="EV64">
        <v>30</v>
      </c>
      <c r="EW64" s="16">
        <v>44077</v>
      </c>
      <c r="EX64" s="16">
        <v>44077</v>
      </c>
      <c r="EY64">
        <f t="shared" si="7"/>
        <v>1</v>
      </c>
    </row>
    <row r="65" spans="24:155" x14ac:dyDescent="0.3">
      <c r="X65" s="11" t="s">
        <v>54</v>
      </c>
      <c r="Y65">
        <v>166</v>
      </c>
      <c r="Z65">
        <v>1770</v>
      </c>
      <c r="AA65">
        <v>4</v>
      </c>
      <c r="AB65">
        <v>42</v>
      </c>
      <c r="AC65" s="16">
        <v>44046</v>
      </c>
      <c r="AD65" s="16">
        <v>44102</v>
      </c>
      <c r="AE65" t="str">
        <f t="shared" si="2"/>
        <v>Average Buyer</v>
      </c>
      <c r="AF65" t="str">
        <f t="shared" si="3"/>
        <v>Old Customer</v>
      </c>
      <c r="AG65" t="str">
        <f t="shared" si="0"/>
        <v>Male</v>
      </c>
      <c r="AH65" t="str">
        <f t="shared" si="1"/>
        <v>Glen Cove</v>
      </c>
      <c r="AW65" t="s">
        <v>240</v>
      </c>
      <c r="AX65" t="s">
        <v>1145</v>
      </c>
      <c r="AY65" t="s">
        <v>11</v>
      </c>
      <c r="AZ65" t="str">
        <f t="shared" si="11"/>
        <v>MaleGender</v>
      </c>
      <c r="CJ65" t="s">
        <v>1019</v>
      </c>
      <c r="CN65">
        <v>88065565540</v>
      </c>
      <c r="ED65" s="37"/>
      <c r="EP65">
        <v>62</v>
      </c>
      <c r="EQ65" t="s">
        <v>332</v>
      </c>
      <c r="ER65" t="s">
        <v>63</v>
      </c>
      <c r="ES65" t="s">
        <v>1145</v>
      </c>
      <c r="ET65">
        <v>26</v>
      </c>
      <c r="EU65">
        <v>156</v>
      </c>
      <c r="EV65">
        <v>78</v>
      </c>
      <c r="EW65" s="16">
        <v>44066</v>
      </c>
      <c r="EX65" s="16">
        <v>44066</v>
      </c>
      <c r="EY65">
        <f t="shared" si="7"/>
        <v>2</v>
      </c>
    </row>
    <row r="66" spans="24:155" x14ac:dyDescent="0.3">
      <c r="X66" s="11" t="s">
        <v>37</v>
      </c>
      <c r="Y66">
        <v>94</v>
      </c>
      <c r="Z66">
        <v>1765</v>
      </c>
      <c r="AA66">
        <v>3</v>
      </c>
      <c r="AB66">
        <v>43</v>
      </c>
      <c r="AC66" s="16">
        <v>44056</v>
      </c>
      <c r="AD66" s="16">
        <v>44104</v>
      </c>
      <c r="AE66" t="str">
        <f t="shared" si="2"/>
        <v>Average Buyer</v>
      </c>
      <c r="AF66" t="str">
        <f t="shared" si="3"/>
        <v>Old Customer</v>
      </c>
      <c r="AG66" t="str">
        <f t="shared" ref="AG66:AG129" si="12">VLOOKUP(X66,LookupRange,2,0)</f>
        <v>Male</v>
      </c>
      <c r="AH66" t="str">
        <f t="shared" ref="AH66:AH129" si="13">VLOOKUP(X66,LookupRange,3,0)</f>
        <v>Little Falls</v>
      </c>
      <c r="AW66" t="s">
        <v>332</v>
      </c>
      <c r="AX66" t="s">
        <v>1145</v>
      </c>
      <c r="AY66" t="s">
        <v>63</v>
      </c>
      <c r="AZ66" t="str">
        <f t="shared" si="11"/>
        <v>MaleGender</v>
      </c>
      <c r="CJ66" t="s">
        <v>1107</v>
      </c>
      <c r="CN66">
        <v>88065565541</v>
      </c>
      <c r="ED66" s="37"/>
      <c r="EP66">
        <v>63</v>
      </c>
      <c r="EQ66" t="s">
        <v>749</v>
      </c>
      <c r="ER66" t="s">
        <v>94</v>
      </c>
      <c r="ES66" t="s">
        <v>1146</v>
      </c>
      <c r="ET66">
        <v>9</v>
      </c>
      <c r="EU66">
        <v>135</v>
      </c>
      <c r="EV66">
        <v>27</v>
      </c>
      <c r="EW66" s="16">
        <v>44074</v>
      </c>
      <c r="EX66" s="16">
        <v>44074</v>
      </c>
      <c r="EY66">
        <f t="shared" si="7"/>
        <v>1</v>
      </c>
    </row>
    <row r="67" spans="24:155" x14ac:dyDescent="0.3">
      <c r="X67" s="11" t="s">
        <v>58</v>
      </c>
      <c r="Y67">
        <v>93</v>
      </c>
      <c r="Z67">
        <v>1705</v>
      </c>
      <c r="AA67">
        <v>3</v>
      </c>
      <c r="AB67">
        <v>44</v>
      </c>
      <c r="AC67" s="16">
        <v>44051</v>
      </c>
      <c r="AD67" s="16">
        <v>44068</v>
      </c>
      <c r="AE67" t="str">
        <f t="shared" ref="AE67:AE130" si="14">IF(AB67&lt;=10,"Top Buyer",IF(AB67&lt;=21,"2nd Top Buyer","Average Buyer"))</f>
        <v>Average Buyer</v>
      </c>
      <c r="AF67" t="str">
        <f t="shared" ref="AF67:AF130" si="15">(IF(AC67=AD67,$AL$9,$AL$10))</f>
        <v>Old Customer</v>
      </c>
      <c r="AG67" t="str">
        <f t="shared" si="12"/>
        <v>Female</v>
      </c>
      <c r="AH67" t="str">
        <f t="shared" si="13"/>
        <v>Johnstown</v>
      </c>
      <c r="AW67" t="s">
        <v>749</v>
      </c>
      <c r="AX67" t="s">
        <v>1146</v>
      </c>
      <c r="AY67" t="s">
        <v>94</v>
      </c>
      <c r="AZ67" t="str">
        <f t="shared" si="11"/>
        <v>FemaleGender</v>
      </c>
      <c r="CJ67" t="s">
        <v>650</v>
      </c>
      <c r="CN67">
        <v>88065565542</v>
      </c>
      <c r="ED67" s="37"/>
      <c r="EP67">
        <v>64</v>
      </c>
      <c r="EQ67" t="s">
        <v>1031</v>
      </c>
      <c r="ER67" t="s">
        <v>15</v>
      </c>
      <c r="ES67" t="s">
        <v>1145</v>
      </c>
      <c r="ET67">
        <v>10</v>
      </c>
      <c r="EU67">
        <v>100</v>
      </c>
      <c r="EV67">
        <v>30</v>
      </c>
      <c r="EW67" s="16">
        <v>44103</v>
      </c>
      <c r="EX67" s="16">
        <v>44103</v>
      </c>
      <c r="EY67">
        <f t="shared" si="7"/>
        <v>1</v>
      </c>
    </row>
    <row r="68" spans="24:155" x14ac:dyDescent="0.3">
      <c r="X68" s="11" t="s">
        <v>51</v>
      </c>
      <c r="Y68">
        <v>86</v>
      </c>
      <c r="Z68">
        <v>1605</v>
      </c>
      <c r="AA68">
        <v>3</v>
      </c>
      <c r="AB68">
        <v>45</v>
      </c>
      <c r="AC68" s="16">
        <v>44048</v>
      </c>
      <c r="AD68" s="16">
        <v>44074</v>
      </c>
      <c r="AE68" t="str">
        <f t="shared" si="14"/>
        <v>Average Buyer</v>
      </c>
      <c r="AF68" t="str">
        <f t="shared" si="15"/>
        <v>Old Customer</v>
      </c>
      <c r="AG68" t="str">
        <f t="shared" si="12"/>
        <v>Male</v>
      </c>
      <c r="AH68" t="str">
        <f t="shared" si="13"/>
        <v>New York</v>
      </c>
      <c r="AW68" t="s">
        <v>1031</v>
      </c>
      <c r="AX68" t="s">
        <v>1145</v>
      </c>
      <c r="AY68" t="s">
        <v>15</v>
      </c>
      <c r="AZ68" t="str">
        <f t="shared" si="11"/>
        <v>MaleGender</v>
      </c>
      <c r="CJ68" t="s">
        <v>461</v>
      </c>
      <c r="CN68">
        <v>88065565543</v>
      </c>
      <c r="ED68" s="37"/>
      <c r="EP68">
        <v>65</v>
      </c>
      <c r="EQ68" t="s">
        <v>627</v>
      </c>
      <c r="ER68" t="s">
        <v>17</v>
      </c>
      <c r="ES68" t="s">
        <v>1145</v>
      </c>
      <c r="ET68">
        <v>77</v>
      </c>
      <c r="EU68">
        <v>1232</v>
      </c>
      <c r="EV68">
        <v>231</v>
      </c>
      <c r="EW68" s="16">
        <v>44061</v>
      </c>
      <c r="EX68" s="16">
        <v>44061</v>
      </c>
      <c r="EY68">
        <f t="shared" ref="EY68:EY131" si="16">COUNTIF(DatasourceNameRange,EQ68)</f>
        <v>1</v>
      </c>
    </row>
    <row r="69" spans="24:155" x14ac:dyDescent="0.3">
      <c r="X69" s="11" t="s">
        <v>559</v>
      </c>
      <c r="Y69">
        <v>89</v>
      </c>
      <c r="Z69">
        <v>1602</v>
      </c>
      <c r="AA69">
        <v>1</v>
      </c>
      <c r="AB69">
        <v>46</v>
      </c>
      <c r="AC69" s="16">
        <v>44087</v>
      </c>
      <c r="AD69" s="16">
        <v>44087</v>
      </c>
      <c r="AE69" t="str">
        <f t="shared" si="14"/>
        <v>Average Buyer</v>
      </c>
      <c r="AF69" t="str">
        <f t="shared" si="15"/>
        <v>One-Time Buyer</v>
      </c>
      <c r="AG69" t="str">
        <f t="shared" si="12"/>
        <v>Female</v>
      </c>
      <c r="AH69" t="str">
        <f t="shared" si="13"/>
        <v>New York</v>
      </c>
      <c r="AW69" t="s">
        <v>627</v>
      </c>
      <c r="AX69" t="s">
        <v>1145</v>
      </c>
      <c r="AY69" t="s">
        <v>17</v>
      </c>
      <c r="AZ69" t="str">
        <f t="shared" si="11"/>
        <v>MaleGender</v>
      </c>
      <c r="CJ69" t="s">
        <v>378</v>
      </c>
      <c r="CN69">
        <v>88065565544</v>
      </c>
      <c r="ED69" s="37"/>
      <c r="EP69">
        <v>66</v>
      </c>
      <c r="EQ69" t="s">
        <v>682</v>
      </c>
      <c r="ER69" t="s">
        <v>10</v>
      </c>
      <c r="ES69" t="s">
        <v>1145</v>
      </c>
      <c r="ET69">
        <v>15</v>
      </c>
      <c r="EU69">
        <v>195</v>
      </c>
      <c r="EV69">
        <v>45</v>
      </c>
      <c r="EW69" s="16">
        <v>44072</v>
      </c>
      <c r="EX69" s="16">
        <v>44072</v>
      </c>
      <c r="EY69">
        <f t="shared" si="16"/>
        <v>1</v>
      </c>
    </row>
    <row r="70" spans="24:155" x14ac:dyDescent="0.3">
      <c r="X70" s="11" t="s">
        <v>320</v>
      </c>
      <c r="Y70">
        <v>89</v>
      </c>
      <c r="Z70">
        <v>1602</v>
      </c>
      <c r="AA70">
        <v>1</v>
      </c>
      <c r="AB70">
        <v>46</v>
      </c>
      <c r="AC70" s="16">
        <v>44054</v>
      </c>
      <c r="AD70" s="16">
        <v>44054</v>
      </c>
      <c r="AE70" t="str">
        <f t="shared" si="14"/>
        <v>Average Buyer</v>
      </c>
      <c r="AF70" t="str">
        <f t="shared" si="15"/>
        <v>One-Time Buyer</v>
      </c>
      <c r="AG70" t="str">
        <f t="shared" si="12"/>
        <v>Female</v>
      </c>
      <c r="AH70" t="str">
        <f t="shared" si="13"/>
        <v>Geneva</v>
      </c>
      <c r="AW70" t="s">
        <v>682</v>
      </c>
      <c r="AX70" t="s">
        <v>1145</v>
      </c>
      <c r="AY70" t="s">
        <v>10</v>
      </c>
      <c r="AZ70" t="str">
        <f t="shared" ref="AZ70:AZ133" si="17">IF(AX70=$AS$11,"FemaleGender","MaleGender")</f>
        <v>MaleGender</v>
      </c>
      <c r="CJ70" t="s">
        <v>877</v>
      </c>
      <c r="CN70">
        <v>88065565545</v>
      </c>
      <c r="ED70" s="37"/>
      <c r="EP70">
        <v>67</v>
      </c>
      <c r="EQ70" t="s">
        <v>1035</v>
      </c>
      <c r="ER70" t="s">
        <v>63</v>
      </c>
      <c r="ES70" t="s">
        <v>1145</v>
      </c>
      <c r="ET70">
        <v>6</v>
      </c>
      <c r="EU70">
        <v>72</v>
      </c>
      <c r="EV70">
        <v>18</v>
      </c>
      <c r="EW70" s="16">
        <v>44104</v>
      </c>
      <c r="EX70" s="16">
        <v>44104</v>
      </c>
      <c r="EY70">
        <f t="shared" si="16"/>
        <v>1</v>
      </c>
    </row>
    <row r="71" spans="24:155" x14ac:dyDescent="0.3">
      <c r="X71" s="11" t="s">
        <v>590</v>
      </c>
      <c r="Y71">
        <v>89</v>
      </c>
      <c r="Z71">
        <v>1602</v>
      </c>
      <c r="AA71">
        <v>1</v>
      </c>
      <c r="AB71">
        <v>46</v>
      </c>
      <c r="AC71" s="16">
        <v>44054</v>
      </c>
      <c r="AD71" s="16">
        <v>44054</v>
      </c>
      <c r="AE71" t="str">
        <f t="shared" si="14"/>
        <v>Average Buyer</v>
      </c>
      <c r="AF71" t="str">
        <f t="shared" si="15"/>
        <v>One-Time Buyer</v>
      </c>
      <c r="AG71" t="str">
        <f t="shared" si="12"/>
        <v>Female</v>
      </c>
      <c r="AH71" t="str">
        <f t="shared" si="13"/>
        <v>Betavia</v>
      </c>
      <c r="AW71" t="s">
        <v>1035</v>
      </c>
      <c r="AX71" t="s">
        <v>1145</v>
      </c>
      <c r="AY71" t="s">
        <v>63</v>
      </c>
      <c r="AZ71" t="str">
        <f t="shared" si="17"/>
        <v>MaleGender</v>
      </c>
      <c r="CJ71" t="s">
        <v>854</v>
      </c>
      <c r="CN71">
        <v>88065565546</v>
      </c>
      <c r="ED71" s="37"/>
      <c r="EP71">
        <v>68</v>
      </c>
      <c r="EQ71" t="s">
        <v>686</v>
      </c>
      <c r="ER71" t="s">
        <v>14</v>
      </c>
      <c r="ES71" t="s">
        <v>1145</v>
      </c>
      <c r="ET71">
        <v>11</v>
      </c>
      <c r="EU71">
        <v>132</v>
      </c>
      <c r="EV71">
        <v>33</v>
      </c>
      <c r="EW71" s="16">
        <v>44073</v>
      </c>
      <c r="EX71" s="16">
        <v>44073</v>
      </c>
      <c r="EY71">
        <f t="shared" si="16"/>
        <v>1</v>
      </c>
    </row>
    <row r="72" spans="24:155" x14ac:dyDescent="0.3">
      <c r="X72" s="11" t="s">
        <v>554</v>
      </c>
      <c r="Y72">
        <v>89</v>
      </c>
      <c r="Z72">
        <v>1602</v>
      </c>
      <c r="AA72">
        <v>1</v>
      </c>
      <c r="AB72">
        <v>46</v>
      </c>
      <c r="AC72" s="16">
        <v>44082</v>
      </c>
      <c r="AD72" s="16">
        <v>44082</v>
      </c>
      <c r="AE72" t="str">
        <f t="shared" si="14"/>
        <v>Average Buyer</v>
      </c>
      <c r="AF72" t="str">
        <f t="shared" si="15"/>
        <v>One-Time Buyer</v>
      </c>
      <c r="AG72" t="str">
        <f t="shared" si="12"/>
        <v>Male</v>
      </c>
      <c r="AH72" t="str">
        <f t="shared" si="13"/>
        <v>Lockport</v>
      </c>
      <c r="AW72" t="s">
        <v>686</v>
      </c>
      <c r="AX72" t="s">
        <v>1145</v>
      </c>
      <c r="AY72" t="s">
        <v>14</v>
      </c>
      <c r="AZ72" t="str">
        <f t="shared" si="17"/>
        <v>MaleGender</v>
      </c>
      <c r="CJ72" t="s">
        <v>902</v>
      </c>
      <c r="CN72">
        <v>88065565547</v>
      </c>
      <c r="ED72" s="37"/>
      <c r="EP72">
        <v>69</v>
      </c>
      <c r="EQ72" t="s">
        <v>323</v>
      </c>
      <c r="ER72" t="s">
        <v>10</v>
      </c>
      <c r="ES72" t="s">
        <v>1145</v>
      </c>
      <c r="ET72">
        <v>18</v>
      </c>
      <c r="EU72">
        <v>270</v>
      </c>
      <c r="EV72">
        <v>54</v>
      </c>
      <c r="EW72" s="16">
        <v>44057</v>
      </c>
      <c r="EX72" s="16">
        <v>44057</v>
      </c>
      <c r="EY72">
        <f t="shared" si="16"/>
        <v>2</v>
      </c>
    </row>
    <row r="73" spans="24:155" x14ac:dyDescent="0.3">
      <c r="X73" s="11" t="s">
        <v>599</v>
      </c>
      <c r="Y73">
        <v>89</v>
      </c>
      <c r="Z73">
        <v>1602</v>
      </c>
      <c r="AA73">
        <v>1</v>
      </c>
      <c r="AB73">
        <v>46</v>
      </c>
      <c r="AC73" s="16">
        <v>44063</v>
      </c>
      <c r="AD73" s="16">
        <v>44063</v>
      </c>
      <c r="AE73" t="str">
        <f t="shared" si="14"/>
        <v>Average Buyer</v>
      </c>
      <c r="AF73" t="str">
        <f t="shared" si="15"/>
        <v>One-Time Buyer</v>
      </c>
      <c r="AG73" t="str">
        <f t="shared" si="12"/>
        <v>Female</v>
      </c>
      <c r="AH73" t="str">
        <f t="shared" si="13"/>
        <v xml:space="preserve">Hornell </v>
      </c>
      <c r="AW73" t="s">
        <v>323</v>
      </c>
      <c r="AX73" t="s">
        <v>1145</v>
      </c>
      <c r="AY73" t="s">
        <v>10</v>
      </c>
      <c r="AZ73" t="str">
        <f t="shared" si="17"/>
        <v>MaleGender</v>
      </c>
      <c r="CJ73" t="s">
        <v>885</v>
      </c>
      <c r="CN73">
        <v>88065565548</v>
      </c>
      <c r="ED73" s="37"/>
      <c r="EP73">
        <v>70</v>
      </c>
      <c r="EQ73" t="s">
        <v>250</v>
      </c>
      <c r="ER73" t="s">
        <v>66</v>
      </c>
      <c r="ES73" t="s">
        <v>1145</v>
      </c>
      <c r="ET73">
        <v>11</v>
      </c>
      <c r="EU73">
        <v>165</v>
      </c>
      <c r="EV73">
        <v>33</v>
      </c>
      <c r="EW73" s="16">
        <v>44087</v>
      </c>
      <c r="EX73" s="16">
        <v>44087</v>
      </c>
      <c r="EY73">
        <f t="shared" si="16"/>
        <v>1</v>
      </c>
    </row>
    <row r="74" spans="24:155" x14ac:dyDescent="0.3">
      <c r="X74" s="11" t="s">
        <v>500</v>
      </c>
      <c r="Y74">
        <v>89</v>
      </c>
      <c r="Z74">
        <v>1602</v>
      </c>
      <c r="AA74">
        <v>1</v>
      </c>
      <c r="AB74">
        <v>46</v>
      </c>
      <c r="AC74" s="16">
        <v>44062</v>
      </c>
      <c r="AD74" s="16">
        <v>44062</v>
      </c>
      <c r="AE74" t="str">
        <f t="shared" si="14"/>
        <v>Average Buyer</v>
      </c>
      <c r="AF74" t="str">
        <f t="shared" si="15"/>
        <v>One-Time Buyer</v>
      </c>
      <c r="AG74" t="str">
        <f t="shared" si="12"/>
        <v>Female</v>
      </c>
      <c r="AH74" t="str">
        <f t="shared" si="13"/>
        <v>Mount</v>
      </c>
      <c r="AW74" t="s">
        <v>250</v>
      </c>
      <c r="AX74" t="s">
        <v>1145</v>
      </c>
      <c r="AY74" t="s">
        <v>66</v>
      </c>
      <c r="AZ74" t="str">
        <f t="shared" si="17"/>
        <v>MaleGender</v>
      </c>
      <c r="CJ74" t="s">
        <v>550</v>
      </c>
      <c r="CN74">
        <v>88065565549</v>
      </c>
      <c r="ED74" s="37"/>
      <c r="EP74">
        <v>71</v>
      </c>
      <c r="EQ74" t="s">
        <v>726</v>
      </c>
      <c r="ER74" t="s">
        <v>12</v>
      </c>
      <c r="ES74" t="s">
        <v>1145</v>
      </c>
      <c r="ET74">
        <v>1</v>
      </c>
      <c r="EU74">
        <v>18</v>
      </c>
      <c r="EV74">
        <v>3</v>
      </c>
      <c r="EW74" s="16">
        <v>44082</v>
      </c>
      <c r="EX74" s="16">
        <v>44082</v>
      </c>
      <c r="EY74">
        <f t="shared" si="16"/>
        <v>1</v>
      </c>
    </row>
    <row r="75" spans="24:155" x14ac:dyDescent="0.3">
      <c r="X75" s="11" t="s">
        <v>902</v>
      </c>
      <c r="Y75">
        <v>97</v>
      </c>
      <c r="Z75">
        <v>1587</v>
      </c>
      <c r="AA75">
        <v>14</v>
      </c>
      <c r="AB75">
        <v>47</v>
      </c>
      <c r="AC75" s="16">
        <v>44051</v>
      </c>
      <c r="AD75" s="16">
        <v>44103</v>
      </c>
      <c r="AE75" t="str">
        <f t="shared" si="14"/>
        <v>Average Buyer</v>
      </c>
      <c r="AF75" t="str">
        <f t="shared" si="15"/>
        <v>Old Customer</v>
      </c>
      <c r="AG75" t="str">
        <f t="shared" si="12"/>
        <v>Female</v>
      </c>
      <c r="AH75" t="str">
        <f t="shared" si="13"/>
        <v>Little Falls</v>
      </c>
      <c r="AW75" t="s">
        <v>726</v>
      </c>
      <c r="AX75" t="s">
        <v>1145</v>
      </c>
      <c r="AY75" t="s">
        <v>12</v>
      </c>
      <c r="AZ75" t="str">
        <f t="shared" si="17"/>
        <v>MaleGender</v>
      </c>
      <c r="CJ75" t="s">
        <v>451</v>
      </c>
      <c r="CN75">
        <v>88065565550</v>
      </c>
      <c r="ED75" s="37"/>
      <c r="EP75">
        <v>72</v>
      </c>
      <c r="EQ75" t="s">
        <v>202</v>
      </c>
      <c r="ER75" t="s">
        <v>15</v>
      </c>
      <c r="ES75" t="s">
        <v>1145</v>
      </c>
      <c r="ET75">
        <v>47</v>
      </c>
      <c r="EU75">
        <v>705</v>
      </c>
      <c r="EV75">
        <v>141</v>
      </c>
      <c r="EW75" s="16">
        <v>44071</v>
      </c>
      <c r="EX75" s="16">
        <v>44071</v>
      </c>
      <c r="EY75">
        <f t="shared" si="16"/>
        <v>1</v>
      </c>
    </row>
    <row r="76" spans="24:155" x14ac:dyDescent="0.3">
      <c r="X76" s="11" t="s">
        <v>299</v>
      </c>
      <c r="Y76">
        <v>68</v>
      </c>
      <c r="Z76">
        <v>1564</v>
      </c>
      <c r="AA76">
        <v>1</v>
      </c>
      <c r="AB76">
        <v>48</v>
      </c>
      <c r="AC76" s="16">
        <v>44064</v>
      </c>
      <c r="AD76" s="16">
        <v>44064</v>
      </c>
      <c r="AE76" t="str">
        <f t="shared" si="14"/>
        <v>Average Buyer</v>
      </c>
      <c r="AF76" t="str">
        <f t="shared" si="15"/>
        <v>One-Time Buyer</v>
      </c>
      <c r="AG76" t="str">
        <f t="shared" si="12"/>
        <v>Female</v>
      </c>
      <c r="AH76" t="str">
        <f t="shared" si="13"/>
        <v>Port Jervis</v>
      </c>
      <c r="AW76" t="s">
        <v>202</v>
      </c>
      <c r="AX76" t="s">
        <v>1145</v>
      </c>
      <c r="AY76" t="s">
        <v>15</v>
      </c>
      <c r="AZ76" t="str">
        <f t="shared" si="17"/>
        <v>MaleGender</v>
      </c>
      <c r="CJ76" t="s">
        <v>800</v>
      </c>
      <c r="CN76">
        <v>88065565551</v>
      </c>
      <c r="ED76" s="37"/>
      <c r="EP76">
        <v>73</v>
      </c>
      <c r="EQ76" t="s">
        <v>517</v>
      </c>
      <c r="ER76" t="s">
        <v>96</v>
      </c>
      <c r="ES76" t="s">
        <v>1145</v>
      </c>
      <c r="ET76">
        <v>60</v>
      </c>
      <c r="EU76">
        <v>1200</v>
      </c>
      <c r="EV76">
        <v>180</v>
      </c>
      <c r="EW76" s="16">
        <v>44045</v>
      </c>
      <c r="EX76" s="16">
        <v>44045</v>
      </c>
      <c r="EY76">
        <f t="shared" si="16"/>
        <v>1</v>
      </c>
    </row>
    <row r="77" spans="24:155" x14ac:dyDescent="0.3">
      <c r="X77" s="11" t="s">
        <v>119</v>
      </c>
      <c r="Y77">
        <v>68</v>
      </c>
      <c r="Z77">
        <v>1564</v>
      </c>
      <c r="AA77">
        <v>1</v>
      </c>
      <c r="AB77">
        <v>48</v>
      </c>
      <c r="AC77" s="16">
        <v>44062</v>
      </c>
      <c r="AD77" s="16">
        <v>44062</v>
      </c>
      <c r="AE77" t="str">
        <f t="shared" si="14"/>
        <v>Average Buyer</v>
      </c>
      <c r="AF77" t="str">
        <f t="shared" si="15"/>
        <v>One-Time Buyer</v>
      </c>
      <c r="AG77" t="str">
        <f t="shared" si="12"/>
        <v>Male</v>
      </c>
      <c r="AH77" t="str">
        <f t="shared" si="13"/>
        <v>Lockport</v>
      </c>
      <c r="AW77" t="s">
        <v>517</v>
      </c>
      <c r="AX77" t="s">
        <v>1145</v>
      </c>
      <c r="AY77" t="s">
        <v>96</v>
      </c>
      <c r="AZ77" t="str">
        <f t="shared" si="17"/>
        <v>MaleGender</v>
      </c>
      <c r="CJ77" t="s">
        <v>1027</v>
      </c>
      <c r="CN77">
        <v>88065565552</v>
      </c>
      <c r="ED77" s="37"/>
      <c r="EP77">
        <v>74</v>
      </c>
      <c r="EQ77" t="s">
        <v>489</v>
      </c>
      <c r="ER77" t="s">
        <v>8</v>
      </c>
      <c r="ES77" t="s">
        <v>1146</v>
      </c>
      <c r="ET77">
        <v>11</v>
      </c>
      <c r="EU77">
        <v>770</v>
      </c>
      <c r="EV77">
        <v>33</v>
      </c>
      <c r="EW77" s="16">
        <v>44048</v>
      </c>
      <c r="EX77" s="16">
        <v>44048</v>
      </c>
      <c r="EY77">
        <f t="shared" si="16"/>
        <v>1</v>
      </c>
    </row>
    <row r="78" spans="24:155" x14ac:dyDescent="0.3">
      <c r="X78" s="11" t="s">
        <v>429</v>
      </c>
      <c r="Y78">
        <v>77</v>
      </c>
      <c r="Z78">
        <v>1540</v>
      </c>
      <c r="AA78">
        <v>1</v>
      </c>
      <c r="AB78">
        <v>49</v>
      </c>
      <c r="AC78" s="16">
        <v>44061</v>
      </c>
      <c r="AD78" s="16">
        <v>44061</v>
      </c>
      <c r="AE78" t="str">
        <f t="shared" si="14"/>
        <v>Average Buyer</v>
      </c>
      <c r="AF78" t="str">
        <f t="shared" si="15"/>
        <v>One-Time Buyer</v>
      </c>
      <c r="AG78" t="str">
        <f t="shared" si="12"/>
        <v>Female</v>
      </c>
      <c r="AH78" t="str">
        <f t="shared" si="13"/>
        <v>Syracuse</v>
      </c>
      <c r="AW78" t="s">
        <v>489</v>
      </c>
      <c r="AX78" t="s">
        <v>1146</v>
      </c>
      <c r="AY78" t="s">
        <v>8</v>
      </c>
      <c r="AZ78" t="str">
        <f t="shared" si="17"/>
        <v>FemaleGender</v>
      </c>
      <c r="CJ78" t="s">
        <v>571</v>
      </c>
      <c r="CN78">
        <v>88065565553</v>
      </c>
      <c r="ED78" s="37"/>
      <c r="EP78">
        <v>75</v>
      </c>
      <c r="EQ78" t="s">
        <v>463</v>
      </c>
      <c r="ER78" t="s">
        <v>88</v>
      </c>
      <c r="ES78" t="s">
        <v>1146</v>
      </c>
      <c r="ET78">
        <v>60</v>
      </c>
      <c r="EU78">
        <v>900</v>
      </c>
      <c r="EV78">
        <v>180</v>
      </c>
      <c r="EW78" s="16">
        <v>44094</v>
      </c>
      <c r="EX78" s="16">
        <v>44094</v>
      </c>
      <c r="EY78">
        <f t="shared" si="16"/>
        <v>1</v>
      </c>
    </row>
    <row r="79" spans="24:155" x14ac:dyDescent="0.3">
      <c r="X79" s="11" t="s">
        <v>492</v>
      </c>
      <c r="Y79">
        <v>77</v>
      </c>
      <c r="Z79">
        <v>1540</v>
      </c>
      <c r="AA79">
        <v>1</v>
      </c>
      <c r="AB79">
        <v>49</v>
      </c>
      <c r="AC79" s="16">
        <v>44051</v>
      </c>
      <c r="AD79" s="16">
        <v>44051</v>
      </c>
      <c r="AE79" t="str">
        <f t="shared" si="14"/>
        <v>Average Buyer</v>
      </c>
      <c r="AF79" t="str">
        <f t="shared" si="15"/>
        <v>One-Time Buyer</v>
      </c>
      <c r="AG79" t="str">
        <f t="shared" si="12"/>
        <v>Male</v>
      </c>
      <c r="AH79" t="str">
        <f t="shared" si="13"/>
        <v xml:space="preserve">Hornell </v>
      </c>
      <c r="AW79" t="s">
        <v>463</v>
      </c>
      <c r="AX79" t="s">
        <v>1146</v>
      </c>
      <c r="AY79" t="s">
        <v>88</v>
      </c>
      <c r="AZ79" t="str">
        <f t="shared" si="17"/>
        <v>FemaleGender</v>
      </c>
      <c r="CJ79" t="s">
        <v>556</v>
      </c>
      <c r="CN79">
        <v>88065565554</v>
      </c>
      <c r="ED79" s="37"/>
      <c r="EP79">
        <v>76</v>
      </c>
      <c r="EQ79" t="s">
        <v>867</v>
      </c>
      <c r="ER79" t="s">
        <v>4</v>
      </c>
      <c r="ES79" t="s">
        <v>1146</v>
      </c>
      <c r="ET79">
        <v>3</v>
      </c>
      <c r="EU79">
        <v>36</v>
      </c>
      <c r="EV79">
        <v>9</v>
      </c>
      <c r="EW79" s="16">
        <v>44092</v>
      </c>
      <c r="EX79" s="16">
        <v>44092</v>
      </c>
      <c r="EY79">
        <f t="shared" si="16"/>
        <v>1</v>
      </c>
    </row>
    <row r="80" spans="24:155" x14ac:dyDescent="0.3">
      <c r="X80" s="11" t="s">
        <v>163</v>
      </c>
      <c r="Y80">
        <v>77</v>
      </c>
      <c r="Z80">
        <v>1540</v>
      </c>
      <c r="AA80">
        <v>1</v>
      </c>
      <c r="AB80">
        <v>49</v>
      </c>
      <c r="AC80" s="16">
        <v>44103</v>
      </c>
      <c r="AD80" s="16">
        <v>44103</v>
      </c>
      <c r="AE80" t="str">
        <f t="shared" si="14"/>
        <v>Average Buyer</v>
      </c>
      <c r="AF80" t="str">
        <f t="shared" si="15"/>
        <v>One-Time Buyer</v>
      </c>
      <c r="AG80" t="str">
        <f t="shared" si="12"/>
        <v>Female</v>
      </c>
      <c r="AH80" t="str">
        <f t="shared" si="13"/>
        <v>Middletown</v>
      </c>
      <c r="AW80" t="s">
        <v>867</v>
      </c>
      <c r="AX80" t="s">
        <v>1146</v>
      </c>
      <c r="AY80" t="s">
        <v>4</v>
      </c>
      <c r="AZ80" t="str">
        <f t="shared" si="17"/>
        <v>FemaleGender</v>
      </c>
      <c r="CJ80" t="s">
        <v>569</v>
      </c>
      <c r="CN80">
        <v>88065565555</v>
      </c>
      <c r="ED80" s="37"/>
      <c r="EP80">
        <v>77</v>
      </c>
      <c r="EQ80" t="s">
        <v>1089</v>
      </c>
      <c r="ER80" t="s">
        <v>63</v>
      </c>
      <c r="ES80" t="s">
        <v>1146</v>
      </c>
      <c r="ET80">
        <v>26</v>
      </c>
      <c r="EU80">
        <v>739</v>
      </c>
      <c r="EV80">
        <v>78</v>
      </c>
      <c r="EW80" s="16">
        <v>44052</v>
      </c>
      <c r="EX80" s="16">
        <v>44102</v>
      </c>
      <c r="EY80">
        <f t="shared" si="16"/>
        <v>4</v>
      </c>
    </row>
    <row r="81" spans="24:155" x14ac:dyDescent="0.3">
      <c r="X81" s="11" t="s">
        <v>609</v>
      </c>
      <c r="Y81">
        <v>77</v>
      </c>
      <c r="Z81">
        <v>1540</v>
      </c>
      <c r="AA81">
        <v>1</v>
      </c>
      <c r="AB81">
        <v>49</v>
      </c>
      <c r="AC81" s="16">
        <v>44073</v>
      </c>
      <c r="AD81" s="16">
        <v>44073</v>
      </c>
      <c r="AE81" t="str">
        <f t="shared" si="14"/>
        <v>Average Buyer</v>
      </c>
      <c r="AF81" t="str">
        <f t="shared" si="15"/>
        <v>One-Time Buyer</v>
      </c>
      <c r="AG81" t="str">
        <f t="shared" si="12"/>
        <v>Male</v>
      </c>
      <c r="AH81" t="str">
        <f t="shared" si="13"/>
        <v>Salamanca</v>
      </c>
      <c r="AW81" t="s">
        <v>1089</v>
      </c>
      <c r="AX81" t="s">
        <v>1146</v>
      </c>
      <c r="AY81" t="s">
        <v>63</v>
      </c>
      <c r="AZ81" t="str">
        <f t="shared" si="17"/>
        <v>FemaleGender</v>
      </c>
      <c r="CJ81" t="s">
        <v>670</v>
      </c>
      <c r="CN81">
        <v>88065565556</v>
      </c>
      <c r="ED81" s="37"/>
      <c r="EP81">
        <v>78</v>
      </c>
      <c r="EQ81" t="s">
        <v>89</v>
      </c>
      <c r="ER81" t="s">
        <v>90</v>
      </c>
      <c r="ES81" t="s">
        <v>1146</v>
      </c>
      <c r="ET81">
        <v>47</v>
      </c>
      <c r="EU81">
        <v>705</v>
      </c>
      <c r="EV81">
        <v>141</v>
      </c>
      <c r="EW81" s="16">
        <v>44065</v>
      </c>
      <c r="EX81" s="16">
        <v>44065</v>
      </c>
      <c r="EY81">
        <f t="shared" si="16"/>
        <v>1</v>
      </c>
    </row>
    <row r="82" spans="24:155" x14ac:dyDescent="0.3">
      <c r="X82" s="11" t="s">
        <v>528</v>
      </c>
      <c r="Y82">
        <v>77</v>
      </c>
      <c r="Z82">
        <v>1540</v>
      </c>
      <c r="AA82">
        <v>1</v>
      </c>
      <c r="AB82">
        <v>49</v>
      </c>
      <c r="AC82" s="16">
        <v>44056</v>
      </c>
      <c r="AD82" s="16">
        <v>44056</v>
      </c>
      <c r="AE82" t="str">
        <f t="shared" si="14"/>
        <v>Average Buyer</v>
      </c>
      <c r="AF82" t="str">
        <f t="shared" si="15"/>
        <v>One-Time Buyer</v>
      </c>
      <c r="AG82" t="str">
        <f t="shared" si="12"/>
        <v>Female</v>
      </c>
      <c r="AH82" t="str">
        <f t="shared" si="13"/>
        <v>Glen Cove</v>
      </c>
      <c r="AW82" t="s">
        <v>89</v>
      </c>
      <c r="AX82" t="s">
        <v>1146</v>
      </c>
      <c r="AY82" t="s">
        <v>90</v>
      </c>
      <c r="AZ82" t="str">
        <f t="shared" si="17"/>
        <v>FemaleGender</v>
      </c>
      <c r="CJ82" t="s">
        <v>56</v>
      </c>
      <c r="CN82">
        <v>88065565557</v>
      </c>
      <c r="ED82" s="37"/>
      <c r="EP82">
        <v>79</v>
      </c>
      <c r="EQ82" t="s">
        <v>438</v>
      </c>
      <c r="ER82" t="s">
        <v>20</v>
      </c>
      <c r="ES82" t="s">
        <v>1146</v>
      </c>
      <c r="ET82">
        <v>77</v>
      </c>
      <c r="EU82">
        <v>1386</v>
      </c>
      <c r="EV82">
        <v>231</v>
      </c>
      <c r="EW82" s="16">
        <v>44072</v>
      </c>
      <c r="EX82" s="16">
        <v>44072</v>
      </c>
      <c r="EY82">
        <f t="shared" si="16"/>
        <v>1</v>
      </c>
    </row>
    <row r="83" spans="24:155" x14ac:dyDescent="0.3">
      <c r="X83" s="11" t="s">
        <v>900</v>
      </c>
      <c r="Y83">
        <v>76</v>
      </c>
      <c r="Z83">
        <v>1521</v>
      </c>
      <c r="AA83">
        <v>14</v>
      </c>
      <c r="AB83">
        <v>50</v>
      </c>
      <c r="AC83" s="16">
        <v>44051</v>
      </c>
      <c r="AD83" s="16">
        <v>44098</v>
      </c>
      <c r="AE83" t="str">
        <f t="shared" si="14"/>
        <v>Average Buyer</v>
      </c>
      <c r="AF83" t="str">
        <f t="shared" si="15"/>
        <v>Old Customer</v>
      </c>
      <c r="AG83" t="str">
        <f t="shared" si="12"/>
        <v>Female</v>
      </c>
      <c r="AH83" t="str">
        <f t="shared" si="13"/>
        <v>Port Jervis</v>
      </c>
      <c r="AW83" t="s">
        <v>438</v>
      </c>
      <c r="AX83" t="s">
        <v>1146</v>
      </c>
      <c r="AY83" t="s">
        <v>20</v>
      </c>
      <c r="AZ83" t="str">
        <f t="shared" si="17"/>
        <v>FemaleGender</v>
      </c>
      <c r="CJ83" t="s">
        <v>142</v>
      </c>
      <c r="CN83">
        <v>88065565558</v>
      </c>
      <c r="ED83" s="37"/>
      <c r="EP83">
        <v>80</v>
      </c>
      <c r="EQ83" t="s">
        <v>358</v>
      </c>
      <c r="ER83" t="s">
        <v>4</v>
      </c>
      <c r="ES83" t="s">
        <v>1146</v>
      </c>
      <c r="ET83">
        <v>68</v>
      </c>
      <c r="EU83">
        <v>1224</v>
      </c>
      <c r="EV83">
        <v>204</v>
      </c>
      <c r="EW83" s="16">
        <v>44092</v>
      </c>
      <c r="EX83" s="16">
        <v>44092</v>
      </c>
      <c r="EY83">
        <f t="shared" si="16"/>
        <v>1</v>
      </c>
    </row>
    <row r="84" spans="24:155" x14ac:dyDescent="0.3">
      <c r="X84" s="11" t="s">
        <v>329</v>
      </c>
      <c r="Y84">
        <v>94</v>
      </c>
      <c r="Z84">
        <v>1504</v>
      </c>
      <c r="AA84">
        <v>2</v>
      </c>
      <c r="AB84">
        <v>51</v>
      </c>
      <c r="AC84" s="16">
        <v>44063</v>
      </c>
      <c r="AD84" s="16">
        <v>44063</v>
      </c>
      <c r="AE84" t="str">
        <f t="shared" si="14"/>
        <v>Average Buyer</v>
      </c>
      <c r="AF84" t="str">
        <f t="shared" si="15"/>
        <v>One-Time Buyer</v>
      </c>
      <c r="AG84" t="str">
        <f t="shared" si="12"/>
        <v>Female</v>
      </c>
      <c r="AH84" t="str">
        <f t="shared" si="13"/>
        <v>Lockport</v>
      </c>
      <c r="AW84" t="s">
        <v>358</v>
      </c>
      <c r="AX84" t="s">
        <v>1146</v>
      </c>
      <c r="AY84" t="s">
        <v>4</v>
      </c>
      <c r="AZ84" t="str">
        <f t="shared" si="17"/>
        <v>FemaleGender</v>
      </c>
      <c r="CJ84" t="s">
        <v>792</v>
      </c>
      <c r="CN84">
        <v>88065565559</v>
      </c>
      <c r="ED84" s="37"/>
      <c r="EP84">
        <v>81</v>
      </c>
      <c r="EQ84" t="s">
        <v>151</v>
      </c>
      <c r="ER84" t="s">
        <v>6</v>
      </c>
      <c r="ES84" t="s">
        <v>1146</v>
      </c>
      <c r="ET84">
        <v>11</v>
      </c>
      <c r="EU84">
        <v>154</v>
      </c>
      <c r="EV84">
        <v>33</v>
      </c>
      <c r="EW84" s="16">
        <v>44092</v>
      </c>
      <c r="EX84" s="16">
        <v>44092</v>
      </c>
      <c r="EY84">
        <f t="shared" si="16"/>
        <v>1</v>
      </c>
    </row>
    <row r="85" spans="24:155" x14ac:dyDescent="0.3">
      <c r="X85" s="11" t="s">
        <v>47</v>
      </c>
      <c r="Y85">
        <v>93</v>
      </c>
      <c r="Z85">
        <v>1502</v>
      </c>
      <c r="AA85">
        <v>3</v>
      </c>
      <c r="AB85">
        <v>52</v>
      </c>
      <c r="AC85" s="16">
        <v>44046</v>
      </c>
      <c r="AD85" s="16">
        <v>44072</v>
      </c>
      <c r="AE85" t="str">
        <f t="shared" si="14"/>
        <v>Average Buyer</v>
      </c>
      <c r="AF85" t="str">
        <f t="shared" si="15"/>
        <v>Old Customer</v>
      </c>
      <c r="AG85" t="str">
        <f t="shared" si="12"/>
        <v>Male</v>
      </c>
      <c r="AH85" t="str">
        <f t="shared" si="13"/>
        <v>Middletown</v>
      </c>
      <c r="AW85" t="s">
        <v>151</v>
      </c>
      <c r="AX85" t="s">
        <v>1146</v>
      </c>
      <c r="AY85" t="s">
        <v>6</v>
      </c>
      <c r="AZ85" t="str">
        <f t="shared" si="17"/>
        <v>FemaleGender</v>
      </c>
      <c r="CJ85" t="s">
        <v>856</v>
      </c>
      <c r="CN85">
        <v>88065565560</v>
      </c>
      <c r="ED85" s="37"/>
      <c r="EP85">
        <v>82</v>
      </c>
      <c r="EQ85" t="s">
        <v>366</v>
      </c>
      <c r="ER85" t="s">
        <v>11</v>
      </c>
      <c r="ES85" t="s">
        <v>1146</v>
      </c>
      <c r="ET85">
        <v>77</v>
      </c>
      <c r="EU85">
        <v>462</v>
      </c>
      <c r="EV85">
        <v>231</v>
      </c>
      <c r="EW85" s="16">
        <v>44103</v>
      </c>
      <c r="EX85" s="16">
        <v>44103</v>
      </c>
      <c r="EY85">
        <f t="shared" si="16"/>
        <v>1</v>
      </c>
    </row>
    <row r="86" spans="24:155" x14ac:dyDescent="0.3">
      <c r="X86" s="11" t="s">
        <v>324</v>
      </c>
      <c r="Y86">
        <v>64</v>
      </c>
      <c r="Z86">
        <v>1472</v>
      </c>
      <c r="AA86">
        <v>2</v>
      </c>
      <c r="AB86">
        <v>53</v>
      </c>
      <c r="AC86" s="16">
        <v>44058</v>
      </c>
      <c r="AD86" s="16">
        <v>44058</v>
      </c>
      <c r="AE86" t="str">
        <f t="shared" si="14"/>
        <v>Average Buyer</v>
      </c>
      <c r="AF86" t="str">
        <f t="shared" si="15"/>
        <v>One-Time Buyer</v>
      </c>
      <c r="AG86" t="str">
        <f t="shared" si="12"/>
        <v>Male</v>
      </c>
      <c r="AH86" t="str">
        <f t="shared" si="13"/>
        <v xml:space="preserve">Hornell </v>
      </c>
      <c r="AW86" t="s">
        <v>366</v>
      </c>
      <c r="AX86" t="s">
        <v>1146</v>
      </c>
      <c r="AY86" t="s">
        <v>11</v>
      </c>
      <c r="AZ86" t="str">
        <f t="shared" si="17"/>
        <v>FemaleGender</v>
      </c>
      <c r="CJ86" t="s">
        <v>1104</v>
      </c>
      <c r="CN86">
        <v>88065565561</v>
      </c>
      <c r="ED86" s="37"/>
      <c r="EP86">
        <v>83</v>
      </c>
      <c r="EQ86" t="s">
        <v>373</v>
      </c>
      <c r="ER86" t="s">
        <v>61</v>
      </c>
      <c r="ES86" t="s">
        <v>1145</v>
      </c>
      <c r="ET86">
        <v>60</v>
      </c>
      <c r="EU86">
        <v>960</v>
      </c>
      <c r="EV86">
        <v>180</v>
      </c>
      <c r="EW86" s="16">
        <v>44096</v>
      </c>
      <c r="EX86" s="16">
        <v>44096</v>
      </c>
      <c r="EY86">
        <f t="shared" si="16"/>
        <v>1</v>
      </c>
    </row>
    <row r="87" spans="24:155" x14ac:dyDescent="0.3">
      <c r="X87" s="11" t="s">
        <v>343</v>
      </c>
      <c r="Y87">
        <v>73</v>
      </c>
      <c r="Z87">
        <v>1460</v>
      </c>
      <c r="AA87">
        <v>2</v>
      </c>
      <c r="AB87">
        <v>54</v>
      </c>
      <c r="AC87" s="16">
        <v>44077</v>
      </c>
      <c r="AD87" s="16">
        <v>44077</v>
      </c>
      <c r="AE87" t="str">
        <f t="shared" si="14"/>
        <v>Average Buyer</v>
      </c>
      <c r="AF87" t="str">
        <f t="shared" si="15"/>
        <v>One-Time Buyer</v>
      </c>
      <c r="AG87" t="str">
        <f t="shared" si="12"/>
        <v>Male</v>
      </c>
      <c r="AH87" t="str">
        <f t="shared" si="13"/>
        <v>Springs</v>
      </c>
      <c r="AW87" t="s">
        <v>373</v>
      </c>
      <c r="AX87" t="s">
        <v>1145</v>
      </c>
      <c r="AY87" t="s">
        <v>61</v>
      </c>
      <c r="AZ87" t="str">
        <f t="shared" si="17"/>
        <v>MaleGender</v>
      </c>
      <c r="CJ87" t="s">
        <v>646</v>
      </c>
      <c r="CN87">
        <v>88065565562</v>
      </c>
      <c r="ED87" s="37"/>
      <c r="EP87">
        <v>84</v>
      </c>
      <c r="EQ87" t="s">
        <v>662</v>
      </c>
      <c r="ER87" t="s">
        <v>88</v>
      </c>
      <c r="ES87" t="s">
        <v>1145</v>
      </c>
      <c r="ET87">
        <v>3</v>
      </c>
      <c r="EU87">
        <v>90</v>
      </c>
      <c r="EV87">
        <v>9</v>
      </c>
      <c r="EW87" s="16">
        <v>44095</v>
      </c>
      <c r="EX87" s="16">
        <v>44095</v>
      </c>
      <c r="EY87">
        <f t="shared" si="16"/>
        <v>1</v>
      </c>
    </row>
    <row r="88" spans="24:155" x14ac:dyDescent="0.3">
      <c r="X88" s="11" t="s">
        <v>446</v>
      </c>
      <c r="Y88">
        <v>89</v>
      </c>
      <c r="Z88">
        <v>1424</v>
      </c>
      <c r="AA88">
        <v>1</v>
      </c>
      <c r="AB88">
        <v>55</v>
      </c>
      <c r="AC88" s="16">
        <v>44077</v>
      </c>
      <c r="AD88" s="16">
        <v>44077</v>
      </c>
      <c r="AE88" t="str">
        <f t="shared" si="14"/>
        <v>Average Buyer</v>
      </c>
      <c r="AF88" t="str">
        <f t="shared" si="15"/>
        <v>One-Time Buyer</v>
      </c>
      <c r="AG88" t="str">
        <f t="shared" si="12"/>
        <v>Male</v>
      </c>
      <c r="AH88" t="str">
        <f t="shared" si="13"/>
        <v>Hempstead</v>
      </c>
      <c r="AW88" t="s">
        <v>662</v>
      </c>
      <c r="AX88" t="s">
        <v>1145</v>
      </c>
      <c r="AY88" t="s">
        <v>88</v>
      </c>
      <c r="AZ88" t="str">
        <f t="shared" si="17"/>
        <v>MaleGender</v>
      </c>
      <c r="CJ88" t="s">
        <v>816</v>
      </c>
      <c r="CN88">
        <v>88065565563</v>
      </c>
      <c r="ED88" s="37"/>
      <c r="EP88">
        <v>85</v>
      </c>
      <c r="EQ88" t="s">
        <v>840</v>
      </c>
      <c r="ER88" t="s">
        <v>4</v>
      </c>
      <c r="ES88" t="s">
        <v>1145</v>
      </c>
      <c r="ET88">
        <v>11</v>
      </c>
      <c r="EU88">
        <v>572</v>
      </c>
      <c r="EV88">
        <v>33</v>
      </c>
      <c r="EW88" s="16">
        <v>44103</v>
      </c>
      <c r="EX88" s="16">
        <v>44103</v>
      </c>
      <c r="EY88">
        <f t="shared" si="16"/>
        <v>1</v>
      </c>
    </row>
    <row r="89" spans="24:155" x14ac:dyDescent="0.3">
      <c r="X89" s="11" t="s">
        <v>491</v>
      </c>
      <c r="Y89">
        <v>89</v>
      </c>
      <c r="Z89">
        <v>1424</v>
      </c>
      <c r="AA89">
        <v>1</v>
      </c>
      <c r="AB89">
        <v>55</v>
      </c>
      <c r="AC89" s="16">
        <v>44051</v>
      </c>
      <c r="AD89" s="16">
        <v>44051</v>
      </c>
      <c r="AE89" t="str">
        <f t="shared" si="14"/>
        <v>Average Buyer</v>
      </c>
      <c r="AF89" t="str">
        <f t="shared" si="15"/>
        <v>One-Time Buyer</v>
      </c>
      <c r="AG89" t="str">
        <f t="shared" si="12"/>
        <v>Female</v>
      </c>
      <c r="AH89" t="str">
        <f t="shared" si="13"/>
        <v>Glens Falls</v>
      </c>
      <c r="AW89" t="s">
        <v>840</v>
      </c>
      <c r="AX89" t="s">
        <v>1145</v>
      </c>
      <c r="AY89" t="s">
        <v>4</v>
      </c>
      <c r="AZ89" t="str">
        <f t="shared" si="17"/>
        <v>MaleGender</v>
      </c>
      <c r="CJ89" t="s">
        <v>1042</v>
      </c>
      <c r="CN89">
        <v>88065565564</v>
      </c>
      <c r="ED89" s="37"/>
      <c r="EP89">
        <v>86</v>
      </c>
      <c r="EQ89" t="s">
        <v>829</v>
      </c>
      <c r="ER89" t="s">
        <v>19</v>
      </c>
      <c r="ES89" t="s">
        <v>1146</v>
      </c>
      <c r="ET89">
        <v>10</v>
      </c>
      <c r="EU89">
        <v>120</v>
      </c>
      <c r="EV89">
        <v>30</v>
      </c>
      <c r="EW89" s="16">
        <v>44092</v>
      </c>
      <c r="EX89" s="16">
        <v>44092</v>
      </c>
      <c r="EY89">
        <f t="shared" si="16"/>
        <v>1</v>
      </c>
    </row>
    <row r="90" spans="24:155" x14ac:dyDescent="0.3">
      <c r="X90" s="11" t="s">
        <v>545</v>
      </c>
      <c r="Y90">
        <v>89</v>
      </c>
      <c r="Z90">
        <v>1424</v>
      </c>
      <c r="AA90">
        <v>1</v>
      </c>
      <c r="AB90">
        <v>55</v>
      </c>
      <c r="AC90" s="16">
        <v>44073</v>
      </c>
      <c r="AD90" s="16">
        <v>44073</v>
      </c>
      <c r="AE90" t="str">
        <f t="shared" si="14"/>
        <v>Average Buyer</v>
      </c>
      <c r="AF90" t="str">
        <f t="shared" si="15"/>
        <v>One-Time Buyer</v>
      </c>
      <c r="AG90" t="str">
        <f t="shared" si="12"/>
        <v>Male</v>
      </c>
      <c r="AH90" t="str">
        <f t="shared" si="13"/>
        <v>Springs</v>
      </c>
      <c r="AW90" t="s">
        <v>829</v>
      </c>
      <c r="AX90" t="s">
        <v>1146</v>
      </c>
      <c r="AY90" t="s">
        <v>19</v>
      </c>
      <c r="AZ90" t="str">
        <f t="shared" si="17"/>
        <v>FemaleGender</v>
      </c>
      <c r="CJ90" t="s">
        <v>805</v>
      </c>
      <c r="CN90">
        <v>88065565565</v>
      </c>
      <c r="ED90" s="37"/>
      <c r="EP90">
        <v>87</v>
      </c>
      <c r="EQ90" t="s">
        <v>510</v>
      </c>
      <c r="ER90" t="s">
        <v>82</v>
      </c>
      <c r="ES90" t="s">
        <v>1146</v>
      </c>
      <c r="ET90">
        <v>77</v>
      </c>
      <c r="EU90">
        <v>924</v>
      </c>
      <c r="EV90">
        <v>231</v>
      </c>
      <c r="EW90" s="16">
        <v>44072</v>
      </c>
      <c r="EX90" s="16">
        <v>44072</v>
      </c>
      <c r="EY90">
        <f t="shared" si="16"/>
        <v>1</v>
      </c>
    </row>
    <row r="91" spans="24:155" x14ac:dyDescent="0.3">
      <c r="X91" s="11" t="s">
        <v>148</v>
      </c>
      <c r="Y91">
        <v>47</v>
      </c>
      <c r="Z91">
        <v>1410</v>
      </c>
      <c r="AA91">
        <v>1</v>
      </c>
      <c r="AB91">
        <v>56</v>
      </c>
      <c r="AC91" s="16">
        <v>44088</v>
      </c>
      <c r="AD91" s="16">
        <v>44088</v>
      </c>
      <c r="AE91" t="str">
        <f t="shared" si="14"/>
        <v>Average Buyer</v>
      </c>
      <c r="AF91" t="str">
        <f t="shared" si="15"/>
        <v>One-Time Buyer</v>
      </c>
      <c r="AG91" t="str">
        <f t="shared" si="12"/>
        <v>Female</v>
      </c>
      <c r="AH91" t="str">
        <f t="shared" si="13"/>
        <v>Betavia</v>
      </c>
      <c r="AW91" t="s">
        <v>510</v>
      </c>
      <c r="AX91" t="s">
        <v>1146</v>
      </c>
      <c r="AY91" t="s">
        <v>82</v>
      </c>
      <c r="AZ91" t="str">
        <f t="shared" si="17"/>
        <v>FemaleGender</v>
      </c>
      <c r="CJ91" t="s">
        <v>466</v>
      </c>
      <c r="CN91">
        <v>88065565566</v>
      </c>
      <c r="ED91" s="37"/>
      <c r="EP91">
        <v>88</v>
      </c>
      <c r="EQ91" t="s">
        <v>745</v>
      </c>
      <c r="ER91" t="s">
        <v>86</v>
      </c>
      <c r="ES91" t="s">
        <v>1145</v>
      </c>
      <c r="ET91">
        <v>3</v>
      </c>
      <c r="EU91">
        <v>60</v>
      </c>
      <c r="EV91">
        <v>9</v>
      </c>
      <c r="EW91" s="16">
        <v>44102</v>
      </c>
      <c r="EX91" s="16">
        <v>44102</v>
      </c>
      <c r="EY91">
        <f t="shared" si="16"/>
        <v>1</v>
      </c>
    </row>
    <row r="92" spans="24:155" x14ac:dyDescent="0.3">
      <c r="X92" s="11" t="s">
        <v>522</v>
      </c>
      <c r="Y92">
        <v>47</v>
      </c>
      <c r="Z92">
        <v>1410</v>
      </c>
      <c r="AA92">
        <v>1</v>
      </c>
      <c r="AB92">
        <v>56</v>
      </c>
      <c r="AC92" s="16">
        <v>44051</v>
      </c>
      <c r="AD92" s="16">
        <v>44051</v>
      </c>
      <c r="AE92" t="str">
        <f t="shared" si="14"/>
        <v>Average Buyer</v>
      </c>
      <c r="AF92" t="str">
        <f t="shared" si="15"/>
        <v>One-Time Buyer</v>
      </c>
      <c r="AG92" t="str">
        <f t="shared" si="12"/>
        <v>Female</v>
      </c>
      <c r="AH92" t="str">
        <f t="shared" si="13"/>
        <v>Babylon</v>
      </c>
      <c r="AW92" t="s">
        <v>745</v>
      </c>
      <c r="AX92" t="s">
        <v>1145</v>
      </c>
      <c r="AY92" t="s">
        <v>86</v>
      </c>
      <c r="AZ92" t="str">
        <f t="shared" si="17"/>
        <v>MaleGender</v>
      </c>
      <c r="CJ92" t="s">
        <v>788</v>
      </c>
      <c r="CN92">
        <v>88065565567</v>
      </c>
      <c r="ED92" s="37"/>
      <c r="EP92">
        <v>89</v>
      </c>
      <c r="EQ92" t="s">
        <v>965</v>
      </c>
      <c r="ER92" t="s">
        <v>12</v>
      </c>
      <c r="ES92" t="s">
        <v>1146</v>
      </c>
      <c r="ET92">
        <v>1</v>
      </c>
      <c r="EU92">
        <v>16</v>
      </c>
      <c r="EV92">
        <v>3</v>
      </c>
      <c r="EW92" s="16">
        <v>44044</v>
      </c>
      <c r="EX92" s="16">
        <v>44044</v>
      </c>
      <c r="EY92">
        <f t="shared" si="16"/>
        <v>1</v>
      </c>
    </row>
    <row r="93" spans="24:155" x14ac:dyDescent="0.3">
      <c r="X93" s="11" t="s">
        <v>326</v>
      </c>
      <c r="Y93">
        <v>78</v>
      </c>
      <c r="Z93">
        <v>1404</v>
      </c>
      <c r="AA93">
        <v>2</v>
      </c>
      <c r="AB93">
        <v>57</v>
      </c>
      <c r="AC93" s="16">
        <v>44061</v>
      </c>
      <c r="AD93" s="16">
        <v>44061</v>
      </c>
      <c r="AE93" t="str">
        <f t="shared" si="14"/>
        <v>Average Buyer</v>
      </c>
      <c r="AF93" t="str">
        <f t="shared" si="15"/>
        <v>One-Time Buyer</v>
      </c>
      <c r="AG93" t="str">
        <f t="shared" si="12"/>
        <v>Male</v>
      </c>
      <c r="AH93" t="str">
        <f t="shared" si="13"/>
        <v>Johnstown</v>
      </c>
      <c r="AW93" t="s">
        <v>965</v>
      </c>
      <c r="AX93" t="s">
        <v>1146</v>
      </c>
      <c r="AY93" t="s">
        <v>12</v>
      </c>
      <c r="AZ93" t="str">
        <f t="shared" si="17"/>
        <v>FemaleGender</v>
      </c>
      <c r="CJ93" t="s">
        <v>958</v>
      </c>
      <c r="CN93">
        <v>88065565568</v>
      </c>
      <c r="ED93" s="37"/>
      <c r="EP93">
        <v>90</v>
      </c>
      <c r="EQ93" t="s">
        <v>1050</v>
      </c>
      <c r="ER93" t="s">
        <v>19</v>
      </c>
      <c r="ES93" t="s">
        <v>1146</v>
      </c>
      <c r="ET93">
        <v>5</v>
      </c>
      <c r="EU93">
        <v>70</v>
      </c>
      <c r="EV93">
        <v>15</v>
      </c>
      <c r="EW93" s="16">
        <v>44053</v>
      </c>
      <c r="EX93" s="16">
        <v>44053</v>
      </c>
      <c r="EY93">
        <f t="shared" si="16"/>
        <v>1</v>
      </c>
    </row>
    <row r="94" spans="24:155" x14ac:dyDescent="0.3">
      <c r="X94" s="11" t="s">
        <v>618</v>
      </c>
      <c r="Y94">
        <v>77</v>
      </c>
      <c r="Z94">
        <v>1386</v>
      </c>
      <c r="AA94">
        <v>1</v>
      </c>
      <c r="AB94">
        <v>58</v>
      </c>
      <c r="AC94" s="16">
        <v>44051</v>
      </c>
      <c r="AD94" s="16">
        <v>44051</v>
      </c>
      <c r="AE94" t="str">
        <f t="shared" si="14"/>
        <v>Average Buyer</v>
      </c>
      <c r="AF94" t="str">
        <f t="shared" si="15"/>
        <v>One-Time Buyer</v>
      </c>
      <c r="AG94" t="str">
        <f t="shared" si="12"/>
        <v>Female</v>
      </c>
      <c r="AH94" t="str">
        <f t="shared" si="13"/>
        <v>Little Falls</v>
      </c>
      <c r="AW94" t="s">
        <v>1050</v>
      </c>
      <c r="AX94" t="s">
        <v>1146</v>
      </c>
      <c r="AY94" t="s">
        <v>19</v>
      </c>
      <c r="AZ94" t="str">
        <f t="shared" si="17"/>
        <v>FemaleGender</v>
      </c>
      <c r="CJ94" t="s">
        <v>41</v>
      </c>
      <c r="CN94">
        <v>88065565569</v>
      </c>
      <c r="ED94" s="37"/>
      <c r="EP94">
        <v>91</v>
      </c>
      <c r="EQ94" t="s">
        <v>242</v>
      </c>
      <c r="ER94" t="s">
        <v>13</v>
      </c>
      <c r="ES94" t="s">
        <v>1145</v>
      </c>
      <c r="ET94">
        <v>60</v>
      </c>
      <c r="EU94">
        <v>3120</v>
      </c>
      <c r="EV94">
        <v>180</v>
      </c>
      <c r="EW94" s="16">
        <v>44079</v>
      </c>
      <c r="EX94" s="16">
        <v>44079</v>
      </c>
      <c r="EY94">
        <f t="shared" si="16"/>
        <v>1</v>
      </c>
    </row>
    <row r="95" spans="24:155" x14ac:dyDescent="0.3">
      <c r="X95" s="11" t="s">
        <v>118</v>
      </c>
      <c r="Y95">
        <v>77</v>
      </c>
      <c r="Z95">
        <v>1386</v>
      </c>
      <c r="AA95">
        <v>1</v>
      </c>
      <c r="AB95">
        <v>58</v>
      </c>
      <c r="AC95" s="16">
        <v>44058</v>
      </c>
      <c r="AD95" s="16">
        <v>44058</v>
      </c>
      <c r="AE95" t="str">
        <f t="shared" si="14"/>
        <v>Average Buyer</v>
      </c>
      <c r="AF95" t="str">
        <f t="shared" si="15"/>
        <v>One-Time Buyer</v>
      </c>
      <c r="AG95" t="str">
        <f t="shared" si="12"/>
        <v>Female</v>
      </c>
      <c r="AH95" t="str">
        <f t="shared" si="13"/>
        <v>Little Falls</v>
      </c>
      <c r="AW95" t="s">
        <v>242</v>
      </c>
      <c r="AX95" t="s">
        <v>1145</v>
      </c>
      <c r="AY95" t="s">
        <v>13</v>
      </c>
      <c r="AZ95" t="str">
        <f t="shared" si="17"/>
        <v>MaleGender</v>
      </c>
      <c r="CJ95" t="s">
        <v>729</v>
      </c>
      <c r="CN95">
        <v>88065565570</v>
      </c>
      <c r="ED95" s="37"/>
      <c r="EP95">
        <v>92</v>
      </c>
      <c r="EQ95" t="s">
        <v>481</v>
      </c>
      <c r="ER95" t="s">
        <v>20</v>
      </c>
      <c r="ES95" t="s">
        <v>1146</v>
      </c>
      <c r="ET95">
        <v>60</v>
      </c>
      <c r="EU95">
        <v>360</v>
      </c>
      <c r="EV95">
        <v>180</v>
      </c>
      <c r="EW95" s="16">
        <v>44102</v>
      </c>
      <c r="EX95" s="16">
        <v>44102</v>
      </c>
      <c r="EY95">
        <f t="shared" si="16"/>
        <v>1</v>
      </c>
    </row>
    <row r="96" spans="24:155" x14ac:dyDescent="0.3">
      <c r="X96" s="11" t="s">
        <v>298</v>
      </c>
      <c r="Y96">
        <v>77</v>
      </c>
      <c r="Z96">
        <v>1386</v>
      </c>
      <c r="AA96">
        <v>1</v>
      </c>
      <c r="AB96">
        <v>58</v>
      </c>
      <c r="AC96" s="16">
        <v>44063</v>
      </c>
      <c r="AD96" s="16">
        <v>44063</v>
      </c>
      <c r="AE96" t="str">
        <f t="shared" si="14"/>
        <v>Average Buyer</v>
      </c>
      <c r="AF96" t="str">
        <f t="shared" si="15"/>
        <v>One-Time Buyer</v>
      </c>
      <c r="AG96" t="str">
        <f t="shared" si="12"/>
        <v>Female</v>
      </c>
      <c r="AH96" t="str">
        <f t="shared" si="13"/>
        <v>Peekskill</v>
      </c>
      <c r="AW96" t="s">
        <v>481</v>
      </c>
      <c r="AX96" t="s">
        <v>1146</v>
      </c>
      <c r="AY96" t="s">
        <v>20</v>
      </c>
      <c r="AZ96" t="str">
        <f t="shared" si="17"/>
        <v>FemaleGender</v>
      </c>
      <c r="CJ96" t="s">
        <v>642</v>
      </c>
      <c r="CN96">
        <v>88065565571</v>
      </c>
      <c r="ED96" s="37"/>
      <c r="EP96">
        <v>93</v>
      </c>
      <c r="EQ96" t="s">
        <v>1003</v>
      </c>
      <c r="ER96" t="s">
        <v>86</v>
      </c>
      <c r="ES96" t="s">
        <v>1146</v>
      </c>
      <c r="ET96">
        <v>4</v>
      </c>
      <c r="EU96">
        <v>24</v>
      </c>
      <c r="EV96">
        <v>12</v>
      </c>
      <c r="EW96" s="16">
        <v>44066</v>
      </c>
      <c r="EX96" s="16">
        <v>44066</v>
      </c>
      <c r="EY96">
        <f t="shared" si="16"/>
        <v>1</v>
      </c>
    </row>
    <row r="97" spans="24:155" x14ac:dyDescent="0.3">
      <c r="X97" s="11" t="s">
        <v>438</v>
      </c>
      <c r="Y97">
        <v>77</v>
      </c>
      <c r="Z97">
        <v>1386</v>
      </c>
      <c r="AA97">
        <v>1</v>
      </c>
      <c r="AB97">
        <v>58</v>
      </c>
      <c r="AC97" s="16">
        <v>44072</v>
      </c>
      <c r="AD97" s="16">
        <v>44072</v>
      </c>
      <c r="AE97" t="str">
        <f t="shared" si="14"/>
        <v>Average Buyer</v>
      </c>
      <c r="AF97" t="str">
        <f t="shared" si="15"/>
        <v>One-Time Buyer</v>
      </c>
      <c r="AG97" t="str">
        <f t="shared" si="12"/>
        <v>Female</v>
      </c>
      <c r="AH97" t="str">
        <f t="shared" si="13"/>
        <v>Babylon</v>
      </c>
      <c r="AW97" t="s">
        <v>1003</v>
      </c>
      <c r="AX97" t="s">
        <v>1146</v>
      </c>
      <c r="AY97" t="s">
        <v>86</v>
      </c>
      <c r="AZ97" t="str">
        <f t="shared" si="17"/>
        <v>FemaleGender</v>
      </c>
      <c r="CJ97" t="s">
        <v>727</v>
      </c>
      <c r="CN97">
        <v>88065565634</v>
      </c>
      <c r="ED97" s="37"/>
      <c r="EP97">
        <v>94</v>
      </c>
      <c r="EQ97" t="s">
        <v>219</v>
      </c>
      <c r="ER97" t="s">
        <v>60</v>
      </c>
      <c r="ES97" t="s">
        <v>1146</v>
      </c>
      <c r="ET97">
        <v>15</v>
      </c>
      <c r="EU97">
        <v>180</v>
      </c>
      <c r="EV97">
        <v>45</v>
      </c>
      <c r="EW97" s="16">
        <v>44056</v>
      </c>
      <c r="EX97" s="16">
        <v>44056</v>
      </c>
      <c r="EY97">
        <f t="shared" si="16"/>
        <v>1</v>
      </c>
    </row>
    <row r="98" spans="24:155" x14ac:dyDescent="0.3">
      <c r="X98" s="11" t="s">
        <v>172</v>
      </c>
      <c r="Y98">
        <v>77</v>
      </c>
      <c r="Z98">
        <v>1386</v>
      </c>
      <c r="AA98">
        <v>1</v>
      </c>
      <c r="AB98">
        <v>58</v>
      </c>
      <c r="AC98" s="16">
        <v>44102</v>
      </c>
      <c r="AD98" s="16">
        <v>44102</v>
      </c>
      <c r="AE98" t="str">
        <f t="shared" si="14"/>
        <v>Average Buyer</v>
      </c>
      <c r="AF98" t="str">
        <f t="shared" si="15"/>
        <v>One-Time Buyer</v>
      </c>
      <c r="AG98" t="str">
        <f t="shared" si="12"/>
        <v>Female</v>
      </c>
      <c r="AH98" t="str">
        <f t="shared" si="13"/>
        <v>Rome</v>
      </c>
      <c r="AW98" t="s">
        <v>219</v>
      </c>
      <c r="AX98" t="s">
        <v>1146</v>
      </c>
      <c r="AY98" t="s">
        <v>60</v>
      </c>
      <c r="AZ98" t="str">
        <f t="shared" si="17"/>
        <v>FemaleGender</v>
      </c>
      <c r="CJ98" t="s">
        <v>1033</v>
      </c>
      <c r="CN98">
        <v>88065565635</v>
      </c>
      <c r="ED98" s="37"/>
      <c r="EP98">
        <v>95</v>
      </c>
      <c r="EQ98" t="s">
        <v>520</v>
      </c>
      <c r="ER98" t="s">
        <v>18</v>
      </c>
      <c r="ES98" t="s">
        <v>1145</v>
      </c>
      <c r="ET98">
        <v>68</v>
      </c>
      <c r="EU98">
        <v>1020</v>
      </c>
      <c r="EV98">
        <v>204</v>
      </c>
      <c r="EW98" s="16">
        <v>44048</v>
      </c>
      <c r="EX98" s="16">
        <v>44048</v>
      </c>
      <c r="EY98">
        <f t="shared" si="16"/>
        <v>1</v>
      </c>
    </row>
    <row r="99" spans="24:155" x14ac:dyDescent="0.3">
      <c r="X99" s="11" t="s">
        <v>560</v>
      </c>
      <c r="Y99">
        <v>77</v>
      </c>
      <c r="Z99">
        <v>1386</v>
      </c>
      <c r="AA99">
        <v>1</v>
      </c>
      <c r="AB99">
        <v>58</v>
      </c>
      <c r="AC99" s="16">
        <v>44088</v>
      </c>
      <c r="AD99" s="16">
        <v>44088</v>
      </c>
      <c r="AE99" t="str">
        <f t="shared" si="14"/>
        <v>Average Buyer</v>
      </c>
      <c r="AF99" t="str">
        <f t="shared" si="15"/>
        <v>One-Time Buyer</v>
      </c>
      <c r="AG99" t="str">
        <f t="shared" si="12"/>
        <v>Male</v>
      </c>
      <c r="AH99" t="str">
        <f t="shared" si="13"/>
        <v>Hempstead</v>
      </c>
      <c r="AW99" t="s">
        <v>520</v>
      </c>
      <c r="AX99" t="s">
        <v>1145</v>
      </c>
      <c r="AY99" t="s">
        <v>18</v>
      </c>
      <c r="AZ99" t="str">
        <f t="shared" si="17"/>
        <v>MaleGender</v>
      </c>
      <c r="CJ99" t="s">
        <v>736</v>
      </c>
      <c r="CN99">
        <v>88065565636</v>
      </c>
      <c r="ED99" s="37"/>
      <c r="EP99">
        <v>96</v>
      </c>
      <c r="EQ99" t="s">
        <v>1127</v>
      </c>
      <c r="ER99" t="s">
        <v>6</v>
      </c>
      <c r="ES99" t="s">
        <v>1145</v>
      </c>
      <c r="ET99">
        <v>3</v>
      </c>
      <c r="EU99">
        <v>36</v>
      </c>
      <c r="EV99">
        <v>9</v>
      </c>
      <c r="EW99" s="16">
        <v>44053</v>
      </c>
      <c r="EX99" s="16">
        <v>44053</v>
      </c>
      <c r="EY99">
        <f t="shared" si="16"/>
        <v>1</v>
      </c>
    </row>
    <row r="100" spans="24:155" x14ac:dyDescent="0.3">
      <c r="X100" s="11" t="s">
        <v>218</v>
      </c>
      <c r="Y100">
        <v>68</v>
      </c>
      <c r="Z100">
        <v>1360</v>
      </c>
      <c r="AA100">
        <v>1</v>
      </c>
      <c r="AB100">
        <v>59</v>
      </c>
      <c r="AC100" s="16">
        <v>44055</v>
      </c>
      <c r="AD100" s="16">
        <v>44055</v>
      </c>
      <c r="AE100" t="str">
        <f t="shared" si="14"/>
        <v>Average Buyer</v>
      </c>
      <c r="AF100" t="str">
        <f t="shared" si="15"/>
        <v>One-Time Buyer</v>
      </c>
      <c r="AG100" t="str">
        <f t="shared" si="12"/>
        <v>Female</v>
      </c>
      <c r="AH100" t="str">
        <f t="shared" si="13"/>
        <v>Lockport</v>
      </c>
      <c r="AW100" t="s">
        <v>1127</v>
      </c>
      <c r="AX100" t="s">
        <v>1145</v>
      </c>
      <c r="AY100" t="s">
        <v>6</v>
      </c>
      <c r="AZ100" t="str">
        <f t="shared" si="17"/>
        <v>MaleGender</v>
      </c>
      <c r="CJ100" t="s">
        <v>1091</v>
      </c>
      <c r="CN100">
        <v>88065565637</v>
      </c>
      <c r="ED100" s="37"/>
      <c r="EP100">
        <v>97</v>
      </c>
      <c r="EQ100" t="s">
        <v>790</v>
      </c>
      <c r="ER100" t="s">
        <v>94</v>
      </c>
      <c r="ES100" t="s">
        <v>1145</v>
      </c>
      <c r="ET100">
        <v>15</v>
      </c>
      <c r="EU100">
        <v>150</v>
      </c>
      <c r="EV100">
        <v>45</v>
      </c>
      <c r="EW100" s="16">
        <v>44084</v>
      </c>
      <c r="EX100" s="16">
        <v>44084</v>
      </c>
      <c r="EY100">
        <f t="shared" si="16"/>
        <v>1</v>
      </c>
    </row>
    <row r="101" spans="24:155" x14ac:dyDescent="0.3">
      <c r="X101" s="11" t="s">
        <v>403</v>
      </c>
      <c r="Y101">
        <v>68</v>
      </c>
      <c r="Z101">
        <v>1360</v>
      </c>
      <c r="AA101">
        <v>1</v>
      </c>
      <c r="AB101">
        <v>59</v>
      </c>
      <c r="AC101" s="16">
        <v>44065</v>
      </c>
      <c r="AD101" s="16">
        <v>44065</v>
      </c>
      <c r="AE101" t="str">
        <f t="shared" si="14"/>
        <v>Average Buyer</v>
      </c>
      <c r="AF101" t="str">
        <f t="shared" si="15"/>
        <v>One-Time Buyer</v>
      </c>
      <c r="AG101" t="str">
        <f t="shared" si="12"/>
        <v>Male</v>
      </c>
      <c r="AH101" t="str">
        <f t="shared" si="13"/>
        <v>Fulton</v>
      </c>
      <c r="AW101" t="s">
        <v>790</v>
      </c>
      <c r="AX101" t="s">
        <v>1145</v>
      </c>
      <c r="AY101" t="s">
        <v>94</v>
      </c>
      <c r="AZ101" t="str">
        <f t="shared" si="17"/>
        <v>MaleGender</v>
      </c>
      <c r="CJ101" t="s">
        <v>453</v>
      </c>
      <c r="CN101">
        <v>88065565638</v>
      </c>
      <c r="ED101" s="37"/>
      <c r="EP101">
        <v>98</v>
      </c>
      <c r="EQ101" t="s">
        <v>797</v>
      </c>
      <c r="ER101" t="s">
        <v>19</v>
      </c>
      <c r="ES101" t="s">
        <v>1145</v>
      </c>
      <c r="ET101">
        <v>1</v>
      </c>
      <c r="EU101">
        <v>14</v>
      </c>
      <c r="EV101">
        <v>3</v>
      </c>
      <c r="EW101" s="16">
        <v>44092</v>
      </c>
      <c r="EX101" s="16">
        <v>44092</v>
      </c>
      <c r="EY101">
        <f t="shared" si="16"/>
        <v>1</v>
      </c>
    </row>
    <row r="102" spans="24:155" x14ac:dyDescent="0.3">
      <c r="X102" s="11" t="s">
        <v>155</v>
      </c>
      <c r="Y102">
        <v>68</v>
      </c>
      <c r="Z102">
        <v>1360</v>
      </c>
      <c r="AA102">
        <v>1</v>
      </c>
      <c r="AB102">
        <v>59</v>
      </c>
      <c r="AC102" s="16">
        <v>44095</v>
      </c>
      <c r="AD102" s="16">
        <v>44095</v>
      </c>
      <c r="AE102" t="str">
        <f t="shared" si="14"/>
        <v>Average Buyer</v>
      </c>
      <c r="AF102" t="str">
        <f t="shared" si="15"/>
        <v>One-Time Buyer</v>
      </c>
      <c r="AG102" t="str">
        <f t="shared" si="12"/>
        <v>Female</v>
      </c>
      <c r="AH102" t="str">
        <f t="shared" si="13"/>
        <v>Glens Falls</v>
      </c>
      <c r="AW102" t="s">
        <v>797</v>
      </c>
      <c r="AX102" t="s">
        <v>1145</v>
      </c>
      <c r="AY102" t="s">
        <v>19</v>
      </c>
      <c r="AZ102" t="str">
        <f t="shared" si="17"/>
        <v>MaleGender</v>
      </c>
      <c r="CJ102" t="s">
        <v>154</v>
      </c>
      <c r="CN102">
        <v>88065565639</v>
      </c>
      <c r="ED102" s="37"/>
      <c r="EP102">
        <v>99</v>
      </c>
      <c r="EQ102" t="s">
        <v>339</v>
      </c>
      <c r="ER102" t="s">
        <v>76</v>
      </c>
      <c r="ES102" t="s">
        <v>1145</v>
      </c>
      <c r="ET102">
        <v>86</v>
      </c>
      <c r="EU102">
        <v>1032</v>
      </c>
      <c r="EV102">
        <v>258</v>
      </c>
      <c r="EW102" s="16">
        <v>44073</v>
      </c>
      <c r="EX102" s="16">
        <v>44073</v>
      </c>
      <c r="EY102">
        <f t="shared" si="16"/>
        <v>2</v>
      </c>
    </row>
    <row r="103" spans="24:155" x14ac:dyDescent="0.3">
      <c r="X103" s="11" t="s">
        <v>191</v>
      </c>
      <c r="Y103">
        <v>68</v>
      </c>
      <c r="Z103">
        <v>1360</v>
      </c>
      <c r="AA103">
        <v>1</v>
      </c>
      <c r="AB103">
        <v>59</v>
      </c>
      <c r="AC103" s="16">
        <v>44062</v>
      </c>
      <c r="AD103" s="16">
        <v>44062</v>
      </c>
      <c r="AE103" t="str">
        <f t="shared" si="14"/>
        <v>Average Buyer</v>
      </c>
      <c r="AF103" t="str">
        <f t="shared" si="15"/>
        <v>One-Time Buyer</v>
      </c>
      <c r="AG103" t="str">
        <f t="shared" si="12"/>
        <v>Male</v>
      </c>
      <c r="AH103" t="str">
        <f t="shared" si="13"/>
        <v>Elmira</v>
      </c>
      <c r="AW103" t="s">
        <v>339</v>
      </c>
      <c r="AX103" t="s">
        <v>1145</v>
      </c>
      <c r="AY103" t="s">
        <v>76</v>
      </c>
      <c r="AZ103" t="str">
        <f t="shared" si="17"/>
        <v>MaleGender</v>
      </c>
      <c r="CJ103" t="s">
        <v>785</v>
      </c>
      <c r="CN103">
        <v>88065565640</v>
      </c>
      <c r="ED103" s="37"/>
      <c r="EP103">
        <v>100</v>
      </c>
      <c r="EQ103" t="s">
        <v>364</v>
      </c>
      <c r="ER103" t="s">
        <v>9</v>
      </c>
      <c r="ES103" t="s">
        <v>1145</v>
      </c>
      <c r="ET103">
        <v>60</v>
      </c>
      <c r="EU103">
        <v>300</v>
      </c>
      <c r="EV103">
        <v>180</v>
      </c>
      <c r="EW103" s="16">
        <v>44098</v>
      </c>
      <c r="EX103" s="16">
        <v>44098</v>
      </c>
      <c r="EY103">
        <f t="shared" si="16"/>
        <v>1</v>
      </c>
    </row>
    <row r="104" spans="24:155" x14ac:dyDescent="0.3">
      <c r="X104" s="11" t="s">
        <v>592</v>
      </c>
      <c r="Y104">
        <v>68</v>
      </c>
      <c r="Z104">
        <v>1360</v>
      </c>
      <c r="AA104">
        <v>1</v>
      </c>
      <c r="AB104">
        <v>59</v>
      </c>
      <c r="AC104" s="16">
        <v>44056</v>
      </c>
      <c r="AD104" s="16">
        <v>44056</v>
      </c>
      <c r="AE104" t="str">
        <f t="shared" si="14"/>
        <v>Average Buyer</v>
      </c>
      <c r="AF104" t="str">
        <f t="shared" si="15"/>
        <v>One-Time Buyer</v>
      </c>
      <c r="AG104" t="str">
        <f t="shared" si="12"/>
        <v>Male</v>
      </c>
      <c r="AH104" t="str">
        <f t="shared" si="13"/>
        <v>Elmira</v>
      </c>
      <c r="AW104" t="s">
        <v>364</v>
      </c>
      <c r="AX104" t="s">
        <v>1145</v>
      </c>
      <c r="AY104" t="s">
        <v>9</v>
      </c>
      <c r="AZ104" t="str">
        <f t="shared" si="17"/>
        <v>MaleGender</v>
      </c>
      <c r="CJ104" t="s">
        <v>372</v>
      </c>
      <c r="CN104">
        <v>88065565641</v>
      </c>
      <c r="ED104" s="37"/>
      <c r="EP104">
        <v>101</v>
      </c>
      <c r="EQ104" t="s">
        <v>275</v>
      </c>
      <c r="ER104" t="s">
        <v>8</v>
      </c>
      <c r="ES104" t="s">
        <v>1146</v>
      </c>
      <c r="ET104">
        <v>6</v>
      </c>
      <c r="EU104">
        <v>120</v>
      </c>
      <c r="EV104">
        <v>18</v>
      </c>
      <c r="EW104" s="16">
        <v>44102</v>
      </c>
      <c r="EX104" s="16">
        <v>44102</v>
      </c>
      <c r="EY104">
        <f t="shared" si="16"/>
        <v>1</v>
      </c>
    </row>
    <row r="105" spans="24:155" x14ac:dyDescent="0.3">
      <c r="X105" s="11" t="s">
        <v>484</v>
      </c>
      <c r="Y105">
        <v>68</v>
      </c>
      <c r="Z105">
        <v>1360</v>
      </c>
      <c r="AA105">
        <v>1</v>
      </c>
      <c r="AB105">
        <v>59</v>
      </c>
      <c r="AC105" s="16">
        <v>44104</v>
      </c>
      <c r="AD105" s="16">
        <v>44104</v>
      </c>
      <c r="AE105" t="str">
        <f t="shared" si="14"/>
        <v>Average Buyer</v>
      </c>
      <c r="AF105" t="str">
        <f t="shared" si="15"/>
        <v>One-Time Buyer</v>
      </c>
      <c r="AG105" t="str">
        <f t="shared" si="12"/>
        <v>Male</v>
      </c>
      <c r="AH105" t="str">
        <f t="shared" si="13"/>
        <v>Betavia</v>
      </c>
      <c r="AW105" t="s">
        <v>275</v>
      </c>
      <c r="AX105" t="s">
        <v>1146</v>
      </c>
      <c r="AY105" t="s">
        <v>8</v>
      </c>
      <c r="AZ105" t="str">
        <f t="shared" si="17"/>
        <v>FemaleGender</v>
      </c>
      <c r="CJ105" t="s">
        <v>137</v>
      </c>
      <c r="CN105">
        <v>88065565642</v>
      </c>
      <c r="ED105" s="37"/>
      <c r="EP105">
        <v>102</v>
      </c>
      <c r="EQ105" t="s">
        <v>1023</v>
      </c>
      <c r="ER105" t="s">
        <v>7</v>
      </c>
      <c r="ES105" t="s">
        <v>1145</v>
      </c>
      <c r="ET105">
        <v>11</v>
      </c>
      <c r="EU105">
        <v>66</v>
      </c>
      <c r="EV105">
        <v>33</v>
      </c>
      <c r="EW105" s="16">
        <v>44092</v>
      </c>
      <c r="EX105" s="16">
        <v>44092</v>
      </c>
      <c r="EY105">
        <f t="shared" si="16"/>
        <v>1</v>
      </c>
    </row>
    <row r="106" spans="24:155" x14ac:dyDescent="0.3">
      <c r="X106" s="11" t="s">
        <v>137</v>
      </c>
      <c r="Y106">
        <v>68</v>
      </c>
      <c r="Z106">
        <v>1360</v>
      </c>
      <c r="AA106">
        <v>1</v>
      </c>
      <c r="AB106">
        <v>59</v>
      </c>
      <c r="AC106" s="16">
        <v>44077</v>
      </c>
      <c r="AD106" s="16">
        <v>44077</v>
      </c>
      <c r="AE106" t="str">
        <f t="shared" si="14"/>
        <v>Average Buyer</v>
      </c>
      <c r="AF106" t="str">
        <f t="shared" si="15"/>
        <v>One-Time Buyer</v>
      </c>
      <c r="AG106" t="str">
        <f t="shared" si="12"/>
        <v>Male</v>
      </c>
      <c r="AH106" t="str">
        <f t="shared" si="13"/>
        <v>Watervliet</v>
      </c>
      <c r="AW106" t="s">
        <v>1023</v>
      </c>
      <c r="AX106" t="s">
        <v>1145</v>
      </c>
      <c r="AY106" t="s">
        <v>7</v>
      </c>
      <c r="AZ106" t="str">
        <f t="shared" si="17"/>
        <v>MaleGender</v>
      </c>
      <c r="CJ106" t="s">
        <v>444</v>
      </c>
      <c r="CN106">
        <v>88065565643</v>
      </c>
      <c r="ED106" s="37"/>
      <c r="EP106">
        <v>103</v>
      </c>
      <c r="EQ106" t="s">
        <v>37</v>
      </c>
      <c r="ER106" t="s">
        <v>15</v>
      </c>
      <c r="ES106" t="s">
        <v>1145</v>
      </c>
      <c r="ET106">
        <v>94</v>
      </c>
      <c r="EU106">
        <v>1765</v>
      </c>
      <c r="EV106">
        <v>282</v>
      </c>
      <c r="EW106" s="16">
        <v>44056</v>
      </c>
      <c r="EX106" s="16">
        <v>44104</v>
      </c>
      <c r="EY106">
        <f t="shared" si="16"/>
        <v>3</v>
      </c>
    </row>
    <row r="107" spans="24:155" x14ac:dyDescent="0.3">
      <c r="X107" s="11" t="s">
        <v>428</v>
      </c>
      <c r="Y107">
        <v>89</v>
      </c>
      <c r="Z107">
        <v>1335</v>
      </c>
      <c r="AA107">
        <v>1</v>
      </c>
      <c r="AB107">
        <v>60</v>
      </c>
      <c r="AC107" s="16">
        <v>44062</v>
      </c>
      <c r="AD107" s="16">
        <v>44062</v>
      </c>
      <c r="AE107" t="str">
        <f t="shared" si="14"/>
        <v>Average Buyer</v>
      </c>
      <c r="AF107" t="str">
        <f t="shared" si="15"/>
        <v>One-Time Buyer</v>
      </c>
      <c r="AG107" t="str">
        <f t="shared" si="12"/>
        <v>Male</v>
      </c>
      <c r="AH107" t="str">
        <f t="shared" si="13"/>
        <v>Sherrill</v>
      </c>
      <c r="AW107" t="s">
        <v>37</v>
      </c>
      <c r="AX107" t="s">
        <v>1145</v>
      </c>
      <c r="AY107" t="s">
        <v>15</v>
      </c>
      <c r="AZ107" t="str">
        <f t="shared" si="17"/>
        <v>MaleGender</v>
      </c>
      <c r="CJ107" t="s">
        <v>567</v>
      </c>
      <c r="CN107">
        <v>88065565644</v>
      </c>
      <c r="ED107" s="37"/>
      <c r="EP107">
        <v>104</v>
      </c>
      <c r="EQ107" t="s">
        <v>436</v>
      </c>
      <c r="ER107" t="s">
        <v>18</v>
      </c>
      <c r="ES107" t="s">
        <v>1146</v>
      </c>
      <c r="ET107">
        <v>60</v>
      </c>
      <c r="EU107">
        <v>720</v>
      </c>
      <c r="EV107">
        <v>180</v>
      </c>
      <c r="EW107" s="16">
        <v>44067</v>
      </c>
      <c r="EX107" s="16">
        <v>44067</v>
      </c>
      <c r="EY107">
        <f t="shared" si="16"/>
        <v>1</v>
      </c>
    </row>
    <row r="108" spans="24:155" x14ac:dyDescent="0.3">
      <c r="X108" s="11" t="s">
        <v>401</v>
      </c>
      <c r="Y108">
        <v>89</v>
      </c>
      <c r="Z108">
        <v>1335</v>
      </c>
      <c r="AA108">
        <v>1</v>
      </c>
      <c r="AB108">
        <v>60</v>
      </c>
      <c r="AC108" s="16">
        <v>44063</v>
      </c>
      <c r="AD108" s="16">
        <v>44063</v>
      </c>
      <c r="AE108" t="str">
        <f t="shared" si="14"/>
        <v>Average Buyer</v>
      </c>
      <c r="AF108" t="str">
        <f t="shared" si="15"/>
        <v>One-Time Buyer</v>
      </c>
      <c r="AG108" t="str">
        <f t="shared" si="12"/>
        <v>Male</v>
      </c>
      <c r="AH108" t="str">
        <f t="shared" si="13"/>
        <v>Beacon</v>
      </c>
      <c r="AW108" t="s">
        <v>436</v>
      </c>
      <c r="AX108" t="s">
        <v>1146</v>
      </c>
      <c r="AY108" t="s">
        <v>18</v>
      </c>
      <c r="AZ108" t="str">
        <f t="shared" si="17"/>
        <v>FemaleGender</v>
      </c>
      <c r="CJ108" t="s">
        <v>832</v>
      </c>
      <c r="CN108">
        <v>88065565645</v>
      </c>
      <c r="ED108" s="37"/>
      <c r="EP108">
        <v>105</v>
      </c>
      <c r="EQ108" t="s">
        <v>574</v>
      </c>
      <c r="ER108" t="s">
        <v>9</v>
      </c>
      <c r="ES108" t="s">
        <v>1146</v>
      </c>
      <c r="ET108">
        <v>10</v>
      </c>
      <c r="EU108">
        <v>200</v>
      </c>
      <c r="EV108">
        <v>30</v>
      </c>
      <c r="EW108" s="16">
        <v>44102</v>
      </c>
      <c r="EX108" s="16">
        <v>44102</v>
      </c>
      <c r="EY108">
        <f t="shared" si="16"/>
        <v>1</v>
      </c>
    </row>
    <row r="109" spans="24:155" x14ac:dyDescent="0.3">
      <c r="X109" s="11" t="s">
        <v>162</v>
      </c>
      <c r="Y109">
        <v>89</v>
      </c>
      <c r="Z109">
        <v>1335</v>
      </c>
      <c r="AA109">
        <v>1</v>
      </c>
      <c r="AB109">
        <v>60</v>
      </c>
      <c r="AC109" s="16">
        <v>44102</v>
      </c>
      <c r="AD109" s="16">
        <v>44102</v>
      </c>
      <c r="AE109" t="str">
        <f t="shared" si="14"/>
        <v>Average Buyer</v>
      </c>
      <c r="AF109" t="str">
        <f t="shared" si="15"/>
        <v>One-Time Buyer</v>
      </c>
      <c r="AG109" t="str">
        <f t="shared" si="12"/>
        <v>Female</v>
      </c>
      <c r="AH109" t="str">
        <f t="shared" si="13"/>
        <v>Long Beach</v>
      </c>
      <c r="AW109" t="s">
        <v>574</v>
      </c>
      <c r="AX109" t="s">
        <v>1146</v>
      </c>
      <c r="AY109" t="s">
        <v>9</v>
      </c>
      <c r="AZ109" t="str">
        <f t="shared" si="17"/>
        <v>FemaleGender</v>
      </c>
      <c r="CJ109" t="s">
        <v>806</v>
      </c>
      <c r="CN109">
        <v>88065565646</v>
      </c>
      <c r="ED109" s="37"/>
      <c r="EP109">
        <v>106</v>
      </c>
      <c r="EQ109" t="s">
        <v>739</v>
      </c>
      <c r="ER109" t="s">
        <v>74</v>
      </c>
      <c r="ES109" t="s">
        <v>1145</v>
      </c>
      <c r="ET109">
        <v>9</v>
      </c>
      <c r="EU109">
        <v>126</v>
      </c>
      <c r="EV109">
        <v>27</v>
      </c>
      <c r="EW109" s="16">
        <v>44095</v>
      </c>
      <c r="EX109" s="16">
        <v>44095</v>
      </c>
      <c r="EY109">
        <f t="shared" si="16"/>
        <v>1</v>
      </c>
    </row>
    <row r="110" spans="24:155" x14ac:dyDescent="0.3">
      <c r="X110" s="11" t="s">
        <v>383</v>
      </c>
      <c r="Y110">
        <v>89</v>
      </c>
      <c r="Z110">
        <v>1335</v>
      </c>
      <c r="AA110">
        <v>1</v>
      </c>
      <c r="AB110">
        <v>60</v>
      </c>
      <c r="AC110" s="16">
        <v>44045</v>
      </c>
      <c r="AD110" s="16">
        <v>44045</v>
      </c>
      <c r="AE110" t="str">
        <f t="shared" si="14"/>
        <v>Average Buyer</v>
      </c>
      <c r="AF110" t="str">
        <f t="shared" si="15"/>
        <v>One-Time Buyer</v>
      </c>
      <c r="AG110" t="str">
        <f t="shared" si="12"/>
        <v>Male</v>
      </c>
      <c r="AH110" t="str">
        <f t="shared" si="13"/>
        <v>Port Jervis</v>
      </c>
      <c r="AW110" t="s">
        <v>739</v>
      </c>
      <c r="AX110" t="s">
        <v>1145</v>
      </c>
      <c r="AY110" t="s">
        <v>74</v>
      </c>
      <c r="AZ110" t="str">
        <f t="shared" si="17"/>
        <v>MaleGender</v>
      </c>
      <c r="CJ110" t="s">
        <v>354</v>
      </c>
      <c r="CN110">
        <v>88065565647</v>
      </c>
      <c r="ED110" s="37"/>
      <c r="EP110">
        <v>107</v>
      </c>
      <c r="EQ110" t="s">
        <v>655</v>
      </c>
      <c r="ER110" t="s">
        <v>74</v>
      </c>
      <c r="ES110" t="s">
        <v>1145</v>
      </c>
      <c r="ET110">
        <v>3</v>
      </c>
      <c r="EU110">
        <v>45</v>
      </c>
      <c r="EV110">
        <v>9</v>
      </c>
      <c r="EW110" s="16">
        <v>44088</v>
      </c>
      <c r="EX110" s="16">
        <v>44088</v>
      </c>
      <c r="EY110">
        <f t="shared" si="16"/>
        <v>1</v>
      </c>
    </row>
    <row r="111" spans="24:155" x14ac:dyDescent="0.3">
      <c r="X111" s="11" t="s">
        <v>608</v>
      </c>
      <c r="Y111">
        <v>89</v>
      </c>
      <c r="Z111">
        <v>1335</v>
      </c>
      <c r="AA111">
        <v>1</v>
      </c>
      <c r="AB111">
        <v>60</v>
      </c>
      <c r="AC111" s="16">
        <v>44072</v>
      </c>
      <c r="AD111" s="16">
        <v>44072</v>
      </c>
      <c r="AE111" t="str">
        <f t="shared" si="14"/>
        <v>Average Buyer</v>
      </c>
      <c r="AF111" t="str">
        <f t="shared" si="15"/>
        <v>One-Time Buyer</v>
      </c>
      <c r="AG111" t="str">
        <f t="shared" si="12"/>
        <v>Male</v>
      </c>
      <c r="AH111" t="str">
        <f t="shared" si="13"/>
        <v>New York</v>
      </c>
      <c r="AW111" t="s">
        <v>655</v>
      </c>
      <c r="AX111" t="s">
        <v>1145</v>
      </c>
      <c r="AY111" t="s">
        <v>74</v>
      </c>
      <c r="AZ111" t="str">
        <f t="shared" si="17"/>
        <v>MaleGender</v>
      </c>
      <c r="CJ111" t="s">
        <v>143</v>
      </c>
      <c r="CN111">
        <v>88065565648</v>
      </c>
      <c r="ED111" s="37"/>
      <c r="EP111">
        <v>108</v>
      </c>
      <c r="EQ111" t="s">
        <v>459</v>
      </c>
      <c r="ER111" t="s">
        <v>16</v>
      </c>
      <c r="ES111" t="s">
        <v>1145</v>
      </c>
      <c r="ET111">
        <v>47</v>
      </c>
      <c r="EU111">
        <v>705</v>
      </c>
      <c r="EV111">
        <v>141</v>
      </c>
      <c r="EW111" s="16">
        <v>44093</v>
      </c>
      <c r="EX111" s="16">
        <v>44093</v>
      </c>
      <c r="EY111">
        <f t="shared" si="16"/>
        <v>1</v>
      </c>
    </row>
    <row r="112" spans="24:155" x14ac:dyDescent="0.3">
      <c r="X112" s="11" t="s">
        <v>135</v>
      </c>
      <c r="Y112">
        <v>89</v>
      </c>
      <c r="Z112">
        <v>1335</v>
      </c>
      <c r="AA112">
        <v>1</v>
      </c>
      <c r="AB112">
        <v>60</v>
      </c>
      <c r="AC112" s="16">
        <v>44075</v>
      </c>
      <c r="AD112" s="16">
        <v>44075</v>
      </c>
      <c r="AE112" t="str">
        <f t="shared" si="14"/>
        <v>Average Buyer</v>
      </c>
      <c r="AF112" t="str">
        <f t="shared" si="15"/>
        <v>One-Time Buyer</v>
      </c>
      <c r="AG112" t="str">
        <f t="shared" si="12"/>
        <v>Male</v>
      </c>
      <c r="AH112" t="str">
        <f t="shared" si="13"/>
        <v>Long Beach</v>
      </c>
      <c r="AW112" t="s">
        <v>459</v>
      </c>
      <c r="AX112" t="s">
        <v>1145</v>
      </c>
      <c r="AY112" t="s">
        <v>16</v>
      </c>
      <c r="AZ112" t="str">
        <f t="shared" si="17"/>
        <v>MaleGender</v>
      </c>
      <c r="CJ112" t="s">
        <v>747</v>
      </c>
      <c r="CN112">
        <v>88065565649</v>
      </c>
      <c r="ED112" s="37"/>
      <c r="EP112">
        <v>109</v>
      </c>
      <c r="EQ112" t="s">
        <v>593</v>
      </c>
      <c r="ER112" t="s">
        <v>9</v>
      </c>
      <c r="ES112" t="s">
        <v>1145</v>
      </c>
      <c r="ET112">
        <v>15</v>
      </c>
      <c r="EU112">
        <v>1050</v>
      </c>
      <c r="EV112">
        <v>45</v>
      </c>
      <c r="EW112" s="16">
        <v>44057</v>
      </c>
      <c r="EX112" s="16">
        <v>44057</v>
      </c>
      <c r="EY112">
        <f t="shared" si="16"/>
        <v>1</v>
      </c>
    </row>
    <row r="113" spans="24:155" x14ac:dyDescent="0.3">
      <c r="X113" s="11" t="s">
        <v>577</v>
      </c>
      <c r="Y113">
        <v>89</v>
      </c>
      <c r="Z113">
        <v>1335</v>
      </c>
      <c r="AA113">
        <v>1</v>
      </c>
      <c r="AB113">
        <v>60</v>
      </c>
      <c r="AC113" s="16">
        <v>44102</v>
      </c>
      <c r="AD113" s="16">
        <v>44102</v>
      </c>
      <c r="AE113" t="str">
        <f t="shared" si="14"/>
        <v>Average Buyer</v>
      </c>
      <c r="AF113" t="str">
        <f t="shared" si="15"/>
        <v>One-Time Buyer</v>
      </c>
      <c r="AG113" t="str">
        <f t="shared" si="12"/>
        <v>Male</v>
      </c>
      <c r="AH113" t="str">
        <f t="shared" si="13"/>
        <v>Hudson</v>
      </c>
      <c r="AW113" t="s">
        <v>593</v>
      </c>
      <c r="AX113" t="s">
        <v>1145</v>
      </c>
      <c r="AY113" t="s">
        <v>9</v>
      </c>
      <c r="AZ113" t="str">
        <f t="shared" si="17"/>
        <v>MaleGender</v>
      </c>
      <c r="CJ113" t="s">
        <v>54</v>
      </c>
      <c r="CN113">
        <v>88065565650</v>
      </c>
      <c r="ED113" s="37"/>
      <c r="EP113">
        <v>110</v>
      </c>
      <c r="EQ113" t="s">
        <v>809</v>
      </c>
      <c r="ER113" t="s">
        <v>8</v>
      </c>
      <c r="ES113" t="s">
        <v>1145</v>
      </c>
      <c r="ET113">
        <v>1</v>
      </c>
      <c r="EU113">
        <v>23</v>
      </c>
      <c r="EV113">
        <v>3</v>
      </c>
      <c r="EW113" s="16">
        <v>44103</v>
      </c>
      <c r="EX113" s="16">
        <v>44103</v>
      </c>
      <c r="EY113">
        <f t="shared" si="16"/>
        <v>1</v>
      </c>
    </row>
    <row r="114" spans="24:155" x14ac:dyDescent="0.3">
      <c r="X114" s="11" t="s">
        <v>473</v>
      </c>
      <c r="Y114">
        <v>89</v>
      </c>
      <c r="Z114">
        <v>1335</v>
      </c>
      <c r="AA114">
        <v>1</v>
      </c>
      <c r="AB114">
        <v>60</v>
      </c>
      <c r="AC114" s="16">
        <v>44104</v>
      </c>
      <c r="AD114" s="16">
        <v>44104</v>
      </c>
      <c r="AE114" t="str">
        <f t="shared" si="14"/>
        <v>Average Buyer</v>
      </c>
      <c r="AF114" t="str">
        <f t="shared" si="15"/>
        <v>One-Time Buyer</v>
      </c>
      <c r="AG114" t="str">
        <f t="shared" si="12"/>
        <v>Female</v>
      </c>
      <c r="AH114" t="str">
        <f t="shared" si="13"/>
        <v>Watervliet</v>
      </c>
      <c r="AW114" t="s">
        <v>809</v>
      </c>
      <c r="AX114" t="s">
        <v>1145</v>
      </c>
      <c r="AY114" t="s">
        <v>8</v>
      </c>
      <c r="AZ114" t="str">
        <f t="shared" si="17"/>
        <v>MaleGender</v>
      </c>
      <c r="CJ114" t="s">
        <v>270</v>
      </c>
      <c r="CN114">
        <v>88065565651</v>
      </c>
      <c r="ED114" s="37"/>
      <c r="EP114">
        <v>111</v>
      </c>
      <c r="EQ114" t="s">
        <v>808</v>
      </c>
      <c r="ER114" t="s">
        <v>4</v>
      </c>
      <c r="ES114" t="s">
        <v>1146</v>
      </c>
      <c r="ET114">
        <v>2</v>
      </c>
      <c r="EU114">
        <v>36</v>
      </c>
      <c r="EV114">
        <v>6</v>
      </c>
      <c r="EW114" s="16">
        <v>44102</v>
      </c>
      <c r="EX114" s="16">
        <v>44102</v>
      </c>
      <c r="EY114">
        <f t="shared" si="16"/>
        <v>1</v>
      </c>
    </row>
    <row r="115" spans="24:155" x14ac:dyDescent="0.3">
      <c r="X115" s="11" t="s">
        <v>356</v>
      </c>
      <c r="Y115">
        <v>89</v>
      </c>
      <c r="Z115">
        <v>1335</v>
      </c>
      <c r="AA115">
        <v>1</v>
      </c>
      <c r="AB115">
        <v>60</v>
      </c>
      <c r="AC115" s="16">
        <v>44093</v>
      </c>
      <c r="AD115" s="16">
        <v>44093</v>
      </c>
      <c r="AE115" t="str">
        <f t="shared" si="14"/>
        <v>Average Buyer</v>
      </c>
      <c r="AF115" t="str">
        <f t="shared" si="15"/>
        <v>One-Time Buyer</v>
      </c>
      <c r="AG115" t="str">
        <f t="shared" si="12"/>
        <v>Female</v>
      </c>
      <c r="AH115" t="str">
        <f t="shared" si="13"/>
        <v>Auburn</v>
      </c>
      <c r="AW115" t="s">
        <v>808</v>
      </c>
      <c r="AX115" t="s">
        <v>1146</v>
      </c>
      <c r="AY115" t="s">
        <v>4</v>
      </c>
      <c r="AZ115" t="str">
        <f t="shared" si="17"/>
        <v>FemaleGender</v>
      </c>
      <c r="CJ115" t="s">
        <v>381</v>
      </c>
      <c r="CN115">
        <v>88065565652</v>
      </c>
      <c r="ED115" s="37"/>
      <c r="EP115">
        <v>112</v>
      </c>
      <c r="EQ115" t="s">
        <v>298</v>
      </c>
      <c r="ER115" t="s">
        <v>70</v>
      </c>
      <c r="ES115" t="s">
        <v>1146</v>
      </c>
      <c r="ET115">
        <v>77</v>
      </c>
      <c r="EU115">
        <v>1386</v>
      </c>
      <c r="EV115">
        <v>231</v>
      </c>
      <c r="EW115" s="16">
        <v>44063</v>
      </c>
      <c r="EX115" s="16">
        <v>44063</v>
      </c>
      <c r="EY115">
        <f t="shared" si="16"/>
        <v>1</v>
      </c>
    </row>
    <row r="116" spans="24:155" x14ac:dyDescent="0.3">
      <c r="X116" s="11" t="s">
        <v>568</v>
      </c>
      <c r="Y116">
        <v>89</v>
      </c>
      <c r="Z116">
        <v>1335</v>
      </c>
      <c r="AA116">
        <v>1</v>
      </c>
      <c r="AB116">
        <v>60</v>
      </c>
      <c r="AC116" s="16">
        <v>44096</v>
      </c>
      <c r="AD116" s="16">
        <v>44096</v>
      </c>
      <c r="AE116" t="str">
        <f t="shared" si="14"/>
        <v>Average Buyer</v>
      </c>
      <c r="AF116" t="str">
        <f t="shared" si="15"/>
        <v>One-Time Buyer</v>
      </c>
      <c r="AG116" t="str">
        <f t="shared" si="12"/>
        <v>Male</v>
      </c>
      <c r="AH116" t="str">
        <f t="shared" si="13"/>
        <v>Betavia</v>
      </c>
      <c r="AW116" t="s">
        <v>298</v>
      </c>
      <c r="AX116" t="s">
        <v>1146</v>
      </c>
      <c r="AY116" t="s">
        <v>70</v>
      </c>
      <c r="AZ116" t="str">
        <f t="shared" si="17"/>
        <v>FemaleGender</v>
      </c>
      <c r="CJ116" t="s">
        <v>253</v>
      </c>
      <c r="CN116">
        <v>88065565653</v>
      </c>
      <c r="ED116" s="37"/>
      <c r="EP116">
        <v>113</v>
      </c>
      <c r="EQ116" t="s">
        <v>683</v>
      </c>
      <c r="ER116" t="s">
        <v>11</v>
      </c>
      <c r="ES116" t="s">
        <v>1145</v>
      </c>
      <c r="ET116">
        <v>3</v>
      </c>
      <c r="EU116">
        <v>60</v>
      </c>
      <c r="EV116">
        <v>9</v>
      </c>
      <c r="EW116" s="16">
        <v>44071</v>
      </c>
      <c r="EX116" s="16">
        <v>44071</v>
      </c>
      <c r="EY116">
        <f t="shared" si="16"/>
        <v>1</v>
      </c>
    </row>
    <row r="117" spans="24:155" x14ac:dyDescent="0.3">
      <c r="X117" s="11" t="s">
        <v>347</v>
      </c>
      <c r="Y117">
        <v>94</v>
      </c>
      <c r="Z117">
        <v>1316</v>
      </c>
      <c r="AA117">
        <v>2</v>
      </c>
      <c r="AB117">
        <v>61</v>
      </c>
      <c r="AC117" s="16">
        <v>44082</v>
      </c>
      <c r="AD117" s="16">
        <v>44082</v>
      </c>
      <c r="AE117" t="str">
        <f t="shared" si="14"/>
        <v>Average Buyer</v>
      </c>
      <c r="AF117" t="str">
        <f t="shared" si="15"/>
        <v>One-Time Buyer</v>
      </c>
      <c r="AG117" t="str">
        <f t="shared" si="12"/>
        <v>Female</v>
      </c>
      <c r="AH117" t="str">
        <f t="shared" si="13"/>
        <v>Watertown</v>
      </c>
      <c r="AW117" t="s">
        <v>683</v>
      </c>
      <c r="AX117" t="s">
        <v>1145</v>
      </c>
      <c r="AY117" t="s">
        <v>11</v>
      </c>
      <c r="AZ117" t="str">
        <f t="shared" si="17"/>
        <v>MaleGender</v>
      </c>
      <c r="CJ117" t="s">
        <v>175</v>
      </c>
      <c r="CN117">
        <v>88065565654</v>
      </c>
      <c r="ED117" s="37"/>
      <c r="EP117">
        <v>114</v>
      </c>
      <c r="EQ117" t="s">
        <v>541</v>
      </c>
      <c r="ER117" t="s">
        <v>61</v>
      </c>
      <c r="ES117" t="s">
        <v>1145</v>
      </c>
      <c r="ET117">
        <v>6</v>
      </c>
      <c r="EU117">
        <v>120</v>
      </c>
      <c r="EV117">
        <v>18</v>
      </c>
      <c r="EW117" s="16">
        <v>44072</v>
      </c>
      <c r="EX117" s="16">
        <v>44072</v>
      </c>
      <c r="EY117">
        <f t="shared" si="16"/>
        <v>1</v>
      </c>
    </row>
    <row r="118" spans="24:155" x14ac:dyDescent="0.3">
      <c r="X118" s="11" t="s">
        <v>1079</v>
      </c>
      <c r="Y118">
        <v>94</v>
      </c>
      <c r="Z118">
        <v>1296</v>
      </c>
      <c r="AA118">
        <v>5</v>
      </c>
      <c r="AB118">
        <v>62</v>
      </c>
      <c r="AC118" s="16">
        <v>44053</v>
      </c>
      <c r="AD118" s="16">
        <v>44095</v>
      </c>
      <c r="AE118" t="str">
        <f t="shared" si="14"/>
        <v>Average Buyer</v>
      </c>
      <c r="AF118" t="str">
        <f t="shared" si="15"/>
        <v>Old Customer</v>
      </c>
      <c r="AG118" t="str">
        <f t="shared" si="12"/>
        <v>Female</v>
      </c>
      <c r="AH118" t="str">
        <f t="shared" si="13"/>
        <v>Little Falls</v>
      </c>
      <c r="AW118" t="s">
        <v>541</v>
      </c>
      <c r="AX118" t="s">
        <v>1145</v>
      </c>
      <c r="AY118" t="s">
        <v>61</v>
      </c>
      <c r="AZ118" t="str">
        <f t="shared" si="17"/>
        <v>MaleGender</v>
      </c>
      <c r="CJ118" t="s">
        <v>344</v>
      </c>
      <c r="CN118">
        <v>88065565655</v>
      </c>
      <c r="ED118" s="37"/>
      <c r="EP118">
        <v>115</v>
      </c>
      <c r="EQ118" t="s">
        <v>229</v>
      </c>
      <c r="ER118" t="s">
        <v>20</v>
      </c>
      <c r="ES118" t="s">
        <v>1145</v>
      </c>
      <c r="ET118">
        <v>47</v>
      </c>
      <c r="EU118">
        <v>752</v>
      </c>
      <c r="EV118">
        <v>141</v>
      </c>
      <c r="EW118" s="16">
        <v>44066</v>
      </c>
      <c r="EX118" s="16">
        <v>44066</v>
      </c>
      <c r="EY118">
        <f t="shared" si="16"/>
        <v>1</v>
      </c>
    </row>
    <row r="119" spans="24:155" x14ac:dyDescent="0.3">
      <c r="X119" s="11" t="s">
        <v>464</v>
      </c>
      <c r="Y119">
        <v>89</v>
      </c>
      <c r="Z119">
        <v>1246</v>
      </c>
      <c r="AA119">
        <v>1</v>
      </c>
      <c r="AB119">
        <v>63</v>
      </c>
      <c r="AC119" s="16">
        <v>44095</v>
      </c>
      <c r="AD119" s="16">
        <v>44095</v>
      </c>
      <c r="AE119" t="str">
        <f t="shared" si="14"/>
        <v>Average Buyer</v>
      </c>
      <c r="AF119" t="str">
        <f t="shared" si="15"/>
        <v>One-Time Buyer</v>
      </c>
      <c r="AG119" t="str">
        <f t="shared" si="12"/>
        <v>Male</v>
      </c>
      <c r="AH119" t="str">
        <f t="shared" si="13"/>
        <v>Troy</v>
      </c>
      <c r="AW119" t="s">
        <v>229</v>
      </c>
      <c r="AX119" t="s">
        <v>1145</v>
      </c>
      <c r="AY119" t="s">
        <v>20</v>
      </c>
      <c r="AZ119" t="str">
        <f t="shared" si="17"/>
        <v>MaleGender</v>
      </c>
      <c r="CJ119" t="s">
        <v>871</v>
      </c>
      <c r="CN119">
        <v>88065565656</v>
      </c>
      <c r="ED119" s="37"/>
      <c r="EP119">
        <v>116</v>
      </c>
      <c r="EQ119" t="s">
        <v>144</v>
      </c>
      <c r="ER119" t="s">
        <v>19</v>
      </c>
      <c r="ES119" t="s">
        <v>1146</v>
      </c>
      <c r="ET119">
        <v>89</v>
      </c>
      <c r="EU119">
        <v>2047</v>
      </c>
      <c r="EV119">
        <v>267</v>
      </c>
      <c r="EW119" s="16">
        <v>44084</v>
      </c>
      <c r="EX119" s="16">
        <v>44084</v>
      </c>
      <c r="EY119">
        <f t="shared" si="16"/>
        <v>1</v>
      </c>
    </row>
    <row r="120" spans="24:155" x14ac:dyDescent="0.3">
      <c r="X120" s="11" t="s">
        <v>207</v>
      </c>
      <c r="Y120">
        <v>89</v>
      </c>
      <c r="Z120">
        <v>1246</v>
      </c>
      <c r="AA120">
        <v>1</v>
      </c>
      <c r="AB120">
        <v>63</v>
      </c>
      <c r="AC120" s="16">
        <v>44044</v>
      </c>
      <c r="AD120" s="16">
        <v>44044</v>
      </c>
      <c r="AE120" t="str">
        <f t="shared" si="14"/>
        <v>Average Buyer</v>
      </c>
      <c r="AF120" t="str">
        <f t="shared" si="15"/>
        <v>One-Time Buyer</v>
      </c>
      <c r="AG120" t="str">
        <f t="shared" si="12"/>
        <v>Male</v>
      </c>
      <c r="AH120" t="str">
        <f t="shared" si="13"/>
        <v>New York</v>
      </c>
      <c r="AW120" t="s">
        <v>144</v>
      </c>
      <c r="AX120" t="s">
        <v>1146</v>
      </c>
      <c r="AY120" t="s">
        <v>19</v>
      </c>
      <c r="AZ120" t="str">
        <f t="shared" si="17"/>
        <v>FemaleGender</v>
      </c>
      <c r="CJ120" t="s">
        <v>887</v>
      </c>
      <c r="CN120">
        <v>88065565657</v>
      </c>
      <c r="ED120" s="37"/>
      <c r="EP120">
        <v>117</v>
      </c>
      <c r="EQ120" t="s">
        <v>180</v>
      </c>
      <c r="ER120" t="s">
        <v>94</v>
      </c>
      <c r="ES120" t="s">
        <v>1145</v>
      </c>
      <c r="ET120">
        <v>368</v>
      </c>
      <c r="EU120">
        <v>4592</v>
      </c>
      <c r="EV120">
        <v>1104</v>
      </c>
      <c r="EW120" s="16">
        <v>44045</v>
      </c>
      <c r="EX120" s="16">
        <v>44098</v>
      </c>
      <c r="EY120">
        <f t="shared" si="16"/>
        <v>6</v>
      </c>
    </row>
    <row r="121" spans="24:155" x14ac:dyDescent="0.3">
      <c r="X121" s="11" t="s">
        <v>365</v>
      </c>
      <c r="Y121">
        <v>89</v>
      </c>
      <c r="Z121">
        <v>1246</v>
      </c>
      <c r="AA121">
        <v>1</v>
      </c>
      <c r="AB121">
        <v>63</v>
      </c>
      <c r="AC121" s="16">
        <v>44099</v>
      </c>
      <c r="AD121" s="16">
        <v>44099</v>
      </c>
      <c r="AE121" t="str">
        <f t="shared" si="14"/>
        <v>Average Buyer</v>
      </c>
      <c r="AF121" t="str">
        <f t="shared" si="15"/>
        <v>One-Time Buyer</v>
      </c>
      <c r="AG121" t="str">
        <f t="shared" si="12"/>
        <v>Male</v>
      </c>
      <c r="AH121" t="str">
        <f t="shared" si="13"/>
        <v>Glens Falls</v>
      </c>
      <c r="AW121" t="s">
        <v>180</v>
      </c>
      <c r="AX121" t="s">
        <v>1145</v>
      </c>
      <c r="AY121" t="s">
        <v>94</v>
      </c>
      <c r="AZ121" t="str">
        <f t="shared" si="17"/>
        <v>MaleGender</v>
      </c>
      <c r="CJ121" t="s">
        <v>744</v>
      </c>
      <c r="CN121">
        <v>88065565658</v>
      </c>
      <c r="ED121" s="37"/>
      <c r="EP121">
        <v>118</v>
      </c>
      <c r="EQ121" t="s">
        <v>699</v>
      </c>
      <c r="ER121" t="s">
        <v>70</v>
      </c>
      <c r="ES121" t="s">
        <v>1146</v>
      </c>
      <c r="ET121">
        <v>5</v>
      </c>
      <c r="EU121">
        <v>45</v>
      </c>
      <c r="EV121">
        <v>15</v>
      </c>
      <c r="EW121" s="16">
        <v>44055</v>
      </c>
      <c r="EX121" s="16">
        <v>44055</v>
      </c>
      <c r="EY121">
        <f t="shared" si="16"/>
        <v>1</v>
      </c>
    </row>
    <row r="122" spans="24:155" x14ac:dyDescent="0.3">
      <c r="X122" s="11" t="s">
        <v>341</v>
      </c>
      <c r="Y122">
        <v>83</v>
      </c>
      <c r="Z122">
        <v>1245</v>
      </c>
      <c r="AA122">
        <v>2</v>
      </c>
      <c r="AB122">
        <v>64</v>
      </c>
      <c r="AC122" s="16">
        <v>44075</v>
      </c>
      <c r="AD122" s="16">
        <v>44075</v>
      </c>
      <c r="AE122" t="str">
        <f t="shared" si="14"/>
        <v>Average Buyer</v>
      </c>
      <c r="AF122" t="str">
        <f t="shared" si="15"/>
        <v>One-Time Buyer</v>
      </c>
      <c r="AG122" t="str">
        <f t="shared" si="12"/>
        <v>Female</v>
      </c>
      <c r="AH122" t="str">
        <f t="shared" si="13"/>
        <v>Rochester</v>
      </c>
      <c r="AW122" t="s">
        <v>699</v>
      </c>
      <c r="AX122" t="s">
        <v>1146</v>
      </c>
      <c r="AY122" t="s">
        <v>70</v>
      </c>
      <c r="AZ122" t="str">
        <f t="shared" si="17"/>
        <v>FemaleGender</v>
      </c>
      <c r="CJ122" t="s">
        <v>560</v>
      </c>
      <c r="CN122">
        <v>88065565659</v>
      </c>
      <c r="ED122" s="37"/>
      <c r="EP122">
        <v>119</v>
      </c>
      <c r="EQ122" t="s">
        <v>1100</v>
      </c>
      <c r="ER122" t="s">
        <v>84</v>
      </c>
      <c r="ES122" t="s">
        <v>1146</v>
      </c>
      <c r="ET122">
        <v>7</v>
      </c>
      <c r="EU122">
        <v>84</v>
      </c>
      <c r="EV122">
        <v>21</v>
      </c>
      <c r="EW122" s="16">
        <v>44096</v>
      </c>
      <c r="EX122" s="16">
        <v>44096</v>
      </c>
      <c r="EY122">
        <f t="shared" si="16"/>
        <v>1</v>
      </c>
    </row>
    <row r="123" spans="24:155" x14ac:dyDescent="0.3">
      <c r="X123" s="11" t="s">
        <v>136</v>
      </c>
      <c r="Y123">
        <v>77</v>
      </c>
      <c r="Z123">
        <v>1232</v>
      </c>
      <c r="AA123">
        <v>1</v>
      </c>
      <c r="AB123">
        <v>65</v>
      </c>
      <c r="AC123" s="16">
        <v>44076</v>
      </c>
      <c r="AD123" s="16">
        <v>44076</v>
      </c>
      <c r="AE123" t="str">
        <f t="shared" si="14"/>
        <v>Average Buyer</v>
      </c>
      <c r="AF123" t="str">
        <f t="shared" si="15"/>
        <v>One-Time Buyer</v>
      </c>
      <c r="AG123" t="str">
        <f t="shared" si="12"/>
        <v>Female</v>
      </c>
      <c r="AH123" t="str">
        <f t="shared" si="13"/>
        <v>Middletown</v>
      </c>
      <c r="AW123" t="s">
        <v>1100</v>
      </c>
      <c r="AX123" t="s">
        <v>1146</v>
      </c>
      <c r="AY123" t="s">
        <v>84</v>
      </c>
      <c r="AZ123" t="str">
        <f t="shared" si="17"/>
        <v>FemaleGender</v>
      </c>
      <c r="CJ123" t="s">
        <v>450</v>
      </c>
      <c r="CN123">
        <v>88065565660</v>
      </c>
      <c r="ED123" s="37"/>
      <c r="EP123">
        <v>120</v>
      </c>
      <c r="EQ123" t="s">
        <v>284</v>
      </c>
      <c r="ER123" t="s">
        <v>13</v>
      </c>
      <c r="ES123" t="s">
        <v>1145</v>
      </c>
      <c r="ET123">
        <v>6</v>
      </c>
      <c r="EU123">
        <v>72</v>
      </c>
      <c r="EV123">
        <v>18</v>
      </c>
      <c r="EW123" s="16">
        <v>44052</v>
      </c>
      <c r="EX123" s="16">
        <v>44052</v>
      </c>
      <c r="EY123">
        <f t="shared" si="16"/>
        <v>1</v>
      </c>
    </row>
    <row r="124" spans="24:155" x14ac:dyDescent="0.3">
      <c r="X124" s="11" t="s">
        <v>217</v>
      </c>
      <c r="Y124">
        <v>77</v>
      </c>
      <c r="Z124">
        <v>1232</v>
      </c>
      <c r="AA124">
        <v>1</v>
      </c>
      <c r="AB124">
        <v>65</v>
      </c>
      <c r="AC124" s="16">
        <v>44054</v>
      </c>
      <c r="AD124" s="16">
        <v>44054</v>
      </c>
      <c r="AE124" t="str">
        <f t="shared" si="14"/>
        <v>Average Buyer</v>
      </c>
      <c r="AF124" t="str">
        <f t="shared" si="15"/>
        <v>One-Time Buyer</v>
      </c>
      <c r="AG124" t="str">
        <f t="shared" si="12"/>
        <v>Male</v>
      </c>
      <c r="AH124" t="str">
        <f t="shared" si="13"/>
        <v>Little Falls</v>
      </c>
      <c r="AW124" t="s">
        <v>284</v>
      </c>
      <c r="AX124" t="s">
        <v>1145</v>
      </c>
      <c r="AY124" t="s">
        <v>13</v>
      </c>
      <c r="AZ124" t="str">
        <f t="shared" si="17"/>
        <v>MaleGender</v>
      </c>
      <c r="CJ124" t="s">
        <v>878</v>
      </c>
      <c r="CN124">
        <v>88065565661</v>
      </c>
      <c r="ED124" s="37"/>
      <c r="EP124">
        <v>121</v>
      </c>
      <c r="EQ124" t="s">
        <v>692</v>
      </c>
      <c r="ER124" t="s">
        <v>16</v>
      </c>
      <c r="ES124" t="s">
        <v>1145</v>
      </c>
      <c r="ET124">
        <v>4</v>
      </c>
      <c r="EU124">
        <v>48</v>
      </c>
      <c r="EV124">
        <v>12</v>
      </c>
      <c r="EW124" s="16">
        <v>44048</v>
      </c>
      <c r="EX124" s="16">
        <v>44048</v>
      </c>
      <c r="EY124">
        <f t="shared" si="16"/>
        <v>1</v>
      </c>
    </row>
    <row r="125" spans="24:155" x14ac:dyDescent="0.3">
      <c r="X125" s="11" t="s">
        <v>349</v>
      </c>
      <c r="Y125">
        <v>77</v>
      </c>
      <c r="Z125">
        <v>1232</v>
      </c>
      <c r="AA125">
        <v>2</v>
      </c>
      <c r="AB125">
        <v>65</v>
      </c>
      <c r="AC125" s="16">
        <v>44083</v>
      </c>
      <c r="AD125" s="16">
        <v>44083</v>
      </c>
      <c r="AE125" t="str">
        <f t="shared" si="14"/>
        <v>Average Buyer</v>
      </c>
      <c r="AF125" t="str">
        <f t="shared" si="15"/>
        <v>One-Time Buyer</v>
      </c>
      <c r="AG125" t="str">
        <f t="shared" si="12"/>
        <v>Male</v>
      </c>
      <c r="AH125" t="str">
        <f t="shared" si="13"/>
        <v>Yakers</v>
      </c>
      <c r="AW125" t="s">
        <v>692</v>
      </c>
      <c r="AX125" t="s">
        <v>1145</v>
      </c>
      <c r="AY125" t="s">
        <v>16</v>
      </c>
      <c r="AZ125" t="str">
        <f t="shared" si="17"/>
        <v>MaleGender</v>
      </c>
      <c r="CJ125" t="s">
        <v>171</v>
      </c>
      <c r="CN125">
        <v>88065565662</v>
      </c>
      <c r="ED125" s="37"/>
      <c r="EP125">
        <v>122</v>
      </c>
      <c r="EQ125" t="s">
        <v>85</v>
      </c>
      <c r="ER125" t="s">
        <v>86</v>
      </c>
      <c r="ES125" t="s">
        <v>1145</v>
      </c>
      <c r="ET125">
        <v>68</v>
      </c>
      <c r="EU125">
        <v>408</v>
      </c>
      <c r="EV125">
        <v>204</v>
      </c>
      <c r="EW125" s="16">
        <v>44063</v>
      </c>
      <c r="EX125" s="16">
        <v>44063</v>
      </c>
      <c r="EY125">
        <f t="shared" si="16"/>
        <v>1</v>
      </c>
    </row>
    <row r="126" spans="24:155" x14ac:dyDescent="0.3">
      <c r="X126" s="11" t="s">
        <v>289</v>
      </c>
      <c r="Y126">
        <v>77</v>
      </c>
      <c r="Z126">
        <v>1232</v>
      </c>
      <c r="AA126">
        <v>1</v>
      </c>
      <c r="AB126">
        <v>65</v>
      </c>
      <c r="AC126" s="16">
        <v>44054</v>
      </c>
      <c r="AD126" s="16">
        <v>44054</v>
      </c>
      <c r="AE126" t="str">
        <f t="shared" si="14"/>
        <v>Average Buyer</v>
      </c>
      <c r="AF126" t="str">
        <f t="shared" si="15"/>
        <v>One-Time Buyer</v>
      </c>
      <c r="AG126" t="str">
        <f t="shared" si="12"/>
        <v>Female</v>
      </c>
      <c r="AH126" t="str">
        <f t="shared" si="13"/>
        <v>Middletown</v>
      </c>
      <c r="AW126" t="s">
        <v>85</v>
      </c>
      <c r="AX126" t="s">
        <v>1145</v>
      </c>
      <c r="AY126" t="s">
        <v>86</v>
      </c>
      <c r="AZ126" t="str">
        <f t="shared" si="17"/>
        <v>MaleGender</v>
      </c>
      <c r="CJ126" t="s">
        <v>484</v>
      </c>
      <c r="CN126">
        <v>88065565663</v>
      </c>
      <c r="ED126" s="37"/>
      <c r="EP126">
        <v>123</v>
      </c>
      <c r="EQ126" t="s">
        <v>496</v>
      </c>
      <c r="ER126" t="s">
        <v>15</v>
      </c>
      <c r="ES126" t="s">
        <v>1145</v>
      </c>
      <c r="ET126">
        <v>6</v>
      </c>
      <c r="EU126">
        <v>60</v>
      </c>
      <c r="EV126">
        <v>18</v>
      </c>
      <c r="EW126" s="16">
        <v>44055</v>
      </c>
      <c r="EX126" s="16">
        <v>44055</v>
      </c>
      <c r="EY126">
        <f t="shared" si="16"/>
        <v>1</v>
      </c>
    </row>
    <row r="127" spans="24:155" x14ac:dyDescent="0.3">
      <c r="X127" s="11" t="s">
        <v>109</v>
      </c>
      <c r="Y127">
        <v>77</v>
      </c>
      <c r="Z127">
        <v>1232</v>
      </c>
      <c r="AA127">
        <v>1</v>
      </c>
      <c r="AB127">
        <v>65</v>
      </c>
      <c r="AC127" s="16">
        <v>44052</v>
      </c>
      <c r="AD127" s="16">
        <v>44052</v>
      </c>
      <c r="AE127" t="str">
        <f t="shared" si="14"/>
        <v>Average Buyer</v>
      </c>
      <c r="AF127" t="str">
        <f t="shared" si="15"/>
        <v>One-Time Buyer</v>
      </c>
      <c r="AG127" t="str">
        <f t="shared" si="12"/>
        <v>Male</v>
      </c>
      <c r="AH127" t="str">
        <f t="shared" si="13"/>
        <v>New York</v>
      </c>
      <c r="AW127" t="s">
        <v>496</v>
      </c>
      <c r="AX127" t="s">
        <v>1145</v>
      </c>
      <c r="AY127" t="s">
        <v>15</v>
      </c>
      <c r="AZ127" t="str">
        <f t="shared" si="17"/>
        <v>MaleGender</v>
      </c>
      <c r="CJ127" t="s">
        <v>1084</v>
      </c>
      <c r="CN127">
        <v>88065565664</v>
      </c>
      <c r="ED127" s="37"/>
      <c r="EP127">
        <v>124</v>
      </c>
      <c r="EQ127" t="s">
        <v>158</v>
      </c>
      <c r="ER127" t="s">
        <v>13</v>
      </c>
      <c r="ES127" t="s">
        <v>1145</v>
      </c>
      <c r="ET127">
        <v>6</v>
      </c>
      <c r="EU127">
        <v>120</v>
      </c>
      <c r="EV127">
        <v>18</v>
      </c>
      <c r="EW127" s="16">
        <v>44098</v>
      </c>
      <c r="EX127" s="16">
        <v>44098</v>
      </c>
      <c r="EY127">
        <f t="shared" si="16"/>
        <v>1</v>
      </c>
    </row>
    <row r="128" spans="24:155" x14ac:dyDescent="0.3">
      <c r="X128" s="11" t="s">
        <v>253</v>
      </c>
      <c r="Y128">
        <v>77</v>
      </c>
      <c r="Z128">
        <v>1232</v>
      </c>
      <c r="AA128">
        <v>1</v>
      </c>
      <c r="AB128">
        <v>65</v>
      </c>
      <c r="AC128" s="16">
        <v>44093</v>
      </c>
      <c r="AD128" s="16">
        <v>44093</v>
      </c>
      <c r="AE128" t="str">
        <f t="shared" si="14"/>
        <v>Average Buyer</v>
      </c>
      <c r="AF128" t="str">
        <f t="shared" si="15"/>
        <v>One-Time Buyer</v>
      </c>
      <c r="AG128" t="str">
        <f t="shared" si="12"/>
        <v>Female</v>
      </c>
      <c r="AH128" t="str">
        <f t="shared" si="13"/>
        <v>Port Jervis</v>
      </c>
      <c r="AW128" t="s">
        <v>158</v>
      </c>
      <c r="AX128" t="s">
        <v>1145</v>
      </c>
      <c r="AY128" t="s">
        <v>13</v>
      </c>
      <c r="AZ128" t="str">
        <f t="shared" si="17"/>
        <v>MaleGender</v>
      </c>
      <c r="CJ128" t="s">
        <v>356</v>
      </c>
      <c r="CN128">
        <v>88065565665</v>
      </c>
      <c r="ED128" s="37"/>
      <c r="EP128">
        <v>125</v>
      </c>
      <c r="EQ128" t="s">
        <v>135</v>
      </c>
      <c r="ER128" t="s">
        <v>60</v>
      </c>
      <c r="ES128" t="s">
        <v>1145</v>
      </c>
      <c r="ET128">
        <v>89</v>
      </c>
      <c r="EU128">
        <v>1335</v>
      </c>
      <c r="EV128">
        <v>267</v>
      </c>
      <c r="EW128" s="16">
        <v>44075</v>
      </c>
      <c r="EX128" s="16">
        <v>44075</v>
      </c>
      <c r="EY128">
        <f t="shared" si="16"/>
        <v>1</v>
      </c>
    </row>
    <row r="129" spans="24:155" x14ac:dyDescent="0.3">
      <c r="X129" s="11" t="s">
        <v>627</v>
      </c>
      <c r="Y129">
        <v>77</v>
      </c>
      <c r="Z129">
        <v>1232</v>
      </c>
      <c r="AA129">
        <v>1</v>
      </c>
      <c r="AB129">
        <v>65</v>
      </c>
      <c r="AC129" s="16">
        <v>44061</v>
      </c>
      <c r="AD129" s="16">
        <v>44061</v>
      </c>
      <c r="AE129" t="str">
        <f t="shared" si="14"/>
        <v>Average Buyer</v>
      </c>
      <c r="AF129" t="str">
        <f t="shared" si="15"/>
        <v>One-Time Buyer</v>
      </c>
      <c r="AG129" t="str">
        <f t="shared" si="12"/>
        <v>Male</v>
      </c>
      <c r="AH129" t="str">
        <f t="shared" si="13"/>
        <v>Hempstead</v>
      </c>
      <c r="AW129" t="s">
        <v>135</v>
      </c>
      <c r="AX129" t="s">
        <v>1145</v>
      </c>
      <c r="AY129" t="s">
        <v>60</v>
      </c>
      <c r="AZ129" t="str">
        <f t="shared" si="17"/>
        <v>MaleGender</v>
      </c>
      <c r="CJ129" t="s">
        <v>661</v>
      </c>
      <c r="CN129">
        <v>88065565666</v>
      </c>
      <c r="ED129" s="37"/>
      <c r="EP129">
        <v>126</v>
      </c>
      <c r="EQ129" t="s">
        <v>335</v>
      </c>
      <c r="ER129" t="s">
        <v>68</v>
      </c>
      <c r="ES129" t="s">
        <v>1145</v>
      </c>
      <c r="ET129">
        <v>26</v>
      </c>
      <c r="EU129">
        <v>520</v>
      </c>
      <c r="EV129">
        <v>78</v>
      </c>
      <c r="EW129" s="16">
        <v>44072</v>
      </c>
      <c r="EX129" s="16">
        <v>44072</v>
      </c>
      <c r="EY129">
        <f t="shared" si="16"/>
        <v>2</v>
      </c>
    </row>
    <row r="130" spans="24:155" x14ac:dyDescent="0.3">
      <c r="X130" s="11" t="s">
        <v>421</v>
      </c>
      <c r="Y130">
        <v>68</v>
      </c>
      <c r="Z130">
        <v>1224</v>
      </c>
      <c r="AA130">
        <v>1</v>
      </c>
      <c r="AB130">
        <v>66</v>
      </c>
      <c r="AC130" s="16">
        <v>44052</v>
      </c>
      <c r="AD130" s="16">
        <v>44052</v>
      </c>
      <c r="AE130" t="str">
        <f t="shared" si="14"/>
        <v>Average Buyer</v>
      </c>
      <c r="AF130" t="str">
        <f t="shared" si="15"/>
        <v>One-Time Buyer</v>
      </c>
      <c r="AG130" t="str">
        <f t="shared" ref="AG130:AG193" si="18">VLOOKUP(X130,LookupRange,2,0)</f>
        <v>Female</v>
      </c>
      <c r="AH130" t="str">
        <f t="shared" ref="AH130:AH193" si="19">VLOOKUP(X130,LookupRange,3,0)</f>
        <v>Port Jervis</v>
      </c>
      <c r="AW130" t="s">
        <v>335</v>
      </c>
      <c r="AX130" t="s">
        <v>1145</v>
      </c>
      <c r="AY130" t="s">
        <v>68</v>
      </c>
      <c r="AZ130" t="str">
        <f t="shared" si="17"/>
        <v>MaleGender</v>
      </c>
      <c r="CJ130" t="s">
        <v>1079</v>
      </c>
      <c r="CN130">
        <v>88065565667</v>
      </c>
      <c r="ED130" s="37"/>
      <c r="EP130">
        <v>127</v>
      </c>
      <c r="EQ130" t="s">
        <v>615</v>
      </c>
      <c r="ER130" t="s">
        <v>70</v>
      </c>
      <c r="ES130" t="s">
        <v>1145</v>
      </c>
      <c r="ET130">
        <v>11</v>
      </c>
      <c r="EU130">
        <v>220</v>
      </c>
      <c r="EV130">
        <v>33</v>
      </c>
      <c r="EW130" s="16">
        <v>44048</v>
      </c>
      <c r="EX130" s="16">
        <v>44048</v>
      </c>
      <c r="EY130">
        <f t="shared" si="16"/>
        <v>1</v>
      </c>
    </row>
    <row r="131" spans="24:155" x14ac:dyDescent="0.3">
      <c r="X131" s="11" t="s">
        <v>475</v>
      </c>
      <c r="Y131">
        <v>68</v>
      </c>
      <c r="Z131">
        <v>1224</v>
      </c>
      <c r="AA131">
        <v>1</v>
      </c>
      <c r="AB131">
        <v>66</v>
      </c>
      <c r="AC131" s="16">
        <v>44095</v>
      </c>
      <c r="AD131" s="16">
        <v>44095</v>
      </c>
      <c r="AE131" t="str">
        <f t="shared" ref="AE131:AE194" si="20">IF(AB131&lt;=10,"Top Buyer",IF(AB131&lt;=21,"2nd Top Buyer","Average Buyer"))</f>
        <v>Average Buyer</v>
      </c>
      <c r="AF131" t="str">
        <f t="shared" ref="AF131:AF194" si="21">(IF(AC131=AD131,$AL$9,$AL$10))</f>
        <v>One-Time Buyer</v>
      </c>
      <c r="AG131" t="str">
        <f t="shared" si="18"/>
        <v>Male</v>
      </c>
      <c r="AH131" t="str">
        <f t="shared" si="19"/>
        <v>New York</v>
      </c>
      <c r="AW131" t="s">
        <v>615</v>
      </c>
      <c r="AX131" t="s">
        <v>1145</v>
      </c>
      <c r="AY131" t="s">
        <v>70</v>
      </c>
      <c r="AZ131" t="str">
        <f t="shared" si="17"/>
        <v>MaleGender</v>
      </c>
      <c r="CJ131" t="s">
        <v>721</v>
      </c>
      <c r="CN131">
        <v>88065565668</v>
      </c>
      <c r="ED131" s="37"/>
      <c r="EP131">
        <v>128</v>
      </c>
      <c r="EQ131" t="s">
        <v>636</v>
      </c>
      <c r="ER131" t="s">
        <v>6</v>
      </c>
      <c r="ES131" t="s">
        <v>1145</v>
      </c>
      <c r="ET131">
        <v>6</v>
      </c>
      <c r="EU131">
        <v>120</v>
      </c>
      <c r="EV131">
        <v>18</v>
      </c>
      <c r="EW131" s="16">
        <v>44072</v>
      </c>
      <c r="EX131" s="16">
        <v>44072</v>
      </c>
      <c r="EY131">
        <f t="shared" si="16"/>
        <v>1</v>
      </c>
    </row>
    <row r="132" spans="24:155" x14ac:dyDescent="0.3">
      <c r="X132" s="11" t="s">
        <v>358</v>
      </c>
      <c r="Y132">
        <v>68</v>
      </c>
      <c r="Z132">
        <v>1224</v>
      </c>
      <c r="AA132">
        <v>1</v>
      </c>
      <c r="AB132">
        <v>66</v>
      </c>
      <c r="AC132" s="16">
        <v>44092</v>
      </c>
      <c r="AD132" s="16">
        <v>44092</v>
      </c>
      <c r="AE132" t="str">
        <f t="shared" si="20"/>
        <v>Average Buyer</v>
      </c>
      <c r="AF132" t="str">
        <f t="shared" si="21"/>
        <v>One-Time Buyer</v>
      </c>
      <c r="AG132" t="str">
        <f t="shared" si="18"/>
        <v>Female</v>
      </c>
      <c r="AH132" t="str">
        <f t="shared" si="19"/>
        <v>Beacon</v>
      </c>
      <c r="AW132" t="s">
        <v>636</v>
      </c>
      <c r="AX132" t="s">
        <v>1145</v>
      </c>
      <c r="AY132" t="s">
        <v>6</v>
      </c>
      <c r="AZ132" t="str">
        <f t="shared" si="17"/>
        <v>MaleGender</v>
      </c>
      <c r="CJ132" t="s">
        <v>1013</v>
      </c>
      <c r="CN132">
        <v>88065565669</v>
      </c>
      <c r="ED132" s="37"/>
      <c r="EP132">
        <v>129</v>
      </c>
      <c r="EQ132" t="s">
        <v>554</v>
      </c>
      <c r="ER132" t="s">
        <v>59</v>
      </c>
      <c r="ES132" t="s">
        <v>1145</v>
      </c>
      <c r="ET132">
        <v>89</v>
      </c>
      <c r="EU132">
        <v>1602</v>
      </c>
      <c r="EV132">
        <v>267</v>
      </c>
      <c r="EW132" s="16">
        <v>44082</v>
      </c>
      <c r="EX132" s="16">
        <v>44082</v>
      </c>
      <c r="EY132">
        <f t="shared" ref="EY132:EY195" si="22">COUNTIF(DatasourceNameRange,EQ132)</f>
        <v>1</v>
      </c>
    </row>
    <row r="133" spans="24:155" x14ac:dyDescent="0.3">
      <c r="X133" s="11" t="s">
        <v>200</v>
      </c>
      <c r="Y133">
        <v>68</v>
      </c>
      <c r="Z133">
        <v>1224</v>
      </c>
      <c r="AA133">
        <v>1</v>
      </c>
      <c r="AB133">
        <v>66</v>
      </c>
      <c r="AC133" s="16">
        <v>44068</v>
      </c>
      <c r="AD133" s="16">
        <v>44068</v>
      </c>
      <c r="AE133" t="str">
        <f t="shared" si="20"/>
        <v>Average Buyer</v>
      </c>
      <c r="AF133" t="str">
        <f t="shared" si="21"/>
        <v>One-Time Buyer</v>
      </c>
      <c r="AG133" t="str">
        <f t="shared" si="18"/>
        <v>Female</v>
      </c>
      <c r="AH133" t="str">
        <f t="shared" si="19"/>
        <v>Johnstown</v>
      </c>
      <c r="AW133" t="s">
        <v>554</v>
      </c>
      <c r="AX133" t="s">
        <v>1145</v>
      </c>
      <c r="AY133" t="s">
        <v>59</v>
      </c>
      <c r="AZ133" t="str">
        <f t="shared" si="17"/>
        <v>MaleGender</v>
      </c>
      <c r="CJ133" t="s">
        <v>964</v>
      </c>
      <c r="CN133">
        <v>88065565670</v>
      </c>
      <c r="ED133" s="37"/>
      <c r="EP133">
        <v>130</v>
      </c>
      <c r="EQ133" t="s">
        <v>848</v>
      </c>
      <c r="ER133" t="s">
        <v>6</v>
      </c>
      <c r="ES133" t="s">
        <v>1146</v>
      </c>
      <c r="ET133">
        <v>10</v>
      </c>
      <c r="EU133">
        <v>200</v>
      </c>
      <c r="EV133">
        <v>30</v>
      </c>
      <c r="EW133" s="16">
        <v>44092</v>
      </c>
      <c r="EX133" s="16">
        <v>44092</v>
      </c>
      <c r="EY133">
        <f t="shared" si="22"/>
        <v>1</v>
      </c>
    </row>
    <row r="134" spans="24:155" x14ac:dyDescent="0.3">
      <c r="X134" s="11" t="s">
        <v>412</v>
      </c>
      <c r="Y134">
        <v>68</v>
      </c>
      <c r="Z134">
        <v>1224</v>
      </c>
      <c r="AA134">
        <v>1</v>
      </c>
      <c r="AB134">
        <v>66</v>
      </c>
      <c r="AC134" s="16">
        <v>44074</v>
      </c>
      <c r="AD134" s="16">
        <v>44074</v>
      </c>
      <c r="AE134" t="str">
        <f t="shared" si="20"/>
        <v>Average Buyer</v>
      </c>
      <c r="AF134" t="str">
        <f t="shared" si="21"/>
        <v>One-Time Buyer</v>
      </c>
      <c r="AG134" t="str">
        <f t="shared" si="18"/>
        <v>Male</v>
      </c>
      <c r="AH134" t="str">
        <f t="shared" si="19"/>
        <v>Little Falls</v>
      </c>
      <c r="AW134" t="s">
        <v>848</v>
      </c>
      <c r="AX134" t="s">
        <v>1146</v>
      </c>
      <c r="AY134" t="s">
        <v>6</v>
      </c>
      <c r="AZ134" t="str">
        <f t="shared" ref="AZ134:AZ197" si="23">IF(AX134=$AS$11,"FemaleGender","MaleGender")</f>
        <v>FemaleGender</v>
      </c>
      <c r="CJ134" t="s">
        <v>479</v>
      </c>
      <c r="CN134">
        <v>88065565671</v>
      </c>
      <c r="ED134" s="37"/>
      <c r="EP134">
        <v>131</v>
      </c>
      <c r="EQ134" t="s">
        <v>540</v>
      </c>
      <c r="ER134" t="s">
        <v>60</v>
      </c>
      <c r="ES134" t="s">
        <v>1146</v>
      </c>
      <c r="ET134">
        <v>47</v>
      </c>
      <c r="EU134">
        <v>611</v>
      </c>
      <c r="EV134">
        <v>141</v>
      </c>
      <c r="EW134" s="16">
        <v>44068</v>
      </c>
      <c r="EX134" s="16">
        <v>44068</v>
      </c>
      <c r="EY134">
        <f t="shared" si="22"/>
        <v>1</v>
      </c>
    </row>
    <row r="135" spans="24:155" x14ac:dyDescent="0.3">
      <c r="X135" s="11" t="s">
        <v>146</v>
      </c>
      <c r="Y135">
        <v>68</v>
      </c>
      <c r="Z135">
        <v>1224</v>
      </c>
      <c r="AA135">
        <v>1</v>
      </c>
      <c r="AB135">
        <v>66</v>
      </c>
      <c r="AC135" s="16">
        <v>44086</v>
      </c>
      <c r="AD135" s="16">
        <v>44086</v>
      </c>
      <c r="AE135" t="str">
        <f t="shared" si="20"/>
        <v>Average Buyer</v>
      </c>
      <c r="AF135" t="str">
        <f t="shared" si="21"/>
        <v>One-Time Buyer</v>
      </c>
      <c r="AG135" t="str">
        <f t="shared" si="18"/>
        <v>Female</v>
      </c>
      <c r="AH135" t="str">
        <f t="shared" si="19"/>
        <v>Albany</v>
      </c>
      <c r="AW135" t="s">
        <v>540</v>
      </c>
      <c r="AX135" t="s">
        <v>1146</v>
      </c>
      <c r="AY135" t="s">
        <v>60</v>
      </c>
      <c r="AZ135" t="str">
        <f t="shared" si="23"/>
        <v>FemaleGender</v>
      </c>
      <c r="CJ135" t="s">
        <v>273</v>
      </c>
      <c r="CN135">
        <v>88065565672</v>
      </c>
      <c r="ED135" s="37"/>
      <c r="EP135">
        <v>132</v>
      </c>
      <c r="EQ135" t="s">
        <v>1103</v>
      </c>
      <c r="ER135" t="s">
        <v>90</v>
      </c>
      <c r="ES135" t="s">
        <v>1145</v>
      </c>
      <c r="ET135">
        <v>3</v>
      </c>
      <c r="EU135">
        <v>45</v>
      </c>
      <c r="EV135">
        <v>9</v>
      </c>
      <c r="EW135" s="16">
        <v>44099</v>
      </c>
      <c r="EX135" s="16">
        <v>44099</v>
      </c>
      <c r="EY135">
        <f t="shared" si="22"/>
        <v>1</v>
      </c>
    </row>
    <row r="136" spans="24:155" x14ac:dyDescent="0.3">
      <c r="X136" s="11" t="s">
        <v>278</v>
      </c>
      <c r="Y136">
        <v>60</v>
      </c>
      <c r="Z136">
        <v>1200</v>
      </c>
      <c r="AA136">
        <v>1</v>
      </c>
      <c r="AB136">
        <v>67</v>
      </c>
      <c r="AC136" s="16">
        <v>44104</v>
      </c>
      <c r="AD136" s="16">
        <v>44104</v>
      </c>
      <c r="AE136" t="str">
        <f t="shared" si="20"/>
        <v>Average Buyer</v>
      </c>
      <c r="AF136" t="str">
        <f t="shared" si="21"/>
        <v>One-Time Buyer</v>
      </c>
      <c r="AG136" t="str">
        <f t="shared" si="18"/>
        <v>Female</v>
      </c>
      <c r="AH136" t="str">
        <f t="shared" si="19"/>
        <v>Hempstead</v>
      </c>
      <c r="AW136" t="s">
        <v>1103</v>
      </c>
      <c r="AX136" t="s">
        <v>1145</v>
      </c>
      <c r="AY136" t="s">
        <v>90</v>
      </c>
      <c r="AZ136" t="str">
        <f t="shared" si="23"/>
        <v>MaleGender</v>
      </c>
      <c r="CJ136" t="s">
        <v>376</v>
      </c>
      <c r="CN136">
        <v>88065565673</v>
      </c>
      <c r="ED136" s="37"/>
      <c r="EP136">
        <v>133</v>
      </c>
      <c r="EQ136" t="s">
        <v>477</v>
      </c>
      <c r="ER136" t="s">
        <v>16</v>
      </c>
      <c r="ES136" t="s">
        <v>1146</v>
      </c>
      <c r="ET136">
        <v>47</v>
      </c>
      <c r="EU136">
        <v>423</v>
      </c>
      <c r="EV136">
        <v>141</v>
      </c>
      <c r="EW136" s="16">
        <v>44097</v>
      </c>
      <c r="EX136" s="16">
        <v>44097</v>
      </c>
      <c r="EY136">
        <f t="shared" si="22"/>
        <v>1</v>
      </c>
    </row>
    <row r="137" spans="24:155" x14ac:dyDescent="0.3">
      <c r="X137" s="11" t="s">
        <v>197</v>
      </c>
      <c r="Y137">
        <v>60</v>
      </c>
      <c r="Z137">
        <v>1200</v>
      </c>
      <c r="AA137">
        <v>1</v>
      </c>
      <c r="AB137">
        <v>67</v>
      </c>
      <c r="AC137" s="16">
        <v>44065</v>
      </c>
      <c r="AD137" s="16">
        <v>44065</v>
      </c>
      <c r="AE137" t="str">
        <f t="shared" si="20"/>
        <v>Average Buyer</v>
      </c>
      <c r="AF137" t="str">
        <f t="shared" si="21"/>
        <v>One-Time Buyer</v>
      </c>
      <c r="AG137" t="str">
        <f t="shared" si="18"/>
        <v>Female</v>
      </c>
      <c r="AH137" t="str">
        <f t="shared" si="19"/>
        <v>Glens Falls</v>
      </c>
      <c r="AW137" t="s">
        <v>477</v>
      </c>
      <c r="AX137" t="s">
        <v>1146</v>
      </c>
      <c r="AY137" t="s">
        <v>16</v>
      </c>
      <c r="AZ137" t="str">
        <f t="shared" si="23"/>
        <v>FemaleGender</v>
      </c>
      <c r="CJ137" t="s">
        <v>474</v>
      </c>
      <c r="CN137">
        <v>88065565674</v>
      </c>
      <c r="ED137" s="37"/>
      <c r="EP137">
        <v>134</v>
      </c>
      <c r="EQ137" t="s">
        <v>397</v>
      </c>
      <c r="ER137" t="s">
        <v>20</v>
      </c>
      <c r="ES137" t="s">
        <v>1145</v>
      </c>
      <c r="ET137">
        <v>6</v>
      </c>
      <c r="EU137">
        <v>96</v>
      </c>
      <c r="EV137">
        <v>18</v>
      </c>
      <c r="EW137" s="16">
        <v>44062</v>
      </c>
      <c r="EX137" s="16">
        <v>44062</v>
      </c>
      <c r="EY137">
        <f t="shared" si="22"/>
        <v>1</v>
      </c>
    </row>
    <row r="138" spans="24:155" x14ac:dyDescent="0.3">
      <c r="X138" s="11" t="s">
        <v>215</v>
      </c>
      <c r="Y138">
        <v>60</v>
      </c>
      <c r="Z138">
        <v>1200</v>
      </c>
      <c r="AA138">
        <v>1</v>
      </c>
      <c r="AB138">
        <v>67</v>
      </c>
      <c r="AC138" s="16">
        <v>44052</v>
      </c>
      <c r="AD138" s="16">
        <v>44052</v>
      </c>
      <c r="AE138" t="str">
        <f t="shared" si="20"/>
        <v>Average Buyer</v>
      </c>
      <c r="AF138" t="str">
        <f t="shared" si="21"/>
        <v>One-Time Buyer</v>
      </c>
      <c r="AG138" t="str">
        <f t="shared" si="18"/>
        <v>Female</v>
      </c>
      <c r="AH138" t="str">
        <f t="shared" si="19"/>
        <v>Port Jervis</v>
      </c>
      <c r="AW138" t="s">
        <v>397</v>
      </c>
      <c r="AX138" t="s">
        <v>1145</v>
      </c>
      <c r="AY138" t="s">
        <v>20</v>
      </c>
      <c r="AZ138" t="str">
        <f t="shared" si="23"/>
        <v>MaleGender</v>
      </c>
      <c r="CJ138" t="s">
        <v>789</v>
      </c>
      <c r="CN138">
        <v>88065565737</v>
      </c>
      <c r="ED138" s="37"/>
      <c r="EP138">
        <v>135</v>
      </c>
      <c r="EQ138" t="s">
        <v>637</v>
      </c>
      <c r="ER138" t="s">
        <v>7</v>
      </c>
      <c r="ES138" t="s">
        <v>1145</v>
      </c>
      <c r="ET138">
        <v>3</v>
      </c>
      <c r="EU138">
        <v>36</v>
      </c>
      <c r="EV138">
        <v>9</v>
      </c>
      <c r="EW138" s="16">
        <v>44071</v>
      </c>
      <c r="EX138" s="16">
        <v>44071</v>
      </c>
      <c r="EY138">
        <f t="shared" si="22"/>
        <v>1</v>
      </c>
    </row>
    <row r="139" spans="24:155" x14ac:dyDescent="0.3">
      <c r="X139" s="11" t="s">
        <v>251</v>
      </c>
      <c r="Y139">
        <v>60</v>
      </c>
      <c r="Z139">
        <v>1200</v>
      </c>
      <c r="AA139">
        <v>1</v>
      </c>
      <c r="AB139">
        <v>67</v>
      </c>
      <c r="AC139" s="16">
        <v>44088</v>
      </c>
      <c r="AD139" s="16">
        <v>44088</v>
      </c>
      <c r="AE139" t="str">
        <f t="shared" si="20"/>
        <v>Average Buyer</v>
      </c>
      <c r="AF139" t="str">
        <f t="shared" si="21"/>
        <v>One-Time Buyer</v>
      </c>
      <c r="AG139" t="str">
        <f t="shared" si="18"/>
        <v>Male</v>
      </c>
      <c r="AH139" t="str">
        <f t="shared" si="19"/>
        <v>Olean</v>
      </c>
      <c r="AW139" t="s">
        <v>637</v>
      </c>
      <c r="AX139" t="s">
        <v>1145</v>
      </c>
      <c r="AY139" t="s">
        <v>7</v>
      </c>
      <c r="AZ139" t="str">
        <f t="shared" si="23"/>
        <v>MaleGender</v>
      </c>
      <c r="CJ139" t="s">
        <v>561</v>
      </c>
      <c r="CN139">
        <v>88065565738</v>
      </c>
      <c r="ED139" s="37"/>
      <c r="EP139">
        <v>136</v>
      </c>
      <c r="EQ139" t="s">
        <v>317</v>
      </c>
      <c r="ER139" t="s">
        <v>4</v>
      </c>
      <c r="ES139" t="s">
        <v>1145</v>
      </c>
      <c r="ET139">
        <v>10</v>
      </c>
      <c r="EU139">
        <v>200</v>
      </c>
      <c r="EV139">
        <v>30</v>
      </c>
      <c r="EW139" s="16">
        <v>44051</v>
      </c>
      <c r="EX139" s="16">
        <v>44051</v>
      </c>
      <c r="EY139">
        <f t="shared" si="22"/>
        <v>1</v>
      </c>
    </row>
    <row r="140" spans="24:155" x14ac:dyDescent="0.3">
      <c r="X140" s="11" t="s">
        <v>517</v>
      </c>
      <c r="Y140">
        <v>60</v>
      </c>
      <c r="Z140">
        <v>1200</v>
      </c>
      <c r="AA140">
        <v>1</v>
      </c>
      <c r="AB140">
        <v>67</v>
      </c>
      <c r="AC140" s="16">
        <v>44045</v>
      </c>
      <c r="AD140" s="16">
        <v>44045</v>
      </c>
      <c r="AE140" t="str">
        <f t="shared" si="20"/>
        <v>Average Buyer</v>
      </c>
      <c r="AF140" t="str">
        <f t="shared" si="21"/>
        <v>One-Time Buyer</v>
      </c>
      <c r="AG140" t="str">
        <f t="shared" si="18"/>
        <v>Male</v>
      </c>
      <c r="AH140" t="str">
        <f t="shared" si="19"/>
        <v>Yakers</v>
      </c>
      <c r="AW140" t="s">
        <v>317</v>
      </c>
      <c r="AX140" t="s">
        <v>1145</v>
      </c>
      <c r="AY140" t="s">
        <v>4</v>
      </c>
      <c r="AZ140" t="str">
        <f t="shared" si="23"/>
        <v>MaleGender</v>
      </c>
      <c r="CJ140" t="s">
        <v>457</v>
      </c>
      <c r="CN140">
        <v>88065565739</v>
      </c>
      <c r="ED140" s="37"/>
      <c r="EP140">
        <v>137</v>
      </c>
      <c r="EQ140" t="s">
        <v>594</v>
      </c>
      <c r="ER140" t="s">
        <v>16</v>
      </c>
      <c r="ES140" t="s">
        <v>1145</v>
      </c>
      <c r="ET140">
        <v>47</v>
      </c>
      <c r="EU140">
        <v>705</v>
      </c>
      <c r="EV140">
        <v>141</v>
      </c>
      <c r="EW140" s="16">
        <v>44058</v>
      </c>
      <c r="EX140" s="16">
        <v>44058</v>
      </c>
      <c r="EY140">
        <f t="shared" si="22"/>
        <v>1</v>
      </c>
    </row>
    <row r="141" spans="24:155" x14ac:dyDescent="0.3">
      <c r="X141" s="11" t="s">
        <v>607</v>
      </c>
      <c r="Y141">
        <v>60</v>
      </c>
      <c r="Z141">
        <v>1200</v>
      </c>
      <c r="AA141">
        <v>1</v>
      </c>
      <c r="AB141">
        <v>67</v>
      </c>
      <c r="AC141" s="16">
        <v>44071</v>
      </c>
      <c r="AD141" s="16">
        <v>44071</v>
      </c>
      <c r="AE141" t="str">
        <f t="shared" si="20"/>
        <v>Average Buyer</v>
      </c>
      <c r="AF141" t="str">
        <f t="shared" si="21"/>
        <v>One-Time Buyer</v>
      </c>
      <c r="AG141" t="str">
        <f t="shared" si="18"/>
        <v>Male</v>
      </c>
      <c r="AH141" t="str">
        <f t="shared" si="19"/>
        <v>Mount</v>
      </c>
      <c r="AW141" t="s">
        <v>594</v>
      </c>
      <c r="AX141" t="s">
        <v>1145</v>
      </c>
      <c r="AY141" t="s">
        <v>16</v>
      </c>
      <c r="AZ141" t="str">
        <f t="shared" si="23"/>
        <v>MaleGender</v>
      </c>
      <c r="CJ141" t="s">
        <v>172</v>
      </c>
      <c r="CN141">
        <v>88065565740</v>
      </c>
      <c r="ED141" s="37"/>
      <c r="EP141">
        <v>138</v>
      </c>
      <c r="EQ141" t="s">
        <v>1034</v>
      </c>
      <c r="ER141" t="s">
        <v>61</v>
      </c>
      <c r="ES141" t="s">
        <v>1145</v>
      </c>
      <c r="ET141">
        <v>5</v>
      </c>
      <c r="EU141">
        <v>100</v>
      </c>
      <c r="EV141">
        <v>15</v>
      </c>
      <c r="EW141" s="16">
        <v>44103</v>
      </c>
      <c r="EX141" s="16">
        <v>44103</v>
      </c>
      <c r="EY141">
        <f t="shared" si="22"/>
        <v>1</v>
      </c>
    </row>
    <row r="142" spans="24:155" x14ac:dyDescent="0.3">
      <c r="X142" s="11" t="s">
        <v>97</v>
      </c>
      <c r="Y142">
        <v>60</v>
      </c>
      <c r="Z142">
        <v>1200</v>
      </c>
      <c r="AA142">
        <v>1</v>
      </c>
      <c r="AB142">
        <v>67</v>
      </c>
      <c r="AC142" s="16">
        <v>44072</v>
      </c>
      <c r="AD142" s="16">
        <v>44072</v>
      </c>
      <c r="AE142" t="str">
        <f t="shared" si="20"/>
        <v>Average Buyer</v>
      </c>
      <c r="AF142" t="str">
        <f t="shared" si="21"/>
        <v>One-Time Buyer</v>
      </c>
      <c r="AG142" t="str">
        <f t="shared" si="18"/>
        <v>Male</v>
      </c>
      <c r="AH142" t="str">
        <f t="shared" si="19"/>
        <v>New York</v>
      </c>
      <c r="AW142" t="s">
        <v>1034</v>
      </c>
      <c r="AX142" t="s">
        <v>1145</v>
      </c>
      <c r="AY142" t="s">
        <v>61</v>
      </c>
      <c r="AZ142" t="str">
        <f t="shared" si="23"/>
        <v>MaleGender</v>
      </c>
      <c r="CJ142" t="s">
        <v>168</v>
      </c>
      <c r="CN142">
        <v>88065565741</v>
      </c>
      <c r="ED142" s="37"/>
      <c r="EP142">
        <v>139</v>
      </c>
      <c r="EQ142" t="s">
        <v>1068</v>
      </c>
      <c r="ER142" t="s">
        <v>63</v>
      </c>
      <c r="ES142" t="s">
        <v>1145</v>
      </c>
      <c r="ET142">
        <v>8</v>
      </c>
      <c r="EU142">
        <v>90</v>
      </c>
      <c r="EV142">
        <v>24</v>
      </c>
      <c r="EW142" s="16">
        <v>44067</v>
      </c>
      <c r="EX142" s="16">
        <v>44074</v>
      </c>
      <c r="EY142">
        <f t="shared" si="22"/>
        <v>2</v>
      </c>
    </row>
    <row r="143" spans="24:155" x14ac:dyDescent="0.3">
      <c r="X143" s="11" t="s">
        <v>427</v>
      </c>
      <c r="Y143">
        <v>60</v>
      </c>
      <c r="Z143">
        <v>1200</v>
      </c>
      <c r="AA143">
        <v>1</v>
      </c>
      <c r="AB143">
        <v>67</v>
      </c>
      <c r="AC143" s="16">
        <v>44058</v>
      </c>
      <c r="AD143" s="16">
        <v>44058</v>
      </c>
      <c r="AE143" t="str">
        <f t="shared" si="20"/>
        <v>Average Buyer</v>
      </c>
      <c r="AF143" t="str">
        <f t="shared" si="21"/>
        <v>One-Time Buyer</v>
      </c>
      <c r="AG143" t="str">
        <f t="shared" si="18"/>
        <v>Female</v>
      </c>
      <c r="AH143" t="str">
        <f t="shared" si="19"/>
        <v>Springs</v>
      </c>
      <c r="AW143" t="s">
        <v>1068</v>
      </c>
      <c r="AX143" t="s">
        <v>1145</v>
      </c>
      <c r="AY143" t="s">
        <v>63</v>
      </c>
      <c r="AZ143" t="str">
        <f t="shared" si="23"/>
        <v>MaleGender</v>
      </c>
      <c r="CJ143" t="s">
        <v>558</v>
      </c>
      <c r="CN143">
        <v>88065565742</v>
      </c>
      <c r="ED143" s="37"/>
      <c r="EP143">
        <v>140</v>
      </c>
      <c r="EQ143" t="s">
        <v>110</v>
      </c>
      <c r="ER143" t="s">
        <v>17</v>
      </c>
      <c r="ES143" t="s">
        <v>1145</v>
      </c>
      <c r="ET143">
        <v>68</v>
      </c>
      <c r="EU143">
        <v>612</v>
      </c>
      <c r="EV143">
        <v>204</v>
      </c>
      <c r="EW143" s="16">
        <v>44051</v>
      </c>
      <c r="EX143" s="16">
        <v>44051</v>
      </c>
      <c r="EY143">
        <f t="shared" si="22"/>
        <v>1</v>
      </c>
    </row>
    <row r="144" spans="24:155" x14ac:dyDescent="0.3">
      <c r="X144" s="11" t="s">
        <v>322</v>
      </c>
      <c r="Y144">
        <v>79</v>
      </c>
      <c r="Z144">
        <v>1185</v>
      </c>
      <c r="AA144">
        <v>2</v>
      </c>
      <c r="AB144">
        <v>68</v>
      </c>
      <c r="AC144" s="16">
        <v>44056</v>
      </c>
      <c r="AD144" s="16">
        <v>44056</v>
      </c>
      <c r="AE144" t="str">
        <f t="shared" si="20"/>
        <v>Average Buyer</v>
      </c>
      <c r="AF144" t="str">
        <f t="shared" si="21"/>
        <v>One-Time Buyer</v>
      </c>
      <c r="AG144" t="str">
        <f t="shared" si="18"/>
        <v>Female</v>
      </c>
      <c r="AH144" t="str">
        <f t="shared" si="19"/>
        <v>Glen Cove</v>
      </c>
      <c r="AW144" t="s">
        <v>110</v>
      </c>
      <c r="AX144" t="s">
        <v>1145</v>
      </c>
      <c r="AY144" t="s">
        <v>17</v>
      </c>
      <c r="AZ144" t="str">
        <f t="shared" si="23"/>
        <v>MaleGender</v>
      </c>
      <c r="CJ144" t="s">
        <v>245</v>
      </c>
      <c r="CN144">
        <v>88065565743</v>
      </c>
      <c r="ED144" s="37"/>
      <c r="EP144">
        <v>141</v>
      </c>
      <c r="EQ144" t="s">
        <v>835</v>
      </c>
      <c r="ER144" t="s">
        <v>5</v>
      </c>
      <c r="ES144" t="s">
        <v>1145</v>
      </c>
      <c r="ET144">
        <v>3</v>
      </c>
      <c r="EU144">
        <v>27</v>
      </c>
      <c r="EV144">
        <v>9</v>
      </c>
      <c r="EW144" s="16">
        <v>44098</v>
      </c>
      <c r="EX144" s="16">
        <v>44098</v>
      </c>
      <c r="EY144">
        <f t="shared" si="22"/>
        <v>1</v>
      </c>
    </row>
    <row r="145" spans="24:155" x14ac:dyDescent="0.3">
      <c r="X145" s="11" t="s">
        <v>153</v>
      </c>
      <c r="Y145">
        <v>89</v>
      </c>
      <c r="Z145">
        <v>1157</v>
      </c>
      <c r="AA145">
        <v>1</v>
      </c>
      <c r="AB145">
        <v>69</v>
      </c>
      <c r="AC145" s="16">
        <v>44093</v>
      </c>
      <c r="AD145" s="16">
        <v>44093</v>
      </c>
      <c r="AE145" t="str">
        <f t="shared" si="20"/>
        <v>Average Buyer</v>
      </c>
      <c r="AF145" t="str">
        <f t="shared" si="21"/>
        <v>One-Time Buyer</v>
      </c>
      <c r="AG145" t="str">
        <f t="shared" si="18"/>
        <v>Female</v>
      </c>
      <c r="AH145" t="str">
        <f t="shared" si="19"/>
        <v>Elmira</v>
      </c>
      <c r="AW145" t="s">
        <v>835</v>
      </c>
      <c r="AX145" t="s">
        <v>1145</v>
      </c>
      <c r="AY145" t="s">
        <v>5</v>
      </c>
      <c r="AZ145" t="str">
        <f t="shared" si="23"/>
        <v>MaleGender</v>
      </c>
      <c r="CJ145" t="s">
        <v>379</v>
      </c>
      <c r="CN145">
        <v>88065565744</v>
      </c>
      <c r="ED145" s="37"/>
      <c r="EP145">
        <v>142</v>
      </c>
      <c r="EQ145" t="s">
        <v>417</v>
      </c>
      <c r="ER145" t="s">
        <v>16</v>
      </c>
      <c r="ES145" t="s">
        <v>1145</v>
      </c>
      <c r="ET145">
        <v>11</v>
      </c>
      <c r="EU145">
        <v>132</v>
      </c>
      <c r="EV145">
        <v>33</v>
      </c>
      <c r="EW145" s="16">
        <v>44048</v>
      </c>
      <c r="EX145" s="16">
        <v>44048</v>
      </c>
      <c r="EY145">
        <f t="shared" si="22"/>
        <v>1</v>
      </c>
    </row>
    <row r="146" spans="24:155" x14ac:dyDescent="0.3">
      <c r="X146" s="11" t="s">
        <v>225</v>
      </c>
      <c r="Y146">
        <v>89</v>
      </c>
      <c r="Z146">
        <v>1157</v>
      </c>
      <c r="AA146">
        <v>1</v>
      </c>
      <c r="AB146">
        <v>69</v>
      </c>
      <c r="AC146" s="16">
        <v>44062</v>
      </c>
      <c r="AD146" s="16">
        <v>44062</v>
      </c>
      <c r="AE146" t="str">
        <f t="shared" si="20"/>
        <v>Average Buyer</v>
      </c>
      <c r="AF146" t="str">
        <f t="shared" si="21"/>
        <v>One-Time Buyer</v>
      </c>
      <c r="AG146" t="str">
        <f t="shared" si="18"/>
        <v>Male</v>
      </c>
      <c r="AH146" t="str">
        <f t="shared" si="19"/>
        <v>New York</v>
      </c>
      <c r="AW146" t="s">
        <v>417</v>
      </c>
      <c r="AX146" t="s">
        <v>1145</v>
      </c>
      <c r="AY146" t="s">
        <v>16</v>
      </c>
      <c r="AZ146" t="str">
        <f t="shared" si="23"/>
        <v>MaleGender</v>
      </c>
      <c r="CJ146" t="s">
        <v>449</v>
      </c>
      <c r="CN146">
        <v>88065565745</v>
      </c>
      <c r="ED146" s="37"/>
      <c r="EP146">
        <v>143</v>
      </c>
      <c r="EQ146" t="s">
        <v>44</v>
      </c>
      <c r="ER146" t="s">
        <v>3</v>
      </c>
      <c r="ES146" t="s">
        <v>1145</v>
      </c>
      <c r="ET146">
        <v>219</v>
      </c>
      <c r="EU146">
        <v>3696</v>
      </c>
      <c r="EV146">
        <v>657</v>
      </c>
      <c r="EW146" s="16">
        <v>44045</v>
      </c>
      <c r="EX146" s="16">
        <v>44096</v>
      </c>
      <c r="EY146">
        <f t="shared" si="22"/>
        <v>4</v>
      </c>
    </row>
    <row r="147" spans="24:155" x14ac:dyDescent="0.3">
      <c r="X147" s="11" t="s">
        <v>226</v>
      </c>
      <c r="Y147">
        <v>77</v>
      </c>
      <c r="Z147">
        <v>1155</v>
      </c>
      <c r="AA147">
        <v>1</v>
      </c>
      <c r="AB147">
        <v>70</v>
      </c>
      <c r="AC147" s="16">
        <v>44063</v>
      </c>
      <c r="AD147" s="16">
        <v>44063</v>
      </c>
      <c r="AE147" t="str">
        <f t="shared" si="20"/>
        <v>Average Buyer</v>
      </c>
      <c r="AF147" t="str">
        <f t="shared" si="21"/>
        <v>One-Time Buyer</v>
      </c>
      <c r="AG147" t="str">
        <f t="shared" si="18"/>
        <v>Female</v>
      </c>
      <c r="AH147" t="str">
        <f t="shared" si="19"/>
        <v>Hempstead</v>
      </c>
      <c r="AW147" t="s">
        <v>44</v>
      </c>
      <c r="AX147" t="s">
        <v>1145</v>
      </c>
      <c r="AY147" t="s">
        <v>3</v>
      </c>
      <c r="AZ147" t="str">
        <f t="shared" si="23"/>
        <v>MaleGender</v>
      </c>
      <c r="CJ147" t="s">
        <v>843</v>
      </c>
      <c r="CN147">
        <v>88065565746</v>
      </c>
      <c r="ED147" s="37"/>
      <c r="EP147">
        <v>144</v>
      </c>
      <c r="EQ147" t="s">
        <v>1019</v>
      </c>
      <c r="ER147" t="s">
        <v>20</v>
      </c>
      <c r="ES147" t="s">
        <v>1145</v>
      </c>
      <c r="ET147">
        <v>1</v>
      </c>
      <c r="EU147">
        <v>9</v>
      </c>
      <c r="EV147">
        <v>3</v>
      </c>
      <c r="EW147" s="16">
        <v>44085</v>
      </c>
      <c r="EX147" s="16">
        <v>44085</v>
      </c>
      <c r="EY147">
        <f t="shared" si="22"/>
        <v>1</v>
      </c>
    </row>
    <row r="148" spans="24:155" x14ac:dyDescent="0.3">
      <c r="X148" s="11" t="s">
        <v>402</v>
      </c>
      <c r="Y148">
        <v>77</v>
      </c>
      <c r="Z148">
        <v>1155</v>
      </c>
      <c r="AA148">
        <v>1</v>
      </c>
      <c r="AB148">
        <v>70</v>
      </c>
      <c r="AC148" s="16">
        <v>44064</v>
      </c>
      <c r="AD148" s="16">
        <v>44064</v>
      </c>
      <c r="AE148" t="str">
        <f t="shared" si="20"/>
        <v>Average Buyer</v>
      </c>
      <c r="AF148" t="str">
        <f t="shared" si="21"/>
        <v>One-Time Buyer</v>
      </c>
      <c r="AG148" t="str">
        <f t="shared" si="18"/>
        <v>Female</v>
      </c>
      <c r="AH148" t="str">
        <f t="shared" si="19"/>
        <v>Choes</v>
      </c>
      <c r="AW148" t="s">
        <v>1019</v>
      </c>
      <c r="AX148" t="s">
        <v>1145</v>
      </c>
      <c r="AY148" t="s">
        <v>20</v>
      </c>
      <c r="AZ148" t="str">
        <f t="shared" si="23"/>
        <v>MaleGender</v>
      </c>
      <c r="CJ148" t="s">
        <v>163</v>
      </c>
      <c r="CN148">
        <v>88065565747</v>
      </c>
      <c r="ED148" s="37"/>
      <c r="EP148">
        <v>145</v>
      </c>
      <c r="EQ148" t="s">
        <v>764</v>
      </c>
      <c r="ER148" t="s">
        <v>18</v>
      </c>
      <c r="ES148" t="s">
        <v>1145</v>
      </c>
      <c r="ET148">
        <v>4</v>
      </c>
      <c r="EU148">
        <v>208</v>
      </c>
      <c r="EV148">
        <v>12</v>
      </c>
      <c r="EW148" s="16">
        <v>44058</v>
      </c>
      <c r="EX148" s="16">
        <v>44058</v>
      </c>
      <c r="EY148">
        <f t="shared" si="22"/>
        <v>1</v>
      </c>
    </row>
    <row r="149" spans="24:155" x14ac:dyDescent="0.3">
      <c r="X149" s="11" t="s">
        <v>190</v>
      </c>
      <c r="Y149">
        <v>77</v>
      </c>
      <c r="Z149">
        <v>1155</v>
      </c>
      <c r="AA149">
        <v>1</v>
      </c>
      <c r="AB149">
        <v>70</v>
      </c>
      <c r="AC149" s="16">
        <v>44058</v>
      </c>
      <c r="AD149" s="16">
        <v>44058</v>
      </c>
      <c r="AE149" t="str">
        <f t="shared" si="20"/>
        <v>Average Buyer</v>
      </c>
      <c r="AF149" t="str">
        <f t="shared" si="21"/>
        <v>One-Time Buyer</v>
      </c>
      <c r="AG149" t="str">
        <f t="shared" si="18"/>
        <v>Male</v>
      </c>
      <c r="AH149" t="str">
        <f t="shared" si="19"/>
        <v>Beacon</v>
      </c>
      <c r="AW149" t="s">
        <v>764</v>
      </c>
      <c r="AX149" t="s">
        <v>1145</v>
      </c>
      <c r="AY149" t="s">
        <v>18</v>
      </c>
      <c r="AZ149" t="str">
        <f t="shared" si="23"/>
        <v>MaleGender</v>
      </c>
      <c r="CJ149" t="s">
        <v>568</v>
      </c>
      <c r="CN149">
        <v>88065565748</v>
      </c>
      <c r="ED149" s="37"/>
      <c r="EP149">
        <v>146</v>
      </c>
      <c r="EQ149" t="s">
        <v>1107</v>
      </c>
      <c r="ER149" t="s">
        <v>16</v>
      </c>
      <c r="ES149" t="s">
        <v>1146</v>
      </c>
      <c r="ET149">
        <v>6</v>
      </c>
      <c r="EU149">
        <v>108</v>
      </c>
      <c r="EV149">
        <v>18</v>
      </c>
      <c r="EW149" s="16">
        <v>44103</v>
      </c>
      <c r="EX149" s="16">
        <v>44103</v>
      </c>
      <c r="EY149">
        <f t="shared" si="22"/>
        <v>1</v>
      </c>
    </row>
    <row r="150" spans="24:155" x14ac:dyDescent="0.3">
      <c r="X150" s="11" t="s">
        <v>65</v>
      </c>
      <c r="Y150">
        <v>77</v>
      </c>
      <c r="Z150">
        <v>1155</v>
      </c>
      <c r="AA150">
        <v>1</v>
      </c>
      <c r="AB150">
        <v>70</v>
      </c>
      <c r="AC150" s="16">
        <v>44053</v>
      </c>
      <c r="AD150" s="16">
        <v>44053</v>
      </c>
      <c r="AE150" t="str">
        <f t="shared" si="20"/>
        <v>Average Buyer</v>
      </c>
      <c r="AF150" t="str">
        <f t="shared" si="21"/>
        <v>One-Time Buyer</v>
      </c>
      <c r="AG150" t="str">
        <f t="shared" si="18"/>
        <v>Female</v>
      </c>
      <c r="AH150" t="str">
        <f t="shared" si="19"/>
        <v>Newburgh</v>
      </c>
      <c r="AW150" t="s">
        <v>1107</v>
      </c>
      <c r="AX150" t="s">
        <v>1146</v>
      </c>
      <c r="AY150" t="s">
        <v>16</v>
      </c>
      <c r="AZ150" t="str">
        <f t="shared" si="23"/>
        <v>FemaleGender</v>
      </c>
      <c r="CJ150" t="s">
        <v>647</v>
      </c>
      <c r="CN150">
        <v>88065565749</v>
      </c>
      <c r="ED150" s="37"/>
      <c r="EP150">
        <v>147</v>
      </c>
      <c r="EQ150" t="s">
        <v>650</v>
      </c>
      <c r="ER150" t="s">
        <v>16</v>
      </c>
      <c r="ES150" t="s">
        <v>1145</v>
      </c>
      <c r="ET150">
        <v>11</v>
      </c>
      <c r="EU150">
        <v>198</v>
      </c>
      <c r="EV150">
        <v>33</v>
      </c>
      <c r="EW150" s="16">
        <v>44083</v>
      </c>
      <c r="EX150" s="16">
        <v>44083</v>
      </c>
      <c r="EY150">
        <f t="shared" si="22"/>
        <v>1</v>
      </c>
    </row>
    <row r="151" spans="24:155" x14ac:dyDescent="0.3">
      <c r="X151" s="11" t="s">
        <v>262</v>
      </c>
      <c r="Y151">
        <v>77</v>
      </c>
      <c r="Z151">
        <v>1155</v>
      </c>
      <c r="AA151">
        <v>1</v>
      </c>
      <c r="AB151">
        <v>70</v>
      </c>
      <c r="AC151" s="16">
        <v>44099</v>
      </c>
      <c r="AD151" s="16">
        <v>44099</v>
      </c>
      <c r="AE151" t="str">
        <f t="shared" si="20"/>
        <v>Average Buyer</v>
      </c>
      <c r="AF151" t="str">
        <f t="shared" si="21"/>
        <v>One-Time Buyer</v>
      </c>
      <c r="AG151" t="str">
        <f t="shared" si="18"/>
        <v>Male</v>
      </c>
      <c r="AH151" t="str">
        <f t="shared" si="19"/>
        <v>Troy</v>
      </c>
      <c r="AW151" t="s">
        <v>650</v>
      </c>
      <c r="AX151" t="s">
        <v>1145</v>
      </c>
      <c r="AY151" t="s">
        <v>16</v>
      </c>
      <c r="AZ151" t="str">
        <f t="shared" si="23"/>
        <v>MaleGender</v>
      </c>
      <c r="CJ151" t="s">
        <v>859</v>
      </c>
      <c r="CN151">
        <v>88065565750</v>
      </c>
      <c r="ED151" s="37"/>
      <c r="EP151">
        <v>148</v>
      </c>
      <c r="EQ151" t="s">
        <v>461</v>
      </c>
      <c r="ER151" t="s">
        <v>84</v>
      </c>
      <c r="ES151" t="s">
        <v>1146</v>
      </c>
      <c r="ET151">
        <v>10</v>
      </c>
      <c r="EU151">
        <v>120</v>
      </c>
      <c r="EV151">
        <v>30</v>
      </c>
      <c r="EW151" s="16">
        <v>44092</v>
      </c>
      <c r="EX151" s="16">
        <v>44092</v>
      </c>
      <c r="EY151">
        <f t="shared" si="22"/>
        <v>1</v>
      </c>
    </row>
    <row r="152" spans="24:155" x14ac:dyDescent="0.3">
      <c r="X152" s="11" t="s">
        <v>154</v>
      </c>
      <c r="Y152">
        <v>77</v>
      </c>
      <c r="Z152">
        <v>1155</v>
      </c>
      <c r="AA152">
        <v>1</v>
      </c>
      <c r="AB152">
        <v>70</v>
      </c>
      <c r="AC152" s="16">
        <v>44094</v>
      </c>
      <c r="AD152" s="16">
        <v>44094</v>
      </c>
      <c r="AE152" t="str">
        <f t="shared" si="20"/>
        <v>Average Buyer</v>
      </c>
      <c r="AF152" t="str">
        <f t="shared" si="21"/>
        <v>One-Time Buyer</v>
      </c>
      <c r="AG152" t="str">
        <f t="shared" si="18"/>
        <v>Male</v>
      </c>
      <c r="AH152" t="str">
        <f t="shared" si="19"/>
        <v>Glen Cove</v>
      </c>
      <c r="AW152" t="s">
        <v>461</v>
      </c>
      <c r="AX152" t="s">
        <v>1146</v>
      </c>
      <c r="AY152" t="s">
        <v>84</v>
      </c>
      <c r="AZ152" t="str">
        <f t="shared" si="23"/>
        <v>FemaleGender</v>
      </c>
      <c r="CJ152" t="s">
        <v>178</v>
      </c>
      <c r="CN152">
        <v>88065565751</v>
      </c>
      <c r="ED152" s="37"/>
      <c r="EP152">
        <v>149</v>
      </c>
      <c r="EQ152" t="s">
        <v>413</v>
      </c>
      <c r="ER152" t="s">
        <v>59</v>
      </c>
      <c r="ES152" t="s">
        <v>1145</v>
      </c>
      <c r="ET152">
        <v>15</v>
      </c>
      <c r="EU152">
        <v>150</v>
      </c>
      <c r="EV152">
        <v>45</v>
      </c>
      <c r="EW152" s="16">
        <v>44044</v>
      </c>
      <c r="EX152" s="16">
        <v>44044</v>
      </c>
      <c r="EY152">
        <f t="shared" si="22"/>
        <v>1</v>
      </c>
    </row>
    <row r="153" spans="24:155" x14ac:dyDescent="0.3">
      <c r="X153" s="11" t="s">
        <v>375</v>
      </c>
      <c r="Y153">
        <v>77</v>
      </c>
      <c r="Z153">
        <v>1155</v>
      </c>
      <c r="AA153">
        <v>1</v>
      </c>
      <c r="AB153">
        <v>70</v>
      </c>
      <c r="AC153" s="16">
        <v>44098</v>
      </c>
      <c r="AD153" s="16">
        <v>44098</v>
      </c>
      <c r="AE153" t="str">
        <f t="shared" si="20"/>
        <v>Average Buyer</v>
      </c>
      <c r="AF153" t="str">
        <f t="shared" si="21"/>
        <v>One-Time Buyer</v>
      </c>
      <c r="AG153" t="str">
        <f t="shared" si="18"/>
        <v>Female</v>
      </c>
      <c r="AH153" t="str">
        <f t="shared" si="19"/>
        <v>New York</v>
      </c>
      <c r="AW153" t="s">
        <v>413</v>
      </c>
      <c r="AX153" t="s">
        <v>1145</v>
      </c>
      <c r="AY153" t="s">
        <v>59</v>
      </c>
      <c r="AZ153" t="str">
        <f t="shared" si="23"/>
        <v>MaleGender</v>
      </c>
      <c r="CJ153" t="s">
        <v>362</v>
      </c>
      <c r="CN153">
        <v>88065565752</v>
      </c>
      <c r="ED153" s="37"/>
      <c r="EP153">
        <v>150</v>
      </c>
      <c r="EQ153" t="s">
        <v>378</v>
      </c>
      <c r="ER153" t="s">
        <v>86</v>
      </c>
      <c r="ES153" t="s">
        <v>1145</v>
      </c>
      <c r="ET153">
        <v>47</v>
      </c>
      <c r="EU153">
        <v>564</v>
      </c>
      <c r="EV153">
        <v>141</v>
      </c>
      <c r="EW153" s="16">
        <v>44102</v>
      </c>
      <c r="EX153" s="16">
        <v>44102</v>
      </c>
      <c r="EY153">
        <f t="shared" si="22"/>
        <v>1</v>
      </c>
    </row>
    <row r="154" spans="24:155" x14ac:dyDescent="0.3">
      <c r="X154" s="11" t="s">
        <v>1088</v>
      </c>
      <c r="Y154">
        <v>26</v>
      </c>
      <c r="Z154">
        <v>1090</v>
      </c>
      <c r="AA154">
        <v>4</v>
      </c>
      <c r="AB154">
        <v>71</v>
      </c>
      <c r="AC154" s="16">
        <v>44048</v>
      </c>
      <c r="AD154" s="16">
        <v>44102</v>
      </c>
      <c r="AE154" t="str">
        <f t="shared" si="20"/>
        <v>Average Buyer</v>
      </c>
      <c r="AF154" t="str">
        <f t="shared" si="21"/>
        <v>Old Customer</v>
      </c>
      <c r="AG154" t="str">
        <f t="shared" si="18"/>
        <v>Male</v>
      </c>
      <c r="AH154" t="str">
        <f t="shared" si="19"/>
        <v>Middletown</v>
      </c>
      <c r="AW154" t="s">
        <v>378</v>
      </c>
      <c r="AX154" t="s">
        <v>1145</v>
      </c>
      <c r="AY154" t="s">
        <v>86</v>
      </c>
      <c r="AZ154" t="str">
        <f t="shared" si="23"/>
        <v>MaleGender</v>
      </c>
      <c r="CJ154" t="s">
        <v>889</v>
      </c>
      <c r="CN154">
        <v>88065565753</v>
      </c>
      <c r="ED154" s="37"/>
      <c r="EP154">
        <v>151</v>
      </c>
      <c r="EQ154" t="s">
        <v>877</v>
      </c>
      <c r="ER154" t="s">
        <v>9</v>
      </c>
      <c r="ES154" t="s">
        <v>1146</v>
      </c>
      <c r="ET154">
        <v>2</v>
      </c>
      <c r="EU154">
        <v>20</v>
      </c>
      <c r="EV154">
        <v>6</v>
      </c>
      <c r="EW154" s="16">
        <v>44102</v>
      </c>
      <c r="EX154" s="16">
        <v>44102</v>
      </c>
      <c r="EY154">
        <f t="shared" si="22"/>
        <v>1</v>
      </c>
    </row>
    <row r="155" spans="24:155" x14ac:dyDescent="0.3">
      <c r="X155" s="11" t="s">
        <v>209</v>
      </c>
      <c r="Y155">
        <v>68</v>
      </c>
      <c r="Z155">
        <v>1088</v>
      </c>
      <c r="AA155">
        <v>1</v>
      </c>
      <c r="AB155">
        <v>72</v>
      </c>
      <c r="AC155" s="16">
        <v>44046</v>
      </c>
      <c r="AD155" s="16">
        <v>44046</v>
      </c>
      <c r="AE155" t="str">
        <f t="shared" si="20"/>
        <v>Average Buyer</v>
      </c>
      <c r="AF155" t="str">
        <f t="shared" si="21"/>
        <v>One-Time Buyer</v>
      </c>
      <c r="AG155" t="str">
        <f t="shared" si="18"/>
        <v>Male</v>
      </c>
      <c r="AH155" t="str">
        <f t="shared" si="19"/>
        <v>Springs</v>
      </c>
      <c r="AW155" t="s">
        <v>877</v>
      </c>
      <c r="AX155" t="s">
        <v>1146</v>
      </c>
      <c r="AY155" t="s">
        <v>9</v>
      </c>
      <c r="AZ155" t="str">
        <f t="shared" si="23"/>
        <v>FemaleGender</v>
      </c>
      <c r="CJ155" t="s">
        <v>478</v>
      </c>
      <c r="CN155">
        <v>88065565754</v>
      </c>
      <c r="ED155" s="37"/>
      <c r="EP155">
        <v>152</v>
      </c>
      <c r="EQ155" t="s">
        <v>87</v>
      </c>
      <c r="ER155" t="s">
        <v>88</v>
      </c>
      <c r="ES155" t="s">
        <v>1145</v>
      </c>
      <c r="ET155">
        <v>15</v>
      </c>
      <c r="EU155">
        <v>195</v>
      </c>
      <c r="EV155">
        <v>45</v>
      </c>
      <c r="EW155" s="16">
        <v>44064</v>
      </c>
      <c r="EX155" s="16">
        <v>44064</v>
      </c>
      <c r="EY155">
        <f t="shared" si="22"/>
        <v>1</v>
      </c>
    </row>
    <row r="156" spans="24:155" x14ac:dyDescent="0.3">
      <c r="X156" s="11" t="s">
        <v>511</v>
      </c>
      <c r="Y156">
        <v>68</v>
      </c>
      <c r="Z156">
        <v>1088</v>
      </c>
      <c r="AA156">
        <v>1</v>
      </c>
      <c r="AB156">
        <v>72</v>
      </c>
      <c r="AC156" s="16">
        <v>44071</v>
      </c>
      <c r="AD156" s="16">
        <v>44071</v>
      </c>
      <c r="AE156" t="str">
        <f t="shared" si="20"/>
        <v>Average Buyer</v>
      </c>
      <c r="AF156" t="str">
        <f t="shared" si="21"/>
        <v>One-Time Buyer</v>
      </c>
      <c r="AG156" t="str">
        <f t="shared" si="18"/>
        <v>Male</v>
      </c>
      <c r="AH156" t="str">
        <f t="shared" si="19"/>
        <v>Springs</v>
      </c>
      <c r="AW156" t="s">
        <v>87</v>
      </c>
      <c r="AX156" t="s">
        <v>1145</v>
      </c>
      <c r="AY156" t="s">
        <v>88</v>
      </c>
      <c r="AZ156" t="str">
        <f t="shared" si="23"/>
        <v>MaleGender</v>
      </c>
      <c r="CJ156" t="s">
        <v>796</v>
      </c>
      <c r="CN156">
        <v>88065565755</v>
      </c>
      <c r="ED156" s="37"/>
      <c r="EP156">
        <v>153</v>
      </c>
      <c r="EQ156" t="s">
        <v>854</v>
      </c>
      <c r="ER156" t="s">
        <v>6</v>
      </c>
      <c r="ES156" t="s">
        <v>1145</v>
      </c>
      <c r="ET156">
        <v>7</v>
      </c>
      <c r="EU156">
        <v>84</v>
      </c>
      <c r="EV156">
        <v>21</v>
      </c>
      <c r="EW156" s="16">
        <v>44098</v>
      </c>
      <c r="EX156" s="16">
        <v>44098</v>
      </c>
      <c r="EY156">
        <f t="shared" si="22"/>
        <v>1</v>
      </c>
    </row>
    <row r="157" spans="24:155" x14ac:dyDescent="0.3">
      <c r="X157" s="11" t="s">
        <v>466</v>
      </c>
      <c r="Y157">
        <v>68</v>
      </c>
      <c r="Z157">
        <v>1088</v>
      </c>
      <c r="AA157">
        <v>1</v>
      </c>
      <c r="AB157">
        <v>72</v>
      </c>
      <c r="AC157" s="16">
        <v>44097</v>
      </c>
      <c r="AD157" s="16">
        <v>44097</v>
      </c>
      <c r="AE157" t="str">
        <f t="shared" si="20"/>
        <v>Average Buyer</v>
      </c>
      <c r="AF157" t="str">
        <f t="shared" si="21"/>
        <v>One-Time Buyer</v>
      </c>
      <c r="AG157" t="str">
        <f t="shared" si="18"/>
        <v>Male</v>
      </c>
      <c r="AH157" t="str">
        <f t="shared" si="19"/>
        <v>Peekskill</v>
      </c>
      <c r="AW157" t="s">
        <v>854</v>
      </c>
      <c r="AX157" t="s">
        <v>1145</v>
      </c>
      <c r="AY157" t="s">
        <v>6</v>
      </c>
      <c r="AZ157" t="str">
        <f t="shared" si="23"/>
        <v>MaleGender</v>
      </c>
      <c r="CJ157" t="s">
        <v>799</v>
      </c>
      <c r="CN157">
        <v>88065565756</v>
      </c>
      <c r="ED157" s="37"/>
      <c r="EP157">
        <v>154</v>
      </c>
      <c r="EQ157" t="s">
        <v>118</v>
      </c>
      <c r="ER157" t="s">
        <v>15</v>
      </c>
      <c r="ES157" t="s">
        <v>1146</v>
      </c>
      <c r="ET157">
        <v>77</v>
      </c>
      <c r="EU157">
        <v>1386</v>
      </c>
      <c r="EV157">
        <v>231</v>
      </c>
      <c r="EW157" s="16">
        <v>44058</v>
      </c>
      <c r="EX157" s="16">
        <v>44058</v>
      </c>
      <c r="EY157">
        <f t="shared" si="22"/>
        <v>1</v>
      </c>
    </row>
    <row r="158" spans="24:155" x14ac:dyDescent="0.3">
      <c r="X158" s="11" t="s">
        <v>376</v>
      </c>
      <c r="Y158">
        <v>68</v>
      </c>
      <c r="Z158">
        <v>1088</v>
      </c>
      <c r="AA158">
        <v>1</v>
      </c>
      <c r="AB158">
        <v>72</v>
      </c>
      <c r="AC158" s="16">
        <v>44099</v>
      </c>
      <c r="AD158" s="16">
        <v>44099</v>
      </c>
      <c r="AE158" t="str">
        <f t="shared" si="20"/>
        <v>Average Buyer</v>
      </c>
      <c r="AF158" t="str">
        <f t="shared" si="21"/>
        <v>One-Time Buyer</v>
      </c>
      <c r="AG158" t="str">
        <f t="shared" si="18"/>
        <v>Female</v>
      </c>
      <c r="AH158" t="str">
        <f t="shared" si="19"/>
        <v>Salamanca</v>
      </c>
      <c r="AW158" t="s">
        <v>118</v>
      </c>
      <c r="AX158" t="s">
        <v>1146</v>
      </c>
      <c r="AY158" t="s">
        <v>15</v>
      </c>
      <c r="AZ158" t="str">
        <f t="shared" si="23"/>
        <v>FemaleGender</v>
      </c>
      <c r="CJ158" t="s">
        <v>787</v>
      </c>
      <c r="CN158">
        <v>88065565757</v>
      </c>
      <c r="ED158" s="37"/>
      <c r="EP158">
        <v>155</v>
      </c>
      <c r="EQ158" t="s">
        <v>902</v>
      </c>
      <c r="ER158" t="s">
        <v>15</v>
      </c>
      <c r="ES158" t="s">
        <v>1146</v>
      </c>
      <c r="ET158">
        <v>97</v>
      </c>
      <c r="EU158">
        <v>1587</v>
      </c>
      <c r="EV158">
        <v>291</v>
      </c>
      <c r="EW158" s="16">
        <v>44051</v>
      </c>
      <c r="EX158" s="16">
        <v>44103</v>
      </c>
      <c r="EY158">
        <f t="shared" si="22"/>
        <v>14</v>
      </c>
    </row>
    <row r="159" spans="24:155" x14ac:dyDescent="0.3">
      <c r="X159" s="11" t="s">
        <v>313</v>
      </c>
      <c r="Y159">
        <v>68</v>
      </c>
      <c r="Z159">
        <v>1088</v>
      </c>
      <c r="AA159">
        <v>1</v>
      </c>
      <c r="AB159">
        <v>72</v>
      </c>
      <c r="AC159" s="16">
        <v>44047</v>
      </c>
      <c r="AD159" s="16">
        <v>44047</v>
      </c>
      <c r="AE159" t="str">
        <f t="shared" si="20"/>
        <v>Average Buyer</v>
      </c>
      <c r="AF159" t="str">
        <f t="shared" si="21"/>
        <v>One-Time Buyer</v>
      </c>
      <c r="AG159" t="str">
        <f t="shared" si="18"/>
        <v>Female</v>
      </c>
      <c r="AH159" t="str">
        <f t="shared" si="19"/>
        <v>Babylon</v>
      </c>
      <c r="AW159" t="s">
        <v>902</v>
      </c>
      <c r="AX159" t="s">
        <v>1146</v>
      </c>
      <c r="AY159" t="s">
        <v>15</v>
      </c>
      <c r="AZ159" t="str">
        <f t="shared" si="23"/>
        <v>FemaleGender</v>
      </c>
      <c r="CJ159" t="s">
        <v>365</v>
      </c>
      <c r="CN159">
        <v>88065565758</v>
      </c>
      <c r="ED159" s="37"/>
      <c r="EP159">
        <v>156</v>
      </c>
      <c r="EQ159" t="s">
        <v>885</v>
      </c>
      <c r="ER159" t="s">
        <v>13</v>
      </c>
      <c r="ES159" t="s">
        <v>1146</v>
      </c>
      <c r="ET159">
        <v>3</v>
      </c>
      <c r="EU159">
        <v>45</v>
      </c>
      <c r="EV159">
        <v>9</v>
      </c>
      <c r="EW159" s="16">
        <v>44092</v>
      </c>
      <c r="EX159" s="16">
        <v>44092</v>
      </c>
      <c r="EY159">
        <f t="shared" si="22"/>
        <v>1</v>
      </c>
    </row>
    <row r="160" spans="24:155" x14ac:dyDescent="0.3">
      <c r="X160" s="11" t="s">
        <v>441</v>
      </c>
      <c r="Y160">
        <v>47</v>
      </c>
      <c r="Z160">
        <v>1081</v>
      </c>
      <c r="AA160">
        <v>1</v>
      </c>
      <c r="AB160">
        <v>73</v>
      </c>
      <c r="AC160" s="16">
        <v>44072</v>
      </c>
      <c r="AD160" s="16">
        <v>44072</v>
      </c>
      <c r="AE160" t="str">
        <f t="shared" si="20"/>
        <v>Average Buyer</v>
      </c>
      <c r="AF160" t="str">
        <f t="shared" si="21"/>
        <v>One-Time Buyer</v>
      </c>
      <c r="AG160" t="str">
        <f t="shared" si="18"/>
        <v>Male</v>
      </c>
      <c r="AH160" t="str">
        <f t="shared" si="19"/>
        <v>Betavia</v>
      </c>
      <c r="AW160" t="s">
        <v>885</v>
      </c>
      <c r="AX160" t="s">
        <v>1146</v>
      </c>
      <c r="AY160" t="s">
        <v>13</v>
      </c>
      <c r="AZ160" t="str">
        <f t="shared" si="23"/>
        <v>FemaleGender</v>
      </c>
      <c r="CJ160" t="s">
        <v>886</v>
      </c>
      <c r="CN160">
        <v>88065565759</v>
      </c>
      <c r="ED160" s="37"/>
      <c r="EP160">
        <v>157</v>
      </c>
      <c r="EQ160" t="s">
        <v>550</v>
      </c>
      <c r="ER160" t="s">
        <v>70</v>
      </c>
      <c r="ES160" t="s">
        <v>1146</v>
      </c>
      <c r="ET160">
        <v>6</v>
      </c>
      <c r="EU160">
        <v>72</v>
      </c>
      <c r="EV160">
        <v>18</v>
      </c>
      <c r="EW160" s="16">
        <v>44078</v>
      </c>
      <c r="EX160" s="16">
        <v>44078</v>
      </c>
      <c r="EY160">
        <f t="shared" si="22"/>
        <v>1</v>
      </c>
    </row>
    <row r="161" spans="24:155" x14ac:dyDescent="0.3">
      <c r="X161" s="11" t="s">
        <v>563</v>
      </c>
      <c r="Y161">
        <v>47</v>
      </c>
      <c r="Z161">
        <v>1081</v>
      </c>
      <c r="AA161">
        <v>1</v>
      </c>
      <c r="AB161">
        <v>73</v>
      </c>
      <c r="AC161" s="16">
        <v>44092</v>
      </c>
      <c r="AD161" s="16">
        <v>44092</v>
      </c>
      <c r="AE161" t="str">
        <f t="shared" si="20"/>
        <v>Average Buyer</v>
      </c>
      <c r="AF161" t="str">
        <f t="shared" si="21"/>
        <v>One-Time Buyer</v>
      </c>
      <c r="AG161" t="str">
        <f t="shared" si="18"/>
        <v>Female</v>
      </c>
      <c r="AH161" t="str">
        <f t="shared" si="19"/>
        <v>Brookhaven</v>
      </c>
      <c r="AW161" t="s">
        <v>550</v>
      </c>
      <c r="AX161" t="s">
        <v>1146</v>
      </c>
      <c r="AY161" t="s">
        <v>70</v>
      </c>
      <c r="AZ161" t="str">
        <f t="shared" si="23"/>
        <v>FemaleGender</v>
      </c>
      <c r="CJ161" t="s">
        <v>895</v>
      </c>
      <c r="CN161">
        <v>88065565760</v>
      </c>
      <c r="ED161" s="37"/>
      <c r="EP161">
        <v>158</v>
      </c>
      <c r="EQ161" t="s">
        <v>451</v>
      </c>
      <c r="ER161" t="s">
        <v>12</v>
      </c>
      <c r="ES161" t="s">
        <v>1146</v>
      </c>
      <c r="ET161">
        <v>6</v>
      </c>
      <c r="EU161">
        <v>90</v>
      </c>
      <c r="EV161">
        <v>18</v>
      </c>
      <c r="EW161" s="16">
        <v>44082</v>
      </c>
      <c r="EX161" s="16">
        <v>44082</v>
      </c>
      <c r="EY161">
        <f t="shared" si="22"/>
        <v>1</v>
      </c>
    </row>
    <row r="162" spans="24:155" x14ac:dyDescent="0.3">
      <c r="X162" s="11" t="s">
        <v>206</v>
      </c>
      <c r="Y162">
        <v>60</v>
      </c>
      <c r="Z162">
        <v>1080</v>
      </c>
      <c r="AA162">
        <v>1</v>
      </c>
      <c r="AB162">
        <v>74</v>
      </c>
      <c r="AC162" s="16">
        <v>44074</v>
      </c>
      <c r="AD162" s="16">
        <v>44074</v>
      </c>
      <c r="AE162" t="str">
        <f t="shared" si="20"/>
        <v>Average Buyer</v>
      </c>
      <c r="AF162" t="str">
        <f t="shared" si="21"/>
        <v>One-Time Buyer</v>
      </c>
      <c r="AG162" t="str">
        <f t="shared" si="18"/>
        <v>Female</v>
      </c>
      <c r="AH162" t="str">
        <f t="shared" si="19"/>
        <v>Mount</v>
      </c>
      <c r="AW162" t="s">
        <v>451</v>
      </c>
      <c r="AX162" t="s">
        <v>1146</v>
      </c>
      <c r="AY162" t="s">
        <v>12</v>
      </c>
      <c r="AZ162" t="str">
        <f t="shared" si="23"/>
        <v>FemaleGender</v>
      </c>
      <c r="CJ162" t="s">
        <v>874</v>
      </c>
      <c r="CN162">
        <v>88065565761</v>
      </c>
      <c r="ED162" s="37"/>
      <c r="EP162">
        <v>159</v>
      </c>
      <c r="EQ162" t="s">
        <v>880</v>
      </c>
      <c r="ER162" t="s">
        <v>18</v>
      </c>
      <c r="ES162" t="s">
        <v>1146</v>
      </c>
      <c r="ET162">
        <v>2</v>
      </c>
      <c r="EU162">
        <v>30</v>
      </c>
      <c r="EV162">
        <v>6</v>
      </c>
      <c r="EW162" s="16">
        <v>44074</v>
      </c>
      <c r="EX162" s="16">
        <v>44074</v>
      </c>
      <c r="EY162">
        <f t="shared" si="22"/>
        <v>1</v>
      </c>
    </row>
    <row r="163" spans="24:155" x14ac:dyDescent="0.3">
      <c r="X163" s="11" t="s">
        <v>260</v>
      </c>
      <c r="Y163">
        <v>60</v>
      </c>
      <c r="Z163">
        <v>1080</v>
      </c>
      <c r="AA163">
        <v>1</v>
      </c>
      <c r="AB163">
        <v>74</v>
      </c>
      <c r="AC163" s="16">
        <v>44097</v>
      </c>
      <c r="AD163" s="16">
        <v>44097</v>
      </c>
      <c r="AE163" t="str">
        <f t="shared" si="20"/>
        <v>Average Buyer</v>
      </c>
      <c r="AF163" t="str">
        <f t="shared" si="21"/>
        <v>One-Time Buyer</v>
      </c>
      <c r="AG163" t="str">
        <f t="shared" si="18"/>
        <v>Male</v>
      </c>
      <c r="AH163" t="str">
        <f t="shared" si="19"/>
        <v>Sherrill</v>
      </c>
      <c r="AW163" t="s">
        <v>880</v>
      </c>
      <c r="AX163" t="s">
        <v>1146</v>
      </c>
      <c r="AY163" t="s">
        <v>18</v>
      </c>
      <c r="AZ163" t="str">
        <f t="shared" si="23"/>
        <v>FemaleGender</v>
      </c>
      <c r="CJ163" t="s">
        <v>845</v>
      </c>
      <c r="CN163">
        <v>88065565762</v>
      </c>
      <c r="ED163" s="37"/>
      <c r="EP163">
        <v>160</v>
      </c>
      <c r="EQ163" t="s">
        <v>759</v>
      </c>
      <c r="ER163" t="s">
        <v>4</v>
      </c>
      <c r="ES163" t="s">
        <v>1146</v>
      </c>
      <c r="ET163">
        <v>3</v>
      </c>
      <c r="EU163">
        <v>27</v>
      </c>
      <c r="EV163">
        <v>9</v>
      </c>
      <c r="EW163" s="16">
        <v>44053</v>
      </c>
      <c r="EX163" s="16">
        <v>44053</v>
      </c>
      <c r="EY163">
        <f t="shared" si="22"/>
        <v>1</v>
      </c>
    </row>
    <row r="164" spans="24:155" x14ac:dyDescent="0.3">
      <c r="X164" s="11" t="s">
        <v>62</v>
      </c>
      <c r="Y164">
        <v>60</v>
      </c>
      <c r="Z164">
        <v>1080</v>
      </c>
      <c r="AA164">
        <v>1</v>
      </c>
      <c r="AB164">
        <v>74</v>
      </c>
      <c r="AC164" s="16">
        <v>44051</v>
      </c>
      <c r="AD164" s="16">
        <v>44051</v>
      </c>
      <c r="AE164" t="str">
        <f t="shared" si="20"/>
        <v>Average Buyer</v>
      </c>
      <c r="AF164" t="str">
        <f t="shared" si="21"/>
        <v>One-Time Buyer</v>
      </c>
      <c r="AG164" t="str">
        <f t="shared" si="18"/>
        <v>Female</v>
      </c>
      <c r="AH164" t="str">
        <f t="shared" si="19"/>
        <v>Mount</v>
      </c>
      <c r="AW164" t="s">
        <v>759</v>
      </c>
      <c r="AX164" t="s">
        <v>1146</v>
      </c>
      <c r="AY164" t="s">
        <v>4</v>
      </c>
      <c r="AZ164" t="str">
        <f t="shared" si="23"/>
        <v>FemaleGender</v>
      </c>
      <c r="CJ164" t="s">
        <v>169</v>
      </c>
      <c r="CN164">
        <v>88065565763</v>
      </c>
      <c r="ED164" s="37"/>
      <c r="EP164">
        <v>161</v>
      </c>
      <c r="EQ164" t="s">
        <v>600</v>
      </c>
      <c r="ER164" t="s">
        <v>12</v>
      </c>
      <c r="ES164" t="s">
        <v>1146</v>
      </c>
      <c r="ET164">
        <v>77</v>
      </c>
      <c r="EU164">
        <v>4004</v>
      </c>
      <c r="EV164">
        <v>231</v>
      </c>
      <c r="EW164" s="16">
        <v>44064</v>
      </c>
      <c r="EX164" s="16">
        <v>44064</v>
      </c>
      <c r="EY164">
        <f t="shared" si="22"/>
        <v>1</v>
      </c>
    </row>
    <row r="165" spans="24:155" x14ac:dyDescent="0.3">
      <c r="X165" s="11" t="s">
        <v>418</v>
      </c>
      <c r="Y165">
        <v>60</v>
      </c>
      <c r="Z165">
        <v>1080</v>
      </c>
      <c r="AA165">
        <v>1</v>
      </c>
      <c r="AB165">
        <v>74</v>
      </c>
      <c r="AC165" s="16">
        <v>44052</v>
      </c>
      <c r="AD165" s="16">
        <v>44052</v>
      </c>
      <c r="AE165" t="str">
        <f t="shared" si="20"/>
        <v>Average Buyer</v>
      </c>
      <c r="AF165" t="str">
        <f t="shared" si="21"/>
        <v>One-Time Buyer</v>
      </c>
      <c r="AG165" t="str">
        <f t="shared" si="18"/>
        <v>Male</v>
      </c>
      <c r="AH165" t="str">
        <f t="shared" si="19"/>
        <v>Newburgh</v>
      </c>
      <c r="AW165" t="s">
        <v>600</v>
      </c>
      <c r="AX165" t="s">
        <v>1146</v>
      </c>
      <c r="AY165" t="s">
        <v>12</v>
      </c>
      <c r="AZ165" t="str">
        <f t="shared" si="23"/>
        <v>FemaleGender</v>
      </c>
      <c r="CJ165" t="s">
        <v>1030</v>
      </c>
      <c r="CN165">
        <v>88065565764</v>
      </c>
      <c r="ED165" s="37"/>
      <c r="EP165">
        <v>162</v>
      </c>
      <c r="EQ165" t="s">
        <v>133</v>
      </c>
      <c r="ER165" t="s">
        <v>15</v>
      </c>
      <c r="ES165" t="s">
        <v>1146</v>
      </c>
      <c r="ET165">
        <v>11</v>
      </c>
      <c r="EU165">
        <v>176</v>
      </c>
      <c r="EV165">
        <v>33</v>
      </c>
      <c r="EW165" s="16">
        <v>44073</v>
      </c>
      <c r="EX165" s="16">
        <v>44073</v>
      </c>
      <c r="EY165">
        <f t="shared" si="22"/>
        <v>1</v>
      </c>
    </row>
    <row r="166" spans="24:155" x14ac:dyDescent="0.3">
      <c r="X166" s="11" t="s">
        <v>535</v>
      </c>
      <c r="Y166">
        <v>60</v>
      </c>
      <c r="Z166">
        <v>1080</v>
      </c>
      <c r="AA166">
        <v>1</v>
      </c>
      <c r="AB166">
        <v>74</v>
      </c>
      <c r="AC166" s="16">
        <v>44063</v>
      </c>
      <c r="AD166" s="16">
        <v>44063</v>
      </c>
      <c r="AE166" t="str">
        <f t="shared" si="20"/>
        <v>Average Buyer</v>
      </c>
      <c r="AF166" t="str">
        <f t="shared" si="21"/>
        <v>One-Time Buyer</v>
      </c>
      <c r="AG166" t="str">
        <f t="shared" si="18"/>
        <v>Male</v>
      </c>
      <c r="AH166" t="str">
        <f t="shared" si="19"/>
        <v>Hudson</v>
      </c>
      <c r="AW166" t="s">
        <v>133</v>
      </c>
      <c r="AX166" t="s">
        <v>1146</v>
      </c>
      <c r="AY166" t="s">
        <v>15</v>
      </c>
      <c r="AZ166" t="str">
        <f t="shared" si="23"/>
        <v>FemaleGender</v>
      </c>
      <c r="CJ166" t="s">
        <v>174</v>
      </c>
      <c r="CN166">
        <v>88065565765</v>
      </c>
      <c r="ED166" s="37"/>
      <c r="EP166">
        <v>163</v>
      </c>
      <c r="EQ166" t="s">
        <v>1045</v>
      </c>
      <c r="ER166" t="s">
        <v>88</v>
      </c>
      <c r="ES166" t="s">
        <v>1145</v>
      </c>
      <c r="ET166">
        <v>10</v>
      </c>
      <c r="EU166">
        <v>120</v>
      </c>
      <c r="EV166">
        <v>30</v>
      </c>
      <c r="EW166" s="16">
        <v>44045</v>
      </c>
      <c r="EX166" s="16">
        <v>44045</v>
      </c>
      <c r="EY166">
        <f t="shared" si="22"/>
        <v>1</v>
      </c>
    </row>
    <row r="167" spans="24:155" x14ac:dyDescent="0.3">
      <c r="X167" s="11" t="s">
        <v>526</v>
      </c>
      <c r="Y167">
        <v>60</v>
      </c>
      <c r="Z167">
        <v>1080</v>
      </c>
      <c r="AA167">
        <v>1</v>
      </c>
      <c r="AB167">
        <v>74</v>
      </c>
      <c r="AC167" s="16">
        <v>44054</v>
      </c>
      <c r="AD167" s="16">
        <v>44054</v>
      </c>
      <c r="AE167" t="str">
        <f t="shared" si="20"/>
        <v>Average Buyer</v>
      </c>
      <c r="AF167" t="str">
        <f t="shared" si="21"/>
        <v>One-Time Buyer</v>
      </c>
      <c r="AG167" t="str">
        <f t="shared" si="18"/>
        <v>Female</v>
      </c>
      <c r="AH167" t="str">
        <f t="shared" si="19"/>
        <v>Beacon</v>
      </c>
      <c r="AW167" t="s">
        <v>1045</v>
      </c>
      <c r="AX167" t="s">
        <v>1145</v>
      </c>
      <c r="AY167" t="s">
        <v>88</v>
      </c>
      <c r="AZ167" t="str">
        <f t="shared" si="23"/>
        <v>MaleGender</v>
      </c>
      <c r="CJ167" t="s">
        <v>363</v>
      </c>
      <c r="CN167">
        <v>88065565766</v>
      </c>
      <c r="ED167" s="37"/>
      <c r="EP167">
        <v>164</v>
      </c>
      <c r="EQ167" t="s">
        <v>610</v>
      </c>
      <c r="ER167" t="s">
        <v>84</v>
      </c>
      <c r="ES167" t="s">
        <v>1145</v>
      </c>
      <c r="ET167">
        <v>68</v>
      </c>
      <c r="EU167">
        <v>816</v>
      </c>
      <c r="EV167">
        <v>204</v>
      </c>
      <c r="EW167" s="16">
        <v>44074</v>
      </c>
      <c r="EX167" s="16">
        <v>44074</v>
      </c>
      <c r="EY167">
        <f t="shared" si="22"/>
        <v>1</v>
      </c>
    </row>
    <row r="168" spans="24:155" x14ac:dyDescent="0.3">
      <c r="X168" s="11" t="s">
        <v>83</v>
      </c>
      <c r="Y168">
        <v>77</v>
      </c>
      <c r="Z168">
        <v>1078</v>
      </c>
      <c r="AA168">
        <v>1</v>
      </c>
      <c r="AB168">
        <v>75</v>
      </c>
      <c r="AC168" s="16">
        <v>44062</v>
      </c>
      <c r="AD168" s="16">
        <v>44062</v>
      </c>
      <c r="AE168" t="str">
        <f t="shared" si="20"/>
        <v>Average Buyer</v>
      </c>
      <c r="AF168" t="str">
        <f t="shared" si="21"/>
        <v>One-Time Buyer</v>
      </c>
      <c r="AG168" t="str">
        <f t="shared" si="18"/>
        <v>Male</v>
      </c>
      <c r="AH168" t="str">
        <f t="shared" si="19"/>
        <v>Springs</v>
      </c>
      <c r="AW168" t="s">
        <v>610</v>
      </c>
      <c r="AX168" t="s">
        <v>1145</v>
      </c>
      <c r="AY168" t="s">
        <v>84</v>
      </c>
      <c r="AZ168" t="str">
        <f t="shared" si="23"/>
        <v>MaleGender</v>
      </c>
      <c r="CJ168" t="s">
        <v>1106</v>
      </c>
      <c r="CN168">
        <v>88065565767</v>
      </c>
      <c r="ED168" s="37"/>
      <c r="EP168">
        <v>165</v>
      </c>
      <c r="EQ168" t="s">
        <v>50</v>
      </c>
      <c r="ER168" t="s">
        <v>63</v>
      </c>
      <c r="ES168" t="s">
        <v>1145</v>
      </c>
      <c r="ET168">
        <v>89</v>
      </c>
      <c r="EU168">
        <v>862</v>
      </c>
      <c r="EV168">
        <v>267</v>
      </c>
      <c r="EW168" s="16">
        <v>44047</v>
      </c>
      <c r="EX168" s="16">
        <v>44073</v>
      </c>
      <c r="EY168">
        <f t="shared" si="22"/>
        <v>3</v>
      </c>
    </row>
    <row r="169" spans="24:155" x14ac:dyDescent="0.3">
      <c r="X169" s="11" t="s">
        <v>537</v>
      </c>
      <c r="Y169">
        <v>77</v>
      </c>
      <c r="Z169">
        <v>1078</v>
      </c>
      <c r="AA169">
        <v>1</v>
      </c>
      <c r="AB169">
        <v>75</v>
      </c>
      <c r="AC169" s="16">
        <v>44065</v>
      </c>
      <c r="AD169" s="16">
        <v>44065</v>
      </c>
      <c r="AE169" t="str">
        <f t="shared" si="20"/>
        <v>Average Buyer</v>
      </c>
      <c r="AF169" t="str">
        <f t="shared" si="21"/>
        <v>One-Time Buyer</v>
      </c>
      <c r="AG169" t="str">
        <f t="shared" si="18"/>
        <v>Male</v>
      </c>
      <c r="AH169" t="str">
        <f t="shared" si="19"/>
        <v>Kingston</v>
      </c>
      <c r="AW169" t="s">
        <v>50</v>
      </c>
      <c r="AX169" t="s">
        <v>1145</v>
      </c>
      <c r="AY169" t="s">
        <v>63</v>
      </c>
      <c r="AZ169" t="str">
        <f t="shared" si="23"/>
        <v>MaleGender</v>
      </c>
      <c r="CJ169" t="s">
        <v>274</v>
      </c>
      <c r="CN169">
        <v>88065565768</v>
      </c>
      <c r="ED169" s="37"/>
      <c r="EP169">
        <v>166</v>
      </c>
      <c r="EQ169" t="s">
        <v>232</v>
      </c>
      <c r="ER169" t="s">
        <v>3</v>
      </c>
      <c r="ES169" t="s">
        <v>1145</v>
      </c>
      <c r="ET169">
        <v>11</v>
      </c>
      <c r="EU169">
        <v>198</v>
      </c>
      <c r="EV169">
        <v>33</v>
      </c>
      <c r="EW169" s="16">
        <v>44072</v>
      </c>
      <c r="EX169" s="16">
        <v>44072</v>
      </c>
      <c r="EY169">
        <f t="shared" si="22"/>
        <v>1</v>
      </c>
    </row>
    <row r="170" spans="24:155" x14ac:dyDescent="0.3">
      <c r="X170" s="11" t="s">
        <v>271</v>
      </c>
      <c r="Y170">
        <v>77</v>
      </c>
      <c r="Z170">
        <v>1078</v>
      </c>
      <c r="AA170">
        <v>1</v>
      </c>
      <c r="AB170">
        <v>75</v>
      </c>
      <c r="AC170" s="16">
        <v>44097</v>
      </c>
      <c r="AD170" s="16">
        <v>44097</v>
      </c>
      <c r="AE170" t="str">
        <f t="shared" si="20"/>
        <v>Average Buyer</v>
      </c>
      <c r="AF170" t="str">
        <f t="shared" si="21"/>
        <v>One-Time Buyer</v>
      </c>
      <c r="AG170" t="str">
        <f t="shared" si="18"/>
        <v>Female</v>
      </c>
      <c r="AH170" t="str">
        <f t="shared" si="19"/>
        <v>Albany</v>
      </c>
      <c r="AW170" t="s">
        <v>232</v>
      </c>
      <c r="AX170" t="s">
        <v>1145</v>
      </c>
      <c r="AY170" t="s">
        <v>3</v>
      </c>
      <c r="AZ170" t="str">
        <f t="shared" si="23"/>
        <v>MaleGender</v>
      </c>
      <c r="CJ170" t="s">
        <v>357</v>
      </c>
      <c r="CN170">
        <v>88065565769</v>
      </c>
      <c r="ED170" s="37"/>
      <c r="EP170">
        <v>167</v>
      </c>
      <c r="EQ170" t="s">
        <v>800</v>
      </c>
      <c r="ER170" t="s">
        <v>2</v>
      </c>
      <c r="ES170" t="s">
        <v>1146</v>
      </c>
      <c r="ET170">
        <v>4</v>
      </c>
      <c r="EU170">
        <v>36</v>
      </c>
      <c r="EV170">
        <v>12</v>
      </c>
      <c r="EW170" s="16">
        <v>44094</v>
      </c>
      <c r="EX170" s="16">
        <v>44094</v>
      </c>
      <c r="EY170">
        <f t="shared" si="22"/>
        <v>1</v>
      </c>
    </row>
    <row r="171" spans="24:155" x14ac:dyDescent="0.3">
      <c r="X171" s="11" t="s">
        <v>501</v>
      </c>
      <c r="Y171">
        <v>77</v>
      </c>
      <c r="Z171">
        <v>1078</v>
      </c>
      <c r="AA171">
        <v>1</v>
      </c>
      <c r="AB171">
        <v>75</v>
      </c>
      <c r="AC171" s="16">
        <v>44061</v>
      </c>
      <c r="AD171" s="16">
        <v>44061</v>
      </c>
      <c r="AE171" t="str">
        <f t="shared" si="20"/>
        <v>Average Buyer</v>
      </c>
      <c r="AF171" t="str">
        <f t="shared" si="21"/>
        <v>One-Time Buyer</v>
      </c>
      <c r="AG171" t="str">
        <f t="shared" si="18"/>
        <v>Female</v>
      </c>
      <c r="AH171" t="str">
        <f t="shared" si="19"/>
        <v>New York</v>
      </c>
      <c r="AW171" t="s">
        <v>800</v>
      </c>
      <c r="AX171" t="s">
        <v>1146</v>
      </c>
      <c r="AY171" t="s">
        <v>2</v>
      </c>
      <c r="AZ171" t="str">
        <f t="shared" si="23"/>
        <v>FemaleGender</v>
      </c>
      <c r="CJ171" t="s">
        <v>145</v>
      </c>
      <c r="CN171">
        <v>88065565770</v>
      </c>
      <c r="ED171" s="37"/>
      <c r="EP171">
        <v>168</v>
      </c>
      <c r="EQ171" t="s">
        <v>388</v>
      </c>
      <c r="ER171" t="s">
        <v>61</v>
      </c>
      <c r="ES171" t="s">
        <v>1146</v>
      </c>
      <c r="ET171">
        <v>6</v>
      </c>
      <c r="EU171">
        <v>180</v>
      </c>
      <c r="EV171">
        <v>18</v>
      </c>
      <c r="EW171" s="16">
        <v>44051</v>
      </c>
      <c r="EX171" s="16">
        <v>44051</v>
      </c>
      <c r="EY171">
        <f t="shared" si="22"/>
        <v>1</v>
      </c>
    </row>
    <row r="172" spans="24:155" x14ac:dyDescent="0.3">
      <c r="X172" s="11" t="s">
        <v>578</v>
      </c>
      <c r="Y172">
        <v>77</v>
      </c>
      <c r="Z172">
        <v>1078</v>
      </c>
      <c r="AA172">
        <v>1</v>
      </c>
      <c r="AB172">
        <v>75</v>
      </c>
      <c r="AC172" s="16">
        <v>44103</v>
      </c>
      <c r="AD172" s="16">
        <v>44103</v>
      </c>
      <c r="AE172" t="str">
        <f t="shared" si="20"/>
        <v>Average Buyer</v>
      </c>
      <c r="AF172" t="str">
        <f t="shared" si="21"/>
        <v>One-Time Buyer</v>
      </c>
      <c r="AG172" t="str">
        <f t="shared" si="18"/>
        <v>Female</v>
      </c>
      <c r="AH172" t="str">
        <f t="shared" si="19"/>
        <v>Johnstown</v>
      </c>
      <c r="AW172" t="s">
        <v>388</v>
      </c>
      <c r="AX172" t="s">
        <v>1146</v>
      </c>
      <c r="AY172" t="s">
        <v>61</v>
      </c>
      <c r="AZ172" t="str">
        <f t="shared" si="23"/>
        <v>FemaleGender</v>
      </c>
      <c r="CJ172" t="s">
        <v>346</v>
      </c>
      <c r="CN172">
        <v>88065565771</v>
      </c>
      <c r="ED172" s="37"/>
      <c r="EP172">
        <v>169</v>
      </c>
      <c r="EQ172" t="s">
        <v>680</v>
      </c>
      <c r="ER172" t="s">
        <v>18</v>
      </c>
      <c r="ES172" t="s">
        <v>1145</v>
      </c>
      <c r="ET172">
        <v>7</v>
      </c>
      <c r="EU172">
        <v>42</v>
      </c>
      <c r="EV172">
        <v>21</v>
      </c>
      <c r="EW172" s="16">
        <v>44067</v>
      </c>
      <c r="EX172" s="16">
        <v>44067</v>
      </c>
      <c r="EY172">
        <f t="shared" si="22"/>
        <v>1</v>
      </c>
    </row>
    <row r="173" spans="24:155" x14ac:dyDescent="0.3">
      <c r="X173" s="11" t="s">
        <v>297</v>
      </c>
      <c r="Y173">
        <v>89</v>
      </c>
      <c r="Z173">
        <v>1068</v>
      </c>
      <c r="AA173">
        <v>1</v>
      </c>
      <c r="AB173">
        <v>76</v>
      </c>
      <c r="AC173" s="16">
        <v>44062</v>
      </c>
      <c r="AD173" s="16">
        <v>44062</v>
      </c>
      <c r="AE173" t="str">
        <f t="shared" si="20"/>
        <v>Average Buyer</v>
      </c>
      <c r="AF173" t="str">
        <f t="shared" si="21"/>
        <v>One-Time Buyer</v>
      </c>
      <c r="AG173" t="str">
        <f t="shared" si="18"/>
        <v>Male</v>
      </c>
      <c r="AH173" t="str">
        <f t="shared" si="19"/>
        <v>Olean</v>
      </c>
      <c r="AW173" t="s">
        <v>680</v>
      </c>
      <c r="AX173" t="s">
        <v>1145</v>
      </c>
      <c r="AY173" t="s">
        <v>18</v>
      </c>
      <c r="AZ173" t="str">
        <f t="shared" si="23"/>
        <v>MaleGender</v>
      </c>
      <c r="CJ173" t="s">
        <v>140</v>
      </c>
      <c r="CN173">
        <v>88065565772</v>
      </c>
      <c r="ED173" s="37"/>
      <c r="EP173">
        <v>170</v>
      </c>
      <c r="EQ173" t="s">
        <v>1027</v>
      </c>
      <c r="ER173" t="s">
        <v>11</v>
      </c>
      <c r="ES173" t="s">
        <v>1145</v>
      </c>
      <c r="ET173">
        <v>2</v>
      </c>
      <c r="EU173">
        <v>24</v>
      </c>
      <c r="EV173">
        <v>6</v>
      </c>
      <c r="EW173" s="16">
        <v>44096</v>
      </c>
      <c r="EX173" s="16">
        <v>44096</v>
      </c>
      <c r="EY173">
        <f t="shared" si="22"/>
        <v>1</v>
      </c>
    </row>
    <row r="174" spans="24:155" x14ac:dyDescent="0.3">
      <c r="X174" s="11" t="s">
        <v>252</v>
      </c>
      <c r="Y174">
        <v>89</v>
      </c>
      <c r="Z174">
        <v>1068</v>
      </c>
      <c r="AA174">
        <v>1</v>
      </c>
      <c r="AB174">
        <v>76</v>
      </c>
      <c r="AC174" s="16">
        <v>44089</v>
      </c>
      <c r="AD174" s="16">
        <v>44089</v>
      </c>
      <c r="AE174" t="str">
        <f t="shared" si="20"/>
        <v>Average Buyer</v>
      </c>
      <c r="AF174" t="str">
        <f t="shared" si="21"/>
        <v>One-Time Buyer</v>
      </c>
      <c r="AG174" t="str">
        <f t="shared" si="18"/>
        <v>Female</v>
      </c>
      <c r="AH174" t="str">
        <f t="shared" si="19"/>
        <v>Peekskill</v>
      </c>
      <c r="AW174" t="s">
        <v>1027</v>
      </c>
      <c r="AX174" t="s">
        <v>1145</v>
      </c>
      <c r="AY174" t="s">
        <v>11</v>
      </c>
      <c r="AZ174" t="str">
        <f t="shared" si="23"/>
        <v>MaleGender</v>
      </c>
      <c r="CJ174" t="s">
        <v>825</v>
      </c>
      <c r="CN174">
        <v>88065565773</v>
      </c>
      <c r="ED174" s="37"/>
      <c r="EP174">
        <v>171</v>
      </c>
      <c r="EQ174" t="s">
        <v>411</v>
      </c>
      <c r="ER174" t="s">
        <v>14</v>
      </c>
      <c r="ES174" t="s">
        <v>1145</v>
      </c>
      <c r="ET174">
        <v>77</v>
      </c>
      <c r="EU174">
        <v>385</v>
      </c>
      <c r="EV174">
        <v>231</v>
      </c>
      <c r="EW174" s="16">
        <v>44073</v>
      </c>
      <c r="EX174" s="16">
        <v>44073</v>
      </c>
      <c r="EY174">
        <f t="shared" si="22"/>
        <v>1</v>
      </c>
    </row>
    <row r="175" spans="24:155" x14ac:dyDescent="0.3">
      <c r="X175" s="11" t="s">
        <v>518</v>
      </c>
      <c r="Y175">
        <v>89</v>
      </c>
      <c r="Z175">
        <v>1068</v>
      </c>
      <c r="AA175">
        <v>1</v>
      </c>
      <c r="AB175">
        <v>76</v>
      </c>
      <c r="AC175" s="16">
        <v>44046</v>
      </c>
      <c r="AD175" s="16">
        <v>44046</v>
      </c>
      <c r="AE175" t="str">
        <f t="shared" si="20"/>
        <v>Average Buyer</v>
      </c>
      <c r="AF175" t="str">
        <f t="shared" si="21"/>
        <v>One-Time Buyer</v>
      </c>
      <c r="AG175" t="str">
        <f t="shared" si="18"/>
        <v>Male</v>
      </c>
      <c r="AH175" t="str">
        <f t="shared" si="19"/>
        <v>New York</v>
      </c>
      <c r="AW175" t="s">
        <v>411</v>
      </c>
      <c r="AX175" t="s">
        <v>1145</v>
      </c>
      <c r="AY175" t="s">
        <v>14</v>
      </c>
      <c r="AZ175" t="str">
        <f t="shared" si="23"/>
        <v>MaleGender</v>
      </c>
      <c r="CJ175" t="s">
        <v>370</v>
      </c>
      <c r="CN175">
        <v>88065565774</v>
      </c>
      <c r="ED175" s="37"/>
      <c r="EP175">
        <v>172</v>
      </c>
      <c r="EQ175" t="s">
        <v>430</v>
      </c>
      <c r="ER175" t="s">
        <v>90</v>
      </c>
      <c r="ES175" t="s">
        <v>1146</v>
      </c>
      <c r="ET175">
        <v>68</v>
      </c>
      <c r="EU175">
        <v>816</v>
      </c>
      <c r="EV175">
        <v>204</v>
      </c>
      <c r="EW175" s="16">
        <v>44061</v>
      </c>
      <c r="EX175" s="16">
        <v>44061</v>
      </c>
      <c r="EY175">
        <f t="shared" si="22"/>
        <v>1</v>
      </c>
    </row>
    <row r="176" spans="24:155" x14ac:dyDescent="0.3">
      <c r="X176" s="11" t="s">
        <v>216</v>
      </c>
      <c r="Y176">
        <v>89</v>
      </c>
      <c r="Z176">
        <v>1068</v>
      </c>
      <c r="AA176">
        <v>1</v>
      </c>
      <c r="AB176">
        <v>76</v>
      </c>
      <c r="AC176" s="16">
        <v>44053</v>
      </c>
      <c r="AD176" s="16">
        <v>44053</v>
      </c>
      <c r="AE176" t="str">
        <f t="shared" si="20"/>
        <v>Average Buyer</v>
      </c>
      <c r="AF176" t="str">
        <f t="shared" si="21"/>
        <v>One-Time Buyer</v>
      </c>
      <c r="AG176" t="str">
        <f t="shared" si="18"/>
        <v>Female</v>
      </c>
      <c r="AH176" t="str">
        <f t="shared" si="19"/>
        <v>Kingston</v>
      </c>
      <c r="AW176" t="s">
        <v>430</v>
      </c>
      <c r="AX176" t="s">
        <v>1146</v>
      </c>
      <c r="AY176" t="s">
        <v>90</v>
      </c>
      <c r="AZ176" t="str">
        <f t="shared" si="23"/>
        <v>FemaleGender</v>
      </c>
      <c r="CJ176" t="s">
        <v>257</v>
      </c>
      <c r="CN176">
        <v>88065565775</v>
      </c>
      <c r="ED176" s="37"/>
      <c r="EP176">
        <v>173</v>
      </c>
      <c r="EQ176" t="s">
        <v>571</v>
      </c>
      <c r="ER176" t="s">
        <v>6</v>
      </c>
      <c r="ES176" t="s">
        <v>1146</v>
      </c>
      <c r="ET176">
        <v>15</v>
      </c>
      <c r="EU176">
        <v>270</v>
      </c>
      <c r="EV176">
        <v>45</v>
      </c>
      <c r="EW176" s="16">
        <v>44099</v>
      </c>
      <c r="EX176" s="16">
        <v>44099</v>
      </c>
      <c r="EY176">
        <f t="shared" si="22"/>
        <v>1</v>
      </c>
    </row>
    <row r="177" spans="24:155" x14ac:dyDescent="0.3">
      <c r="X177" s="11" t="s">
        <v>617</v>
      </c>
      <c r="Y177">
        <v>89</v>
      </c>
      <c r="Z177">
        <v>1068</v>
      </c>
      <c r="AA177">
        <v>1</v>
      </c>
      <c r="AB177">
        <v>76</v>
      </c>
      <c r="AC177" s="16">
        <v>44051</v>
      </c>
      <c r="AD177" s="16">
        <v>44051</v>
      </c>
      <c r="AE177" t="str">
        <f t="shared" si="20"/>
        <v>Average Buyer</v>
      </c>
      <c r="AF177" t="str">
        <f t="shared" si="21"/>
        <v>One-Time Buyer</v>
      </c>
      <c r="AG177" t="str">
        <f t="shared" si="18"/>
        <v>Female</v>
      </c>
      <c r="AH177" t="str">
        <f t="shared" si="19"/>
        <v>Kingston</v>
      </c>
      <c r="AW177" t="s">
        <v>571</v>
      </c>
      <c r="AX177" t="s">
        <v>1146</v>
      </c>
      <c r="AY177" t="s">
        <v>6</v>
      </c>
      <c r="AZ177" t="str">
        <f t="shared" si="23"/>
        <v>FemaleGender</v>
      </c>
      <c r="CJ177" t="s">
        <v>173</v>
      </c>
      <c r="CN177">
        <v>88065565776</v>
      </c>
      <c r="ED177" s="37"/>
      <c r="EP177">
        <v>174</v>
      </c>
      <c r="EQ177" t="s">
        <v>201</v>
      </c>
      <c r="ER177" t="s">
        <v>14</v>
      </c>
      <c r="ES177" t="s">
        <v>1146</v>
      </c>
      <c r="ET177">
        <v>15</v>
      </c>
      <c r="EU177">
        <v>150</v>
      </c>
      <c r="EV177">
        <v>45</v>
      </c>
      <c r="EW177" s="16">
        <v>44072</v>
      </c>
      <c r="EX177" s="16">
        <v>44072</v>
      </c>
      <c r="EY177">
        <f t="shared" si="22"/>
        <v>1</v>
      </c>
    </row>
    <row r="178" spans="24:155" x14ac:dyDescent="0.3">
      <c r="X178" s="11" t="s">
        <v>437</v>
      </c>
      <c r="Y178">
        <v>89</v>
      </c>
      <c r="Z178">
        <v>1068</v>
      </c>
      <c r="AA178">
        <v>1</v>
      </c>
      <c r="AB178">
        <v>76</v>
      </c>
      <c r="AC178" s="16">
        <v>44068</v>
      </c>
      <c r="AD178" s="16">
        <v>44068</v>
      </c>
      <c r="AE178" t="str">
        <f t="shared" si="20"/>
        <v>Average Buyer</v>
      </c>
      <c r="AF178" t="str">
        <f t="shared" si="21"/>
        <v>One-Time Buyer</v>
      </c>
      <c r="AG178" t="str">
        <f t="shared" si="18"/>
        <v>Male</v>
      </c>
      <c r="AH178" t="str">
        <f t="shared" si="19"/>
        <v>Islip</v>
      </c>
      <c r="AW178" t="s">
        <v>201</v>
      </c>
      <c r="AX178" t="s">
        <v>1146</v>
      </c>
      <c r="AY178" t="s">
        <v>14</v>
      </c>
      <c r="AZ178" t="str">
        <f t="shared" si="23"/>
        <v>FemaleGender</v>
      </c>
      <c r="CJ178" t="s">
        <v>241</v>
      </c>
      <c r="CN178">
        <v>88065565777</v>
      </c>
      <c r="ED178" s="37"/>
      <c r="EP178">
        <v>175</v>
      </c>
      <c r="EQ178" t="s">
        <v>536</v>
      </c>
      <c r="ER178" t="s">
        <v>13</v>
      </c>
      <c r="ES178" t="s">
        <v>1145</v>
      </c>
      <c r="ET178">
        <v>89</v>
      </c>
      <c r="EU178">
        <v>445</v>
      </c>
      <c r="EV178">
        <v>267</v>
      </c>
      <c r="EW178" s="16">
        <v>44064</v>
      </c>
      <c r="EX178" s="16">
        <v>44064</v>
      </c>
      <c r="EY178">
        <f t="shared" si="22"/>
        <v>1</v>
      </c>
    </row>
    <row r="179" spans="24:155" x14ac:dyDescent="0.3">
      <c r="X179" s="11" t="s">
        <v>279</v>
      </c>
      <c r="Y179">
        <v>89</v>
      </c>
      <c r="Z179">
        <v>1068</v>
      </c>
      <c r="AA179">
        <v>1</v>
      </c>
      <c r="AB179">
        <v>76</v>
      </c>
      <c r="AC179" s="16">
        <v>44044</v>
      </c>
      <c r="AD179" s="16">
        <v>44044</v>
      </c>
      <c r="AE179" t="str">
        <f t="shared" si="20"/>
        <v>Average Buyer</v>
      </c>
      <c r="AF179" t="str">
        <f t="shared" si="21"/>
        <v>One-Time Buyer</v>
      </c>
      <c r="AG179" t="str">
        <f t="shared" si="18"/>
        <v>Female</v>
      </c>
      <c r="AH179" t="str">
        <f t="shared" si="19"/>
        <v>Brookhaven</v>
      </c>
      <c r="AW179" t="s">
        <v>536</v>
      </c>
      <c r="AX179" t="s">
        <v>1145</v>
      </c>
      <c r="AY179" t="s">
        <v>13</v>
      </c>
      <c r="AZ179" t="str">
        <f t="shared" si="23"/>
        <v>MaleGender</v>
      </c>
      <c r="CJ179" t="s">
        <v>815</v>
      </c>
      <c r="CN179">
        <v>88065565840</v>
      </c>
      <c r="ED179" s="37"/>
      <c r="EP179">
        <v>176</v>
      </c>
      <c r="EQ179" t="s">
        <v>198</v>
      </c>
      <c r="ER179" t="s">
        <v>11</v>
      </c>
      <c r="ES179" t="s">
        <v>1146</v>
      </c>
      <c r="ET179">
        <v>89</v>
      </c>
      <c r="EU179">
        <v>1068</v>
      </c>
      <c r="EV179">
        <v>267</v>
      </c>
      <c r="EW179" s="16">
        <v>44066</v>
      </c>
      <c r="EX179" s="16">
        <v>44066</v>
      </c>
      <c r="EY179">
        <f t="shared" si="22"/>
        <v>1</v>
      </c>
    </row>
    <row r="180" spans="24:155" x14ac:dyDescent="0.3">
      <c r="X180" s="11" t="s">
        <v>117</v>
      </c>
      <c r="Y180">
        <v>89</v>
      </c>
      <c r="Z180">
        <v>1068</v>
      </c>
      <c r="AA180">
        <v>1</v>
      </c>
      <c r="AB180">
        <v>76</v>
      </c>
      <c r="AC180" s="16">
        <v>44057</v>
      </c>
      <c r="AD180" s="16">
        <v>44057</v>
      </c>
      <c r="AE180" t="str">
        <f t="shared" si="20"/>
        <v>Average Buyer</v>
      </c>
      <c r="AF180" t="str">
        <f t="shared" si="21"/>
        <v>One-Time Buyer</v>
      </c>
      <c r="AG180" t="str">
        <f t="shared" si="18"/>
        <v>Male</v>
      </c>
      <c r="AH180" t="str">
        <f t="shared" si="19"/>
        <v>Kingston</v>
      </c>
      <c r="AW180" t="s">
        <v>198</v>
      </c>
      <c r="AX180" t="s">
        <v>1146</v>
      </c>
      <c r="AY180" t="s">
        <v>11</v>
      </c>
      <c r="AZ180" t="str">
        <f t="shared" si="23"/>
        <v>FemaleGender</v>
      </c>
      <c r="CJ180" t="s">
        <v>725</v>
      </c>
      <c r="CN180">
        <v>88065565841</v>
      </c>
      <c r="ED180" s="37"/>
      <c r="EP180">
        <v>177</v>
      </c>
      <c r="EQ180" t="s">
        <v>556</v>
      </c>
      <c r="ER180" t="s">
        <v>61</v>
      </c>
      <c r="ES180" t="s">
        <v>1145</v>
      </c>
      <c r="ET180">
        <v>68</v>
      </c>
      <c r="EU180">
        <v>1020</v>
      </c>
      <c r="EV180">
        <v>204</v>
      </c>
      <c r="EW180" s="16">
        <v>44084</v>
      </c>
      <c r="EX180" s="16">
        <v>44084</v>
      </c>
      <c r="EY180">
        <f t="shared" si="22"/>
        <v>1</v>
      </c>
    </row>
    <row r="181" spans="24:155" x14ac:dyDescent="0.3">
      <c r="X181" s="11" t="s">
        <v>198</v>
      </c>
      <c r="Y181">
        <v>89</v>
      </c>
      <c r="Z181">
        <v>1068</v>
      </c>
      <c r="AA181">
        <v>1</v>
      </c>
      <c r="AB181">
        <v>76</v>
      </c>
      <c r="AC181" s="16">
        <v>44066</v>
      </c>
      <c r="AD181" s="16">
        <v>44066</v>
      </c>
      <c r="AE181" t="str">
        <f t="shared" si="20"/>
        <v>Average Buyer</v>
      </c>
      <c r="AF181" t="str">
        <f t="shared" si="21"/>
        <v>One-Time Buyer</v>
      </c>
      <c r="AG181" t="str">
        <f t="shared" si="18"/>
        <v>Female</v>
      </c>
      <c r="AH181" t="str">
        <f t="shared" si="19"/>
        <v xml:space="preserve">Hornell </v>
      </c>
      <c r="AW181" t="s">
        <v>556</v>
      </c>
      <c r="AX181" t="s">
        <v>1145</v>
      </c>
      <c r="AY181" t="s">
        <v>61</v>
      </c>
      <c r="AZ181" t="str">
        <f t="shared" si="23"/>
        <v>MaleGender</v>
      </c>
      <c r="CJ181" t="s">
        <v>352</v>
      </c>
      <c r="CN181">
        <v>88065565842</v>
      </c>
      <c r="ED181" s="37"/>
      <c r="EP181">
        <v>178</v>
      </c>
      <c r="EQ181" t="s">
        <v>196</v>
      </c>
      <c r="ER181" t="s">
        <v>9</v>
      </c>
      <c r="ES181" t="s">
        <v>1145</v>
      </c>
      <c r="ET181">
        <v>11</v>
      </c>
      <c r="EU181">
        <v>176</v>
      </c>
      <c r="EV181">
        <v>33</v>
      </c>
      <c r="EW181" s="16">
        <v>44064</v>
      </c>
      <c r="EX181" s="16">
        <v>44064</v>
      </c>
      <c r="EY181">
        <f t="shared" si="22"/>
        <v>1</v>
      </c>
    </row>
    <row r="182" spans="24:155" x14ac:dyDescent="0.3">
      <c r="X182" s="11" t="s">
        <v>98</v>
      </c>
      <c r="Y182">
        <v>89</v>
      </c>
      <c r="Z182">
        <v>1068</v>
      </c>
      <c r="AA182">
        <v>1</v>
      </c>
      <c r="AB182">
        <v>76</v>
      </c>
      <c r="AC182" s="16">
        <v>44071</v>
      </c>
      <c r="AD182" s="16">
        <v>44071</v>
      </c>
      <c r="AE182" t="str">
        <f t="shared" si="20"/>
        <v>Average Buyer</v>
      </c>
      <c r="AF182" t="str">
        <f t="shared" si="21"/>
        <v>One-Time Buyer</v>
      </c>
      <c r="AG182" t="str">
        <f t="shared" si="18"/>
        <v>Female</v>
      </c>
      <c r="AH182" t="str">
        <f t="shared" si="19"/>
        <v>Hempstead</v>
      </c>
      <c r="AW182" t="s">
        <v>196</v>
      </c>
      <c r="AX182" t="s">
        <v>1145</v>
      </c>
      <c r="AY182" t="s">
        <v>9</v>
      </c>
      <c r="AZ182" t="str">
        <f t="shared" si="23"/>
        <v>MaleGender</v>
      </c>
      <c r="CJ182" t="s">
        <v>956</v>
      </c>
      <c r="CN182">
        <v>88065565843</v>
      </c>
      <c r="ED182" s="37"/>
      <c r="EP182">
        <v>179</v>
      </c>
      <c r="EQ182" t="s">
        <v>971</v>
      </c>
      <c r="ER182" t="s">
        <v>66</v>
      </c>
      <c r="ES182" t="s">
        <v>1145</v>
      </c>
      <c r="ET182">
        <v>3</v>
      </c>
      <c r="EU182">
        <v>45</v>
      </c>
      <c r="EV182">
        <v>9</v>
      </c>
      <c r="EW182" s="16">
        <v>44053</v>
      </c>
      <c r="EX182" s="16">
        <v>44053</v>
      </c>
      <c r="EY182">
        <f t="shared" si="22"/>
        <v>1</v>
      </c>
    </row>
    <row r="183" spans="24:155" x14ac:dyDescent="0.3">
      <c r="X183" s="11" t="s">
        <v>901</v>
      </c>
      <c r="Y183">
        <v>76</v>
      </c>
      <c r="Z183">
        <v>1060</v>
      </c>
      <c r="AA183">
        <v>14</v>
      </c>
      <c r="AB183">
        <v>77</v>
      </c>
      <c r="AC183" s="16">
        <v>44051</v>
      </c>
      <c r="AD183" s="16">
        <v>44099</v>
      </c>
      <c r="AE183" t="str">
        <f t="shared" si="20"/>
        <v>Average Buyer</v>
      </c>
      <c r="AF183" t="str">
        <f t="shared" si="21"/>
        <v>Old Customer</v>
      </c>
      <c r="AG183" t="str">
        <f t="shared" si="18"/>
        <v>Female</v>
      </c>
      <c r="AH183" t="str">
        <f t="shared" si="19"/>
        <v>New York</v>
      </c>
      <c r="AW183" t="s">
        <v>971</v>
      </c>
      <c r="AX183" t="s">
        <v>1145</v>
      </c>
      <c r="AY183" t="s">
        <v>66</v>
      </c>
      <c r="AZ183" t="str">
        <f t="shared" si="23"/>
        <v>MaleGender</v>
      </c>
      <c r="CJ183" t="s">
        <v>864</v>
      </c>
      <c r="CN183">
        <v>88065565844</v>
      </c>
      <c r="ED183" s="37"/>
      <c r="EP183">
        <v>180</v>
      </c>
      <c r="EQ183" t="s">
        <v>770</v>
      </c>
      <c r="ER183" t="s">
        <v>14</v>
      </c>
      <c r="ES183" t="s">
        <v>1145</v>
      </c>
      <c r="ET183">
        <v>3</v>
      </c>
      <c r="EU183">
        <v>36</v>
      </c>
      <c r="EV183">
        <v>9</v>
      </c>
      <c r="EW183" s="16">
        <v>44064</v>
      </c>
      <c r="EX183" s="16">
        <v>44064</v>
      </c>
      <c r="EY183">
        <f t="shared" si="22"/>
        <v>1</v>
      </c>
    </row>
    <row r="184" spans="24:155" x14ac:dyDescent="0.3">
      <c r="X184" s="11" t="s">
        <v>593</v>
      </c>
      <c r="Y184">
        <v>15</v>
      </c>
      <c r="Z184">
        <v>1050</v>
      </c>
      <c r="AA184">
        <v>1</v>
      </c>
      <c r="AB184">
        <v>78</v>
      </c>
      <c r="AC184" s="16">
        <v>44057</v>
      </c>
      <c r="AD184" s="16">
        <v>44057</v>
      </c>
      <c r="AE184" t="str">
        <f t="shared" si="20"/>
        <v>Average Buyer</v>
      </c>
      <c r="AF184" t="str">
        <f t="shared" si="21"/>
        <v>One-Time Buyer</v>
      </c>
      <c r="AG184" t="str">
        <f t="shared" si="18"/>
        <v>Male</v>
      </c>
      <c r="AH184" t="str">
        <f t="shared" si="19"/>
        <v>Glen Cove</v>
      </c>
      <c r="AW184" t="s">
        <v>770</v>
      </c>
      <c r="AX184" t="s">
        <v>1145</v>
      </c>
      <c r="AY184" t="s">
        <v>14</v>
      </c>
      <c r="AZ184" t="str">
        <f t="shared" si="23"/>
        <v>MaleGender</v>
      </c>
      <c r="CJ184" t="s">
        <v>723</v>
      </c>
      <c r="CN184">
        <v>88065565845</v>
      </c>
      <c r="ED184" s="37"/>
      <c r="EP184">
        <v>181</v>
      </c>
      <c r="EQ184" t="s">
        <v>507</v>
      </c>
      <c r="ER184" t="s">
        <v>76</v>
      </c>
      <c r="ES184" t="s">
        <v>1146</v>
      </c>
      <c r="ET184">
        <v>11</v>
      </c>
      <c r="EU184">
        <v>143</v>
      </c>
      <c r="EV184">
        <v>33</v>
      </c>
      <c r="EW184" s="16">
        <v>44066</v>
      </c>
      <c r="EX184" s="16">
        <v>44066</v>
      </c>
      <c r="EY184">
        <f t="shared" si="22"/>
        <v>1</v>
      </c>
    </row>
    <row r="185" spans="24:155" x14ac:dyDescent="0.3">
      <c r="X185" s="11" t="s">
        <v>314</v>
      </c>
      <c r="Y185">
        <v>15</v>
      </c>
      <c r="Z185">
        <v>1050</v>
      </c>
      <c r="AA185">
        <v>1</v>
      </c>
      <c r="AB185">
        <v>78</v>
      </c>
      <c r="AC185" s="16">
        <v>44048</v>
      </c>
      <c r="AD185" s="16">
        <v>44048</v>
      </c>
      <c r="AE185" t="str">
        <f t="shared" si="20"/>
        <v>Average Buyer</v>
      </c>
      <c r="AF185" t="str">
        <f t="shared" si="21"/>
        <v>One-Time Buyer</v>
      </c>
      <c r="AG185" t="str">
        <f t="shared" si="18"/>
        <v>Female</v>
      </c>
      <c r="AH185" t="str">
        <f t="shared" si="19"/>
        <v>Albany</v>
      </c>
      <c r="AW185" t="s">
        <v>507</v>
      </c>
      <c r="AX185" t="s">
        <v>1146</v>
      </c>
      <c r="AY185" t="s">
        <v>76</v>
      </c>
      <c r="AZ185" t="str">
        <f t="shared" si="23"/>
        <v>FemaleGender</v>
      </c>
      <c r="CJ185" t="s">
        <v>183</v>
      </c>
      <c r="CN185">
        <v>88065565846</v>
      </c>
      <c r="ED185" s="37"/>
      <c r="EP185">
        <v>182</v>
      </c>
      <c r="EQ185" t="s">
        <v>899</v>
      </c>
      <c r="ER185" t="s">
        <v>70</v>
      </c>
      <c r="ES185" t="s">
        <v>1146</v>
      </c>
      <c r="ET185">
        <v>8</v>
      </c>
      <c r="EU185">
        <v>113</v>
      </c>
      <c r="EV185">
        <v>24</v>
      </c>
      <c r="EW185" s="16">
        <v>44074</v>
      </c>
      <c r="EX185" s="16">
        <v>44074</v>
      </c>
      <c r="EY185">
        <f t="shared" si="22"/>
        <v>2</v>
      </c>
    </row>
    <row r="186" spans="24:155" x14ac:dyDescent="0.3">
      <c r="X186" s="11" t="s">
        <v>331</v>
      </c>
      <c r="Y186">
        <v>75</v>
      </c>
      <c r="Z186">
        <v>1050</v>
      </c>
      <c r="AA186">
        <v>2</v>
      </c>
      <c r="AB186">
        <v>78</v>
      </c>
      <c r="AC186" s="16">
        <v>44065</v>
      </c>
      <c r="AD186" s="16">
        <v>44065</v>
      </c>
      <c r="AE186" t="str">
        <f t="shared" si="20"/>
        <v>Average Buyer</v>
      </c>
      <c r="AF186" t="str">
        <f t="shared" si="21"/>
        <v>One-Time Buyer</v>
      </c>
      <c r="AG186" t="str">
        <f t="shared" si="18"/>
        <v>Female</v>
      </c>
      <c r="AH186" t="str">
        <f t="shared" si="19"/>
        <v>Middletown</v>
      </c>
      <c r="AW186" t="s">
        <v>899</v>
      </c>
      <c r="AX186" t="s">
        <v>1146</v>
      </c>
      <c r="AY186" t="s">
        <v>70</v>
      </c>
      <c r="AZ186" t="str">
        <f t="shared" si="23"/>
        <v>FemaleGender</v>
      </c>
      <c r="CJ186" t="s">
        <v>873</v>
      </c>
      <c r="CN186">
        <v>88065565847</v>
      </c>
      <c r="ED186" s="37"/>
      <c r="EP186">
        <v>183</v>
      </c>
      <c r="EQ186" t="s">
        <v>584</v>
      </c>
      <c r="ER186" t="s">
        <v>17</v>
      </c>
      <c r="ES186" t="s">
        <v>1145</v>
      </c>
      <c r="ET186">
        <v>15</v>
      </c>
      <c r="EU186">
        <v>225</v>
      </c>
      <c r="EV186">
        <v>45</v>
      </c>
      <c r="EW186" s="16">
        <v>44048</v>
      </c>
      <c r="EX186" s="16">
        <v>44048</v>
      </c>
      <c r="EY186">
        <f t="shared" si="22"/>
        <v>1</v>
      </c>
    </row>
    <row r="187" spans="24:155" x14ac:dyDescent="0.3">
      <c r="X187" s="11" t="s">
        <v>339</v>
      </c>
      <c r="Y187">
        <v>86</v>
      </c>
      <c r="Z187">
        <v>1032</v>
      </c>
      <c r="AA187">
        <v>2</v>
      </c>
      <c r="AB187">
        <v>79</v>
      </c>
      <c r="AC187" s="16">
        <v>44073</v>
      </c>
      <c r="AD187" s="16">
        <v>44073</v>
      </c>
      <c r="AE187" t="str">
        <f t="shared" si="20"/>
        <v>Average Buyer</v>
      </c>
      <c r="AF187" t="str">
        <f t="shared" si="21"/>
        <v>One-Time Buyer</v>
      </c>
      <c r="AG187" t="str">
        <f t="shared" si="18"/>
        <v>Male</v>
      </c>
      <c r="AH187" t="str">
        <f t="shared" si="19"/>
        <v xml:space="preserve">Rye </v>
      </c>
      <c r="AW187" t="s">
        <v>584</v>
      </c>
      <c r="AX187" t="s">
        <v>1145</v>
      </c>
      <c r="AY187" t="s">
        <v>17</v>
      </c>
      <c r="AZ187" t="str">
        <f t="shared" si="23"/>
        <v>MaleGender</v>
      </c>
      <c r="CJ187" t="s">
        <v>1016</v>
      </c>
      <c r="CN187">
        <v>88065565848</v>
      </c>
      <c r="ED187" s="37"/>
      <c r="EP187">
        <v>184</v>
      </c>
      <c r="EQ187" t="s">
        <v>412</v>
      </c>
      <c r="ER187" t="s">
        <v>15</v>
      </c>
      <c r="ES187" t="s">
        <v>1145</v>
      </c>
      <c r="ET187">
        <v>68</v>
      </c>
      <c r="EU187">
        <v>1224</v>
      </c>
      <c r="EV187">
        <v>204</v>
      </c>
      <c r="EW187" s="16">
        <v>44074</v>
      </c>
      <c r="EX187" s="16">
        <v>44074</v>
      </c>
      <c r="EY187">
        <f t="shared" si="22"/>
        <v>1</v>
      </c>
    </row>
    <row r="188" spans="24:155" x14ac:dyDescent="0.3">
      <c r="X188" s="11" t="s">
        <v>1090</v>
      </c>
      <c r="Y188">
        <v>62</v>
      </c>
      <c r="Z188">
        <v>1021</v>
      </c>
      <c r="AA188">
        <v>4</v>
      </c>
      <c r="AB188">
        <v>80</v>
      </c>
      <c r="AC188" s="16">
        <v>44051</v>
      </c>
      <c r="AD188" s="16">
        <v>44103</v>
      </c>
      <c r="AE188" t="str">
        <f t="shared" si="20"/>
        <v>Average Buyer</v>
      </c>
      <c r="AF188" t="str">
        <f t="shared" si="21"/>
        <v>Old Customer</v>
      </c>
      <c r="AG188" t="str">
        <f t="shared" si="18"/>
        <v>Male</v>
      </c>
      <c r="AH188" t="str">
        <f t="shared" si="19"/>
        <v>New York</v>
      </c>
      <c r="AW188" t="s">
        <v>412</v>
      </c>
      <c r="AX188" t="s">
        <v>1145</v>
      </c>
      <c r="AY188" t="s">
        <v>15</v>
      </c>
      <c r="AZ188" t="str">
        <f t="shared" si="23"/>
        <v>MaleGender</v>
      </c>
      <c r="CJ188" t="s">
        <v>893</v>
      </c>
      <c r="CN188">
        <v>88065565849</v>
      </c>
      <c r="ED188" s="37"/>
      <c r="EP188">
        <v>185</v>
      </c>
      <c r="EQ188" t="s">
        <v>569</v>
      </c>
      <c r="ER188" t="s">
        <v>4</v>
      </c>
      <c r="ES188" t="s">
        <v>1146</v>
      </c>
      <c r="ET188">
        <v>77</v>
      </c>
      <c r="EU188">
        <v>1771</v>
      </c>
      <c r="EV188">
        <v>231</v>
      </c>
      <c r="EW188" s="16">
        <v>44097</v>
      </c>
      <c r="EX188" s="16">
        <v>44097</v>
      </c>
      <c r="EY188">
        <f t="shared" si="22"/>
        <v>1</v>
      </c>
    </row>
    <row r="189" spans="24:155" x14ac:dyDescent="0.3">
      <c r="X189" s="11" t="s">
        <v>67</v>
      </c>
      <c r="Y189">
        <v>68</v>
      </c>
      <c r="Z189">
        <v>1020</v>
      </c>
      <c r="AA189">
        <v>1</v>
      </c>
      <c r="AB189">
        <v>81</v>
      </c>
      <c r="AC189" s="16">
        <v>44054</v>
      </c>
      <c r="AD189" s="16">
        <v>44054</v>
      </c>
      <c r="AE189" t="str">
        <f t="shared" si="20"/>
        <v>Average Buyer</v>
      </c>
      <c r="AF189" t="str">
        <f t="shared" si="21"/>
        <v>One-Time Buyer</v>
      </c>
      <c r="AG189" t="str">
        <f t="shared" si="18"/>
        <v>Male</v>
      </c>
      <c r="AH189" t="str">
        <f t="shared" si="19"/>
        <v>Olean</v>
      </c>
      <c r="AW189" t="s">
        <v>569</v>
      </c>
      <c r="AX189" t="s">
        <v>1146</v>
      </c>
      <c r="AY189" t="s">
        <v>4</v>
      </c>
      <c r="AZ189" t="str">
        <f t="shared" si="23"/>
        <v>FemaleGender</v>
      </c>
      <c r="CJ189" t="s">
        <v>269</v>
      </c>
      <c r="CN189">
        <v>88065565850</v>
      </c>
      <c r="ED189" s="37"/>
      <c r="EP189">
        <v>186</v>
      </c>
      <c r="EQ189" t="s">
        <v>670</v>
      </c>
      <c r="ER189" t="s">
        <v>19</v>
      </c>
      <c r="ES189" t="s">
        <v>1146</v>
      </c>
      <c r="ET189">
        <v>4</v>
      </c>
      <c r="EU189">
        <v>60</v>
      </c>
      <c r="EV189">
        <v>12</v>
      </c>
      <c r="EW189" s="16">
        <v>44103</v>
      </c>
      <c r="EX189" s="16">
        <v>44103</v>
      </c>
      <c r="EY189">
        <f t="shared" si="22"/>
        <v>1</v>
      </c>
    </row>
    <row r="190" spans="24:155" x14ac:dyDescent="0.3">
      <c r="X190" s="11" t="s">
        <v>236</v>
      </c>
      <c r="Y190">
        <v>68</v>
      </c>
      <c r="Z190">
        <v>1020</v>
      </c>
      <c r="AA190">
        <v>1</v>
      </c>
      <c r="AB190">
        <v>81</v>
      </c>
      <c r="AC190" s="16">
        <v>44073</v>
      </c>
      <c r="AD190" s="16">
        <v>44073</v>
      </c>
      <c r="AE190" t="str">
        <f t="shared" si="20"/>
        <v>Average Buyer</v>
      </c>
      <c r="AF190" t="str">
        <f t="shared" si="21"/>
        <v>One-Time Buyer</v>
      </c>
      <c r="AG190" t="str">
        <f t="shared" si="18"/>
        <v>Female</v>
      </c>
      <c r="AH190" t="str">
        <f t="shared" si="19"/>
        <v>Geneva</v>
      </c>
      <c r="AW190" t="s">
        <v>670</v>
      </c>
      <c r="AX190" t="s">
        <v>1146</v>
      </c>
      <c r="AY190" t="s">
        <v>19</v>
      </c>
      <c r="AZ190" t="str">
        <f t="shared" si="23"/>
        <v>FemaleGender</v>
      </c>
      <c r="CJ190" t="s">
        <v>161</v>
      </c>
      <c r="CN190">
        <v>88065565851</v>
      </c>
      <c r="ED190" s="37"/>
      <c r="EP190">
        <v>187</v>
      </c>
      <c r="EQ190" t="s">
        <v>1111</v>
      </c>
      <c r="ER190" t="s">
        <v>10</v>
      </c>
      <c r="ES190" t="s">
        <v>1146</v>
      </c>
      <c r="ET190">
        <v>7</v>
      </c>
      <c r="EU190">
        <v>105</v>
      </c>
      <c r="EV190">
        <v>21</v>
      </c>
      <c r="EW190" s="16">
        <v>44046</v>
      </c>
      <c r="EX190" s="16">
        <v>44046</v>
      </c>
      <c r="EY190">
        <f t="shared" si="22"/>
        <v>1</v>
      </c>
    </row>
    <row r="191" spans="24:155" x14ac:dyDescent="0.3">
      <c r="X191" s="11" t="s">
        <v>547</v>
      </c>
      <c r="Y191">
        <v>68</v>
      </c>
      <c r="Z191">
        <v>1020</v>
      </c>
      <c r="AA191">
        <v>1</v>
      </c>
      <c r="AB191">
        <v>81</v>
      </c>
      <c r="AC191" s="16">
        <v>44075</v>
      </c>
      <c r="AD191" s="16">
        <v>44075</v>
      </c>
      <c r="AE191" t="str">
        <f t="shared" si="20"/>
        <v>Average Buyer</v>
      </c>
      <c r="AF191" t="str">
        <f t="shared" si="21"/>
        <v>One-Time Buyer</v>
      </c>
      <c r="AG191" t="str">
        <f t="shared" si="18"/>
        <v>Male</v>
      </c>
      <c r="AH191" t="str">
        <f t="shared" si="19"/>
        <v>Syracuse</v>
      </c>
      <c r="AW191" t="s">
        <v>1111</v>
      </c>
      <c r="AX191" t="s">
        <v>1146</v>
      </c>
      <c r="AY191" t="s">
        <v>10</v>
      </c>
      <c r="AZ191" t="str">
        <f t="shared" si="23"/>
        <v>FemaleGender</v>
      </c>
      <c r="CJ191" t="s">
        <v>146</v>
      </c>
      <c r="CN191">
        <v>88065565852</v>
      </c>
      <c r="ED191" s="37"/>
      <c r="EP191">
        <v>188</v>
      </c>
      <c r="EQ191" t="s">
        <v>56</v>
      </c>
      <c r="ER191" t="s">
        <v>11</v>
      </c>
      <c r="ES191" t="s">
        <v>1146</v>
      </c>
      <c r="ET191">
        <v>211</v>
      </c>
      <c r="EU191">
        <v>3058</v>
      </c>
      <c r="EV191">
        <v>633</v>
      </c>
      <c r="EW191" s="16">
        <v>44048</v>
      </c>
      <c r="EX191" s="16">
        <v>44104</v>
      </c>
      <c r="EY191">
        <f t="shared" si="22"/>
        <v>4</v>
      </c>
    </row>
    <row r="192" spans="24:155" x14ac:dyDescent="0.3">
      <c r="X192" s="11" t="s">
        <v>394</v>
      </c>
      <c r="Y192">
        <v>68</v>
      </c>
      <c r="Z192">
        <v>1020</v>
      </c>
      <c r="AA192">
        <v>1</v>
      </c>
      <c r="AB192">
        <v>81</v>
      </c>
      <c r="AC192" s="16">
        <v>44056</v>
      </c>
      <c r="AD192" s="16">
        <v>44056</v>
      </c>
      <c r="AE192" t="str">
        <f t="shared" si="20"/>
        <v>Average Buyer</v>
      </c>
      <c r="AF192" t="str">
        <f t="shared" si="21"/>
        <v>One-Time Buyer</v>
      </c>
      <c r="AG192" t="str">
        <f t="shared" si="18"/>
        <v>Male</v>
      </c>
      <c r="AH192" t="str">
        <f t="shared" si="19"/>
        <v>Hempstead</v>
      </c>
      <c r="AW192" t="s">
        <v>56</v>
      </c>
      <c r="AX192" t="s">
        <v>1146</v>
      </c>
      <c r="AY192" t="s">
        <v>11</v>
      </c>
      <c r="AZ192" t="str">
        <f t="shared" si="23"/>
        <v>FemaleGender</v>
      </c>
      <c r="CJ192" t="s">
        <v>167</v>
      </c>
      <c r="CN192">
        <v>88065565853</v>
      </c>
      <c r="ED192" s="37"/>
      <c r="EP192">
        <v>189</v>
      </c>
      <c r="EQ192" t="s">
        <v>295</v>
      </c>
      <c r="ER192" t="s">
        <v>88</v>
      </c>
      <c r="ES192" t="s">
        <v>1146</v>
      </c>
      <c r="ET192">
        <v>11</v>
      </c>
      <c r="EU192">
        <v>770</v>
      </c>
      <c r="EV192">
        <v>33</v>
      </c>
      <c r="EW192" s="16">
        <v>44061</v>
      </c>
      <c r="EX192" s="16">
        <v>44061</v>
      </c>
      <c r="EY192">
        <f t="shared" si="22"/>
        <v>1</v>
      </c>
    </row>
    <row r="193" spans="24:155" x14ac:dyDescent="0.3">
      <c r="X193" s="11" t="s">
        <v>281</v>
      </c>
      <c r="Y193">
        <v>68</v>
      </c>
      <c r="Z193">
        <v>1020</v>
      </c>
      <c r="AA193">
        <v>1</v>
      </c>
      <c r="AB193">
        <v>81</v>
      </c>
      <c r="AC193" s="16">
        <v>44046</v>
      </c>
      <c r="AD193" s="16">
        <v>44046</v>
      </c>
      <c r="AE193" t="str">
        <f t="shared" si="20"/>
        <v>Average Buyer</v>
      </c>
      <c r="AF193" t="str">
        <f t="shared" si="21"/>
        <v>One-Time Buyer</v>
      </c>
      <c r="AG193" t="str">
        <f t="shared" si="18"/>
        <v>Female</v>
      </c>
      <c r="AH193" t="str">
        <f t="shared" si="19"/>
        <v>Glens Falls</v>
      </c>
      <c r="AW193" t="s">
        <v>295</v>
      </c>
      <c r="AX193" t="s">
        <v>1146</v>
      </c>
      <c r="AY193" t="s">
        <v>88</v>
      </c>
      <c r="AZ193" t="str">
        <f t="shared" si="23"/>
        <v>FemaleGender</v>
      </c>
      <c r="CJ193" t="s">
        <v>740</v>
      </c>
      <c r="CN193">
        <v>88065565854</v>
      </c>
      <c r="ED193" s="37"/>
      <c r="EP193">
        <v>190</v>
      </c>
      <c r="EQ193" t="s">
        <v>607</v>
      </c>
      <c r="ER193" t="s">
        <v>63</v>
      </c>
      <c r="ES193" t="s">
        <v>1145</v>
      </c>
      <c r="ET193">
        <v>60</v>
      </c>
      <c r="EU193">
        <v>1200</v>
      </c>
      <c r="EV193">
        <v>180</v>
      </c>
      <c r="EW193" s="16">
        <v>44071</v>
      </c>
      <c r="EX193" s="16">
        <v>44071</v>
      </c>
      <c r="EY193">
        <f t="shared" si="22"/>
        <v>1</v>
      </c>
    </row>
    <row r="194" spans="24:155" x14ac:dyDescent="0.3">
      <c r="X194" s="11" t="s">
        <v>263</v>
      </c>
      <c r="Y194">
        <v>68</v>
      </c>
      <c r="Z194">
        <v>1020</v>
      </c>
      <c r="AA194">
        <v>1</v>
      </c>
      <c r="AB194">
        <v>81</v>
      </c>
      <c r="AC194" s="16">
        <v>44103</v>
      </c>
      <c r="AD194" s="16">
        <v>44103</v>
      </c>
      <c r="AE194" t="str">
        <f t="shared" si="20"/>
        <v>Average Buyer</v>
      </c>
      <c r="AF194" t="str">
        <f t="shared" si="21"/>
        <v>One-Time Buyer</v>
      </c>
      <c r="AG194" t="str">
        <f t="shared" ref="AG194:AG257" si="24">VLOOKUP(X194,LookupRange,2,0)</f>
        <v>Male</v>
      </c>
      <c r="AH194" t="str">
        <f t="shared" ref="AH194:AH257" si="25">VLOOKUP(X194,LookupRange,3,0)</f>
        <v>Watertown</v>
      </c>
      <c r="AW194" t="s">
        <v>607</v>
      </c>
      <c r="AX194" t="s">
        <v>1145</v>
      </c>
      <c r="AY194" t="s">
        <v>63</v>
      </c>
      <c r="AZ194" t="str">
        <f t="shared" si="23"/>
        <v>MaleGender</v>
      </c>
      <c r="CJ194" t="s">
        <v>52</v>
      </c>
      <c r="CN194">
        <v>88065565855</v>
      </c>
      <c r="ED194" s="37"/>
      <c r="EP194">
        <v>191</v>
      </c>
      <c r="EQ194" t="s">
        <v>142</v>
      </c>
      <c r="ER194" t="s">
        <v>17</v>
      </c>
      <c r="ES194" t="s">
        <v>1145</v>
      </c>
      <c r="ET194">
        <v>11</v>
      </c>
      <c r="EU194">
        <v>165</v>
      </c>
      <c r="EV194">
        <v>33</v>
      </c>
      <c r="EW194" s="16">
        <v>44082</v>
      </c>
      <c r="EX194" s="16">
        <v>44082</v>
      </c>
      <c r="EY194">
        <f t="shared" si="22"/>
        <v>1</v>
      </c>
    </row>
    <row r="195" spans="24:155" x14ac:dyDescent="0.3">
      <c r="X195" s="11" t="s">
        <v>520</v>
      </c>
      <c r="Y195">
        <v>68</v>
      </c>
      <c r="Z195">
        <v>1020</v>
      </c>
      <c r="AA195">
        <v>1</v>
      </c>
      <c r="AB195">
        <v>81</v>
      </c>
      <c r="AC195" s="16">
        <v>44048</v>
      </c>
      <c r="AD195" s="16">
        <v>44048</v>
      </c>
      <c r="AE195" t="str">
        <f t="shared" ref="AE195:AE258" si="26">IF(AB195&lt;=10,"Top Buyer",IF(AB195&lt;=21,"2nd Top Buyer","Average Buyer"))</f>
        <v>Average Buyer</v>
      </c>
      <c r="AF195" t="str">
        <f t="shared" ref="AF195:AF258" si="27">(IF(AC195=AD195,$AL$9,$AL$10))</f>
        <v>One-Time Buyer</v>
      </c>
      <c r="AG195" t="str">
        <f t="shared" si="24"/>
        <v>Male</v>
      </c>
      <c r="AH195" t="str">
        <f t="shared" si="25"/>
        <v>Brookhaven</v>
      </c>
      <c r="AW195" t="s">
        <v>142</v>
      </c>
      <c r="AX195" t="s">
        <v>1145</v>
      </c>
      <c r="AY195" t="s">
        <v>17</v>
      </c>
      <c r="AZ195" t="str">
        <f t="shared" si="23"/>
        <v>MaleGender</v>
      </c>
      <c r="CJ195" t="s">
        <v>1040</v>
      </c>
      <c r="CN195">
        <v>88065565856</v>
      </c>
      <c r="ED195" s="37"/>
      <c r="EP195">
        <v>192</v>
      </c>
      <c r="EQ195" t="s">
        <v>792</v>
      </c>
      <c r="ER195" t="s">
        <v>16</v>
      </c>
      <c r="ES195" t="s">
        <v>1146</v>
      </c>
      <c r="ET195">
        <v>6</v>
      </c>
      <c r="EU195">
        <v>90</v>
      </c>
      <c r="EV195">
        <v>18</v>
      </c>
      <c r="EW195" s="16">
        <v>44086</v>
      </c>
      <c r="EX195" s="16">
        <v>44086</v>
      </c>
      <c r="EY195">
        <f t="shared" si="22"/>
        <v>1</v>
      </c>
    </row>
    <row r="196" spans="24:155" x14ac:dyDescent="0.3">
      <c r="X196" s="11" t="s">
        <v>556</v>
      </c>
      <c r="Y196">
        <v>68</v>
      </c>
      <c r="Z196">
        <v>1020</v>
      </c>
      <c r="AA196">
        <v>1</v>
      </c>
      <c r="AB196">
        <v>81</v>
      </c>
      <c r="AC196" s="16">
        <v>44084</v>
      </c>
      <c r="AD196" s="16">
        <v>44084</v>
      </c>
      <c r="AE196" t="str">
        <f t="shared" si="26"/>
        <v>Average Buyer</v>
      </c>
      <c r="AF196" t="str">
        <f t="shared" si="27"/>
        <v>One-Time Buyer</v>
      </c>
      <c r="AG196" t="str">
        <f t="shared" si="24"/>
        <v>Male</v>
      </c>
      <c r="AH196" t="str">
        <f t="shared" si="25"/>
        <v>Middletown</v>
      </c>
      <c r="AW196" t="s">
        <v>792</v>
      </c>
      <c r="AX196" t="s">
        <v>1146</v>
      </c>
      <c r="AY196" t="s">
        <v>16</v>
      </c>
      <c r="AZ196" t="str">
        <f t="shared" si="23"/>
        <v>FemaleGender</v>
      </c>
      <c r="CJ196" t="s">
        <v>720</v>
      </c>
      <c r="CN196">
        <v>88065565857</v>
      </c>
      <c r="ED196" s="37"/>
      <c r="EP196">
        <v>193</v>
      </c>
      <c r="EQ196" t="s">
        <v>856</v>
      </c>
      <c r="ER196" t="s">
        <v>5</v>
      </c>
      <c r="ES196" t="s">
        <v>1146</v>
      </c>
      <c r="ET196">
        <v>8</v>
      </c>
      <c r="EU196">
        <v>120</v>
      </c>
      <c r="EV196">
        <v>24</v>
      </c>
      <c r="EW196" s="16">
        <v>44103</v>
      </c>
      <c r="EX196" s="16">
        <v>44103</v>
      </c>
      <c r="EY196">
        <f t="shared" ref="EY196:EY259" si="28">COUNTIF(DatasourceNameRange,EQ196)</f>
        <v>1</v>
      </c>
    </row>
    <row r="197" spans="24:155" x14ac:dyDescent="0.3">
      <c r="X197" s="11" t="s">
        <v>100</v>
      </c>
      <c r="Y197">
        <v>68</v>
      </c>
      <c r="Z197">
        <v>1020</v>
      </c>
      <c r="AA197">
        <v>1</v>
      </c>
      <c r="AB197">
        <v>81</v>
      </c>
      <c r="AC197" s="16">
        <v>44072</v>
      </c>
      <c r="AD197" s="16">
        <v>44072</v>
      </c>
      <c r="AE197" t="str">
        <f t="shared" si="26"/>
        <v>Average Buyer</v>
      </c>
      <c r="AF197" t="str">
        <f t="shared" si="27"/>
        <v>One-Time Buyer</v>
      </c>
      <c r="AG197" t="str">
        <f t="shared" si="24"/>
        <v>Male</v>
      </c>
      <c r="AH197" t="str">
        <f t="shared" si="25"/>
        <v>Islip</v>
      </c>
      <c r="AW197" t="s">
        <v>856</v>
      </c>
      <c r="AX197" t="s">
        <v>1146</v>
      </c>
      <c r="AY197" t="s">
        <v>5</v>
      </c>
      <c r="AZ197" t="str">
        <f t="shared" si="23"/>
        <v>FemaleGender</v>
      </c>
      <c r="CJ197" t="s">
        <v>731</v>
      </c>
      <c r="CN197">
        <v>88065565858</v>
      </c>
      <c r="ED197" s="37"/>
      <c r="EP197">
        <v>194</v>
      </c>
      <c r="EQ197" t="s">
        <v>711</v>
      </c>
      <c r="ER197" t="s">
        <v>17</v>
      </c>
      <c r="ES197" t="s">
        <v>1146</v>
      </c>
      <c r="ET197">
        <v>5</v>
      </c>
      <c r="EU197">
        <v>80</v>
      </c>
      <c r="EV197">
        <v>15</v>
      </c>
      <c r="EW197" s="16">
        <v>44067</v>
      </c>
      <c r="EX197" s="16">
        <v>44067</v>
      </c>
      <c r="EY197">
        <f t="shared" si="28"/>
        <v>1</v>
      </c>
    </row>
    <row r="198" spans="24:155" x14ac:dyDescent="0.3">
      <c r="X198" s="11" t="s">
        <v>346</v>
      </c>
      <c r="Y198">
        <v>67</v>
      </c>
      <c r="Z198">
        <v>1005</v>
      </c>
      <c r="AA198">
        <v>2</v>
      </c>
      <c r="AB198">
        <v>82</v>
      </c>
      <c r="AC198" s="16">
        <v>44083</v>
      </c>
      <c r="AD198" s="16">
        <v>44083</v>
      </c>
      <c r="AE198" t="str">
        <f t="shared" si="26"/>
        <v>Average Buyer</v>
      </c>
      <c r="AF198" t="str">
        <f t="shared" si="27"/>
        <v>One-Time Buyer</v>
      </c>
      <c r="AG198" t="str">
        <f t="shared" si="24"/>
        <v>Male</v>
      </c>
      <c r="AH198" t="str">
        <f t="shared" si="25"/>
        <v>Troy</v>
      </c>
      <c r="AW198" t="s">
        <v>711</v>
      </c>
      <c r="AX198" t="s">
        <v>1146</v>
      </c>
      <c r="AY198" t="s">
        <v>17</v>
      </c>
      <c r="AZ198" t="str">
        <f t="shared" ref="AZ198:AZ261" si="29">IF(AX198=$AS$11,"FemaleGender","MaleGender")</f>
        <v>FemaleGender</v>
      </c>
      <c r="CJ198" t="s">
        <v>658</v>
      </c>
      <c r="CN198">
        <v>88065565859</v>
      </c>
      <c r="ED198" s="37"/>
      <c r="EP198">
        <v>195</v>
      </c>
      <c r="EQ198" t="s">
        <v>1104</v>
      </c>
      <c r="ER198" t="s">
        <v>92</v>
      </c>
      <c r="ES198" t="s">
        <v>1145</v>
      </c>
      <c r="ET198">
        <v>5</v>
      </c>
      <c r="EU198">
        <v>75</v>
      </c>
      <c r="EV198">
        <v>15</v>
      </c>
      <c r="EW198" s="16">
        <v>44103</v>
      </c>
      <c r="EX198" s="16">
        <v>44103</v>
      </c>
      <c r="EY198">
        <f t="shared" si="28"/>
        <v>1</v>
      </c>
    </row>
    <row r="199" spans="24:155" x14ac:dyDescent="0.3">
      <c r="X199" s="11" t="s">
        <v>519</v>
      </c>
      <c r="Y199">
        <v>77</v>
      </c>
      <c r="Z199">
        <v>1001</v>
      </c>
      <c r="AA199">
        <v>1</v>
      </c>
      <c r="AB199">
        <v>83</v>
      </c>
      <c r="AC199" s="16">
        <v>44047</v>
      </c>
      <c r="AD199" s="16">
        <v>44047</v>
      </c>
      <c r="AE199" t="str">
        <f t="shared" si="26"/>
        <v>Average Buyer</v>
      </c>
      <c r="AF199" t="str">
        <f t="shared" si="27"/>
        <v>One-Time Buyer</v>
      </c>
      <c r="AG199" t="str">
        <f t="shared" si="24"/>
        <v>Male</v>
      </c>
      <c r="AH199" t="str">
        <f t="shared" si="25"/>
        <v>Hempstead</v>
      </c>
      <c r="AW199" t="s">
        <v>1104</v>
      </c>
      <c r="AX199" t="s">
        <v>1145</v>
      </c>
      <c r="AY199" t="s">
        <v>92</v>
      </c>
      <c r="AZ199" t="str">
        <f t="shared" si="29"/>
        <v>MaleGender</v>
      </c>
      <c r="CJ199" t="s">
        <v>347</v>
      </c>
      <c r="CN199">
        <v>88065565860</v>
      </c>
      <c r="ED199" s="37"/>
      <c r="EP199">
        <v>196</v>
      </c>
      <c r="EQ199" t="s">
        <v>387</v>
      </c>
      <c r="ER199" t="s">
        <v>60</v>
      </c>
      <c r="ES199" t="s">
        <v>1146</v>
      </c>
      <c r="ET199">
        <v>47</v>
      </c>
      <c r="EU199">
        <v>658</v>
      </c>
      <c r="EV199">
        <v>141</v>
      </c>
      <c r="EW199" s="16">
        <v>44052</v>
      </c>
      <c r="EX199" s="16">
        <v>44052</v>
      </c>
      <c r="EY199">
        <f t="shared" si="28"/>
        <v>1</v>
      </c>
    </row>
    <row r="200" spans="24:155" x14ac:dyDescent="0.3">
      <c r="X200" s="11" t="s">
        <v>483</v>
      </c>
      <c r="Y200">
        <v>77</v>
      </c>
      <c r="Z200">
        <v>1001</v>
      </c>
      <c r="AA200">
        <v>1</v>
      </c>
      <c r="AB200">
        <v>83</v>
      </c>
      <c r="AC200" s="16">
        <v>44103</v>
      </c>
      <c r="AD200" s="16">
        <v>44103</v>
      </c>
      <c r="AE200" t="str">
        <f t="shared" si="26"/>
        <v>Average Buyer</v>
      </c>
      <c r="AF200" t="str">
        <f t="shared" si="27"/>
        <v>One-Time Buyer</v>
      </c>
      <c r="AG200" t="str">
        <f t="shared" si="24"/>
        <v>Male</v>
      </c>
      <c r="AH200" t="str">
        <f t="shared" si="25"/>
        <v>Auburn</v>
      </c>
      <c r="AW200" t="s">
        <v>387</v>
      </c>
      <c r="AX200" t="s">
        <v>1146</v>
      </c>
      <c r="AY200" t="s">
        <v>60</v>
      </c>
      <c r="AZ200" t="str">
        <f t="shared" si="29"/>
        <v>FemaleGender</v>
      </c>
      <c r="CJ200" t="s">
        <v>262</v>
      </c>
      <c r="CN200">
        <v>88065565861</v>
      </c>
      <c r="ED200" s="37"/>
      <c r="EP200">
        <v>197</v>
      </c>
      <c r="EQ200" t="s">
        <v>646</v>
      </c>
      <c r="ER200" t="s">
        <v>59</v>
      </c>
      <c r="ES200" t="s">
        <v>1145</v>
      </c>
      <c r="ET200">
        <v>15</v>
      </c>
      <c r="EU200">
        <v>450</v>
      </c>
      <c r="EV200">
        <v>45</v>
      </c>
      <c r="EW200" s="16">
        <v>44079</v>
      </c>
      <c r="EX200" s="16">
        <v>44079</v>
      </c>
      <c r="EY200">
        <f t="shared" si="28"/>
        <v>1</v>
      </c>
    </row>
    <row r="201" spans="24:155" x14ac:dyDescent="0.3">
      <c r="X201" s="11" t="s">
        <v>393</v>
      </c>
      <c r="Y201">
        <v>77</v>
      </c>
      <c r="Z201">
        <v>1001</v>
      </c>
      <c r="AA201">
        <v>1</v>
      </c>
      <c r="AB201">
        <v>83</v>
      </c>
      <c r="AC201" s="16">
        <v>44055</v>
      </c>
      <c r="AD201" s="16">
        <v>44055</v>
      </c>
      <c r="AE201" t="str">
        <f t="shared" si="26"/>
        <v>Average Buyer</v>
      </c>
      <c r="AF201" t="str">
        <f t="shared" si="27"/>
        <v>One-Time Buyer</v>
      </c>
      <c r="AG201" t="str">
        <f t="shared" si="24"/>
        <v>Female</v>
      </c>
      <c r="AH201" t="str">
        <f t="shared" si="25"/>
        <v>New York</v>
      </c>
      <c r="AW201" t="s">
        <v>646</v>
      </c>
      <c r="AX201" t="s">
        <v>1145</v>
      </c>
      <c r="AY201" t="s">
        <v>59</v>
      </c>
      <c r="AZ201" t="str">
        <f t="shared" si="29"/>
        <v>MaleGender</v>
      </c>
      <c r="CJ201" t="s">
        <v>862</v>
      </c>
      <c r="CN201">
        <v>88065565862</v>
      </c>
      <c r="ED201" s="37"/>
      <c r="EP201">
        <v>198</v>
      </c>
      <c r="EQ201" t="s">
        <v>816</v>
      </c>
      <c r="ER201" t="s">
        <v>11</v>
      </c>
      <c r="ES201" t="s">
        <v>1145</v>
      </c>
      <c r="ET201">
        <v>6</v>
      </c>
      <c r="EU201">
        <v>36</v>
      </c>
      <c r="EV201">
        <v>18</v>
      </c>
      <c r="EW201" s="16">
        <v>44079</v>
      </c>
      <c r="EX201" s="16">
        <v>44079</v>
      </c>
      <c r="EY201">
        <f t="shared" si="28"/>
        <v>1</v>
      </c>
    </row>
    <row r="202" spans="24:155" x14ac:dyDescent="0.3">
      <c r="X202" s="11" t="s">
        <v>79</v>
      </c>
      <c r="Y202">
        <v>60</v>
      </c>
      <c r="Z202">
        <v>960</v>
      </c>
      <c r="AA202">
        <v>1</v>
      </c>
      <c r="AB202">
        <v>84</v>
      </c>
      <c r="AC202" s="16">
        <v>44061</v>
      </c>
      <c r="AD202" s="16">
        <v>44061</v>
      </c>
      <c r="AE202" t="str">
        <f t="shared" si="26"/>
        <v>Average Buyer</v>
      </c>
      <c r="AF202" t="str">
        <f t="shared" si="27"/>
        <v>One-Time Buyer</v>
      </c>
      <c r="AG202" t="str">
        <f t="shared" si="24"/>
        <v>Male</v>
      </c>
      <c r="AH202" t="str">
        <f t="shared" si="25"/>
        <v>Rochester</v>
      </c>
      <c r="AW202" t="s">
        <v>816</v>
      </c>
      <c r="AX202" t="s">
        <v>1145</v>
      </c>
      <c r="AY202" t="s">
        <v>11</v>
      </c>
      <c r="AZ202" t="str">
        <f t="shared" si="29"/>
        <v>MaleGender</v>
      </c>
      <c r="CJ202" t="s">
        <v>162</v>
      </c>
      <c r="CN202">
        <v>88065565863</v>
      </c>
      <c r="ED202" s="37"/>
      <c r="EP202">
        <v>199</v>
      </c>
      <c r="EQ202" t="s">
        <v>524</v>
      </c>
      <c r="ER202" t="s">
        <v>2</v>
      </c>
      <c r="ES202" t="s">
        <v>1146</v>
      </c>
      <c r="ET202">
        <v>10</v>
      </c>
      <c r="EU202">
        <v>90</v>
      </c>
      <c r="EV202">
        <v>30</v>
      </c>
      <c r="EW202" s="16">
        <v>44052</v>
      </c>
      <c r="EX202" s="16">
        <v>44052</v>
      </c>
      <c r="EY202">
        <f t="shared" si="28"/>
        <v>1</v>
      </c>
    </row>
    <row r="203" spans="24:155" x14ac:dyDescent="0.3">
      <c r="X203" s="11" t="s">
        <v>409</v>
      </c>
      <c r="Y203">
        <v>60</v>
      </c>
      <c r="Z203">
        <v>960</v>
      </c>
      <c r="AA203">
        <v>1</v>
      </c>
      <c r="AB203">
        <v>84</v>
      </c>
      <c r="AC203" s="16">
        <v>44071</v>
      </c>
      <c r="AD203" s="16">
        <v>44071</v>
      </c>
      <c r="AE203" t="str">
        <f t="shared" si="26"/>
        <v>Average Buyer</v>
      </c>
      <c r="AF203" t="str">
        <f t="shared" si="27"/>
        <v>One-Time Buyer</v>
      </c>
      <c r="AG203" t="str">
        <f t="shared" si="24"/>
        <v>Female</v>
      </c>
      <c r="AH203" t="str">
        <f t="shared" si="25"/>
        <v>Hudson</v>
      </c>
      <c r="AW203" t="s">
        <v>524</v>
      </c>
      <c r="AX203" t="s">
        <v>1146</v>
      </c>
      <c r="AY203" t="s">
        <v>2</v>
      </c>
      <c r="AZ203" t="str">
        <f t="shared" si="29"/>
        <v>FemaleGender</v>
      </c>
      <c r="CJ203" t="s">
        <v>1032</v>
      </c>
      <c r="CN203">
        <v>88065565864</v>
      </c>
      <c r="ED203" s="37"/>
      <c r="EP203">
        <v>200</v>
      </c>
      <c r="EQ203" t="s">
        <v>768</v>
      </c>
      <c r="ER203" t="s">
        <v>12</v>
      </c>
      <c r="ES203" t="s">
        <v>1145</v>
      </c>
      <c r="ET203">
        <v>11</v>
      </c>
      <c r="EU203">
        <v>165</v>
      </c>
      <c r="EV203">
        <v>33</v>
      </c>
      <c r="EW203" s="16">
        <v>44062</v>
      </c>
      <c r="EX203" s="16">
        <v>44062</v>
      </c>
      <c r="EY203">
        <f t="shared" si="28"/>
        <v>1</v>
      </c>
    </row>
    <row r="204" spans="24:155" x14ac:dyDescent="0.3">
      <c r="X204" s="11" t="s">
        <v>454</v>
      </c>
      <c r="Y204">
        <v>60</v>
      </c>
      <c r="Z204">
        <v>960</v>
      </c>
      <c r="AA204">
        <v>1</v>
      </c>
      <c r="AB204">
        <v>84</v>
      </c>
      <c r="AC204" s="16">
        <v>44085</v>
      </c>
      <c r="AD204" s="16">
        <v>44085</v>
      </c>
      <c r="AE204" t="str">
        <f t="shared" si="26"/>
        <v>Average Buyer</v>
      </c>
      <c r="AF204" t="str">
        <f t="shared" si="27"/>
        <v>One-Time Buyer</v>
      </c>
      <c r="AG204" t="str">
        <f t="shared" si="24"/>
        <v>Male</v>
      </c>
      <c r="AH204" t="str">
        <f t="shared" si="25"/>
        <v>Little Falls</v>
      </c>
      <c r="AW204" t="s">
        <v>768</v>
      </c>
      <c r="AX204" t="s">
        <v>1145</v>
      </c>
      <c r="AY204" t="s">
        <v>12</v>
      </c>
      <c r="AZ204" t="str">
        <f t="shared" si="29"/>
        <v>MaleGender</v>
      </c>
      <c r="CJ204" t="s">
        <v>839</v>
      </c>
      <c r="CN204">
        <v>88065565865</v>
      </c>
      <c r="ED204" s="37"/>
      <c r="EP204">
        <v>201</v>
      </c>
      <c r="EQ204" t="s">
        <v>1042</v>
      </c>
      <c r="ER204" t="s">
        <v>82</v>
      </c>
      <c r="ES204" t="s">
        <v>1145</v>
      </c>
      <c r="ET204">
        <v>15</v>
      </c>
      <c r="EU204">
        <v>300</v>
      </c>
      <c r="EV204">
        <v>45</v>
      </c>
      <c r="EW204" s="16">
        <v>44103</v>
      </c>
      <c r="EX204" s="16">
        <v>44103</v>
      </c>
      <c r="EY204">
        <f t="shared" si="28"/>
        <v>1</v>
      </c>
    </row>
    <row r="205" spans="24:155" x14ac:dyDescent="0.3">
      <c r="X205" s="11" t="s">
        <v>373</v>
      </c>
      <c r="Y205">
        <v>60</v>
      </c>
      <c r="Z205">
        <v>960</v>
      </c>
      <c r="AA205">
        <v>1</v>
      </c>
      <c r="AB205">
        <v>84</v>
      </c>
      <c r="AC205" s="16">
        <v>44096</v>
      </c>
      <c r="AD205" s="16">
        <v>44096</v>
      </c>
      <c r="AE205" t="str">
        <f t="shared" si="26"/>
        <v>Average Buyer</v>
      </c>
      <c r="AF205" t="str">
        <f t="shared" si="27"/>
        <v>One-Time Buyer</v>
      </c>
      <c r="AG205" t="str">
        <f t="shared" si="24"/>
        <v>Male</v>
      </c>
      <c r="AH205" t="str">
        <f t="shared" si="25"/>
        <v>Middletown</v>
      </c>
      <c r="AW205" t="s">
        <v>1042</v>
      </c>
      <c r="AX205" t="s">
        <v>1145</v>
      </c>
      <c r="AY205" t="s">
        <v>82</v>
      </c>
      <c r="AZ205" t="str">
        <f t="shared" si="29"/>
        <v>MaleGender</v>
      </c>
      <c r="CJ205" t="s">
        <v>564</v>
      </c>
      <c r="CN205">
        <v>88065565866</v>
      </c>
      <c r="ED205" s="37"/>
      <c r="EP205">
        <v>202</v>
      </c>
      <c r="EQ205" t="s">
        <v>805</v>
      </c>
      <c r="ER205" t="s">
        <v>7</v>
      </c>
      <c r="ES205" t="s">
        <v>1145</v>
      </c>
      <c r="ET205">
        <v>2</v>
      </c>
      <c r="EU205">
        <v>140</v>
      </c>
      <c r="EV205">
        <v>6</v>
      </c>
      <c r="EW205" s="16">
        <v>44099</v>
      </c>
      <c r="EX205" s="16">
        <v>44099</v>
      </c>
      <c r="EY205">
        <f t="shared" si="28"/>
        <v>1</v>
      </c>
    </row>
    <row r="206" spans="24:155" x14ac:dyDescent="0.3">
      <c r="X206" s="11" t="s">
        <v>269</v>
      </c>
      <c r="Y206">
        <v>60</v>
      </c>
      <c r="Z206">
        <v>960</v>
      </c>
      <c r="AA206">
        <v>1</v>
      </c>
      <c r="AB206">
        <v>84</v>
      </c>
      <c r="AC206" s="16">
        <v>44095</v>
      </c>
      <c r="AD206" s="16">
        <v>44095</v>
      </c>
      <c r="AE206" t="str">
        <f t="shared" si="26"/>
        <v>Average Buyer</v>
      </c>
      <c r="AF206" t="str">
        <f t="shared" si="27"/>
        <v>One-Time Buyer</v>
      </c>
      <c r="AG206" t="str">
        <f t="shared" si="24"/>
        <v>Female</v>
      </c>
      <c r="AH206" t="str">
        <f t="shared" si="25"/>
        <v>Islip</v>
      </c>
      <c r="AW206" t="s">
        <v>805</v>
      </c>
      <c r="AX206" t="s">
        <v>1145</v>
      </c>
      <c r="AY206" t="s">
        <v>7</v>
      </c>
      <c r="AZ206" t="str">
        <f t="shared" si="29"/>
        <v>MaleGender</v>
      </c>
      <c r="CJ206" t="s">
        <v>475</v>
      </c>
      <c r="CN206">
        <v>88065565867</v>
      </c>
      <c r="ED206" s="37"/>
      <c r="EP206">
        <v>203</v>
      </c>
      <c r="EQ206" t="s">
        <v>1072</v>
      </c>
      <c r="ER206" t="s">
        <v>86</v>
      </c>
      <c r="ES206" t="s">
        <v>1145</v>
      </c>
      <c r="ET206">
        <v>19</v>
      </c>
      <c r="EU206">
        <v>860</v>
      </c>
      <c r="EV206">
        <v>57</v>
      </c>
      <c r="EW206" s="16">
        <v>44047</v>
      </c>
      <c r="EX206" s="16">
        <v>44071</v>
      </c>
      <c r="EY206">
        <f t="shared" si="28"/>
        <v>2</v>
      </c>
    </row>
    <row r="207" spans="24:155" x14ac:dyDescent="0.3">
      <c r="X207" s="11" t="s">
        <v>448</v>
      </c>
      <c r="Y207">
        <v>68</v>
      </c>
      <c r="Z207">
        <v>952</v>
      </c>
      <c r="AA207">
        <v>1</v>
      </c>
      <c r="AB207">
        <v>85</v>
      </c>
      <c r="AC207" s="16">
        <v>44079</v>
      </c>
      <c r="AD207" s="16">
        <v>44079</v>
      </c>
      <c r="AE207" t="str">
        <f t="shared" si="26"/>
        <v>Average Buyer</v>
      </c>
      <c r="AF207" t="str">
        <f t="shared" si="27"/>
        <v>One-Time Buyer</v>
      </c>
      <c r="AG207" t="str">
        <f t="shared" si="24"/>
        <v>Female</v>
      </c>
      <c r="AH207" t="str">
        <f t="shared" si="25"/>
        <v>Glen Cove</v>
      </c>
      <c r="AW207" t="s">
        <v>1072</v>
      </c>
      <c r="AX207" t="s">
        <v>1145</v>
      </c>
      <c r="AY207" t="s">
        <v>86</v>
      </c>
      <c r="AZ207" t="str">
        <f t="shared" si="29"/>
        <v>MaleGender</v>
      </c>
      <c r="CJ207" t="s">
        <v>483</v>
      </c>
      <c r="CN207">
        <v>88065565868</v>
      </c>
      <c r="ED207" s="37"/>
      <c r="EP207">
        <v>204</v>
      </c>
      <c r="EQ207" t="s">
        <v>996</v>
      </c>
      <c r="ER207" t="s">
        <v>13</v>
      </c>
      <c r="ES207" t="s">
        <v>1146</v>
      </c>
      <c r="ET207">
        <v>11</v>
      </c>
      <c r="EU207">
        <v>165</v>
      </c>
      <c r="EV207">
        <v>33</v>
      </c>
      <c r="EW207" s="16">
        <v>44056</v>
      </c>
      <c r="EX207" s="16">
        <v>44056</v>
      </c>
      <c r="EY207">
        <f t="shared" si="28"/>
        <v>1</v>
      </c>
    </row>
    <row r="208" spans="24:155" x14ac:dyDescent="0.3">
      <c r="X208" s="11" t="s">
        <v>227</v>
      </c>
      <c r="Y208">
        <v>68</v>
      </c>
      <c r="Z208">
        <v>952</v>
      </c>
      <c r="AA208">
        <v>1</v>
      </c>
      <c r="AB208">
        <v>85</v>
      </c>
      <c r="AC208" s="16">
        <v>44064</v>
      </c>
      <c r="AD208" s="16">
        <v>44064</v>
      </c>
      <c r="AE208" t="str">
        <f t="shared" si="26"/>
        <v>Average Buyer</v>
      </c>
      <c r="AF208" t="str">
        <f t="shared" si="27"/>
        <v>One-Time Buyer</v>
      </c>
      <c r="AG208" t="str">
        <f t="shared" si="24"/>
        <v>Male</v>
      </c>
      <c r="AH208" t="str">
        <f t="shared" si="25"/>
        <v>Brookhaven</v>
      </c>
      <c r="AW208" t="s">
        <v>996</v>
      </c>
      <c r="AX208" t="s">
        <v>1146</v>
      </c>
      <c r="AY208" t="s">
        <v>13</v>
      </c>
      <c r="AZ208" t="str">
        <f t="shared" si="29"/>
        <v>FemaleGender</v>
      </c>
      <c r="CJ208" t="s">
        <v>1078</v>
      </c>
      <c r="CN208">
        <v>88065565869</v>
      </c>
      <c r="ED208" s="37"/>
      <c r="EP208">
        <v>205</v>
      </c>
      <c r="EQ208" t="s">
        <v>639</v>
      </c>
      <c r="ER208" t="s">
        <v>9</v>
      </c>
      <c r="ES208" t="s">
        <v>1145</v>
      </c>
      <c r="ET208">
        <v>5</v>
      </c>
      <c r="EU208">
        <v>75</v>
      </c>
      <c r="EV208">
        <v>15</v>
      </c>
      <c r="EW208" s="16">
        <v>44072</v>
      </c>
      <c r="EX208" s="16">
        <v>44072</v>
      </c>
      <c r="EY208">
        <f t="shared" si="28"/>
        <v>1</v>
      </c>
    </row>
    <row r="209" spans="24:155" x14ac:dyDescent="0.3">
      <c r="X209" s="11" t="s">
        <v>245</v>
      </c>
      <c r="Y209">
        <v>68</v>
      </c>
      <c r="Z209">
        <v>952</v>
      </c>
      <c r="AA209">
        <v>1</v>
      </c>
      <c r="AB209">
        <v>85</v>
      </c>
      <c r="AC209" s="16">
        <v>44082</v>
      </c>
      <c r="AD209" s="16">
        <v>44082</v>
      </c>
      <c r="AE209" t="str">
        <f t="shared" si="26"/>
        <v>Average Buyer</v>
      </c>
      <c r="AF209" t="str">
        <f t="shared" si="27"/>
        <v>One-Time Buyer</v>
      </c>
      <c r="AG209" t="str">
        <f t="shared" si="24"/>
        <v>Female</v>
      </c>
      <c r="AH209" t="str">
        <f t="shared" si="25"/>
        <v>Lockport</v>
      </c>
      <c r="AW209" t="s">
        <v>639</v>
      </c>
      <c r="AX209" t="s">
        <v>1145</v>
      </c>
      <c r="AY209" t="s">
        <v>9</v>
      </c>
      <c r="AZ209" t="str">
        <f t="shared" si="29"/>
        <v>MaleGender</v>
      </c>
      <c r="CJ209" t="s">
        <v>746</v>
      </c>
      <c r="CN209">
        <v>88065565870</v>
      </c>
      <c r="ED209" s="37"/>
      <c r="EP209">
        <v>206</v>
      </c>
      <c r="EQ209" t="s">
        <v>1061</v>
      </c>
      <c r="ER209" t="s">
        <v>9</v>
      </c>
      <c r="ES209" t="s">
        <v>1145</v>
      </c>
      <c r="ET209">
        <v>10</v>
      </c>
      <c r="EU209">
        <v>160</v>
      </c>
      <c r="EV209">
        <v>30</v>
      </c>
      <c r="EW209" s="16">
        <v>44064</v>
      </c>
      <c r="EX209" s="16">
        <v>44064</v>
      </c>
      <c r="EY209">
        <f t="shared" si="28"/>
        <v>1</v>
      </c>
    </row>
    <row r="210" spans="24:155" x14ac:dyDescent="0.3">
      <c r="X210" s="11" t="s">
        <v>102</v>
      </c>
      <c r="Y210">
        <v>47</v>
      </c>
      <c r="Z210">
        <v>940</v>
      </c>
      <c r="AA210">
        <v>1</v>
      </c>
      <c r="AB210">
        <v>86</v>
      </c>
      <c r="AC210" s="16">
        <v>44074</v>
      </c>
      <c r="AD210" s="16">
        <v>44074</v>
      </c>
      <c r="AE210" t="str">
        <f t="shared" si="26"/>
        <v>Average Buyer</v>
      </c>
      <c r="AF210" t="str">
        <f t="shared" si="27"/>
        <v>One-Time Buyer</v>
      </c>
      <c r="AG210" t="str">
        <f t="shared" si="24"/>
        <v>Male</v>
      </c>
      <c r="AH210" t="str">
        <f t="shared" si="25"/>
        <v>Albany</v>
      </c>
      <c r="AW210" t="s">
        <v>1061</v>
      </c>
      <c r="AX210" t="s">
        <v>1145</v>
      </c>
      <c r="AY210" t="s">
        <v>9</v>
      </c>
      <c r="AZ210" t="str">
        <f t="shared" si="29"/>
        <v>MaleGender</v>
      </c>
      <c r="CJ210" t="s">
        <v>659</v>
      </c>
      <c r="CN210">
        <v>88065565871</v>
      </c>
      <c r="ED210" s="37"/>
      <c r="EP210">
        <v>207</v>
      </c>
      <c r="EQ210" t="s">
        <v>75</v>
      </c>
      <c r="ER210" t="s">
        <v>76</v>
      </c>
      <c r="ES210" t="s">
        <v>1145</v>
      </c>
      <c r="ET210">
        <v>10</v>
      </c>
      <c r="EU210">
        <v>140</v>
      </c>
      <c r="EV210">
        <v>30</v>
      </c>
      <c r="EW210" s="16">
        <v>44058</v>
      </c>
      <c r="EX210" s="16">
        <v>44058</v>
      </c>
      <c r="EY210">
        <f t="shared" si="28"/>
        <v>1</v>
      </c>
    </row>
    <row r="211" spans="24:155" x14ac:dyDescent="0.3">
      <c r="X211" s="11" t="s">
        <v>414</v>
      </c>
      <c r="Y211">
        <v>47</v>
      </c>
      <c r="Z211">
        <v>940</v>
      </c>
      <c r="AA211">
        <v>1</v>
      </c>
      <c r="AB211">
        <v>86</v>
      </c>
      <c r="AC211" s="16">
        <v>44045</v>
      </c>
      <c r="AD211" s="16">
        <v>44045</v>
      </c>
      <c r="AE211" t="str">
        <f t="shared" si="26"/>
        <v>Average Buyer</v>
      </c>
      <c r="AF211" t="str">
        <f t="shared" si="27"/>
        <v>One-Time Buyer</v>
      </c>
      <c r="AG211" t="str">
        <f t="shared" si="24"/>
        <v>Male</v>
      </c>
      <c r="AH211" t="str">
        <f t="shared" si="25"/>
        <v>Long Beach</v>
      </c>
      <c r="AW211" t="s">
        <v>75</v>
      </c>
      <c r="AX211" t="s">
        <v>1145</v>
      </c>
      <c r="AY211" t="s">
        <v>76</v>
      </c>
      <c r="AZ211" t="str">
        <f t="shared" si="29"/>
        <v>MaleGender</v>
      </c>
      <c r="CJ211" t="s">
        <v>1020</v>
      </c>
      <c r="CN211">
        <v>88065565872</v>
      </c>
      <c r="ED211" s="37"/>
      <c r="EP211">
        <v>208</v>
      </c>
      <c r="EQ211" t="s">
        <v>466</v>
      </c>
      <c r="ER211" t="s">
        <v>70</v>
      </c>
      <c r="ES211" t="s">
        <v>1145</v>
      </c>
      <c r="ET211">
        <v>68</v>
      </c>
      <c r="EU211">
        <v>1088</v>
      </c>
      <c r="EV211">
        <v>204</v>
      </c>
      <c r="EW211" s="16">
        <v>44097</v>
      </c>
      <c r="EX211" s="16">
        <v>44097</v>
      </c>
      <c r="EY211">
        <f t="shared" si="28"/>
        <v>1</v>
      </c>
    </row>
    <row r="212" spans="24:155" x14ac:dyDescent="0.3">
      <c r="X212" s="11" t="s">
        <v>549</v>
      </c>
      <c r="Y212">
        <v>47</v>
      </c>
      <c r="Z212">
        <v>940</v>
      </c>
      <c r="AA212">
        <v>1</v>
      </c>
      <c r="AB212">
        <v>86</v>
      </c>
      <c r="AC212" s="16">
        <v>44077</v>
      </c>
      <c r="AD212" s="16">
        <v>44077</v>
      </c>
      <c r="AE212" t="str">
        <f t="shared" si="26"/>
        <v>Average Buyer</v>
      </c>
      <c r="AF212" t="str">
        <f t="shared" si="27"/>
        <v>One-Time Buyer</v>
      </c>
      <c r="AG212" t="str">
        <f t="shared" si="24"/>
        <v>Female</v>
      </c>
      <c r="AH212" t="str">
        <f t="shared" si="25"/>
        <v>Olean</v>
      </c>
      <c r="AW212" t="s">
        <v>466</v>
      </c>
      <c r="AX212" t="s">
        <v>1145</v>
      </c>
      <c r="AY212" t="s">
        <v>70</v>
      </c>
      <c r="AZ212" t="str">
        <f t="shared" si="29"/>
        <v>MaleGender</v>
      </c>
      <c r="CJ212" t="s">
        <v>345</v>
      </c>
      <c r="CN212">
        <v>88065565873</v>
      </c>
      <c r="ED212" s="37"/>
      <c r="EP212">
        <v>209</v>
      </c>
      <c r="EQ212" t="s">
        <v>788</v>
      </c>
      <c r="ER212" t="s">
        <v>60</v>
      </c>
      <c r="ES212" t="s">
        <v>1146</v>
      </c>
      <c r="ET212">
        <v>7</v>
      </c>
      <c r="EU212">
        <v>140</v>
      </c>
      <c r="EV212">
        <v>21</v>
      </c>
      <c r="EW212" s="16">
        <v>44082</v>
      </c>
      <c r="EX212" s="16">
        <v>44082</v>
      </c>
      <c r="EY212">
        <f t="shared" si="28"/>
        <v>1</v>
      </c>
    </row>
    <row r="213" spans="24:155" x14ac:dyDescent="0.3">
      <c r="X213" s="11" t="s">
        <v>369</v>
      </c>
      <c r="Y213">
        <v>47</v>
      </c>
      <c r="Z213">
        <v>940</v>
      </c>
      <c r="AA213">
        <v>1</v>
      </c>
      <c r="AB213">
        <v>86</v>
      </c>
      <c r="AC213" s="16">
        <v>44103</v>
      </c>
      <c r="AD213" s="16">
        <v>44103</v>
      </c>
      <c r="AE213" t="str">
        <f t="shared" si="26"/>
        <v>Average Buyer</v>
      </c>
      <c r="AF213" t="str">
        <f t="shared" si="27"/>
        <v>One-Time Buyer</v>
      </c>
      <c r="AG213" t="str">
        <f t="shared" si="24"/>
        <v>Male</v>
      </c>
      <c r="AH213" t="str">
        <f t="shared" si="25"/>
        <v>Kingston</v>
      </c>
      <c r="AW213" t="s">
        <v>788</v>
      </c>
      <c r="AX213" t="s">
        <v>1146</v>
      </c>
      <c r="AY213" t="s">
        <v>60</v>
      </c>
      <c r="AZ213" t="str">
        <f t="shared" si="29"/>
        <v>FemaleGender</v>
      </c>
      <c r="CJ213" t="s">
        <v>1039</v>
      </c>
      <c r="CN213">
        <v>88065565912</v>
      </c>
      <c r="ED213" s="37"/>
      <c r="EP213">
        <v>210</v>
      </c>
      <c r="EQ213" t="s">
        <v>958</v>
      </c>
      <c r="ER213" t="s">
        <v>2</v>
      </c>
      <c r="ES213" t="s">
        <v>1145</v>
      </c>
      <c r="ET213">
        <v>5</v>
      </c>
      <c r="EU213">
        <v>45</v>
      </c>
      <c r="EV213">
        <v>15</v>
      </c>
      <c r="EW213" s="16">
        <v>44095</v>
      </c>
      <c r="EX213" s="16">
        <v>44095</v>
      </c>
      <c r="EY213">
        <f t="shared" si="28"/>
        <v>1</v>
      </c>
    </row>
    <row r="214" spans="24:155" x14ac:dyDescent="0.3">
      <c r="X214" s="11" t="s">
        <v>283</v>
      </c>
      <c r="Y214">
        <v>47</v>
      </c>
      <c r="Z214">
        <v>940</v>
      </c>
      <c r="AA214">
        <v>1</v>
      </c>
      <c r="AB214">
        <v>86</v>
      </c>
      <c r="AC214" s="16">
        <v>44048</v>
      </c>
      <c r="AD214" s="16">
        <v>44048</v>
      </c>
      <c r="AE214" t="str">
        <f t="shared" si="26"/>
        <v>Average Buyer</v>
      </c>
      <c r="AF214" t="str">
        <f t="shared" si="27"/>
        <v>One-Time Buyer</v>
      </c>
      <c r="AG214" t="str">
        <f t="shared" si="24"/>
        <v>Male</v>
      </c>
      <c r="AH214" t="str">
        <f t="shared" si="25"/>
        <v>Hudson</v>
      </c>
      <c r="AW214" t="s">
        <v>958</v>
      </c>
      <c r="AX214" t="s">
        <v>1145</v>
      </c>
      <c r="AY214" t="s">
        <v>2</v>
      </c>
      <c r="AZ214" t="str">
        <f t="shared" si="29"/>
        <v>MaleGender</v>
      </c>
      <c r="CJ214" t="s">
        <v>577</v>
      </c>
      <c r="CN214">
        <v>88065565913</v>
      </c>
      <c r="ED214" s="37"/>
      <c r="EP214">
        <v>211</v>
      </c>
      <c r="EQ214" t="s">
        <v>1069</v>
      </c>
      <c r="ER214" t="s">
        <v>16</v>
      </c>
      <c r="ES214" t="s">
        <v>1145</v>
      </c>
      <c r="ET214">
        <v>14</v>
      </c>
      <c r="EU214">
        <v>115</v>
      </c>
      <c r="EV214">
        <v>42</v>
      </c>
      <c r="EW214" s="16">
        <v>44044</v>
      </c>
      <c r="EX214" s="16">
        <v>44068</v>
      </c>
      <c r="EY214">
        <f t="shared" si="28"/>
        <v>2</v>
      </c>
    </row>
    <row r="215" spans="24:155" x14ac:dyDescent="0.3">
      <c r="X215" s="11" t="s">
        <v>486</v>
      </c>
      <c r="Y215">
        <v>47</v>
      </c>
      <c r="Z215">
        <v>940</v>
      </c>
      <c r="AA215">
        <v>1</v>
      </c>
      <c r="AB215">
        <v>86</v>
      </c>
      <c r="AC215" s="16">
        <v>44045</v>
      </c>
      <c r="AD215" s="16">
        <v>44045</v>
      </c>
      <c r="AE215" t="str">
        <f t="shared" si="26"/>
        <v>Average Buyer</v>
      </c>
      <c r="AF215" t="str">
        <f t="shared" si="27"/>
        <v>One-Time Buyer</v>
      </c>
      <c r="AG215" t="str">
        <f t="shared" si="24"/>
        <v>Female</v>
      </c>
      <c r="AH215" t="str">
        <f t="shared" si="25"/>
        <v>Choes</v>
      </c>
      <c r="AW215" t="s">
        <v>1069</v>
      </c>
      <c r="AX215" t="s">
        <v>1145</v>
      </c>
      <c r="AY215" t="s">
        <v>16</v>
      </c>
      <c r="AZ215" t="str">
        <f t="shared" si="29"/>
        <v>MaleGender</v>
      </c>
      <c r="CJ215" t="s">
        <v>454</v>
      </c>
      <c r="CN215">
        <v>88065565914</v>
      </c>
      <c r="ED215" s="37"/>
      <c r="EP215">
        <v>212</v>
      </c>
      <c r="EQ215" t="s">
        <v>435</v>
      </c>
      <c r="ER215" t="s">
        <v>17</v>
      </c>
      <c r="ES215" t="s">
        <v>1145</v>
      </c>
      <c r="ET215">
        <v>11</v>
      </c>
      <c r="EU215">
        <v>220</v>
      </c>
      <c r="EV215">
        <v>33</v>
      </c>
      <c r="EW215" s="16">
        <v>44066</v>
      </c>
      <c r="EX215" s="16">
        <v>44066</v>
      </c>
      <c r="EY215">
        <f t="shared" si="28"/>
        <v>1</v>
      </c>
    </row>
    <row r="216" spans="24:155" x14ac:dyDescent="0.3">
      <c r="X216" s="11" t="s">
        <v>312</v>
      </c>
      <c r="Y216">
        <v>77</v>
      </c>
      <c r="Z216">
        <v>924</v>
      </c>
      <c r="AA216">
        <v>1</v>
      </c>
      <c r="AB216">
        <v>87</v>
      </c>
      <c r="AC216" s="16">
        <v>44046</v>
      </c>
      <c r="AD216" s="16">
        <v>44046</v>
      </c>
      <c r="AE216" t="str">
        <f t="shared" si="26"/>
        <v>Average Buyer</v>
      </c>
      <c r="AF216" t="str">
        <f t="shared" si="27"/>
        <v>One-Time Buyer</v>
      </c>
      <c r="AG216" t="str">
        <f t="shared" si="24"/>
        <v>Female</v>
      </c>
      <c r="AH216" t="str">
        <f t="shared" si="25"/>
        <v>Islip</v>
      </c>
      <c r="AW216" t="s">
        <v>435</v>
      </c>
      <c r="AX216" t="s">
        <v>1145</v>
      </c>
      <c r="AY216" t="s">
        <v>17</v>
      </c>
      <c r="AZ216" t="str">
        <f t="shared" si="29"/>
        <v>MaleGender</v>
      </c>
      <c r="CJ216" t="s">
        <v>786</v>
      </c>
      <c r="CN216">
        <v>88065565915</v>
      </c>
      <c r="ED216" s="37"/>
      <c r="EP216">
        <v>213</v>
      </c>
      <c r="EQ216" t="s">
        <v>41</v>
      </c>
      <c r="ER216" t="s">
        <v>2</v>
      </c>
      <c r="ES216" t="s">
        <v>1146</v>
      </c>
      <c r="ET216">
        <v>211</v>
      </c>
      <c r="EU216">
        <v>2244</v>
      </c>
      <c r="EV216">
        <v>633</v>
      </c>
      <c r="EW216" s="16">
        <v>44044</v>
      </c>
      <c r="EX216" s="16">
        <v>44095</v>
      </c>
      <c r="EY216">
        <f t="shared" si="28"/>
        <v>4</v>
      </c>
    </row>
    <row r="217" spans="24:155" x14ac:dyDescent="0.3">
      <c r="X217" s="11" t="s">
        <v>199</v>
      </c>
      <c r="Y217">
        <v>77</v>
      </c>
      <c r="Z217">
        <v>924</v>
      </c>
      <c r="AA217">
        <v>1</v>
      </c>
      <c r="AB217">
        <v>87</v>
      </c>
      <c r="AC217" s="16">
        <v>44067</v>
      </c>
      <c r="AD217" s="16">
        <v>44067</v>
      </c>
      <c r="AE217" t="str">
        <f t="shared" si="26"/>
        <v>Average Buyer</v>
      </c>
      <c r="AF217" t="str">
        <f t="shared" si="27"/>
        <v>One-Time Buyer</v>
      </c>
      <c r="AG217" t="str">
        <f t="shared" si="24"/>
        <v>Male</v>
      </c>
      <c r="AH217" t="str">
        <f t="shared" si="25"/>
        <v>Hudson</v>
      </c>
      <c r="AW217" t="s">
        <v>41</v>
      </c>
      <c r="AX217" t="s">
        <v>1146</v>
      </c>
      <c r="AY217" t="s">
        <v>2</v>
      </c>
      <c r="AZ217" t="str">
        <f t="shared" si="29"/>
        <v>FemaleGender</v>
      </c>
      <c r="CJ217" t="s">
        <v>654</v>
      </c>
      <c r="CN217">
        <v>88065565916</v>
      </c>
      <c r="ED217" s="37"/>
      <c r="EP217">
        <v>214</v>
      </c>
      <c r="EQ217" t="s">
        <v>755</v>
      </c>
      <c r="ER217" t="s">
        <v>20</v>
      </c>
      <c r="ES217" t="s">
        <v>1145</v>
      </c>
      <c r="ET217">
        <v>3</v>
      </c>
      <c r="EU217">
        <v>30</v>
      </c>
      <c r="EV217">
        <v>9</v>
      </c>
      <c r="EW217" s="16">
        <v>44052</v>
      </c>
      <c r="EX217" s="16">
        <v>44052</v>
      </c>
      <c r="EY217">
        <f t="shared" si="28"/>
        <v>1</v>
      </c>
    </row>
    <row r="218" spans="24:155" x14ac:dyDescent="0.3">
      <c r="X218" s="11" t="s">
        <v>456</v>
      </c>
      <c r="Y218">
        <v>77</v>
      </c>
      <c r="Z218">
        <v>924</v>
      </c>
      <c r="AA218">
        <v>1</v>
      </c>
      <c r="AB218">
        <v>87</v>
      </c>
      <c r="AC218" s="16">
        <v>44087</v>
      </c>
      <c r="AD218" s="16">
        <v>44087</v>
      </c>
      <c r="AE218" t="str">
        <f t="shared" si="26"/>
        <v>Average Buyer</v>
      </c>
      <c r="AF218" t="str">
        <f t="shared" si="27"/>
        <v>One-Time Buyer</v>
      </c>
      <c r="AG218" t="str">
        <f t="shared" si="24"/>
        <v>Female</v>
      </c>
      <c r="AH218" t="str">
        <f t="shared" si="25"/>
        <v>Long Beach</v>
      </c>
      <c r="AW218" t="s">
        <v>755</v>
      </c>
      <c r="AX218" t="s">
        <v>1145</v>
      </c>
      <c r="AY218" t="s">
        <v>20</v>
      </c>
      <c r="AZ218" t="str">
        <f t="shared" si="29"/>
        <v>MaleGender</v>
      </c>
      <c r="CJ218" t="s">
        <v>271</v>
      </c>
      <c r="CN218">
        <v>88065565917</v>
      </c>
      <c r="ED218" s="37"/>
      <c r="EP218">
        <v>215</v>
      </c>
      <c r="EQ218" t="s">
        <v>775</v>
      </c>
      <c r="ER218" t="s">
        <v>63</v>
      </c>
      <c r="ES218" t="s">
        <v>1146</v>
      </c>
      <c r="ET218">
        <v>9</v>
      </c>
      <c r="EU218">
        <v>135</v>
      </c>
      <c r="EV218">
        <v>27</v>
      </c>
      <c r="EW218" s="16">
        <v>44072</v>
      </c>
      <c r="EX218" s="16">
        <v>44072</v>
      </c>
      <c r="EY218">
        <f t="shared" si="28"/>
        <v>1</v>
      </c>
    </row>
    <row r="219" spans="24:155" x14ac:dyDescent="0.3">
      <c r="X219" s="11" t="s">
        <v>582</v>
      </c>
      <c r="Y219">
        <v>77</v>
      </c>
      <c r="Z219">
        <v>924</v>
      </c>
      <c r="AA219">
        <v>1</v>
      </c>
      <c r="AB219">
        <v>87</v>
      </c>
      <c r="AC219" s="16">
        <v>44046</v>
      </c>
      <c r="AD219" s="16">
        <v>44046</v>
      </c>
      <c r="AE219" t="str">
        <f t="shared" si="26"/>
        <v>Average Buyer</v>
      </c>
      <c r="AF219" t="str">
        <f t="shared" si="27"/>
        <v>One-Time Buyer</v>
      </c>
      <c r="AG219" t="str">
        <f t="shared" si="24"/>
        <v>Male</v>
      </c>
      <c r="AH219" t="str">
        <f t="shared" si="25"/>
        <v>Yakers</v>
      </c>
      <c r="AW219" t="s">
        <v>775</v>
      </c>
      <c r="AX219" t="s">
        <v>1146</v>
      </c>
      <c r="AY219" t="s">
        <v>63</v>
      </c>
      <c r="AZ219" t="str">
        <f t="shared" si="29"/>
        <v>FemaleGender</v>
      </c>
      <c r="CJ219" t="s">
        <v>157</v>
      </c>
      <c r="CN219">
        <v>88065565918</v>
      </c>
      <c r="ED219" s="37"/>
      <c r="EP219">
        <v>216</v>
      </c>
      <c r="EQ219" t="s">
        <v>729</v>
      </c>
      <c r="ER219" t="s">
        <v>15</v>
      </c>
      <c r="ES219" t="s">
        <v>1145</v>
      </c>
      <c r="ET219">
        <v>5</v>
      </c>
      <c r="EU219">
        <v>350</v>
      </c>
      <c r="EV219">
        <v>15</v>
      </c>
      <c r="EW219" s="16">
        <v>44085</v>
      </c>
      <c r="EX219" s="16">
        <v>44085</v>
      </c>
      <c r="EY219">
        <f t="shared" si="28"/>
        <v>1</v>
      </c>
    </row>
    <row r="220" spans="24:155" x14ac:dyDescent="0.3">
      <c r="X220" s="11" t="s">
        <v>357</v>
      </c>
      <c r="Y220">
        <v>77</v>
      </c>
      <c r="Z220">
        <v>924</v>
      </c>
      <c r="AA220">
        <v>1</v>
      </c>
      <c r="AB220">
        <v>87</v>
      </c>
      <c r="AC220" s="16">
        <v>44092</v>
      </c>
      <c r="AD220" s="16">
        <v>44092</v>
      </c>
      <c r="AE220" t="str">
        <f t="shared" si="26"/>
        <v>Average Buyer</v>
      </c>
      <c r="AF220" t="str">
        <f t="shared" si="27"/>
        <v>One-Time Buyer</v>
      </c>
      <c r="AG220" t="str">
        <f t="shared" si="24"/>
        <v>Male</v>
      </c>
      <c r="AH220" t="str">
        <f t="shared" si="25"/>
        <v>Betavia</v>
      </c>
      <c r="AW220" t="s">
        <v>729</v>
      </c>
      <c r="AX220" t="s">
        <v>1145</v>
      </c>
      <c r="AY220" t="s">
        <v>15</v>
      </c>
      <c r="AZ220" t="str">
        <f t="shared" si="29"/>
        <v>MaleGender</v>
      </c>
      <c r="CJ220" t="s">
        <v>844</v>
      </c>
      <c r="CN220">
        <v>88065565919</v>
      </c>
      <c r="ED220" s="37"/>
      <c r="EP220">
        <v>217</v>
      </c>
      <c r="EQ220" t="s">
        <v>212</v>
      </c>
      <c r="ER220" t="s">
        <v>90</v>
      </c>
      <c r="ES220" t="s">
        <v>1145</v>
      </c>
      <c r="ET220">
        <v>6</v>
      </c>
      <c r="EU220">
        <v>36</v>
      </c>
      <c r="EV220">
        <v>18</v>
      </c>
      <c r="EW220" s="16">
        <v>44052</v>
      </c>
      <c r="EX220" s="16">
        <v>44052</v>
      </c>
      <c r="EY220">
        <f t="shared" si="28"/>
        <v>1</v>
      </c>
    </row>
    <row r="221" spans="24:155" x14ac:dyDescent="0.3">
      <c r="X221" s="11" t="s">
        <v>474</v>
      </c>
      <c r="Y221">
        <v>77</v>
      </c>
      <c r="Z221">
        <v>924</v>
      </c>
      <c r="AA221">
        <v>1</v>
      </c>
      <c r="AB221">
        <v>87</v>
      </c>
      <c r="AC221" s="16">
        <v>44094</v>
      </c>
      <c r="AD221" s="16">
        <v>44094</v>
      </c>
      <c r="AE221" t="str">
        <f t="shared" si="26"/>
        <v>Average Buyer</v>
      </c>
      <c r="AF221" t="str">
        <f t="shared" si="27"/>
        <v>One-Time Buyer</v>
      </c>
      <c r="AG221" t="str">
        <f t="shared" si="24"/>
        <v>Female</v>
      </c>
      <c r="AH221" t="str">
        <f t="shared" si="25"/>
        <v>Yakers</v>
      </c>
      <c r="AW221" t="s">
        <v>212</v>
      </c>
      <c r="AX221" t="s">
        <v>1145</v>
      </c>
      <c r="AY221" t="s">
        <v>90</v>
      </c>
      <c r="AZ221" t="str">
        <f t="shared" si="29"/>
        <v>MaleGender</v>
      </c>
      <c r="CJ221" t="s">
        <v>868</v>
      </c>
      <c r="CN221">
        <v>88065565920</v>
      </c>
      <c r="ED221" s="37"/>
      <c r="EP221">
        <v>218</v>
      </c>
      <c r="EQ221" t="s">
        <v>642</v>
      </c>
      <c r="ER221" t="s">
        <v>12</v>
      </c>
      <c r="ES221" t="s">
        <v>1146</v>
      </c>
      <c r="ET221">
        <v>2</v>
      </c>
      <c r="EU221">
        <v>24</v>
      </c>
      <c r="EV221">
        <v>6</v>
      </c>
      <c r="EW221" s="16">
        <v>44075</v>
      </c>
      <c r="EX221" s="16">
        <v>44075</v>
      </c>
      <c r="EY221">
        <f t="shared" si="28"/>
        <v>1</v>
      </c>
    </row>
    <row r="222" spans="24:155" x14ac:dyDescent="0.3">
      <c r="X222" s="11" t="s">
        <v>510</v>
      </c>
      <c r="Y222">
        <v>77</v>
      </c>
      <c r="Z222">
        <v>924</v>
      </c>
      <c r="AA222">
        <v>1</v>
      </c>
      <c r="AB222">
        <v>87</v>
      </c>
      <c r="AC222" s="16">
        <v>44072</v>
      </c>
      <c r="AD222" s="16">
        <v>44072</v>
      </c>
      <c r="AE222" t="str">
        <f t="shared" si="26"/>
        <v>Average Buyer</v>
      </c>
      <c r="AF222" t="str">
        <f t="shared" si="27"/>
        <v>One-Time Buyer</v>
      </c>
      <c r="AG222" t="str">
        <f t="shared" si="24"/>
        <v>Female</v>
      </c>
      <c r="AH222" t="str">
        <f t="shared" si="25"/>
        <v>Salamanca</v>
      </c>
      <c r="AW222" t="s">
        <v>642</v>
      </c>
      <c r="AX222" t="s">
        <v>1146</v>
      </c>
      <c r="AY222" t="s">
        <v>12</v>
      </c>
      <c r="AZ222" t="str">
        <f t="shared" si="29"/>
        <v>FemaleGender</v>
      </c>
      <c r="CJ222" t="s">
        <v>179</v>
      </c>
      <c r="CN222">
        <v>88065565921</v>
      </c>
      <c r="ED222" s="37"/>
      <c r="EP222">
        <v>219</v>
      </c>
      <c r="EQ222" t="s">
        <v>703</v>
      </c>
      <c r="ER222" t="s">
        <v>59</v>
      </c>
      <c r="ES222" t="s">
        <v>1146</v>
      </c>
      <c r="ET222">
        <v>9</v>
      </c>
      <c r="EU222">
        <v>144</v>
      </c>
      <c r="EV222">
        <v>27</v>
      </c>
      <c r="EW222" s="16">
        <v>44062</v>
      </c>
      <c r="EX222" s="16">
        <v>44062</v>
      </c>
      <c r="EY222">
        <f t="shared" si="28"/>
        <v>1</v>
      </c>
    </row>
    <row r="223" spans="24:155" x14ac:dyDescent="0.3">
      <c r="X223" s="11" t="s">
        <v>310</v>
      </c>
      <c r="Y223">
        <v>60</v>
      </c>
      <c r="Z223">
        <v>900</v>
      </c>
      <c r="AA223">
        <v>1</v>
      </c>
      <c r="AB223">
        <v>88</v>
      </c>
      <c r="AC223" s="16">
        <v>44044</v>
      </c>
      <c r="AD223" s="16">
        <v>44044</v>
      </c>
      <c r="AE223" t="str">
        <f t="shared" si="26"/>
        <v>Average Buyer</v>
      </c>
      <c r="AF223" t="str">
        <f t="shared" si="27"/>
        <v>One-Time Buyer</v>
      </c>
      <c r="AG223" t="str">
        <f t="shared" si="24"/>
        <v>Male</v>
      </c>
      <c r="AH223" t="str">
        <f t="shared" si="25"/>
        <v>Hempstead</v>
      </c>
      <c r="AW223" t="s">
        <v>703</v>
      </c>
      <c r="AX223" t="s">
        <v>1146</v>
      </c>
      <c r="AY223" t="s">
        <v>59</v>
      </c>
      <c r="AZ223" t="str">
        <f t="shared" si="29"/>
        <v>FemaleGender</v>
      </c>
      <c r="CJ223" t="s">
        <v>1036</v>
      </c>
      <c r="CN223">
        <v>88065565922</v>
      </c>
      <c r="ED223" s="37"/>
      <c r="EP223">
        <v>220</v>
      </c>
      <c r="EQ223" t="s">
        <v>1125</v>
      </c>
      <c r="ER223" t="s">
        <v>4</v>
      </c>
      <c r="ES223" t="s">
        <v>1146</v>
      </c>
      <c r="ET223">
        <v>7</v>
      </c>
      <c r="EU223">
        <v>140</v>
      </c>
      <c r="EV223">
        <v>21</v>
      </c>
      <c r="EW223" s="16">
        <v>44051</v>
      </c>
      <c r="EX223" s="16">
        <v>44051</v>
      </c>
      <c r="EY223">
        <f t="shared" si="28"/>
        <v>1</v>
      </c>
    </row>
    <row r="224" spans="24:155" x14ac:dyDescent="0.3">
      <c r="X224" s="11" t="s">
        <v>116</v>
      </c>
      <c r="Y224">
        <v>60</v>
      </c>
      <c r="Z224">
        <v>900</v>
      </c>
      <c r="AA224">
        <v>1</v>
      </c>
      <c r="AB224">
        <v>88</v>
      </c>
      <c r="AC224" s="16">
        <v>44056</v>
      </c>
      <c r="AD224" s="16">
        <v>44056</v>
      </c>
      <c r="AE224" t="str">
        <f t="shared" si="26"/>
        <v>Average Buyer</v>
      </c>
      <c r="AF224" t="str">
        <f t="shared" si="27"/>
        <v>One-Time Buyer</v>
      </c>
      <c r="AG224" t="str">
        <f t="shared" si="24"/>
        <v>Male</v>
      </c>
      <c r="AH224" t="str">
        <f t="shared" si="25"/>
        <v>Johnstown</v>
      </c>
      <c r="AW224" t="s">
        <v>1125</v>
      </c>
      <c r="AX224" t="s">
        <v>1146</v>
      </c>
      <c r="AY224" t="s">
        <v>4</v>
      </c>
      <c r="AZ224" t="str">
        <f t="shared" si="29"/>
        <v>FemaleGender</v>
      </c>
      <c r="CJ224" t="s">
        <v>152</v>
      </c>
      <c r="CN224">
        <v>88065566039</v>
      </c>
      <c r="ED224" s="37"/>
      <c r="EP224">
        <v>221</v>
      </c>
      <c r="EQ224" t="s">
        <v>727</v>
      </c>
      <c r="ER224" t="s">
        <v>13</v>
      </c>
      <c r="ES224" t="s">
        <v>1146</v>
      </c>
      <c r="ET224">
        <v>3</v>
      </c>
      <c r="EU224">
        <v>30</v>
      </c>
      <c r="EV224">
        <v>9</v>
      </c>
      <c r="EW224" s="16">
        <v>44083</v>
      </c>
      <c r="EX224" s="16">
        <v>44083</v>
      </c>
      <c r="EY224">
        <f t="shared" si="28"/>
        <v>1</v>
      </c>
    </row>
    <row r="225" spans="24:155" x14ac:dyDescent="0.3">
      <c r="X225" s="11" t="s">
        <v>296</v>
      </c>
      <c r="Y225">
        <v>60</v>
      </c>
      <c r="Z225">
        <v>900</v>
      </c>
      <c r="AA225">
        <v>1</v>
      </c>
      <c r="AB225">
        <v>88</v>
      </c>
      <c r="AC225" s="16">
        <v>44061</v>
      </c>
      <c r="AD225" s="16">
        <v>44061</v>
      </c>
      <c r="AE225" t="str">
        <f t="shared" si="26"/>
        <v>Average Buyer</v>
      </c>
      <c r="AF225" t="str">
        <f t="shared" si="27"/>
        <v>One-Time Buyer</v>
      </c>
      <c r="AG225" t="str">
        <f t="shared" si="24"/>
        <v>Female</v>
      </c>
      <c r="AH225" t="str">
        <f t="shared" si="25"/>
        <v>Troy</v>
      </c>
      <c r="AW225" t="s">
        <v>727</v>
      </c>
      <c r="AX225" t="s">
        <v>1146</v>
      </c>
      <c r="AY225" t="s">
        <v>13</v>
      </c>
      <c r="AZ225" t="str">
        <f t="shared" si="29"/>
        <v>FemaleGender</v>
      </c>
      <c r="CJ225" t="s">
        <v>858</v>
      </c>
      <c r="CN225">
        <v>88065566040</v>
      </c>
      <c r="ED225" s="37"/>
      <c r="EP225">
        <v>222</v>
      </c>
      <c r="EQ225" t="s">
        <v>1033</v>
      </c>
      <c r="ER225" t="s">
        <v>60</v>
      </c>
      <c r="ES225" t="s">
        <v>1146</v>
      </c>
      <c r="ET225">
        <v>4</v>
      </c>
      <c r="EU225">
        <v>60</v>
      </c>
      <c r="EV225">
        <v>12</v>
      </c>
      <c r="EW225" s="16">
        <v>44102</v>
      </c>
      <c r="EX225" s="16">
        <v>44102</v>
      </c>
      <c r="EY225">
        <f t="shared" si="28"/>
        <v>1</v>
      </c>
    </row>
    <row r="226" spans="24:155" x14ac:dyDescent="0.3">
      <c r="X226" s="11" t="s">
        <v>580</v>
      </c>
      <c r="Y226">
        <v>60</v>
      </c>
      <c r="Z226">
        <v>900</v>
      </c>
      <c r="AA226">
        <v>1</v>
      </c>
      <c r="AB226">
        <v>88</v>
      </c>
      <c r="AC226" s="16">
        <v>44044</v>
      </c>
      <c r="AD226" s="16">
        <v>44044</v>
      </c>
      <c r="AE226" t="str">
        <f t="shared" si="26"/>
        <v>Average Buyer</v>
      </c>
      <c r="AF226" t="str">
        <f t="shared" si="27"/>
        <v>One-Time Buyer</v>
      </c>
      <c r="AG226" t="str">
        <f t="shared" si="24"/>
        <v>Male</v>
      </c>
      <c r="AH226" t="str">
        <f t="shared" si="25"/>
        <v>Watertown</v>
      </c>
      <c r="AW226" t="s">
        <v>1033</v>
      </c>
      <c r="AX226" t="s">
        <v>1146</v>
      </c>
      <c r="AY226" t="s">
        <v>60</v>
      </c>
      <c r="AZ226" t="str">
        <f t="shared" si="29"/>
        <v>FemaleGender</v>
      </c>
      <c r="CJ226" t="s">
        <v>55</v>
      </c>
      <c r="CN226">
        <v>88065566041</v>
      </c>
      <c r="ED226" s="37"/>
      <c r="EP226">
        <v>223</v>
      </c>
      <c r="EQ226" t="s">
        <v>736</v>
      </c>
      <c r="ER226" t="s">
        <v>68</v>
      </c>
      <c r="ES226" t="s">
        <v>1146</v>
      </c>
      <c r="ET226">
        <v>2</v>
      </c>
      <c r="EU226">
        <v>104</v>
      </c>
      <c r="EV226">
        <v>6</v>
      </c>
      <c r="EW226" s="16">
        <v>44092</v>
      </c>
      <c r="EX226" s="16">
        <v>44092</v>
      </c>
      <c r="EY226">
        <f t="shared" si="28"/>
        <v>1</v>
      </c>
    </row>
    <row r="227" spans="24:155" x14ac:dyDescent="0.3">
      <c r="X227" s="11" t="s">
        <v>490</v>
      </c>
      <c r="Y227">
        <v>60</v>
      </c>
      <c r="Z227">
        <v>900</v>
      </c>
      <c r="AA227">
        <v>1</v>
      </c>
      <c r="AB227">
        <v>88</v>
      </c>
      <c r="AC227" s="16">
        <v>44052</v>
      </c>
      <c r="AD227" s="16">
        <v>44052</v>
      </c>
      <c r="AE227" t="str">
        <f t="shared" si="26"/>
        <v>Average Buyer</v>
      </c>
      <c r="AF227" t="str">
        <f t="shared" si="27"/>
        <v>One-Time Buyer</v>
      </c>
      <c r="AG227" t="str">
        <f t="shared" si="24"/>
        <v>Female</v>
      </c>
      <c r="AH227" t="str">
        <f t="shared" si="25"/>
        <v>Glen Cove</v>
      </c>
      <c r="AW227" t="s">
        <v>736</v>
      </c>
      <c r="AX227" t="s">
        <v>1146</v>
      </c>
      <c r="AY227" t="s">
        <v>68</v>
      </c>
      <c r="AZ227" t="str">
        <f t="shared" si="29"/>
        <v>FemaleGender</v>
      </c>
      <c r="CJ227" t="s">
        <v>138</v>
      </c>
      <c r="CN227">
        <v>88065566042</v>
      </c>
      <c r="ED227" s="37"/>
      <c r="EP227">
        <v>224</v>
      </c>
      <c r="EQ227" t="s">
        <v>215</v>
      </c>
      <c r="ER227" t="s">
        <v>72</v>
      </c>
      <c r="ES227" t="s">
        <v>1146</v>
      </c>
      <c r="ET227">
        <v>60</v>
      </c>
      <c r="EU227">
        <v>1200</v>
      </c>
      <c r="EV227">
        <v>180</v>
      </c>
      <c r="EW227" s="16">
        <v>44052</v>
      </c>
      <c r="EX227" s="16">
        <v>44052</v>
      </c>
      <c r="EY227">
        <f t="shared" si="28"/>
        <v>1</v>
      </c>
    </row>
    <row r="228" spans="24:155" x14ac:dyDescent="0.3">
      <c r="X228" s="11" t="s">
        <v>508</v>
      </c>
      <c r="Y228">
        <v>60</v>
      </c>
      <c r="Z228">
        <v>900</v>
      </c>
      <c r="AA228">
        <v>1</v>
      </c>
      <c r="AB228">
        <v>88</v>
      </c>
      <c r="AC228" s="16">
        <v>44067</v>
      </c>
      <c r="AD228" s="16">
        <v>44067</v>
      </c>
      <c r="AE228" t="str">
        <f t="shared" si="26"/>
        <v>Average Buyer</v>
      </c>
      <c r="AF228" t="str">
        <f t="shared" si="27"/>
        <v>One-Time Buyer</v>
      </c>
      <c r="AG228" t="str">
        <f t="shared" si="24"/>
        <v>Male</v>
      </c>
      <c r="AH228" t="str">
        <f t="shared" si="25"/>
        <v>Rome</v>
      </c>
      <c r="AW228" t="s">
        <v>215</v>
      </c>
      <c r="AX228" t="s">
        <v>1146</v>
      </c>
      <c r="AY228" t="s">
        <v>72</v>
      </c>
      <c r="AZ228" t="str">
        <f t="shared" si="29"/>
        <v>FemaleGender</v>
      </c>
      <c r="CJ228" t="s">
        <v>660</v>
      </c>
      <c r="CN228">
        <v>88065566043</v>
      </c>
      <c r="ED228" s="37"/>
      <c r="EP228">
        <v>225</v>
      </c>
      <c r="EQ228" t="s">
        <v>1091</v>
      </c>
      <c r="ER228" t="s">
        <v>66</v>
      </c>
      <c r="ES228" t="s">
        <v>1146</v>
      </c>
      <c r="ET228">
        <v>11</v>
      </c>
      <c r="EU228">
        <v>165</v>
      </c>
      <c r="EV228">
        <v>33</v>
      </c>
      <c r="EW228" s="16">
        <v>44087</v>
      </c>
      <c r="EX228" s="16">
        <v>44087</v>
      </c>
      <c r="EY228">
        <f t="shared" si="28"/>
        <v>1</v>
      </c>
    </row>
    <row r="229" spans="24:155" x14ac:dyDescent="0.3">
      <c r="X229" s="11" t="s">
        <v>382</v>
      </c>
      <c r="Y229">
        <v>60</v>
      </c>
      <c r="Z229">
        <v>900</v>
      </c>
      <c r="AA229">
        <v>1</v>
      </c>
      <c r="AB229">
        <v>88</v>
      </c>
      <c r="AC229" s="16">
        <v>44044</v>
      </c>
      <c r="AD229" s="16">
        <v>44044</v>
      </c>
      <c r="AE229" t="str">
        <f t="shared" si="26"/>
        <v>Average Buyer</v>
      </c>
      <c r="AF229" t="str">
        <f t="shared" si="27"/>
        <v>One-Time Buyer</v>
      </c>
      <c r="AG229" t="str">
        <f t="shared" si="24"/>
        <v>Male</v>
      </c>
      <c r="AH229" t="str">
        <f t="shared" si="25"/>
        <v>Peekskill</v>
      </c>
      <c r="AW229" t="s">
        <v>1091</v>
      </c>
      <c r="AX229" t="s">
        <v>1146</v>
      </c>
      <c r="AY229" t="s">
        <v>66</v>
      </c>
      <c r="AZ229" t="str">
        <f t="shared" si="29"/>
        <v>FemaleGender</v>
      </c>
      <c r="CJ229" t="s">
        <v>1010</v>
      </c>
      <c r="CN229">
        <v>88065566044</v>
      </c>
      <c r="ED229" s="37"/>
      <c r="EP229">
        <v>226</v>
      </c>
      <c r="EQ229" t="s">
        <v>453</v>
      </c>
      <c r="ER229" t="s">
        <v>14</v>
      </c>
      <c r="ES229" t="s">
        <v>1145</v>
      </c>
      <c r="ET229">
        <v>11</v>
      </c>
      <c r="EU229">
        <v>132</v>
      </c>
      <c r="EV229">
        <v>33</v>
      </c>
      <c r="EW229" s="16">
        <v>44084</v>
      </c>
      <c r="EX229" s="16">
        <v>44084</v>
      </c>
      <c r="EY229">
        <f t="shared" si="28"/>
        <v>1</v>
      </c>
    </row>
    <row r="230" spans="24:155" x14ac:dyDescent="0.3">
      <c r="X230" s="11" t="s">
        <v>463</v>
      </c>
      <c r="Y230">
        <v>60</v>
      </c>
      <c r="Z230">
        <v>900</v>
      </c>
      <c r="AA230">
        <v>1</v>
      </c>
      <c r="AB230">
        <v>88</v>
      </c>
      <c r="AC230" s="16">
        <v>44094</v>
      </c>
      <c r="AD230" s="16">
        <v>44094</v>
      </c>
      <c r="AE230" t="str">
        <f t="shared" si="26"/>
        <v>Average Buyer</v>
      </c>
      <c r="AF230" t="str">
        <f t="shared" si="27"/>
        <v>One-Time Buyer</v>
      </c>
      <c r="AG230" t="str">
        <f t="shared" si="24"/>
        <v>Female</v>
      </c>
      <c r="AH230" t="str">
        <f t="shared" si="25"/>
        <v>Syracuse</v>
      </c>
      <c r="AW230" t="s">
        <v>453</v>
      </c>
      <c r="AX230" t="s">
        <v>1145</v>
      </c>
      <c r="AY230" t="s">
        <v>14</v>
      </c>
      <c r="AZ230" t="str">
        <f t="shared" si="29"/>
        <v>MaleGender</v>
      </c>
      <c r="CJ230" t="s">
        <v>267</v>
      </c>
      <c r="CN230">
        <v>88065566045</v>
      </c>
      <c r="ED230" s="37"/>
      <c r="EP230">
        <v>227</v>
      </c>
      <c r="EQ230" t="s">
        <v>154</v>
      </c>
      <c r="ER230" t="s">
        <v>9</v>
      </c>
      <c r="ES230" t="s">
        <v>1145</v>
      </c>
      <c r="ET230">
        <v>77</v>
      </c>
      <c r="EU230">
        <v>1155</v>
      </c>
      <c r="EV230">
        <v>231</v>
      </c>
      <c r="EW230" s="16">
        <v>44094</v>
      </c>
      <c r="EX230" s="16">
        <v>44094</v>
      </c>
      <c r="EY230">
        <f t="shared" si="28"/>
        <v>1</v>
      </c>
    </row>
    <row r="231" spans="24:155" x14ac:dyDescent="0.3">
      <c r="X231" s="11" t="s">
        <v>161</v>
      </c>
      <c r="Y231">
        <v>60</v>
      </c>
      <c r="Z231">
        <v>900</v>
      </c>
      <c r="AA231">
        <v>1</v>
      </c>
      <c r="AB231">
        <v>88</v>
      </c>
      <c r="AC231" s="16">
        <v>44102</v>
      </c>
      <c r="AD231" s="16">
        <v>44102</v>
      </c>
      <c r="AE231" t="str">
        <f t="shared" si="26"/>
        <v>Average Buyer</v>
      </c>
      <c r="AF231" t="str">
        <f t="shared" si="27"/>
        <v>One-Time Buyer</v>
      </c>
      <c r="AG231" t="str">
        <f t="shared" si="24"/>
        <v>Female</v>
      </c>
      <c r="AH231" t="str">
        <f t="shared" si="25"/>
        <v>Lockport</v>
      </c>
      <c r="AW231" t="s">
        <v>154</v>
      </c>
      <c r="AX231" t="s">
        <v>1145</v>
      </c>
      <c r="AY231" t="s">
        <v>9</v>
      </c>
      <c r="AZ231" t="str">
        <f t="shared" si="29"/>
        <v>MaleGender</v>
      </c>
      <c r="CJ231" t="s">
        <v>1097</v>
      </c>
      <c r="CN231">
        <v>88065566046</v>
      </c>
      <c r="ED231" s="37"/>
      <c r="EP231">
        <v>228</v>
      </c>
      <c r="EQ231" t="s">
        <v>769</v>
      </c>
      <c r="ER231" t="s">
        <v>13</v>
      </c>
      <c r="ES231" t="s">
        <v>1145</v>
      </c>
      <c r="ET231">
        <v>2</v>
      </c>
      <c r="EU231">
        <v>40</v>
      </c>
      <c r="EV231">
        <v>6</v>
      </c>
      <c r="EW231" s="16">
        <v>44063</v>
      </c>
      <c r="EX231" s="16">
        <v>44063</v>
      </c>
      <c r="EY231">
        <f t="shared" si="28"/>
        <v>1</v>
      </c>
    </row>
    <row r="232" spans="24:155" x14ac:dyDescent="0.3">
      <c r="X232" s="11" t="s">
        <v>143</v>
      </c>
      <c r="Y232">
        <v>60</v>
      </c>
      <c r="Z232">
        <v>900</v>
      </c>
      <c r="AA232">
        <v>1</v>
      </c>
      <c r="AB232">
        <v>88</v>
      </c>
      <c r="AC232" s="16">
        <v>44083</v>
      </c>
      <c r="AD232" s="16">
        <v>44083</v>
      </c>
      <c r="AE232" t="str">
        <f t="shared" si="26"/>
        <v>Average Buyer</v>
      </c>
      <c r="AF232" t="str">
        <f t="shared" si="27"/>
        <v>One-Time Buyer</v>
      </c>
      <c r="AG232" t="str">
        <f t="shared" si="24"/>
        <v>Female</v>
      </c>
      <c r="AH232" t="str">
        <f t="shared" si="25"/>
        <v>Brookhaven</v>
      </c>
      <c r="AW232" t="s">
        <v>769</v>
      </c>
      <c r="AX232" t="s">
        <v>1145</v>
      </c>
      <c r="AY232" t="s">
        <v>13</v>
      </c>
      <c r="AZ232" t="str">
        <f t="shared" si="29"/>
        <v>MaleGender</v>
      </c>
      <c r="CJ232" t="s">
        <v>881</v>
      </c>
      <c r="CN232">
        <v>88065566047</v>
      </c>
      <c r="ED232" s="37"/>
      <c r="EP232">
        <v>229</v>
      </c>
      <c r="EQ232" t="s">
        <v>709</v>
      </c>
      <c r="ER232" t="s">
        <v>17</v>
      </c>
      <c r="ES232" t="s">
        <v>1146</v>
      </c>
      <c r="ET232">
        <v>3</v>
      </c>
      <c r="EU232">
        <v>60</v>
      </c>
      <c r="EV232">
        <v>9</v>
      </c>
      <c r="EW232" s="16">
        <v>44065</v>
      </c>
      <c r="EX232" s="16">
        <v>44065</v>
      </c>
      <c r="EY232">
        <f t="shared" si="28"/>
        <v>1</v>
      </c>
    </row>
    <row r="233" spans="24:155" x14ac:dyDescent="0.3">
      <c r="X233" s="11" t="s">
        <v>261</v>
      </c>
      <c r="Y233">
        <v>89</v>
      </c>
      <c r="Z233">
        <v>890</v>
      </c>
      <c r="AA233">
        <v>1</v>
      </c>
      <c r="AB233">
        <v>89</v>
      </c>
      <c r="AC233" s="16">
        <v>44098</v>
      </c>
      <c r="AD233" s="16">
        <v>44098</v>
      </c>
      <c r="AE233" t="str">
        <f t="shared" si="26"/>
        <v>Average Buyer</v>
      </c>
      <c r="AF233" t="str">
        <f t="shared" si="27"/>
        <v>One-Time Buyer</v>
      </c>
      <c r="AG233" t="str">
        <f t="shared" si="24"/>
        <v>Male</v>
      </c>
      <c r="AH233" t="str">
        <f t="shared" si="25"/>
        <v>Syracuse</v>
      </c>
      <c r="AW233" t="s">
        <v>709</v>
      </c>
      <c r="AX233" t="s">
        <v>1146</v>
      </c>
      <c r="AY233" t="s">
        <v>17</v>
      </c>
      <c r="AZ233" t="str">
        <f t="shared" si="29"/>
        <v>FemaleGender</v>
      </c>
      <c r="CJ233" t="s">
        <v>460</v>
      </c>
      <c r="CN233">
        <v>88065566048</v>
      </c>
      <c r="ED233" s="37"/>
      <c r="EP233">
        <v>230</v>
      </c>
      <c r="EQ233" t="s">
        <v>785</v>
      </c>
      <c r="ER233" t="s">
        <v>14</v>
      </c>
      <c r="ES233" t="s">
        <v>1145</v>
      </c>
      <c r="ET233">
        <v>9</v>
      </c>
      <c r="EU233">
        <v>45</v>
      </c>
      <c r="EV233">
        <v>27</v>
      </c>
      <c r="EW233" s="16">
        <v>44079</v>
      </c>
      <c r="EX233" s="16">
        <v>44079</v>
      </c>
      <c r="EY233">
        <f t="shared" si="28"/>
        <v>1</v>
      </c>
    </row>
    <row r="234" spans="24:155" x14ac:dyDescent="0.3">
      <c r="X234" s="11" t="s">
        <v>482</v>
      </c>
      <c r="Y234">
        <v>89</v>
      </c>
      <c r="Z234">
        <v>890</v>
      </c>
      <c r="AA234">
        <v>1</v>
      </c>
      <c r="AB234">
        <v>89</v>
      </c>
      <c r="AC234" s="16">
        <v>44102</v>
      </c>
      <c r="AD234" s="16">
        <v>44102</v>
      </c>
      <c r="AE234" t="str">
        <f t="shared" si="26"/>
        <v>Average Buyer</v>
      </c>
      <c r="AF234" t="str">
        <f t="shared" si="27"/>
        <v>One-Time Buyer</v>
      </c>
      <c r="AG234" t="str">
        <f t="shared" si="24"/>
        <v>Female</v>
      </c>
      <c r="AH234" t="str">
        <f t="shared" si="25"/>
        <v>Albany</v>
      </c>
      <c r="AW234" t="s">
        <v>785</v>
      </c>
      <c r="AX234" t="s">
        <v>1145</v>
      </c>
      <c r="AY234" t="s">
        <v>14</v>
      </c>
      <c r="AZ234" t="str">
        <f t="shared" si="29"/>
        <v>MaleGender</v>
      </c>
      <c r="CJ234" t="s">
        <v>1108</v>
      </c>
      <c r="CN234">
        <v>88065566049</v>
      </c>
      <c r="ED234" s="37"/>
      <c r="EP234">
        <v>231</v>
      </c>
      <c r="EQ234" t="s">
        <v>995</v>
      </c>
      <c r="ER234" t="s">
        <v>12</v>
      </c>
      <c r="ES234" t="s">
        <v>1145</v>
      </c>
      <c r="ET234">
        <v>7</v>
      </c>
      <c r="EU234">
        <v>490</v>
      </c>
      <c r="EV234">
        <v>21</v>
      </c>
      <c r="EW234" s="16">
        <v>44055</v>
      </c>
      <c r="EX234" s="16">
        <v>44055</v>
      </c>
      <c r="EY234">
        <f t="shared" si="28"/>
        <v>1</v>
      </c>
    </row>
    <row r="235" spans="24:155" x14ac:dyDescent="0.3">
      <c r="X235" s="11" t="s">
        <v>64</v>
      </c>
      <c r="Y235">
        <v>89</v>
      </c>
      <c r="Z235">
        <v>890</v>
      </c>
      <c r="AA235">
        <v>1</v>
      </c>
      <c r="AB235">
        <v>89</v>
      </c>
      <c r="AC235" s="16">
        <v>44052</v>
      </c>
      <c r="AD235" s="16">
        <v>44052</v>
      </c>
      <c r="AE235" t="str">
        <f t="shared" si="26"/>
        <v>Average Buyer</v>
      </c>
      <c r="AF235" t="str">
        <f t="shared" si="27"/>
        <v>One-Time Buyer</v>
      </c>
      <c r="AG235" t="str">
        <f t="shared" si="24"/>
        <v>Male</v>
      </c>
      <c r="AH235" t="str">
        <f t="shared" si="25"/>
        <v>New York</v>
      </c>
      <c r="AW235" t="s">
        <v>995</v>
      </c>
      <c r="AX235" t="s">
        <v>1145</v>
      </c>
      <c r="AY235" t="s">
        <v>12</v>
      </c>
      <c r="AZ235" t="str">
        <f t="shared" si="29"/>
        <v>MaleGender</v>
      </c>
      <c r="CJ235" t="s">
        <v>962</v>
      </c>
      <c r="CN235">
        <v>88065566050</v>
      </c>
      <c r="ED235" s="37"/>
      <c r="EP235">
        <v>232</v>
      </c>
      <c r="EQ235" t="s">
        <v>372</v>
      </c>
      <c r="ER235" t="s">
        <v>60</v>
      </c>
      <c r="ES235" t="s">
        <v>1146</v>
      </c>
      <c r="ET235">
        <v>11</v>
      </c>
      <c r="EU235">
        <v>132</v>
      </c>
      <c r="EV235">
        <v>33</v>
      </c>
      <c r="EW235" s="16">
        <v>44095</v>
      </c>
      <c r="EX235" s="16">
        <v>44095</v>
      </c>
      <c r="EY235">
        <f t="shared" si="28"/>
        <v>1</v>
      </c>
    </row>
    <row r="236" spans="24:155" x14ac:dyDescent="0.3">
      <c r="X236" s="11" t="s">
        <v>527</v>
      </c>
      <c r="Y236">
        <v>89</v>
      </c>
      <c r="Z236">
        <v>890</v>
      </c>
      <c r="AA236">
        <v>1</v>
      </c>
      <c r="AB236">
        <v>89</v>
      </c>
      <c r="AC236" s="16">
        <v>44055</v>
      </c>
      <c r="AD236" s="16">
        <v>44055</v>
      </c>
      <c r="AE236" t="str">
        <f t="shared" si="26"/>
        <v>Average Buyer</v>
      </c>
      <c r="AF236" t="str">
        <f t="shared" si="27"/>
        <v>One-Time Buyer</v>
      </c>
      <c r="AG236" t="str">
        <f t="shared" si="24"/>
        <v>Male</v>
      </c>
      <c r="AH236" t="str">
        <f t="shared" si="25"/>
        <v>Elmira</v>
      </c>
      <c r="AW236" t="s">
        <v>372</v>
      </c>
      <c r="AX236" t="s">
        <v>1146</v>
      </c>
      <c r="AY236" t="s">
        <v>60</v>
      </c>
      <c r="AZ236" t="str">
        <f t="shared" si="29"/>
        <v>FemaleGender</v>
      </c>
      <c r="CJ236" t="s">
        <v>719</v>
      </c>
      <c r="CN236">
        <v>88065566051</v>
      </c>
      <c r="ED236" s="37"/>
      <c r="EP236">
        <v>233</v>
      </c>
      <c r="EQ236" t="s">
        <v>137</v>
      </c>
      <c r="ER236" t="s">
        <v>94</v>
      </c>
      <c r="ES236" t="s">
        <v>1145</v>
      </c>
      <c r="ET236">
        <v>68</v>
      </c>
      <c r="EU236">
        <v>1360</v>
      </c>
      <c r="EV236">
        <v>204</v>
      </c>
      <c r="EW236" s="16">
        <v>44077</v>
      </c>
      <c r="EX236" s="16">
        <v>44077</v>
      </c>
      <c r="EY236">
        <f t="shared" si="28"/>
        <v>1</v>
      </c>
    </row>
    <row r="237" spans="24:155" x14ac:dyDescent="0.3">
      <c r="X237" s="11" t="s">
        <v>583</v>
      </c>
      <c r="Y237">
        <v>68</v>
      </c>
      <c r="Z237">
        <v>884</v>
      </c>
      <c r="AA237">
        <v>1</v>
      </c>
      <c r="AB237">
        <v>90</v>
      </c>
      <c r="AC237" s="16">
        <v>44047</v>
      </c>
      <c r="AD237" s="16">
        <v>44047</v>
      </c>
      <c r="AE237" t="str">
        <f t="shared" si="26"/>
        <v>Average Buyer</v>
      </c>
      <c r="AF237" t="str">
        <f t="shared" si="27"/>
        <v>One-Time Buyer</v>
      </c>
      <c r="AG237" t="str">
        <f t="shared" si="24"/>
        <v>Female</v>
      </c>
      <c r="AH237" t="str">
        <f t="shared" si="25"/>
        <v>New York</v>
      </c>
      <c r="AW237" t="s">
        <v>137</v>
      </c>
      <c r="AX237" t="s">
        <v>1145</v>
      </c>
      <c r="AY237" t="s">
        <v>94</v>
      </c>
      <c r="AZ237" t="str">
        <f t="shared" si="29"/>
        <v>MaleGender</v>
      </c>
      <c r="CJ237" t="s">
        <v>897</v>
      </c>
      <c r="CN237">
        <v>88065566052</v>
      </c>
      <c r="ED237" s="37"/>
      <c r="EP237">
        <v>234</v>
      </c>
      <c r="EQ237" t="s">
        <v>444</v>
      </c>
      <c r="ER237" t="s">
        <v>9</v>
      </c>
      <c r="ES237" t="s">
        <v>1145</v>
      </c>
      <c r="ET237">
        <v>11</v>
      </c>
      <c r="EU237">
        <v>154</v>
      </c>
      <c r="EV237">
        <v>33</v>
      </c>
      <c r="EW237" s="16">
        <v>44075</v>
      </c>
      <c r="EX237" s="16">
        <v>44075</v>
      </c>
      <c r="EY237">
        <f t="shared" si="28"/>
        <v>1</v>
      </c>
    </row>
    <row r="238" spans="24:155" x14ac:dyDescent="0.3">
      <c r="X238" s="11" t="s">
        <v>308</v>
      </c>
      <c r="Y238">
        <v>68</v>
      </c>
      <c r="Z238">
        <v>884</v>
      </c>
      <c r="AA238">
        <v>1</v>
      </c>
      <c r="AB238">
        <v>90</v>
      </c>
      <c r="AC238" s="16">
        <v>44073</v>
      </c>
      <c r="AD238" s="16">
        <v>44073</v>
      </c>
      <c r="AE238" t="str">
        <f t="shared" si="26"/>
        <v>Average Buyer</v>
      </c>
      <c r="AF238" t="str">
        <f t="shared" si="27"/>
        <v>One-Time Buyer</v>
      </c>
      <c r="AG238" t="str">
        <f t="shared" si="24"/>
        <v>Female</v>
      </c>
      <c r="AH238" t="str">
        <f t="shared" si="25"/>
        <v>Hempstead</v>
      </c>
      <c r="AW238" t="s">
        <v>444</v>
      </c>
      <c r="AX238" t="s">
        <v>1145</v>
      </c>
      <c r="AY238" t="s">
        <v>9</v>
      </c>
      <c r="AZ238" t="str">
        <f t="shared" si="29"/>
        <v>MaleGender</v>
      </c>
      <c r="CJ238" t="s">
        <v>853</v>
      </c>
      <c r="CN238">
        <v>88065566053</v>
      </c>
      <c r="ED238" s="37"/>
      <c r="EP238">
        <v>235</v>
      </c>
      <c r="EQ238" t="s">
        <v>567</v>
      </c>
      <c r="ER238" t="s">
        <v>2</v>
      </c>
      <c r="ES238" t="s">
        <v>1145</v>
      </c>
      <c r="ET238">
        <v>60</v>
      </c>
      <c r="EU238">
        <v>600</v>
      </c>
      <c r="EV238">
        <v>180</v>
      </c>
      <c r="EW238" s="16">
        <v>44095</v>
      </c>
      <c r="EX238" s="16">
        <v>44095</v>
      </c>
      <c r="EY238">
        <f t="shared" si="28"/>
        <v>1</v>
      </c>
    </row>
    <row r="239" spans="24:155" x14ac:dyDescent="0.3">
      <c r="X239" s="11" t="s">
        <v>128</v>
      </c>
      <c r="Y239">
        <v>68</v>
      </c>
      <c r="Z239">
        <v>884</v>
      </c>
      <c r="AA239">
        <v>1</v>
      </c>
      <c r="AB239">
        <v>90</v>
      </c>
      <c r="AC239" s="16">
        <v>44068</v>
      </c>
      <c r="AD239" s="16">
        <v>44068</v>
      </c>
      <c r="AE239" t="str">
        <f t="shared" si="26"/>
        <v>Average Buyer</v>
      </c>
      <c r="AF239" t="str">
        <f t="shared" si="27"/>
        <v>One-Time Buyer</v>
      </c>
      <c r="AG239" t="str">
        <f t="shared" si="24"/>
        <v>Female</v>
      </c>
      <c r="AH239" t="str">
        <f t="shared" si="25"/>
        <v>Troy</v>
      </c>
      <c r="AW239" t="s">
        <v>567</v>
      </c>
      <c r="AX239" t="s">
        <v>1145</v>
      </c>
      <c r="AY239" t="s">
        <v>2</v>
      </c>
      <c r="AZ239" t="str">
        <f t="shared" si="29"/>
        <v>MaleGender</v>
      </c>
      <c r="CJ239" t="s">
        <v>827</v>
      </c>
      <c r="CN239">
        <v>88065566054</v>
      </c>
      <c r="ED239" s="37"/>
      <c r="EP239">
        <v>236</v>
      </c>
      <c r="EQ239" t="s">
        <v>631</v>
      </c>
      <c r="ER239" t="s">
        <v>1</v>
      </c>
      <c r="ES239" t="s">
        <v>1146</v>
      </c>
      <c r="ET239">
        <v>6</v>
      </c>
      <c r="EU239">
        <v>78</v>
      </c>
      <c r="EV239">
        <v>18</v>
      </c>
      <c r="EW239" s="16">
        <v>44064</v>
      </c>
      <c r="EX239" s="16">
        <v>44064</v>
      </c>
      <c r="EY239">
        <f t="shared" si="28"/>
        <v>1</v>
      </c>
    </row>
    <row r="240" spans="24:155" x14ac:dyDescent="0.3">
      <c r="X240" s="11" t="s">
        <v>321</v>
      </c>
      <c r="Y240">
        <v>87</v>
      </c>
      <c r="Z240">
        <v>870</v>
      </c>
      <c r="AA240">
        <v>2</v>
      </c>
      <c r="AB240">
        <v>91</v>
      </c>
      <c r="AC240" s="16">
        <v>44055</v>
      </c>
      <c r="AD240" s="16">
        <v>44055</v>
      </c>
      <c r="AE240" t="str">
        <f t="shared" si="26"/>
        <v>Average Buyer</v>
      </c>
      <c r="AF240" t="str">
        <f t="shared" si="27"/>
        <v>One-Time Buyer</v>
      </c>
      <c r="AG240" t="str">
        <f t="shared" si="24"/>
        <v>Female</v>
      </c>
      <c r="AH240" t="str">
        <f t="shared" si="25"/>
        <v>Elmira</v>
      </c>
      <c r="AW240" t="s">
        <v>631</v>
      </c>
      <c r="AX240" t="s">
        <v>1146</v>
      </c>
      <c r="AY240" t="s">
        <v>1</v>
      </c>
      <c r="AZ240" t="str">
        <f t="shared" si="29"/>
        <v>FemaleGender</v>
      </c>
      <c r="CJ240" t="s">
        <v>669</v>
      </c>
      <c r="CN240">
        <v>88065566055</v>
      </c>
      <c r="ED240" s="37"/>
      <c r="EP240">
        <v>237</v>
      </c>
      <c r="EQ240" t="s">
        <v>832</v>
      </c>
      <c r="ER240" t="s">
        <v>2</v>
      </c>
      <c r="ES240" t="s">
        <v>1145</v>
      </c>
      <c r="ET240">
        <v>1</v>
      </c>
      <c r="EU240">
        <v>15</v>
      </c>
      <c r="EV240">
        <v>3</v>
      </c>
      <c r="EW240" s="16">
        <v>44095</v>
      </c>
      <c r="EX240" s="16">
        <v>44095</v>
      </c>
      <c r="EY240">
        <f t="shared" si="28"/>
        <v>1</v>
      </c>
    </row>
    <row r="241" spans="24:155" x14ac:dyDescent="0.3">
      <c r="X241" s="11" t="s">
        <v>50</v>
      </c>
      <c r="Y241">
        <v>89</v>
      </c>
      <c r="Z241">
        <v>862</v>
      </c>
      <c r="AA241">
        <v>3</v>
      </c>
      <c r="AB241">
        <v>92</v>
      </c>
      <c r="AC241" s="16">
        <v>44047</v>
      </c>
      <c r="AD241" s="16">
        <v>44073</v>
      </c>
      <c r="AE241" t="str">
        <f t="shared" si="26"/>
        <v>Average Buyer</v>
      </c>
      <c r="AF241" t="str">
        <f t="shared" si="27"/>
        <v>Old Customer</v>
      </c>
      <c r="AG241" t="str">
        <f t="shared" si="24"/>
        <v>Male</v>
      </c>
      <c r="AH241" t="str">
        <f t="shared" si="25"/>
        <v>Mount</v>
      </c>
      <c r="AW241" t="s">
        <v>832</v>
      </c>
      <c r="AX241" t="s">
        <v>1145</v>
      </c>
      <c r="AY241" t="s">
        <v>2</v>
      </c>
      <c r="AZ241" t="str">
        <f t="shared" si="29"/>
        <v>MaleGender</v>
      </c>
      <c r="CJ241" t="s">
        <v>341</v>
      </c>
      <c r="CN241">
        <v>88065566056</v>
      </c>
      <c r="ED241" s="37"/>
      <c r="EP241">
        <v>238</v>
      </c>
      <c r="EQ241" t="s">
        <v>806</v>
      </c>
      <c r="ER241" t="s">
        <v>8</v>
      </c>
      <c r="ES241" t="s">
        <v>1146</v>
      </c>
      <c r="ET241">
        <v>3</v>
      </c>
      <c r="EU241">
        <v>45</v>
      </c>
      <c r="EV241">
        <v>9</v>
      </c>
      <c r="EW241" s="16">
        <v>44103</v>
      </c>
      <c r="EX241" s="16">
        <v>44103</v>
      </c>
      <c r="EY241">
        <f t="shared" si="28"/>
        <v>1</v>
      </c>
    </row>
    <row r="242" spans="24:155" x14ac:dyDescent="0.3">
      <c r="X242" s="11" t="s">
        <v>1072</v>
      </c>
      <c r="Y242">
        <v>19</v>
      </c>
      <c r="Z242">
        <v>860</v>
      </c>
      <c r="AA242">
        <v>2</v>
      </c>
      <c r="AB242">
        <v>93</v>
      </c>
      <c r="AC242" s="16">
        <v>44047</v>
      </c>
      <c r="AD242" s="16">
        <v>44071</v>
      </c>
      <c r="AE242" t="str">
        <f t="shared" si="26"/>
        <v>Average Buyer</v>
      </c>
      <c r="AF242" t="str">
        <f t="shared" si="27"/>
        <v>Old Customer</v>
      </c>
      <c r="AG242" t="str">
        <f t="shared" si="24"/>
        <v>Male</v>
      </c>
      <c r="AH242" t="str">
        <f t="shared" si="25"/>
        <v>Sherrill</v>
      </c>
      <c r="AW242" t="s">
        <v>806</v>
      </c>
      <c r="AX242" t="s">
        <v>1146</v>
      </c>
      <c r="AY242" t="s">
        <v>8</v>
      </c>
      <c r="AZ242" t="str">
        <f t="shared" si="29"/>
        <v>FemaleGender</v>
      </c>
      <c r="CJ242" t="s">
        <v>361</v>
      </c>
      <c r="CN242">
        <v>88065566057</v>
      </c>
      <c r="ED242" s="37"/>
      <c r="EP242">
        <v>239</v>
      </c>
      <c r="EQ242" t="s">
        <v>354</v>
      </c>
      <c r="ER242" t="s">
        <v>20</v>
      </c>
      <c r="ES242" t="s">
        <v>1146</v>
      </c>
      <c r="ET242">
        <v>11</v>
      </c>
      <c r="EU242">
        <v>220</v>
      </c>
      <c r="EV242">
        <v>33</v>
      </c>
      <c r="EW242" s="16">
        <v>44088</v>
      </c>
      <c r="EX242" s="16">
        <v>44088</v>
      </c>
      <c r="EY242">
        <f t="shared" si="28"/>
        <v>1</v>
      </c>
    </row>
    <row r="243" spans="24:155" x14ac:dyDescent="0.3">
      <c r="X243" s="11" t="s">
        <v>292</v>
      </c>
      <c r="Y243">
        <v>47</v>
      </c>
      <c r="Z243">
        <v>846</v>
      </c>
      <c r="AA243">
        <v>1</v>
      </c>
      <c r="AB243">
        <v>94</v>
      </c>
      <c r="AC243" s="16">
        <v>44057</v>
      </c>
      <c r="AD243" s="16">
        <v>44057</v>
      </c>
      <c r="AE243" t="str">
        <f t="shared" si="26"/>
        <v>Average Buyer</v>
      </c>
      <c r="AF243" t="str">
        <f t="shared" si="27"/>
        <v>One-Time Buyer</v>
      </c>
      <c r="AG243" t="str">
        <f t="shared" si="24"/>
        <v>Female</v>
      </c>
      <c r="AH243" t="str">
        <f t="shared" si="25"/>
        <v>Salamanca</v>
      </c>
      <c r="AW243" t="s">
        <v>354</v>
      </c>
      <c r="AX243" t="s">
        <v>1146</v>
      </c>
      <c r="AY243" t="s">
        <v>20</v>
      </c>
      <c r="AZ243" t="str">
        <f t="shared" si="29"/>
        <v>FemaleGender</v>
      </c>
      <c r="CJ243" t="s">
        <v>277</v>
      </c>
      <c r="CN243">
        <v>88065566058</v>
      </c>
      <c r="ED243" s="37"/>
      <c r="EP243">
        <v>240</v>
      </c>
      <c r="EQ243" t="s">
        <v>143</v>
      </c>
      <c r="ER243" t="s">
        <v>18</v>
      </c>
      <c r="ES243" t="s">
        <v>1146</v>
      </c>
      <c r="ET243">
        <v>60</v>
      </c>
      <c r="EU243">
        <v>900</v>
      </c>
      <c r="EV243">
        <v>180</v>
      </c>
      <c r="EW243" s="16">
        <v>44083</v>
      </c>
      <c r="EX243" s="16">
        <v>44083</v>
      </c>
      <c r="EY243">
        <f t="shared" si="28"/>
        <v>1</v>
      </c>
    </row>
    <row r="244" spans="24:155" x14ac:dyDescent="0.3">
      <c r="X244" s="11" t="s">
        <v>495</v>
      </c>
      <c r="Y244">
        <v>47</v>
      </c>
      <c r="Z244">
        <v>846</v>
      </c>
      <c r="AA244">
        <v>1</v>
      </c>
      <c r="AB244">
        <v>94</v>
      </c>
      <c r="AC244" s="16">
        <v>44054</v>
      </c>
      <c r="AD244" s="16">
        <v>44054</v>
      </c>
      <c r="AE244" t="str">
        <f t="shared" si="26"/>
        <v>Average Buyer</v>
      </c>
      <c r="AF244" t="str">
        <f t="shared" si="27"/>
        <v>One-Time Buyer</v>
      </c>
      <c r="AG244" t="str">
        <f t="shared" si="24"/>
        <v>Male</v>
      </c>
      <c r="AH244" t="str">
        <f t="shared" si="25"/>
        <v>Kingston</v>
      </c>
      <c r="AW244" t="s">
        <v>143</v>
      </c>
      <c r="AX244" t="s">
        <v>1146</v>
      </c>
      <c r="AY244" t="s">
        <v>18</v>
      </c>
      <c r="AZ244" t="str">
        <f t="shared" si="29"/>
        <v>FemaleGender</v>
      </c>
      <c r="CJ244" t="s">
        <v>1090</v>
      </c>
      <c r="CN244">
        <v>88065566059</v>
      </c>
      <c r="ED244" s="37"/>
      <c r="EP244">
        <v>241</v>
      </c>
      <c r="EQ244" t="s">
        <v>747</v>
      </c>
      <c r="ER244" t="s">
        <v>90</v>
      </c>
      <c r="ES244" t="s">
        <v>1145</v>
      </c>
      <c r="ET244">
        <v>5</v>
      </c>
      <c r="EU244">
        <v>80</v>
      </c>
      <c r="EV244">
        <v>15</v>
      </c>
      <c r="EW244" s="16">
        <v>44103</v>
      </c>
      <c r="EX244" s="16">
        <v>44103</v>
      </c>
      <c r="EY244">
        <f t="shared" si="28"/>
        <v>1</v>
      </c>
    </row>
    <row r="245" spans="24:155" x14ac:dyDescent="0.3">
      <c r="X245" s="11" t="s">
        <v>238</v>
      </c>
      <c r="Y245">
        <v>47</v>
      </c>
      <c r="Z245">
        <v>846</v>
      </c>
      <c r="AA245">
        <v>1</v>
      </c>
      <c r="AB245">
        <v>94</v>
      </c>
      <c r="AC245" s="16">
        <v>44075</v>
      </c>
      <c r="AD245" s="16">
        <v>44075</v>
      </c>
      <c r="AE245" t="str">
        <f t="shared" si="26"/>
        <v>Average Buyer</v>
      </c>
      <c r="AF245" t="str">
        <f t="shared" si="27"/>
        <v>One-Time Buyer</v>
      </c>
      <c r="AG245" t="str">
        <f t="shared" si="24"/>
        <v>Male</v>
      </c>
      <c r="AH245" t="str">
        <f t="shared" si="25"/>
        <v>Glen Cove</v>
      </c>
      <c r="AW245" t="s">
        <v>747</v>
      </c>
      <c r="AX245" t="s">
        <v>1145</v>
      </c>
      <c r="AY245" t="s">
        <v>90</v>
      </c>
      <c r="AZ245" t="str">
        <f t="shared" si="29"/>
        <v>MaleGender</v>
      </c>
      <c r="CJ245" t="s">
        <v>961</v>
      </c>
      <c r="CN245">
        <v>88065566060</v>
      </c>
      <c r="ED245" s="37"/>
      <c r="EP245">
        <v>242</v>
      </c>
      <c r="EQ245" t="s">
        <v>54</v>
      </c>
      <c r="ER245" t="s">
        <v>9</v>
      </c>
      <c r="ES245" t="s">
        <v>1146</v>
      </c>
      <c r="ET245">
        <v>155</v>
      </c>
      <c r="EU245">
        <v>1605</v>
      </c>
      <c r="EV245">
        <v>465</v>
      </c>
      <c r="EW245" s="16">
        <v>44046</v>
      </c>
      <c r="EX245" s="16">
        <v>44064</v>
      </c>
      <c r="EY245">
        <f t="shared" si="28"/>
        <v>4</v>
      </c>
    </row>
    <row r="246" spans="24:155" x14ac:dyDescent="0.3">
      <c r="X246" s="11" t="s">
        <v>121</v>
      </c>
      <c r="Y246">
        <v>47</v>
      </c>
      <c r="Z246">
        <v>846</v>
      </c>
      <c r="AA246">
        <v>1</v>
      </c>
      <c r="AB246">
        <v>94</v>
      </c>
      <c r="AC246" s="16">
        <v>44061</v>
      </c>
      <c r="AD246" s="16">
        <v>44061</v>
      </c>
      <c r="AE246" t="str">
        <f t="shared" si="26"/>
        <v>Average Buyer</v>
      </c>
      <c r="AF246" t="str">
        <f t="shared" si="27"/>
        <v>One-Time Buyer</v>
      </c>
      <c r="AG246" t="str">
        <f t="shared" si="24"/>
        <v>Male</v>
      </c>
      <c r="AH246" t="str">
        <f t="shared" si="25"/>
        <v>Middletown</v>
      </c>
      <c r="AW246" t="s">
        <v>54</v>
      </c>
      <c r="AX246" t="s">
        <v>1145</v>
      </c>
      <c r="AY246" t="s">
        <v>9</v>
      </c>
      <c r="AZ246" t="str">
        <f t="shared" si="29"/>
        <v>MaleGender</v>
      </c>
      <c r="CJ246" t="s">
        <v>826</v>
      </c>
      <c r="CN246">
        <v>88065566061</v>
      </c>
      <c r="ED246" s="37"/>
      <c r="EP246">
        <v>243</v>
      </c>
      <c r="ES246" t="s">
        <v>1145</v>
      </c>
      <c r="ET246">
        <v>11</v>
      </c>
      <c r="EU246">
        <v>165</v>
      </c>
      <c r="EV246">
        <v>33</v>
      </c>
      <c r="EW246" s="16">
        <v>44102</v>
      </c>
      <c r="EX246" s="16">
        <v>44102</v>
      </c>
      <c r="EY246">
        <f t="shared" si="28"/>
        <v>0</v>
      </c>
    </row>
    <row r="247" spans="24:155" x14ac:dyDescent="0.3">
      <c r="X247" s="11" t="s">
        <v>301</v>
      </c>
      <c r="Y247">
        <v>47</v>
      </c>
      <c r="Z247">
        <v>846</v>
      </c>
      <c r="AA247">
        <v>1</v>
      </c>
      <c r="AB247">
        <v>94</v>
      </c>
      <c r="AC247" s="16">
        <v>44066</v>
      </c>
      <c r="AD247" s="16">
        <v>44066</v>
      </c>
      <c r="AE247" t="str">
        <f t="shared" si="26"/>
        <v>Average Buyer</v>
      </c>
      <c r="AF247" t="str">
        <f t="shared" si="27"/>
        <v>One-Time Buyer</v>
      </c>
      <c r="AG247" t="str">
        <f t="shared" si="24"/>
        <v>Female</v>
      </c>
      <c r="AH247" t="str">
        <f t="shared" si="25"/>
        <v>Little Falls</v>
      </c>
      <c r="AX247" t="s">
        <v>1146</v>
      </c>
      <c r="AY247" t="s">
        <v>9</v>
      </c>
      <c r="AZ247" t="str">
        <f t="shared" si="29"/>
        <v>FemaleGender</v>
      </c>
      <c r="CJ247" t="s">
        <v>371</v>
      </c>
      <c r="CN247">
        <v>88065566062</v>
      </c>
      <c r="ED247" s="37"/>
      <c r="EP247">
        <v>244</v>
      </c>
      <c r="EQ247" t="s">
        <v>287</v>
      </c>
      <c r="ER247" t="s">
        <v>59</v>
      </c>
      <c r="ES247" t="s">
        <v>1146</v>
      </c>
      <c r="ET247">
        <v>60</v>
      </c>
      <c r="EU247">
        <v>840</v>
      </c>
      <c r="EV247">
        <v>180</v>
      </c>
      <c r="EW247" s="16">
        <v>44052</v>
      </c>
      <c r="EX247" s="16">
        <v>44052</v>
      </c>
      <c r="EY247">
        <f t="shared" si="28"/>
        <v>1</v>
      </c>
    </row>
    <row r="248" spans="24:155" x14ac:dyDescent="0.3">
      <c r="X248" s="11" t="s">
        <v>112</v>
      </c>
      <c r="Y248">
        <v>47</v>
      </c>
      <c r="Z248">
        <v>846</v>
      </c>
      <c r="AA248">
        <v>1</v>
      </c>
      <c r="AB248">
        <v>94</v>
      </c>
      <c r="AC248" s="16">
        <v>44052</v>
      </c>
      <c r="AD248" s="16">
        <v>44052</v>
      </c>
      <c r="AE248" t="str">
        <f t="shared" si="26"/>
        <v>Average Buyer</v>
      </c>
      <c r="AF248" t="str">
        <f t="shared" si="27"/>
        <v>One-Time Buyer</v>
      </c>
      <c r="AG248" t="str">
        <f t="shared" si="24"/>
        <v>Male</v>
      </c>
      <c r="AH248" t="str">
        <f t="shared" si="25"/>
        <v>Glen Cove</v>
      </c>
      <c r="AW248" t="s">
        <v>287</v>
      </c>
      <c r="AX248" t="s">
        <v>1146</v>
      </c>
      <c r="AY248" t="s">
        <v>59</v>
      </c>
      <c r="AZ248" t="str">
        <f t="shared" si="29"/>
        <v>FemaleGender</v>
      </c>
      <c r="CJ248" t="s">
        <v>251</v>
      </c>
      <c r="CN248">
        <v>88065566063</v>
      </c>
      <c r="ED248" s="37"/>
      <c r="EP248">
        <v>245</v>
      </c>
      <c r="EQ248" t="s">
        <v>270</v>
      </c>
      <c r="ER248" t="s">
        <v>20</v>
      </c>
      <c r="ES248" t="s">
        <v>1146</v>
      </c>
      <c r="ET248">
        <v>89</v>
      </c>
      <c r="EU248">
        <v>4628</v>
      </c>
      <c r="EV248">
        <v>267</v>
      </c>
      <c r="EW248" s="16">
        <v>44096</v>
      </c>
      <c r="EX248" s="16">
        <v>44096</v>
      </c>
      <c r="EY248">
        <f t="shared" si="28"/>
        <v>1</v>
      </c>
    </row>
    <row r="249" spans="24:155" x14ac:dyDescent="0.3">
      <c r="X249" s="11" t="s">
        <v>333</v>
      </c>
      <c r="Y249">
        <v>65</v>
      </c>
      <c r="Z249">
        <v>845</v>
      </c>
      <c r="AA249">
        <v>2</v>
      </c>
      <c r="AB249">
        <v>95</v>
      </c>
      <c r="AC249" s="16">
        <v>44067</v>
      </c>
      <c r="AD249" s="16">
        <v>44067</v>
      </c>
      <c r="AE249" t="str">
        <f t="shared" si="26"/>
        <v>Average Buyer</v>
      </c>
      <c r="AF249" t="str">
        <f t="shared" si="27"/>
        <v>One-Time Buyer</v>
      </c>
      <c r="AG249" t="str">
        <f t="shared" si="24"/>
        <v>Female</v>
      </c>
      <c r="AH249" t="str">
        <f t="shared" si="25"/>
        <v>New York</v>
      </c>
      <c r="AW249" t="s">
        <v>270</v>
      </c>
      <c r="AX249" t="s">
        <v>1146</v>
      </c>
      <c r="AY249" t="s">
        <v>20</v>
      </c>
      <c r="AZ249" t="str">
        <f t="shared" si="29"/>
        <v>FemaleGender</v>
      </c>
      <c r="CJ249" t="s">
        <v>664</v>
      </c>
      <c r="CN249">
        <v>88065566064</v>
      </c>
      <c r="ED249" s="37"/>
      <c r="EP249">
        <v>246</v>
      </c>
      <c r="EQ249" t="s">
        <v>616</v>
      </c>
      <c r="ER249" t="s">
        <v>72</v>
      </c>
      <c r="ES249" t="s">
        <v>1146</v>
      </c>
      <c r="ET249">
        <v>60</v>
      </c>
      <c r="EU249">
        <v>720</v>
      </c>
      <c r="EV249">
        <v>180</v>
      </c>
      <c r="EW249" s="16">
        <v>44052</v>
      </c>
      <c r="EX249" s="16">
        <v>44052</v>
      </c>
      <c r="EY249">
        <f t="shared" si="28"/>
        <v>1</v>
      </c>
    </row>
    <row r="250" spans="24:155" x14ac:dyDescent="0.3">
      <c r="X250" s="11" t="s">
        <v>625</v>
      </c>
      <c r="Y250">
        <v>60</v>
      </c>
      <c r="Z250">
        <v>840</v>
      </c>
      <c r="AA250">
        <v>1</v>
      </c>
      <c r="AB250">
        <v>96</v>
      </c>
      <c r="AC250" s="16">
        <v>44058</v>
      </c>
      <c r="AD250" s="16">
        <v>44058</v>
      </c>
      <c r="AE250" t="str">
        <f t="shared" si="26"/>
        <v>Average Buyer</v>
      </c>
      <c r="AF250" t="str">
        <f t="shared" si="27"/>
        <v>One-Time Buyer</v>
      </c>
      <c r="AG250" t="str">
        <f t="shared" si="24"/>
        <v>Male</v>
      </c>
      <c r="AH250" t="str">
        <f t="shared" si="25"/>
        <v>Hempstead</v>
      </c>
      <c r="AW250" t="s">
        <v>616</v>
      </c>
      <c r="AX250" t="s">
        <v>1146</v>
      </c>
      <c r="AY250" t="s">
        <v>72</v>
      </c>
      <c r="AZ250" t="str">
        <f t="shared" si="29"/>
        <v>FemaleGender</v>
      </c>
      <c r="CJ250" t="s">
        <v>452</v>
      </c>
      <c r="CN250">
        <v>88065566065</v>
      </c>
      <c r="ED250" s="37"/>
      <c r="EP250">
        <v>247</v>
      </c>
      <c r="EQ250" t="s">
        <v>381</v>
      </c>
      <c r="ER250" t="s">
        <v>68</v>
      </c>
      <c r="ES250" t="s">
        <v>1146</v>
      </c>
      <c r="ET250">
        <v>11</v>
      </c>
      <c r="EU250">
        <v>110</v>
      </c>
      <c r="EV250">
        <v>33</v>
      </c>
      <c r="EW250" s="16">
        <v>44104</v>
      </c>
      <c r="EX250" s="16">
        <v>44104</v>
      </c>
      <c r="EY250">
        <f t="shared" si="28"/>
        <v>1</v>
      </c>
    </row>
    <row r="251" spans="24:155" x14ac:dyDescent="0.3">
      <c r="X251" s="11" t="s">
        <v>125</v>
      </c>
      <c r="Y251">
        <v>60</v>
      </c>
      <c r="Z251">
        <v>840</v>
      </c>
      <c r="AA251">
        <v>1</v>
      </c>
      <c r="AB251">
        <v>96</v>
      </c>
      <c r="AC251" s="16">
        <v>44065</v>
      </c>
      <c r="AD251" s="16">
        <v>44065</v>
      </c>
      <c r="AE251" t="str">
        <f t="shared" si="26"/>
        <v>Average Buyer</v>
      </c>
      <c r="AF251" t="str">
        <f t="shared" si="27"/>
        <v>One-Time Buyer</v>
      </c>
      <c r="AG251" t="str">
        <f t="shared" si="24"/>
        <v>Female</v>
      </c>
      <c r="AH251" t="str">
        <f t="shared" si="25"/>
        <v>Springs</v>
      </c>
      <c r="AW251" t="s">
        <v>381</v>
      </c>
      <c r="AX251" t="s">
        <v>1146</v>
      </c>
      <c r="AY251" t="s">
        <v>68</v>
      </c>
      <c r="AZ251" t="str">
        <f t="shared" si="29"/>
        <v>FemaleGender</v>
      </c>
      <c r="CJ251" t="s">
        <v>906</v>
      </c>
      <c r="CN251">
        <v>88065566066</v>
      </c>
      <c r="ED251" s="37"/>
      <c r="EP251">
        <v>248</v>
      </c>
      <c r="EQ251" t="s">
        <v>253</v>
      </c>
      <c r="ER251" t="s">
        <v>72</v>
      </c>
      <c r="ES251" t="s">
        <v>1146</v>
      </c>
      <c r="ET251">
        <v>77</v>
      </c>
      <c r="EU251">
        <v>1232</v>
      </c>
      <c r="EV251">
        <v>231</v>
      </c>
      <c r="EW251" s="16">
        <v>44093</v>
      </c>
      <c r="EX251" s="16">
        <v>44093</v>
      </c>
      <c r="EY251">
        <f t="shared" si="28"/>
        <v>1</v>
      </c>
    </row>
    <row r="252" spans="24:155" x14ac:dyDescent="0.3">
      <c r="X252" s="11" t="s">
        <v>107</v>
      </c>
      <c r="Y252">
        <v>60</v>
      </c>
      <c r="Z252">
        <v>840</v>
      </c>
      <c r="AA252">
        <v>1</v>
      </c>
      <c r="AB252">
        <v>96</v>
      </c>
      <c r="AC252" s="16">
        <v>44047</v>
      </c>
      <c r="AD252" s="16">
        <v>44047</v>
      </c>
      <c r="AE252" t="str">
        <f t="shared" si="26"/>
        <v>Average Buyer</v>
      </c>
      <c r="AF252" t="str">
        <f t="shared" si="27"/>
        <v>One-Time Buyer</v>
      </c>
      <c r="AG252" t="str">
        <f t="shared" si="24"/>
        <v>Female</v>
      </c>
      <c r="AH252" t="str">
        <f t="shared" si="25"/>
        <v>Elmira</v>
      </c>
      <c r="AW252" t="s">
        <v>253</v>
      </c>
      <c r="AX252" t="s">
        <v>1146</v>
      </c>
      <c r="AY252" t="s">
        <v>72</v>
      </c>
      <c r="AZ252" t="str">
        <f t="shared" si="29"/>
        <v>FemaleGender</v>
      </c>
      <c r="CJ252" t="s">
        <v>458</v>
      </c>
      <c r="CN252">
        <v>88065566067</v>
      </c>
      <c r="ED252" s="37"/>
      <c r="EP252">
        <v>249</v>
      </c>
      <c r="EQ252" t="s">
        <v>175</v>
      </c>
      <c r="ER252" t="s">
        <v>84</v>
      </c>
      <c r="ES252" t="s">
        <v>1146</v>
      </c>
      <c r="ET252">
        <v>47</v>
      </c>
      <c r="EU252">
        <v>3290</v>
      </c>
      <c r="EV252">
        <v>141</v>
      </c>
      <c r="EW252" s="16">
        <v>44104</v>
      </c>
      <c r="EX252" s="16">
        <v>44104</v>
      </c>
      <c r="EY252">
        <f t="shared" si="28"/>
        <v>1</v>
      </c>
    </row>
    <row r="253" spans="24:155" x14ac:dyDescent="0.3">
      <c r="X253" s="11" t="s">
        <v>305</v>
      </c>
      <c r="Y253">
        <v>60</v>
      </c>
      <c r="Z253">
        <v>840</v>
      </c>
      <c r="AA253">
        <v>1</v>
      </c>
      <c r="AB253">
        <v>96</v>
      </c>
      <c r="AC253" s="16">
        <v>44071</v>
      </c>
      <c r="AD253" s="16">
        <v>44071</v>
      </c>
      <c r="AE253" t="str">
        <f t="shared" si="26"/>
        <v>Average Buyer</v>
      </c>
      <c r="AF253" t="str">
        <f t="shared" si="27"/>
        <v>One-Time Buyer</v>
      </c>
      <c r="AG253" t="str">
        <f t="shared" si="24"/>
        <v>Male</v>
      </c>
      <c r="AH253" t="str">
        <f t="shared" si="25"/>
        <v>Watervliet</v>
      </c>
      <c r="AW253" t="s">
        <v>175</v>
      </c>
      <c r="AX253" t="s">
        <v>1146</v>
      </c>
      <c r="AY253" t="s">
        <v>84</v>
      </c>
      <c r="AZ253" t="str">
        <f t="shared" si="29"/>
        <v>FemaleGender</v>
      </c>
      <c r="CJ253" t="s">
        <v>476</v>
      </c>
      <c r="CN253">
        <v>88065566116</v>
      </c>
      <c r="ED253" s="37"/>
      <c r="EP253">
        <v>250</v>
      </c>
      <c r="EQ253" t="s">
        <v>500</v>
      </c>
      <c r="ER253" t="s">
        <v>63</v>
      </c>
      <c r="ES253" t="s">
        <v>1146</v>
      </c>
      <c r="ET253">
        <v>89</v>
      </c>
      <c r="EU253">
        <v>1602</v>
      </c>
      <c r="EV253">
        <v>267</v>
      </c>
      <c r="EW253" s="16">
        <v>44062</v>
      </c>
      <c r="EX253" s="16">
        <v>44062</v>
      </c>
      <c r="EY253">
        <f t="shared" si="28"/>
        <v>1</v>
      </c>
    </row>
    <row r="254" spans="24:155" x14ac:dyDescent="0.3">
      <c r="X254" s="11" t="s">
        <v>391</v>
      </c>
      <c r="Y254">
        <v>60</v>
      </c>
      <c r="Z254">
        <v>840</v>
      </c>
      <c r="AA254">
        <v>1</v>
      </c>
      <c r="AB254">
        <v>96</v>
      </c>
      <c r="AC254" s="16">
        <v>44053</v>
      </c>
      <c r="AD254" s="16">
        <v>44053</v>
      </c>
      <c r="AE254" t="str">
        <f t="shared" si="26"/>
        <v>Average Buyer</v>
      </c>
      <c r="AF254" t="str">
        <f t="shared" si="27"/>
        <v>One-Time Buyer</v>
      </c>
      <c r="AG254" t="str">
        <f t="shared" si="24"/>
        <v>Female</v>
      </c>
      <c r="AH254" t="str">
        <f t="shared" si="25"/>
        <v>New York</v>
      </c>
      <c r="AW254" t="s">
        <v>500</v>
      </c>
      <c r="AX254" t="s">
        <v>1146</v>
      </c>
      <c r="AY254" t="s">
        <v>63</v>
      </c>
      <c r="AZ254" t="str">
        <f t="shared" si="29"/>
        <v>FemaleGender</v>
      </c>
      <c r="CJ254" t="s">
        <v>653</v>
      </c>
      <c r="CN254">
        <v>88065566117</v>
      </c>
      <c r="ED254" s="37"/>
      <c r="EP254">
        <v>251</v>
      </c>
      <c r="EQ254" t="s">
        <v>777</v>
      </c>
      <c r="ER254" t="s">
        <v>82</v>
      </c>
      <c r="ES254" t="s">
        <v>1146</v>
      </c>
      <c r="ET254">
        <v>3</v>
      </c>
      <c r="EU254">
        <v>60</v>
      </c>
      <c r="EV254">
        <v>9</v>
      </c>
      <c r="EW254" s="16">
        <v>44071</v>
      </c>
      <c r="EX254" s="16">
        <v>44071</v>
      </c>
      <c r="EY254">
        <f t="shared" si="28"/>
        <v>1</v>
      </c>
    </row>
    <row r="255" spans="24:155" x14ac:dyDescent="0.3">
      <c r="X255" s="11" t="s">
        <v>287</v>
      </c>
      <c r="Y255">
        <v>60</v>
      </c>
      <c r="Z255">
        <v>840</v>
      </c>
      <c r="AA255">
        <v>1</v>
      </c>
      <c r="AB255">
        <v>96</v>
      </c>
      <c r="AC255" s="16">
        <v>44052</v>
      </c>
      <c r="AD255" s="16">
        <v>44052</v>
      </c>
      <c r="AE255" t="str">
        <f t="shared" si="26"/>
        <v>Average Buyer</v>
      </c>
      <c r="AF255" t="str">
        <f t="shared" si="27"/>
        <v>One-Time Buyer</v>
      </c>
      <c r="AG255" t="str">
        <f t="shared" si="24"/>
        <v>Female</v>
      </c>
      <c r="AH255" t="str">
        <f t="shared" si="25"/>
        <v>Lockport</v>
      </c>
      <c r="AW255" t="s">
        <v>777</v>
      </c>
      <c r="AX255" t="s">
        <v>1146</v>
      </c>
      <c r="AY255" t="s">
        <v>82</v>
      </c>
      <c r="AZ255" t="str">
        <f t="shared" si="29"/>
        <v>FemaleGender</v>
      </c>
      <c r="CJ255" t="s">
        <v>368</v>
      </c>
      <c r="CN255">
        <v>88065566118</v>
      </c>
      <c r="ED255" s="37"/>
      <c r="EP255">
        <v>252</v>
      </c>
      <c r="EQ255" t="s">
        <v>344</v>
      </c>
      <c r="ER255" t="s">
        <v>86</v>
      </c>
      <c r="ES255" t="s">
        <v>1146</v>
      </c>
      <c r="ET255">
        <v>16</v>
      </c>
      <c r="EU255">
        <v>192</v>
      </c>
      <c r="EV255">
        <v>48</v>
      </c>
      <c r="EW255" s="16">
        <v>44078</v>
      </c>
      <c r="EX255" s="16">
        <v>44078</v>
      </c>
      <c r="EY255">
        <f t="shared" si="28"/>
        <v>2</v>
      </c>
    </row>
    <row r="256" spans="24:155" x14ac:dyDescent="0.3">
      <c r="X256" s="11" t="s">
        <v>493</v>
      </c>
      <c r="Y256">
        <v>68</v>
      </c>
      <c r="Z256">
        <v>816</v>
      </c>
      <c r="AA256">
        <v>1</v>
      </c>
      <c r="AB256">
        <v>97</v>
      </c>
      <c r="AC256" s="16">
        <v>44052</v>
      </c>
      <c r="AD256" s="16">
        <v>44052</v>
      </c>
      <c r="AE256" t="str">
        <f t="shared" si="26"/>
        <v>Average Buyer</v>
      </c>
      <c r="AF256" t="str">
        <f t="shared" si="27"/>
        <v>One-Time Buyer</v>
      </c>
      <c r="AG256" t="str">
        <f t="shared" si="24"/>
        <v>Male</v>
      </c>
      <c r="AH256" t="str">
        <f t="shared" si="25"/>
        <v>Hudson</v>
      </c>
      <c r="AW256" t="s">
        <v>344</v>
      </c>
      <c r="AX256" t="s">
        <v>1146</v>
      </c>
      <c r="AY256" t="s">
        <v>86</v>
      </c>
      <c r="AZ256" t="str">
        <f t="shared" si="29"/>
        <v>FemaleGender</v>
      </c>
      <c r="CJ256" t="s">
        <v>804</v>
      </c>
      <c r="CN256">
        <v>88065566119</v>
      </c>
      <c r="ED256" s="37"/>
      <c r="EP256">
        <v>253</v>
      </c>
      <c r="EQ256" t="s">
        <v>871</v>
      </c>
      <c r="ER256" t="s">
        <v>5</v>
      </c>
      <c r="ES256" t="s">
        <v>1145</v>
      </c>
      <c r="ET256">
        <v>3</v>
      </c>
      <c r="EU256">
        <v>54</v>
      </c>
      <c r="EV256">
        <v>9</v>
      </c>
      <c r="EW256" s="16">
        <v>44096</v>
      </c>
      <c r="EX256" s="16">
        <v>44096</v>
      </c>
      <c r="EY256">
        <f t="shared" si="28"/>
        <v>1</v>
      </c>
    </row>
    <row r="257" spans="24:155" x14ac:dyDescent="0.3">
      <c r="X257" s="11" t="s">
        <v>610</v>
      </c>
      <c r="Y257">
        <v>68</v>
      </c>
      <c r="Z257">
        <v>816</v>
      </c>
      <c r="AA257">
        <v>1</v>
      </c>
      <c r="AB257">
        <v>97</v>
      </c>
      <c r="AC257" s="16">
        <v>44074</v>
      </c>
      <c r="AD257" s="16">
        <v>44074</v>
      </c>
      <c r="AE257" t="str">
        <f t="shared" si="26"/>
        <v>Average Buyer</v>
      </c>
      <c r="AF257" t="str">
        <f t="shared" si="27"/>
        <v>One-Time Buyer</v>
      </c>
      <c r="AG257" t="str">
        <f t="shared" si="24"/>
        <v>Male</v>
      </c>
      <c r="AH257" t="str">
        <f t="shared" si="25"/>
        <v>Springs</v>
      </c>
      <c r="AW257" t="s">
        <v>871</v>
      </c>
      <c r="AX257" t="s">
        <v>1145</v>
      </c>
      <c r="AY257" t="s">
        <v>5</v>
      </c>
      <c r="AZ257" t="str">
        <f t="shared" si="29"/>
        <v>MaleGender</v>
      </c>
      <c r="CJ257" t="s">
        <v>1086</v>
      </c>
      <c r="CN257">
        <v>88065566120</v>
      </c>
      <c r="ED257" s="37"/>
      <c r="EP257">
        <v>254</v>
      </c>
      <c r="EQ257" t="s">
        <v>887</v>
      </c>
      <c r="ER257" t="s">
        <v>15</v>
      </c>
      <c r="ES257" t="s">
        <v>1145</v>
      </c>
      <c r="ET257">
        <v>5</v>
      </c>
      <c r="EU257">
        <v>100</v>
      </c>
      <c r="EV257">
        <v>15</v>
      </c>
      <c r="EW257" s="16">
        <v>44093</v>
      </c>
      <c r="EX257" s="16">
        <v>44093</v>
      </c>
      <c r="EY257">
        <f t="shared" si="28"/>
        <v>1</v>
      </c>
    </row>
    <row r="258" spans="24:155" x14ac:dyDescent="0.3">
      <c r="X258" s="11" t="s">
        <v>164</v>
      </c>
      <c r="Y258">
        <v>68</v>
      </c>
      <c r="Z258">
        <v>816</v>
      </c>
      <c r="AA258">
        <v>1</v>
      </c>
      <c r="AB258">
        <v>97</v>
      </c>
      <c r="AC258" s="16">
        <v>44104</v>
      </c>
      <c r="AD258" s="16">
        <v>44104</v>
      </c>
      <c r="AE258" t="str">
        <f t="shared" si="26"/>
        <v>Average Buyer</v>
      </c>
      <c r="AF258" t="str">
        <f t="shared" si="27"/>
        <v>One-Time Buyer</v>
      </c>
      <c r="AG258" t="str">
        <f t="shared" ref="AG258:AG321" si="30">VLOOKUP(X258,LookupRange,2,0)</f>
        <v>Female</v>
      </c>
      <c r="AH258" t="str">
        <f t="shared" ref="AH258:AH321" si="31">VLOOKUP(X258,LookupRange,3,0)</f>
        <v>Mount</v>
      </c>
      <c r="AW258" t="s">
        <v>887</v>
      </c>
      <c r="AX258" t="s">
        <v>1145</v>
      </c>
      <c r="AY258" t="s">
        <v>15</v>
      </c>
      <c r="AZ258" t="str">
        <f t="shared" si="29"/>
        <v>MaleGender</v>
      </c>
      <c r="CJ258" t="s">
        <v>468</v>
      </c>
      <c r="CN258">
        <v>88065566121</v>
      </c>
      <c r="ED258" s="37"/>
      <c r="EP258">
        <v>255</v>
      </c>
      <c r="EQ258" t="s">
        <v>718</v>
      </c>
      <c r="ER258" t="s">
        <v>4</v>
      </c>
      <c r="ES258" t="s">
        <v>1145</v>
      </c>
      <c r="ET258">
        <v>15</v>
      </c>
      <c r="EU258">
        <v>180</v>
      </c>
      <c r="EV258">
        <v>45</v>
      </c>
      <c r="EW258" s="16">
        <v>44074</v>
      </c>
      <c r="EX258" s="16">
        <v>44074</v>
      </c>
      <c r="EY258">
        <f t="shared" si="28"/>
        <v>1</v>
      </c>
    </row>
    <row r="259" spans="24:155" x14ac:dyDescent="0.3">
      <c r="X259" s="11" t="s">
        <v>430</v>
      </c>
      <c r="Y259">
        <v>68</v>
      </c>
      <c r="Z259">
        <v>816</v>
      </c>
      <c r="AA259">
        <v>1</v>
      </c>
      <c r="AB259">
        <v>97</v>
      </c>
      <c r="AC259" s="16">
        <v>44061</v>
      </c>
      <c r="AD259" s="16">
        <v>44061</v>
      </c>
      <c r="AE259" t="str">
        <f t="shared" ref="AE259:AE322" si="32">IF(AB259&lt;=10,"Top Buyer",IF(AB259&lt;=21,"2nd Top Buyer","Average Buyer"))</f>
        <v>Average Buyer</v>
      </c>
      <c r="AF259" t="str">
        <f t="shared" ref="AF259:AF322" si="33">(IF(AC259=AD259,$AL$9,$AL$10))</f>
        <v>One-Time Buyer</v>
      </c>
      <c r="AG259" t="str">
        <f t="shared" si="30"/>
        <v>Female</v>
      </c>
      <c r="AH259" t="str">
        <f t="shared" si="31"/>
        <v>Troy</v>
      </c>
      <c r="AW259" t="s">
        <v>718</v>
      </c>
      <c r="AX259" t="s">
        <v>1145</v>
      </c>
      <c r="AY259" t="s">
        <v>4</v>
      </c>
      <c r="AZ259" t="str">
        <f t="shared" si="29"/>
        <v>MaleGender</v>
      </c>
      <c r="CJ259" t="s">
        <v>872</v>
      </c>
      <c r="CN259">
        <v>88065566122</v>
      </c>
      <c r="ED259" s="37"/>
      <c r="EP259">
        <v>256</v>
      </c>
      <c r="EQ259" t="s">
        <v>109</v>
      </c>
      <c r="ER259" t="s">
        <v>16</v>
      </c>
      <c r="ES259" t="s">
        <v>1145</v>
      </c>
      <c r="ET259">
        <v>77</v>
      </c>
      <c r="EU259">
        <v>1232</v>
      </c>
      <c r="EV259">
        <v>231</v>
      </c>
      <c r="EW259" s="16">
        <v>44052</v>
      </c>
      <c r="EX259" s="16">
        <v>44052</v>
      </c>
      <c r="EY259">
        <f t="shared" si="28"/>
        <v>1</v>
      </c>
    </row>
    <row r="260" spans="24:155" x14ac:dyDescent="0.3">
      <c r="X260" s="11" t="s">
        <v>243</v>
      </c>
      <c r="Y260">
        <v>89</v>
      </c>
      <c r="Z260">
        <v>801</v>
      </c>
      <c r="AA260">
        <v>1</v>
      </c>
      <c r="AB260">
        <v>98</v>
      </c>
      <c r="AC260" s="16">
        <v>44083</v>
      </c>
      <c r="AD260" s="16">
        <v>44083</v>
      </c>
      <c r="AE260" t="str">
        <f t="shared" si="32"/>
        <v>Average Buyer</v>
      </c>
      <c r="AF260" t="str">
        <f t="shared" si="33"/>
        <v>One-Time Buyer</v>
      </c>
      <c r="AG260" t="str">
        <f t="shared" si="30"/>
        <v>Male</v>
      </c>
      <c r="AH260" t="str">
        <f t="shared" si="31"/>
        <v>Kingston</v>
      </c>
      <c r="AW260" t="s">
        <v>109</v>
      </c>
      <c r="AX260" t="s">
        <v>1145</v>
      </c>
      <c r="AY260" t="s">
        <v>16</v>
      </c>
      <c r="AZ260" t="str">
        <f t="shared" si="29"/>
        <v>MaleGender</v>
      </c>
      <c r="CJ260" t="s">
        <v>576</v>
      </c>
      <c r="CN260">
        <v>88065566123</v>
      </c>
      <c r="ED260" s="37"/>
      <c r="EP260">
        <v>257</v>
      </c>
      <c r="EQ260" t="s">
        <v>64</v>
      </c>
      <c r="ER260" t="s">
        <v>16</v>
      </c>
      <c r="ES260" t="s">
        <v>1145</v>
      </c>
      <c r="ET260">
        <v>89</v>
      </c>
      <c r="EU260">
        <v>890</v>
      </c>
      <c r="EV260">
        <v>267</v>
      </c>
      <c r="EW260" s="16">
        <v>44052</v>
      </c>
      <c r="EX260" s="16">
        <v>44052</v>
      </c>
      <c r="EY260">
        <f t="shared" ref="EY260:EY323" si="34">COUNTIF(DatasourceNameRange,EQ260)</f>
        <v>1</v>
      </c>
    </row>
    <row r="261" spans="24:155" x14ac:dyDescent="0.3">
      <c r="X261" s="11" t="s">
        <v>410</v>
      </c>
      <c r="Y261">
        <v>89</v>
      </c>
      <c r="Z261">
        <v>801</v>
      </c>
      <c r="AA261">
        <v>1</v>
      </c>
      <c r="AB261">
        <v>98</v>
      </c>
      <c r="AC261" s="16">
        <v>44072</v>
      </c>
      <c r="AD261" s="16">
        <v>44072</v>
      </c>
      <c r="AE261" t="str">
        <f t="shared" si="32"/>
        <v>Average Buyer</v>
      </c>
      <c r="AF261" t="str">
        <f t="shared" si="33"/>
        <v>One-Time Buyer</v>
      </c>
      <c r="AG261" t="str">
        <f t="shared" si="30"/>
        <v>Female</v>
      </c>
      <c r="AH261" t="str">
        <f t="shared" si="31"/>
        <v>Johnstown</v>
      </c>
      <c r="AW261" t="s">
        <v>64</v>
      </c>
      <c r="AX261" t="s">
        <v>1145</v>
      </c>
      <c r="AY261" t="s">
        <v>16</v>
      </c>
      <c r="AZ261" t="str">
        <f t="shared" si="29"/>
        <v>MaleGender</v>
      </c>
      <c r="CJ261" t="s">
        <v>557</v>
      </c>
      <c r="CN261">
        <v>88065566124</v>
      </c>
      <c r="ED261" s="37"/>
      <c r="EP261">
        <v>258</v>
      </c>
      <c r="EQ261" t="s">
        <v>744</v>
      </c>
      <c r="ER261" t="s">
        <v>84</v>
      </c>
      <c r="ES261" t="s">
        <v>1145</v>
      </c>
      <c r="ET261">
        <v>6</v>
      </c>
      <c r="EU261">
        <v>90</v>
      </c>
      <c r="EV261">
        <v>18</v>
      </c>
      <c r="EW261" s="16">
        <v>44103</v>
      </c>
      <c r="EX261" s="16">
        <v>44103</v>
      </c>
      <c r="EY261">
        <f t="shared" si="34"/>
        <v>1</v>
      </c>
    </row>
    <row r="262" spans="24:155" x14ac:dyDescent="0.3">
      <c r="X262" s="11" t="s">
        <v>210</v>
      </c>
      <c r="Y262">
        <v>15</v>
      </c>
      <c r="Z262">
        <v>780</v>
      </c>
      <c r="AA262">
        <v>1</v>
      </c>
      <c r="AB262">
        <v>99</v>
      </c>
      <c r="AC262" s="16">
        <v>44047</v>
      </c>
      <c r="AD262" s="16">
        <v>44047</v>
      </c>
      <c r="AE262" t="str">
        <f t="shared" si="32"/>
        <v>Average Buyer</v>
      </c>
      <c r="AF262" t="str">
        <f t="shared" si="33"/>
        <v>One-Time Buyer</v>
      </c>
      <c r="AG262" t="str">
        <f t="shared" si="30"/>
        <v>Male</v>
      </c>
      <c r="AH262" t="str">
        <f t="shared" si="31"/>
        <v>Sherrill</v>
      </c>
      <c r="AW262" t="s">
        <v>744</v>
      </c>
      <c r="AX262" t="s">
        <v>1145</v>
      </c>
      <c r="AY262" t="s">
        <v>84</v>
      </c>
      <c r="AZ262" t="str">
        <f t="shared" ref="AZ262:AZ325" si="35">IF(AX262=$AS$11,"FemaleGender","MaleGender")</f>
        <v>MaleGender</v>
      </c>
      <c r="CJ262" t="s">
        <v>467</v>
      </c>
      <c r="CN262">
        <v>88065566125</v>
      </c>
      <c r="ED262" s="37"/>
      <c r="EP262">
        <v>259</v>
      </c>
      <c r="EQ262" t="s">
        <v>1123</v>
      </c>
      <c r="ER262" t="s">
        <v>61</v>
      </c>
      <c r="ES262" t="s">
        <v>1146</v>
      </c>
      <c r="ET262">
        <v>10</v>
      </c>
      <c r="EU262">
        <v>50</v>
      </c>
      <c r="EV262">
        <v>30</v>
      </c>
      <c r="EW262" s="16">
        <v>44072</v>
      </c>
      <c r="EX262" s="16">
        <v>44072</v>
      </c>
      <c r="EY262">
        <f t="shared" si="34"/>
        <v>1</v>
      </c>
    </row>
    <row r="263" spans="24:155" x14ac:dyDescent="0.3">
      <c r="X263" s="11" t="s">
        <v>340</v>
      </c>
      <c r="Y263">
        <v>78</v>
      </c>
      <c r="Z263">
        <v>780</v>
      </c>
      <c r="AA263">
        <v>2</v>
      </c>
      <c r="AB263">
        <v>99</v>
      </c>
      <c r="AC263" s="16">
        <v>44074</v>
      </c>
      <c r="AD263" s="16">
        <v>44074</v>
      </c>
      <c r="AE263" t="str">
        <f t="shared" si="32"/>
        <v>Average Buyer</v>
      </c>
      <c r="AF263" t="str">
        <f t="shared" si="33"/>
        <v>One-Time Buyer</v>
      </c>
      <c r="AG263" t="str">
        <f t="shared" si="30"/>
        <v>Female</v>
      </c>
      <c r="AH263" t="str">
        <f t="shared" si="31"/>
        <v>Rome</v>
      </c>
      <c r="AW263" t="s">
        <v>1123</v>
      </c>
      <c r="AX263" t="s">
        <v>1146</v>
      </c>
      <c r="AY263" t="s">
        <v>61</v>
      </c>
      <c r="AZ263" t="str">
        <f t="shared" si="35"/>
        <v>FemaleGender</v>
      </c>
      <c r="CJ263" t="s">
        <v>244</v>
      </c>
      <c r="CN263">
        <v>88065566126</v>
      </c>
      <c r="ED263" s="37"/>
      <c r="EP263">
        <v>260</v>
      </c>
      <c r="EQ263" t="s">
        <v>431</v>
      </c>
      <c r="ER263" t="s">
        <v>92</v>
      </c>
      <c r="ES263" t="s">
        <v>1146</v>
      </c>
      <c r="ET263">
        <v>15</v>
      </c>
      <c r="EU263">
        <v>240</v>
      </c>
      <c r="EV263">
        <v>45</v>
      </c>
      <c r="EW263" s="16">
        <v>44062</v>
      </c>
      <c r="EX263" s="16">
        <v>44062</v>
      </c>
      <c r="EY263">
        <f t="shared" si="34"/>
        <v>1</v>
      </c>
    </row>
    <row r="264" spans="24:155" x14ac:dyDescent="0.3">
      <c r="X264" s="11" t="s">
        <v>576</v>
      </c>
      <c r="Y264">
        <v>60</v>
      </c>
      <c r="Z264">
        <v>780</v>
      </c>
      <c r="AA264">
        <v>1</v>
      </c>
      <c r="AB264">
        <v>99</v>
      </c>
      <c r="AC264" s="16">
        <v>44104</v>
      </c>
      <c r="AD264" s="16">
        <v>44104</v>
      </c>
      <c r="AE264" t="str">
        <f t="shared" si="32"/>
        <v>Average Buyer</v>
      </c>
      <c r="AF264" t="str">
        <f t="shared" si="33"/>
        <v>One-Time Buyer</v>
      </c>
      <c r="AG264" t="str">
        <f t="shared" si="30"/>
        <v>Female</v>
      </c>
      <c r="AH264" t="str">
        <f t="shared" si="31"/>
        <v xml:space="preserve">Hornell </v>
      </c>
      <c r="AW264" t="s">
        <v>431</v>
      </c>
      <c r="AX264" t="s">
        <v>1146</v>
      </c>
      <c r="AY264" t="s">
        <v>92</v>
      </c>
      <c r="AZ264" t="str">
        <f t="shared" si="35"/>
        <v>FemaleGender</v>
      </c>
      <c r="CJ264" t="s">
        <v>818</v>
      </c>
      <c r="CN264">
        <v>88065566127</v>
      </c>
      <c r="ED264" s="37"/>
      <c r="EP264">
        <v>261</v>
      </c>
      <c r="EQ264" t="s">
        <v>306</v>
      </c>
      <c r="ER264" t="s">
        <v>96</v>
      </c>
      <c r="ES264" t="s">
        <v>1146</v>
      </c>
      <c r="ET264">
        <v>89</v>
      </c>
      <c r="EU264">
        <v>534</v>
      </c>
      <c r="EV264">
        <v>267</v>
      </c>
      <c r="EW264" s="16">
        <v>44071</v>
      </c>
      <c r="EX264" s="16">
        <v>44071</v>
      </c>
      <c r="EY264">
        <f t="shared" si="34"/>
        <v>1</v>
      </c>
    </row>
    <row r="265" spans="24:155" x14ac:dyDescent="0.3">
      <c r="X265" s="11" t="s">
        <v>555</v>
      </c>
      <c r="Y265">
        <v>77</v>
      </c>
      <c r="Z265">
        <v>770</v>
      </c>
      <c r="AA265">
        <v>1</v>
      </c>
      <c r="AB265">
        <v>100</v>
      </c>
      <c r="AC265" s="16">
        <v>44083</v>
      </c>
      <c r="AD265" s="16">
        <v>44083</v>
      </c>
      <c r="AE265" t="str">
        <f t="shared" si="32"/>
        <v>Average Buyer</v>
      </c>
      <c r="AF265" t="str">
        <f t="shared" si="33"/>
        <v>One-Time Buyer</v>
      </c>
      <c r="AG265" t="str">
        <f t="shared" si="30"/>
        <v>Female</v>
      </c>
      <c r="AH265" t="str">
        <f t="shared" si="31"/>
        <v>Long Beach</v>
      </c>
      <c r="AW265" t="s">
        <v>306</v>
      </c>
      <c r="AX265" t="s">
        <v>1146</v>
      </c>
      <c r="AY265" t="s">
        <v>96</v>
      </c>
      <c r="AZ265" t="str">
        <f t="shared" si="35"/>
        <v>FemaleGender</v>
      </c>
      <c r="CJ265" t="s">
        <v>649</v>
      </c>
      <c r="CN265">
        <v>88065566128</v>
      </c>
      <c r="ED265" s="37"/>
      <c r="EP265">
        <v>262</v>
      </c>
      <c r="EQ265" t="s">
        <v>1064</v>
      </c>
      <c r="ER265" t="s">
        <v>12</v>
      </c>
      <c r="ES265" t="s">
        <v>1145</v>
      </c>
      <c r="ET265">
        <v>12</v>
      </c>
      <c r="EU265">
        <v>200</v>
      </c>
      <c r="EV265">
        <v>36</v>
      </c>
      <c r="EW265" s="16">
        <v>44061</v>
      </c>
      <c r="EX265" s="16">
        <v>44067</v>
      </c>
      <c r="EY265">
        <f t="shared" si="34"/>
        <v>2</v>
      </c>
    </row>
    <row r="266" spans="24:155" x14ac:dyDescent="0.3">
      <c r="X266" s="11" t="s">
        <v>591</v>
      </c>
      <c r="Y266">
        <v>77</v>
      </c>
      <c r="Z266">
        <v>770</v>
      </c>
      <c r="AA266">
        <v>1</v>
      </c>
      <c r="AB266">
        <v>100</v>
      </c>
      <c r="AC266" s="16">
        <v>44055</v>
      </c>
      <c r="AD266" s="16">
        <v>44055</v>
      </c>
      <c r="AE266" t="str">
        <f t="shared" si="32"/>
        <v>Average Buyer</v>
      </c>
      <c r="AF266" t="str">
        <f t="shared" si="33"/>
        <v>One-Time Buyer</v>
      </c>
      <c r="AG266" t="str">
        <f t="shared" si="30"/>
        <v>Female</v>
      </c>
      <c r="AH266" t="str">
        <f t="shared" si="31"/>
        <v>Beacon</v>
      </c>
      <c r="AW266" t="s">
        <v>1064</v>
      </c>
      <c r="AX266" t="s">
        <v>1145</v>
      </c>
      <c r="AY266" t="s">
        <v>12</v>
      </c>
      <c r="AZ266" t="str">
        <f t="shared" si="35"/>
        <v>MaleGender</v>
      </c>
      <c r="CJ266" t="s">
        <v>369</v>
      </c>
      <c r="CN266">
        <v>88065566129</v>
      </c>
      <c r="ED266" s="37"/>
      <c r="EP266">
        <v>263</v>
      </c>
      <c r="EQ266" t="s">
        <v>560</v>
      </c>
      <c r="ER266" t="s">
        <v>17</v>
      </c>
      <c r="ES266" t="s">
        <v>1145</v>
      </c>
      <c r="ET266">
        <v>77</v>
      </c>
      <c r="EU266">
        <v>1386</v>
      </c>
      <c r="EV266">
        <v>231</v>
      </c>
      <c r="EW266" s="16">
        <v>44088</v>
      </c>
      <c r="EX266" s="16">
        <v>44088</v>
      </c>
      <c r="EY266">
        <f t="shared" si="34"/>
        <v>1</v>
      </c>
    </row>
    <row r="267" spans="24:155" x14ac:dyDescent="0.3">
      <c r="X267" s="11" t="s">
        <v>280</v>
      </c>
      <c r="Y267">
        <v>77</v>
      </c>
      <c r="Z267">
        <v>770</v>
      </c>
      <c r="AA267">
        <v>1</v>
      </c>
      <c r="AB267">
        <v>100</v>
      </c>
      <c r="AC267" s="16">
        <v>44045</v>
      </c>
      <c r="AD267" s="16">
        <v>44045</v>
      </c>
      <c r="AE267" t="str">
        <f t="shared" si="32"/>
        <v>Average Buyer</v>
      </c>
      <c r="AF267" t="str">
        <f t="shared" si="33"/>
        <v>One-Time Buyer</v>
      </c>
      <c r="AG267" t="str">
        <f t="shared" si="30"/>
        <v>Female</v>
      </c>
      <c r="AH267" t="str">
        <f t="shared" si="31"/>
        <v>Glen Cove</v>
      </c>
      <c r="AW267" t="s">
        <v>560</v>
      </c>
      <c r="AX267" t="s">
        <v>1145</v>
      </c>
      <c r="AY267" t="s">
        <v>17</v>
      </c>
      <c r="AZ267" t="str">
        <f t="shared" si="35"/>
        <v>MaleGender</v>
      </c>
      <c r="CJ267" t="s">
        <v>657</v>
      </c>
      <c r="CN267">
        <v>88065566130</v>
      </c>
      <c r="ED267" s="37"/>
      <c r="EP267">
        <v>264</v>
      </c>
      <c r="EQ267" t="s">
        <v>450</v>
      </c>
      <c r="ER267" t="s">
        <v>11</v>
      </c>
      <c r="ES267" t="s">
        <v>1146</v>
      </c>
      <c r="ET267">
        <v>47</v>
      </c>
      <c r="EU267">
        <v>611</v>
      </c>
      <c r="EV267">
        <v>141</v>
      </c>
      <c r="EW267" s="16">
        <v>44082</v>
      </c>
      <c r="EX267" s="16">
        <v>44082</v>
      </c>
      <c r="EY267">
        <f t="shared" si="34"/>
        <v>1</v>
      </c>
    </row>
    <row r="268" spans="24:155" x14ac:dyDescent="0.3">
      <c r="X268" s="11" t="s">
        <v>127</v>
      </c>
      <c r="Y268">
        <v>77</v>
      </c>
      <c r="Z268">
        <v>770</v>
      </c>
      <c r="AA268">
        <v>1</v>
      </c>
      <c r="AB268">
        <v>100</v>
      </c>
      <c r="AC268" s="16">
        <v>44067</v>
      </c>
      <c r="AD268" s="16">
        <v>44067</v>
      </c>
      <c r="AE268" t="str">
        <f t="shared" si="32"/>
        <v>Average Buyer</v>
      </c>
      <c r="AF268" t="str">
        <f t="shared" si="33"/>
        <v>One-Time Buyer</v>
      </c>
      <c r="AG268" t="str">
        <f t="shared" si="30"/>
        <v>Male</v>
      </c>
      <c r="AH268" t="str">
        <f t="shared" si="31"/>
        <v>Syracuse</v>
      </c>
      <c r="AW268" t="s">
        <v>450</v>
      </c>
      <c r="AX268" t="s">
        <v>1146</v>
      </c>
      <c r="AY268" t="s">
        <v>11</v>
      </c>
      <c r="AZ268" t="str">
        <f t="shared" si="35"/>
        <v>FemaleGender</v>
      </c>
      <c r="CJ268" t="s">
        <v>374</v>
      </c>
      <c r="CN268">
        <v>88065566131</v>
      </c>
      <c r="ED268" s="37"/>
      <c r="EP268">
        <v>265</v>
      </c>
      <c r="EQ268" t="s">
        <v>878</v>
      </c>
      <c r="ER268" t="s">
        <v>16</v>
      </c>
      <c r="ES268" t="s">
        <v>1146</v>
      </c>
      <c r="ET268">
        <v>3</v>
      </c>
      <c r="EU268">
        <v>39</v>
      </c>
      <c r="EV268">
        <v>9</v>
      </c>
      <c r="EW268" s="16">
        <v>44103</v>
      </c>
      <c r="EX268" s="16">
        <v>44103</v>
      </c>
      <c r="EY268">
        <f t="shared" si="34"/>
        <v>1</v>
      </c>
    </row>
    <row r="269" spans="24:155" x14ac:dyDescent="0.3">
      <c r="X269" s="11" t="s">
        <v>307</v>
      </c>
      <c r="Y269">
        <v>77</v>
      </c>
      <c r="Z269">
        <v>770</v>
      </c>
      <c r="AA269">
        <v>1</v>
      </c>
      <c r="AB269">
        <v>100</v>
      </c>
      <c r="AC269" s="16">
        <v>44072</v>
      </c>
      <c r="AD269" s="16">
        <v>44072</v>
      </c>
      <c r="AE269" t="str">
        <f t="shared" si="32"/>
        <v>Average Buyer</v>
      </c>
      <c r="AF269" t="str">
        <f t="shared" si="33"/>
        <v>One-Time Buyer</v>
      </c>
      <c r="AG269" t="str">
        <f t="shared" si="30"/>
        <v>Male</v>
      </c>
      <c r="AH269" t="str">
        <f t="shared" si="31"/>
        <v>New York</v>
      </c>
      <c r="AW269" t="s">
        <v>878</v>
      </c>
      <c r="AX269" t="s">
        <v>1146</v>
      </c>
      <c r="AY269" t="s">
        <v>16</v>
      </c>
      <c r="AZ269" t="str">
        <f t="shared" si="35"/>
        <v>FemaleGender</v>
      </c>
      <c r="CJ269" t="s">
        <v>350</v>
      </c>
      <c r="CN269">
        <v>88065566132</v>
      </c>
      <c r="ED269" s="37"/>
      <c r="EP269">
        <v>266</v>
      </c>
      <c r="EQ269" t="s">
        <v>1119</v>
      </c>
      <c r="ER269" t="s">
        <v>14</v>
      </c>
      <c r="ES269" t="s">
        <v>1145</v>
      </c>
      <c r="ET269">
        <v>2</v>
      </c>
      <c r="EU269">
        <v>18</v>
      </c>
      <c r="EV269">
        <v>6</v>
      </c>
      <c r="EW269" s="16">
        <v>44065</v>
      </c>
      <c r="EX269" s="16">
        <v>44065</v>
      </c>
      <c r="EY269">
        <f t="shared" si="34"/>
        <v>1</v>
      </c>
    </row>
    <row r="270" spans="24:155" x14ac:dyDescent="0.3">
      <c r="X270" s="11" t="s">
        <v>115</v>
      </c>
      <c r="Y270">
        <v>11</v>
      </c>
      <c r="Z270">
        <v>770</v>
      </c>
      <c r="AA270">
        <v>1</v>
      </c>
      <c r="AB270">
        <v>100</v>
      </c>
      <c r="AC270" s="16">
        <v>44055</v>
      </c>
      <c r="AD270" s="16">
        <v>44055</v>
      </c>
      <c r="AE270" t="str">
        <f t="shared" si="32"/>
        <v>Average Buyer</v>
      </c>
      <c r="AF270" t="str">
        <f t="shared" si="33"/>
        <v>One-Time Buyer</v>
      </c>
      <c r="AG270" t="str">
        <f t="shared" si="30"/>
        <v>Male</v>
      </c>
      <c r="AH270" t="str">
        <f t="shared" si="31"/>
        <v>Hudson</v>
      </c>
      <c r="AW270" t="s">
        <v>1119</v>
      </c>
      <c r="AX270" t="s">
        <v>1145</v>
      </c>
      <c r="AY270" t="s">
        <v>14</v>
      </c>
      <c r="AZ270" t="str">
        <f t="shared" si="35"/>
        <v>MaleGender</v>
      </c>
      <c r="CJ270" t="s">
        <v>465</v>
      </c>
      <c r="CN270">
        <v>88065566133</v>
      </c>
      <c r="ED270" s="37"/>
      <c r="EP270">
        <v>267</v>
      </c>
      <c r="EQ270" t="s">
        <v>171</v>
      </c>
      <c r="ER270" t="s">
        <v>76</v>
      </c>
      <c r="ES270" t="s">
        <v>1145</v>
      </c>
      <c r="ET270">
        <v>89</v>
      </c>
      <c r="EU270">
        <v>445</v>
      </c>
      <c r="EV270">
        <v>267</v>
      </c>
      <c r="EW270" s="16">
        <v>44103</v>
      </c>
      <c r="EX270" s="16">
        <v>44103</v>
      </c>
      <c r="EY270">
        <f t="shared" si="34"/>
        <v>1</v>
      </c>
    </row>
    <row r="271" spans="24:155" x14ac:dyDescent="0.3">
      <c r="X271" s="11" t="s">
        <v>489</v>
      </c>
      <c r="Y271">
        <v>11</v>
      </c>
      <c r="Z271">
        <v>770</v>
      </c>
      <c r="AA271">
        <v>1</v>
      </c>
      <c r="AB271">
        <v>100</v>
      </c>
      <c r="AC271" s="16">
        <v>44048</v>
      </c>
      <c r="AD271" s="16">
        <v>44048</v>
      </c>
      <c r="AE271" t="str">
        <f t="shared" si="32"/>
        <v>Average Buyer</v>
      </c>
      <c r="AF271" t="str">
        <f t="shared" si="33"/>
        <v>One-Time Buyer</v>
      </c>
      <c r="AG271" t="str">
        <f t="shared" si="30"/>
        <v>Female</v>
      </c>
      <c r="AH271" t="str">
        <f t="shared" si="31"/>
        <v>Elmira</v>
      </c>
      <c r="AW271" t="s">
        <v>171</v>
      </c>
      <c r="AX271" t="s">
        <v>1145</v>
      </c>
      <c r="AY271" t="s">
        <v>76</v>
      </c>
      <c r="AZ271" t="str">
        <f t="shared" si="35"/>
        <v>MaleGender</v>
      </c>
      <c r="CJ271" t="s">
        <v>469</v>
      </c>
      <c r="CN271">
        <v>88065566134</v>
      </c>
      <c r="ED271" s="37"/>
      <c r="EP271">
        <v>268</v>
      </c>
      <c r="EQ271" t="s">
        <v>484</v>
      </c>
      <c r="ER271" t="s">
        <v>3</v>
      </c>
      <c r="ES271" t="s">
        <v>1145</v>
      </c>
      <c r="ET271">
        <v>68</v>
      </c>
      <c r="EU271">
        <v>1360</v>
      </c>
      <c r="EV271">
        <v>204</v>
      </c>
      <c r="EW271" s="16">
        <v>44104</v>
      </c>
      <c r="EX271" s="16">
        <v>44104</v>
      </c>
      <c r="EY271">
        <f t="shared" si="34"/>
        <v>1</v>
      </c>
    </row>
    <row r="272" spans="24:155" x14ac:dyDescent="0.3">
      <c r="X272" s="11" t="s">
        <v>99</v>
      </c>
      <c r="Y272">
        <v>77</v>
      </c>
      <c r="Z272">
        <v>770</v>
      </c>
      <c r="AA272">
        <v>1</v>
      </c>
      <c r="AB272">
        <v>100</v>
      </c>
      <c r="AC272" s="16">
        <v>44071</v>
      </c>
      <c r="AD272" s="16">
        <v>44071</v>
      </c>
      <c r="AE272" t="str">
        <f t="shared" si="32"/>
        <v>Average Buyer</v>
      </c>
      <c r="AF272" t="str">
        <f t="shared" si="33"/>
        <v>One-Time Buyer</v>
      </c>
      <c r="AG272" t="str">
        <f t="shared" si="30"/>
        <v>Male</v>
      </c>
      <c r="AH272" t="str">
        <f t="shared" si="31"/>
        <v>Brookhaven</v>
      </c>
      <c r="AW272" t="s">
        <v>484</v>
      </c>
      <c r="AX272" t="s">
        <v>1145</v>
      </c>
      <c r="AY272" t="s">
        <v>3</v>
      </c>
      <c r="AZ272" t="str">
        <f t="shared" si="35"/>
        <v>MaleGender</v>
      </c>
      <c r="CJ272" t="s">
        <v>480</v>
      </c>
      <c r="CN272">
        <v>88065566135</v>
      </c>
      <c r="ED272" s="37"/>
      <c r="EP272">
        <v>269</v>
      </c>
      <c r="EQ272" t="s">
        <v>1084</v>
      </c>
      <c r="ER272" t="s">
        <v>14</v>
      </c>
      <c r="ES272" t="s">
        <v>1145</v>
      </c>
      <c r="ET272">
        <v>18</v>
      </c>
      <c r="EU272">
        <v>229</v>
      </c>
      <c r="EV272">
        <v>54</v>
      </c>
      <c r="EW272" s="16">
        <v>44044</v>
      </c>
      <c r="EX272" s="16">
        <v>44097</v>
      </c>
      <c r="EY272">
        <f t="shared" si="34"/>
        <v>4</v>
      </c>
    </row>
    <row r="273" spans="24:155" x14ac:dyDescent="0.3">
      <c r="X273" s="11" t="s">
        <v>295</v>
      </c>
      <c r="Y273">
        <v>11</v>
      </c>
      <c r="Z273">
        <v>770</v>
      </c>
      <c r="AA273">
        <v>1</v>
      </c>
      <c r="AB273">
        <v>100</v>
      </c>
      <c r="AC273" s="16">
        <v>44061</v>
      </c>
      <c r="AD273" s="16">
        <v>44061</v>
      </c>
      <c r="AE273" t="str">
        <f t="shared" si="32"/>
        <v>Average Buyer</v>
      </c>
      <c r="AF273" t="str">
        <f t="shared" si="33"/>
        <v>One-Time Buyer</v>
      </c>
      <c r="AG273" t="str">
        <f t="shared" si="30"/>
        <v>Female</v>
      </c>
      <c r="AH273" t="str">
        <f t="shared" si="31"/>
        <v>Syracuse</v>
      </c>
      <c r="AW273" t="s">
        <v>1084</v>
      </c>
      <c r="AX273" t="s">
        <v>1145</v>
      </c>
      <c r="AY273" t="s">
        <v>14</v>
      </c>
      <c r="AZ273" t="str">
        <f t="shared" si="35"/>
        <v>MaleGender</v>
      </c>
      <c r="CJ273" t="s">
        <v>549</v>
      </c>
      <c r="CN273">
        <v>88065566136</v>
      </c>
      <c r="ED273" s="37"/>
      <c r="EP273">
        <v>270</v>
      </c>
      <c r="EQ273" t="s">
        <v>715</v>
      </c>
      <c r="ER273" t="s">
        <v>1</v>
      </c>
      <c r="ES273" t="s">
        <v>1146</v>
      </c>
      <c r="ET273">
        <v>5</v>
      </c>
      <c r="EU273">
        <v>75</v>
      </c>
      <c r="EV273">
        <v>15</v>
      </c>
      <c r="EW273" s="16">
        <v>44071</v>
      </c>
      <c r="EX273" s="16">
        <v>44071</v>
      </c>
      <c r="EY273">
        <f t="shared" si="34"/>
        <v>1</v>
      </c>
    </row>
    <row r="274" spans="24:155" x14ac:dyDescent="0.3">
      <c r="X274" s="11" t="s">
        <v>342</v>
      </c>
      <c r="Y274">
        <v>51</v>
      </c>
      <c r="Z274">
        <v>765</v>
      </c>
      <c r="AA274">
        <v>2</v>
      </c>
      <c r="AB274">
        <v>101</v>
      </c>
      <c r="AC274" s="16">
        <v>44076</v>
      </c>
      <c r="AD274" s="16">
        <v>44076</v>
      </c>
      <c r="AE274" t="str">
        <f t="shared" si="32"/>
        <v>Average Buyer</v>
      </c>
      <c r="AF274" t="str">
        <f t="shared" si="33"/>
        <v>One-Time Buyer</v>
      </c>
      <c r="AG274" t="str">
        <f t="shared" si="30"/>
        <v>Female</v>
      </c>
      <c r="AH274" t="str">
        <f t="shared" si="31"/>
        <v>Salamanca</v>
      </c>
      <c r="AW274" t="s">
        <v>715</v>
      </c>
      <c r="AX274" t="s">
        <v>1146</v>
      </c>
      <c r="AY274" t="s">
        <v>1</v>
      </c>
      <c r="AZ274" t="str">
        <f t="shared" si="35"/>
        <v>FemaleGender</v>
      </c>
      <c r="CJ274" t="s">
        <v>578</v>
      </c>
      <c r="CN274">
        <v>88065566137</v>
      </c>
      <c r="ED274" s="37"/>
      <c r="EP274">
        <v>271</v>
      </c>
      <c r="EQ274" t="s">
        <v>282</v>
      </c>
      <c r="ER274" t="s">
        <v>11</v>
      </c>
      <c r="ES274" t="s">
        <v>1145</v>
      </c>
      <c r="ET274">
        <v>15</v>
      </c>
      <c r="EU274">
        <v>225</v>
      </c>
      <c r="EV274">
        <v>45</v>
      </c>
      <c r="EW274" s="16">
        <v>44047</v>
      </c>
      <c r="EX274" s="16">
        <v>44047</v>
      </c>
      <c r="EY274">
        <f t="shared" si="34"/>
        <v>1</v>
      </c>
    </row>
    <row r="275" spans="24:155" x14ac:dyDescent="0.3">
      <c r="X275" s="11" t="s">
        <v>193</v>
      </c>
      <c r="Y275">
        <v>47</v>
      </c>
      <c r="Z275">
        <v>752</v>
      </c>
      <c r="AA275">
        <v>1</v>
      </c>
      <c r="AB275">
        <v>102</v>
      </c>
      <c r="AC275" s="16">
        <v>44061</v>
      </c>
      <c r="AD275" s="16">
        <v>44061</v>
      </c>
      <c r="AE275" t="str">
        <f t="shared" si="32"/>
        <v>Average Buyer</v>
      </c>
      <c r="AF275" t="str">
        <f t="shared" si="33"/>
        <v>One-Time Buyer</v>
      </c>
      <c r="AG275" t="str">
        <f t="shared" si="30"/>
        <v>Female</v>
      </c>
      <c r="AH275" t="str">
        <f t="shared" si="31"/>
        <v>New York</v>
      </c>
      <c r="AW275" t="s">
        <v>282</v>
      </c>
      <c r="AX275" t="s">
        <v>1145</v>
      </c>
      <c r="AY275" t="s">
        <v>11</v>
      </c>
      <c r="AZ275" t="str">
        <f t="shared" si="35"/>
        <v>MaleGender</v>
      </c>
      <c r="CJ275" t="s">
        <v>164</v>
      </c>
      <c r="CN275">
        <v>88065566138</v>
      </c>
      <c r="ED275" s="37"/>
      <c r="EP275">
        <v>272</v>
      </c>
      <c r="EQ275" t="s">
        <v>681</v>
      </c>
      <c r="ER275" t="s">
        <v>9</v>
      </c>
      <c r="ES275" t="s">
        <v>1146</v>
      </c>
      <c r="ET275">
        <v>7</v>
      </c>
      <c r="EU275">
        <v>70</v>
      </c>
      <c r="EV275">
        <v>21</v>
      </c>
      <c r="EW275" s="16">
        <v>44068</v>
      </c>
      <c r="EX275" s="16">
        <v>44068</v>
      </c>
      <c r="EY275">
        <f t="shared" si="34"/>
        <v>1</v>
      </c>
    </row>
    <row r="276" spans="24:155" x14ac:dyDescent="0.3">
      <c r="X276" s="11" t="s">
        <v>229</v>
      </c>
      <c r="Y276">
        <v>47</v>
      </c>
      <c r="Z276">
        <v>752</v>
      </c>
      <c r="AA276">
        <v>1</v>
      </c>
      <c r="AB276">
        <v>102</v>
      </c>
      <c r="AC276" s="16">
        <v>44066</v>
      </c>
      <c r="AD276" s="16">
        <v>44066</v>
      </c>
      <c r="AE276" t="str">
        <f t="shared" si="32"/>
        <v>Average Buyer</v>
      </c>
      <c r="AF276" t="str">
        <f t="shared" si="33"/>
        <v>One-Time Buyer</v>
      </c>
      <c r="AG276" t="str">
        <f t="shared" si="30"/>
        <v>Male</v>
      </c>
      <c r="AH276" t="str">
        <f t="shared" si="31"/>
        <v>Babylon</v>
      </c>
      <c r="AW276" t="s">
        <v>681</v>
      </c>
      <c r="AX276" t="s">
        <v>1146</v>
      </c>
      <c r="AY276" t="s">
        <v>9</v>
      </c>
      <c r="AZ276" t="str">
        <f t="shared" si="35"/>
        <v>FemaleGender</v>
      </c>
      <c r="CJ276" t="s">
        <v>272</v>
      </c>
      <c r="CN276">
        <v>88065566139</v>
      </c>
      <c r="ED276" s="37"/>
      <c r="EP276">
        <v>273</v>
      </c>
      <c r="EQ276" t="s">
        <v>331</v>
      </c>
      <c r="ER276" t="s">
        <v>61</v>
      </c>
      <c r="ES276" t="s">
        <v>1146</v>
      </c>
      <c r="ET276">
        <v>75</v>
      </c>
      <c r="EU276">
        <v>1050</v>
      </c>
      <c r="EV276">
        <v>225</v>
      </c>
      <c r="EW276" s="16">
        <v>44065</v>
      </c>
      <c r="EX276" s="16">
        <v>44065</v>
      </c>
      <c r="EY276">
        <f t="shared" si="34"/>
        <v>2</v>
      </c>
    </row>
    <row r="277" spans="24:155" x14ac:dyDescent="0.3">
      <c r="X277" s="11" t="s">
        <v>256</v>
      </c>
      <c r="Y277">
        <v>47</v>
      </c>
      <c r="Z277">
        <v>752</v>
      </c>
      <c r="AA277">
        <v>1</v>
      </c>
      <c r="AB277">
        <v>102</v>
      </c>
      <c r="AC277" s="16">
        <v>44093</v>
      </c>
      <c r="AD277" s="16">
        <v>44093</v>
      </c>
      <c r="AE277" t="str">
        <f t="shared" si="32"/>
        <v>Average Buyer</v>
      </c>
      <c r="AF277" t="str">
        <f t="shared" si="33"/>
        <v>One-Time Buyer</v>
      </c>
      <c r="AG277" t="str">
        <f t="shared" si="30"/>
        <v>Female</v>
      </c>
      <c r="AH277" t="str">
        <f t="shared" si="31"/>
        <v>Rome</v>
      </c>
      <c r="AW277" t="s">
        <v>331</v>
      </c>
      <c r="AX277" t="s">
        <v>1146</v>
      </c>
      <c r="AY277" t="s">
        <v>61</v>
      </c>
      <c r="AZ277" t="str">
        <f t="shared" si="35"/>
        <v>FemaleGender</v>
      </c>
      <c r="CJ277" t="s">
        <v>150</v>
      </c>
      <c r="CN277">
        <v>88065566140</v>
      </c>
      <c r="ED277" s="37"/>
      <c r="EP277">
        <v>274</v>
      </c>
      <c r="EQ277" t="s">
        <v>356</v>
      </c>
      <c r="ER277" t="s">
        <v>2</v>
      </c>
      <c r="ES277" t="s">
        <v>1146</v>
      </c>
      <c r="ET277">
        <v>89</v>
      </c>
      <c r="EU277">
        <v>1335</v>
      </c>
      <c r="EV277">
        <v>267</v>
      </c>
      <c r="EW277" s="16">
        <v>44093</v>
      </c>
      <c r="EX277" s="16">
        <v>44093</v>
      </c>
      <c r="EY277">
        <f t="shared" si="34"/>
        <v>1</v>
      </c>
    </row>
    <row r="278" spans="24:155" x14ac:dyDescent="0.3">
      <c r="X278" s="11" t="s">
        <v>157</v>
      </c>
      <c r="Y278">
        <v>47</v>
      </c>
      <c r="Z278">
        <v>752</v>
      </c>
      <c r="AA278">
        <v>1</v>
      </c>
      <c r="AB278">
        <v>102</v>
      </c>
      <c r="AC278" s="16">
        <v>44097</v>
      </c>
      <c r="AD278" s="16">
        <v>44097</v>
      </c>
      <c r="AE278" t="str">
        <f t="shared" si="32"/>
        <v>Average Buyer</v>
      </c>
      <c r="AF278" t="str">
        <f t="shared" si="33"/>
        <v>One-Time Buyer</v>
      </c>
      <c r="AG278" t="str">
        <f t="shared" si="30"/>
        <v>Female</v>
      </c>
      <c r="AH278" t="str">
        <f t="shared" si="31"/>
        <v>Hudson</v>
      </c>
      <c r="AW278" t="s">
        <v>356</v>
      </c>
      <c r="AX278" t="s">
        <v>1146</v>
      </c>
      <c r="AY278" t="s">
        <v>2</v>
      </c>
      <c r="AZ278" t="str">
        <f t="shared" si="35"/>
        <v>FemaleGender</v>
      </c>
      <c r="CJ278" t="s">
        <v>656</v>
      </c>
      <c r="CN278">
        <v>88065566141</v>
      </c>
      <c r="ED278" s="37"/>
      <c r="EP278">
        <v>275</v>
      </c>
      <c r="EQ278" t="s">
        <v>661</v>
      </c>
      <c r="ER278" t="s">
        <v>86</v>
      </c>
      <c r="ES278" t="s">
        <v>1146</v>
      </c>
      <c r="ET278">
        <v>2</v>
      </c>
      <c r="EU278">
        <v>28</v>
      </c>
      <c r="EV278">
        <v>6</v>
      </c>
      <c r="EW278" s="16">
        <v>44094</v>
      </c>
      <c r="EX278" s="16">
        <v>44094</v>
      </c>
      <c r="EY278">
        <f t="shared" si="34"/>
        <v>1</v>
      </c>
    </row>
    <row r="279" spans="24:155" x14ac:dyDescent="0.3">
      <c r="X279" s="11" t="s">
        <v>1089</v>
      </c>
      <c r="Y279">
        <v>26</v>
      </c>
      <c r="Z279">
        <v>739</v>
      </c>
      <c r="AA279">
        <v>4</v>
      </c>
      <c r="AB279">
        <v>103</v>
      </c>
      <c r="AC279" s="16">
        <v>44052</v>
      </c>
      <c r="AD279" s="16">
        <v>44102</v>
      </c>
      <c r="AE279" t="str">
        <f t="shared" si="32"/>
        <v>Average Buyer</v>
      </c>
      <c r="AF279" t="str">
        <f t="shared" si="33"/>
        <v>Old Customer</v>
      </c>
      <c r="AG279" t="str">
        <f t="shared" si="30"/>
        <v>Female</v>
      </c>
      <c r="AH279" t="str">
        <f t="shared" si="31"/>
        <v>Mount</v>
      </c>
      <c r="AW279" t="s">
        <v>661</v>
      </c>
      <c r="AX279" t="s">
        <v>1146</v>
      </c>
      <c r="AY279" t="s">
        <v>86</v>
      </c>
      <c r="AZ279" t="str">
        <f t="shared" si="35"/>
        <v>FemaleGender</v>
      </c>
      <c r="CJ279" t="s">
        <v>882</v>
      </c>
      <c r="CN279">
        <v>88065566142</v>
      </c>
      <c r="ED279" s="37"/>
      <c r="EP279">
        <v>276</v>
      </c>
      <c r="EQ279" t="s">
        <v>512</v>
      </c>
      <c r="ER279" t="s">
        <v>86</v>
      </c>
      <c r="ES279" t="s">
        <v>1146</v>
      </c>
      <c r="ET279">
        <v>15</v>
      </c>
      <c r="EU279">
        <v>300</v>
      </c>
      <c r="EV279">
        <v>45</v>
      </c>
      <c r="EW279" s="16">
        <v>44071</v>
      </c>
      <c r="EX279" s="16">
        <v>44071</v>
      </c>
      <c r="EY279">
        <f t="shared" si="34"/>
        <v>1</v>
      </c>
    </row>
    <row r="280" spans="24:155" x14ac:dyDescent="0.3">
      <c r="X280" s="11" t="s">
        <v>224</v>
      </c>
      <c r="Y280">
        <v>60</v>
      </c>
      <c r="Z280">
        <v>720</v>
      </c>
      <c r="AA280">
        <v>1</v>
      </c>
      <c r="AB280">
        <v>104</v>
      </c>
      <c r="AC280" s="16">
        <v>44061</v>
      </c>
      <c r="AD280" s="16">
        <v>44061</v>
      </c>
      <c r="AE280" t="str">
        <f t="shared" si="32"/>
        <v>Average Buyer</v>
      </c>
      <c r="AF280" t="str">
        <f t="shared" si="33"/>
        <v>One-Time Buyer</v>
      </c>
      <c r="AG280" t="str">
        <f t="shared" si="30"/>
        <v>Male</v>
      </c>
      <c r="AH280" t="str">
        <f t="shared" si="31"/>
        <v>Hempstead</v>
      </c>
      <c r="AW280" t="s">
        <v>512</v>
      </c>
      <c r="AX280" t="s">
        <v>1146</v>
      </c>
      <c r="AY280" t="s">
        <v>86</v>
      </c>
      <c r="AZ280" t="str">
        <f t="shared" si="35"/>
        <v>FemaleGender</v>
      </c>
      <c r="CJ280" t="s">
        <v>850</v>
      </c>
      <c r="CN280">
        <v>88065566143</v>
      </c>
      <c r="ED280" s="37"/>
      <c r="EP280">
        <v>277</v>
      </c>
      <c r="EQ280" t="s">
        <v>1070</v>
      </c>
      <c r="ER280" t="s">
        <v>82</v>
      </c>
      <c r="ES280" t="s">
        <v>1146</v>
      </c>
      <c r="ET280">
        <v>17</v>
      </c>
      <c r="EU280">
        <v>390</v>
      </c>
      <c r="EV280">
        <v>51</v>
      </c>
      <c r="EW280" s="16">
        <v>44045</v>
      </c>
      <c r="EX280" s="16">
        <v>44072</v>
      </c>
      <c r="EY280">
        <f t="shared" si="34"/>
        <v>2</v>
      </c>
    </row>
    <row r="281" spans="24:155" x14ac:dyDescent="0.3">
      <c r="X281" s="11" t="s">
        <v>319</v>
      </c>
      <c r="Y281">
        <v>60</v>
      </c>
      <c r="Z281">
        <v>720</v>
      </c>
      <c r="AA281">
        <v>1</v>
      </c>
      <c r="AB281">
        <v>104</v>
      </c>
      <c r="AC281" s="16">
        <v>44053</v>
      </c>
      <c r="AD281" s="16">
        <v>44053</v>
      </c>
      <c r="AE281" t="str">
        <f t="shared" si="32"/>
        <v>Average Buyer</v>
      </c>
      <c r="AF281" t="str">
        <f t="shared" si="33"/>
        <v>One-Time Buyer</v>
      </c>
      <c r="AG281" t="str">
        <f t="shared" si="30"/>
        <v>Female</v>
      </c>
      <c r="AH281" t="str">
        <f t="shared" si="31"/>
        <v>Fulton</v>
      </c>
      <c r="AW281" t="s">
        <v>1070</v>
      </c>
      <c r="AX281" t="s">
        <v>1146</v>
      </c>
      <c r="AY281" t="s">
        <v>82</v>
      </c>
      <c r="AZ281" t="str">
        <f t="shared" si="35"/>
        <v>FemaleGender</v>
      </c>
      <c r="CJ281" t="s">
        <v>870</v>
      </c>
      <c r="CN281">
        <v>88065566144</v>
      </c>
      <c r="ED281" s="37"/>
      <c r="EP281">
        <v>278</v>
      </c>
      <c r="EQ281" t="s">
        <v>427</v>
      </c>
      <c r="ER281" t="s">
        <v>84</v>
      </c>
      <c r="ES281" t="s">
        <v>1146</v>
      </c>
      <c r="ET281">
        <v>60</v>
      </c>
      <c r="EU281">
        <v>1200</v>
      </c>
      <c r="EV281">
        <v>180</v>
      </c>
      <c r="EW281" s="16">
        <v>44058</v>
      </c>
      <c r="EX281" s="16">
        <v>44058</v>
      </c>
      <c r="EY281">
        <f t="shared" si="34"/>
        <v>1</v>
      </c>
    </row>
    <row r="282" spans="24:155" x14ac:dyDescent="0.3">
      <c r="X282" s="11" t="s">
        <v>436</v>
      </c>
      <c r="Y282">
        <v>60</v>
      </c>
      <c r="Z282">
        <v>720</v>
      </c>
      <c r="AA282">
        <v>1</v>
      </c>
      <c r="AB282">
        <v>104</v>
      </c>
      <c r="AC282" s="16">
        <v>44067</v>
      </c>
      <c r="AD282" s="16">
        <v>44067</v>
      </c>
      <c r="AE282" t="str">
        <f t="shared" si="32"/>
        <v>Average Buyer</v>
      </c>
      <c r="AF282" t="str">
        <f t="shared" si="33"/>
        <v>One-Time Buyer</v>
      </c>
      <c r="AG282" t="str">
        <f t="shared" si="30"/>
        <v>Female</v>
      </c>
      <c r="AH282" t="str">
        <f t="shared" si="31"/>
        <v>Brookhaven</v>
      </c>
      <c r="AW282" t="s">
        <v>427</v>
      </c>
      <c r="AX282" t="s">
        <v>1146</v>
      </c>
      <c r="AY282" t="s">
        <v>84</v>
      </c>
      <c r="AZ282" t="str">
        <f t="shared" si="35"/>
        <v>FemaleGender</v>
      </c>
      <c r="CJ282" t="s">
        <v>473</v>
      </c>
      <c r="CN282">
        <v>88065566178</v>
      </c>
      <c r="ED282" s="37"/>
      <c r="EP282">
        <v>279</v>
      </c>
      <c r="EQ282" t="s">
        <v>1079</v>
      </c>
      <c r="ER282" t="s">
        <v>15</v>
      </c>
      <c r="ES282" t="s">
        <v>1146</v>
      </c>
      <c r="ET282">
        <v>94</v>
      </c>
      <c r="EU282">
        <v>1296</v>
      </c>
      <c r="EV282">
        <v>282</v>
      </c>
      <c r="EW282" s="16">
        <v>44053</v>
      </c>
      <c r="EX282" s="16">
        <v>44095</v>
      </c>
      <c r="EY282">
        <f t="shared" si="34"/>
        <v>5</v>
      </c>
    </row>
    <row r="283" spans="24:155" x14ac:dyDescent="0.3">
      <c r="X283" s="11" t="s">
        <v>544</v>
      </c>
      <c r="Y283">
        <v>60</v>
      </c>
      <c r="Z283">
        <v>720</v>
      </c>
      <c r="AA283">
        <v>1</v>
      </c>
      <c r="AB283">
        <v>104</v>
      </c>
      <c r="AC283" s="16">
        <v>44072</v>
      </c>
      <c r="AD283" s="16">
        <v>44072</v>
      </c>
      <c r="AE283" t="str">
        <f t="shared" si="32"/>
        <v>Average Buyer</v>
      </c>
      <c r="AF283" t="str">
        <f t="shared" si="33"/>
        <v>One-Time Buyer</v>
      </c>
      <c r="AG283" t="str">
        <f t="shared" si="30"/>
        <v>Female</v>
      </c>
      <c r="AH283" t="str">
        <f t="shared" si="31"/>
        <v>Salamanca</v>
      </c>
      <c r="AW283" t="s">
        <v>1079</v>
      </c>
      <c r="AX283" t="s">
        <v>1146</v>
      </c>
      <c r="AY283" t="s">
        <v>15</v>
      </c>
      <c r="AZ283" t="str">
        <f t="shared" si="35"/>
        <v>FemaleGender</v>
      </c>
      <c r="CJ283" t="s">
        <v>160</v>
      </c>
      <c r="CN283">
        <v>88065566179</v>
      </c>
      <c r="ED283" s="37"/>
      <c r="EP283">
        <v>280</v>
      </c>
      <c r="EQ283" t="s">
        <v>307</v>
      </c>
      <c r="ER283" t="s">
        <v>16</v>
      </c>
      <c r="ES283" t="s">
        <v>1145</v>
      </c>
      <c r="ET283">
        <v>77</v>
      </c>
      <c r="EU283">
        <v>770</v>
      </c>
      <c r="EV283">
        <v>231</v>
      </c>
      <c r="EW283" s="16">
        <v>44072</v>
      </c>
      <c r="EX283" s="16">
        <v>44072</v>
      </c>
      <c r="EY283">
        <f t="shared" si="34"/>
        <v>1</v>
      </c>
    </row>
    <row r="284" spans="24:155" x14ac:dyDescent="0.3">
      <c r="X284" s="11" t="s">
        <v>616</v>
      </c>
      <c r="Y284">
        <v>60</v>
      </c>
      <c r="Z284">
        <v>720</v>
      </c>
      <c r="AA284">
        <v>1</v>
      </c>
      <c r="AB284">
        <v>104</v>
      </c>
      <c r="AC284" s="16">
        <v>44052</v>
      </c>
      <c r="AD284" s="16">
        <v>44052</v>
      </c>
      <c r="AE284" t="str">
        <f t="shared" si="32"/>
        <v>Average Buyer</v>
      </c>
      <c r="AF284" t="str">
        <f t="shared" si="33"/>
        <v>One-Time Buyer</v>
      </c>
      <c r="AG284" t="str">
        <f t="shared" si="30"/>
        <v>Female</v>
      </c>
      <c r="AH284" t="str">
        <f t="shared" si="31"/>
        <v>Port Jervis</v>
      </c>
      <c r="AW284" t="s">
        <v>307</v>
      </c>
      <c r="AX284" t="s">
        <v>1145</v>
      </c>
      <c r="AY284" t="s">
        <v>16</v>
      </c>
      <c r="AZ284" t="str">
        <f t="shared" si="35"/>
        <v>MaleGender</v>
      </c>
      <c r="CJ284" t="s">
        <v>254</v>
      </c>
      <c r="CN284">
        <v>88065566180</v>
      </c>
      <c r="ED284" s="37"/>
      <c r="EP284">
        <v>281</v>
      </c>
      <c r="EQ284" t="s">
        <v>721</v>
      </c>
      <c r="ER284" t="s">
        <v>7</v>
      </c>
      <c r="ES284" t="s">
        <v>1146</v>
      </c>
      <c r="ET284">
        <v>10</v>
      </c>
      <c r="EU284">
        <v>140</v>
      </c>
      <c r="EV284">
        <v>30</v>
      </c>
      <c r="EW284" s="16">
        <v>44077</v>
      </c>
      <c r="EX284" s="16">
        <v>44077</v>
      </c>
      <c r="EY284">
        <f t="shared" si="34"/>
        <v>1</v>
      </c>
    </row>
    <row r="285" spans="24:155" x14ac:dyDescent="0.3">
      <c r="X285" s="11" t="s">
        <v>166</v>
      </c>
      <c r="Y285">
        <v>47</v>
      </c>
      <c r="Z285">
        <v>705</v>
      </c>
      <c r="AA285">
        <v>1</v>
      </c>
      <c r="AB285">
        <v>105</v>
      </c>
      <c r="AC285" s="16">
        <v>44095</v>
      </c>
      <c r="AD285" s="16">
        <v>44095</v>
      </c>
      <c r="AE285" t="str">
        <f t="shared" si="32"/>
        <v>Average Buyer</v>
      </c>
      <c r="AF285" t="str">
        <f t="shared" si="33"/>
        <v>One-Time Buyer</v>
      </c>
      <c r="AG285" t="str">
        <f t="shared" si="30"/>
        <v>Male</v>
      </c>
      <c r="AH285" t="str">
        <f t="shared" si="31"/>
        <v>Newburgh</v>
      </c>
      <c r="AW285" t="s">
        <v>721</v>
      </c>
      <c r="AX285" t="s">
        <v>1146</v>
      </c>
      <c r="AY285" t="s">
        <v>7</v>
      </c>
      <c r="AZ285" t="str">
        <f t="shared" si="35"/>
        <v>FemaleGender</v>
      </c>
      <c r="CJ285" t="s">
        <v>876</v>
      </c>
      <c r="CN285">
        <v>88065566181</v>
      </c>
      <c r="ED285" s="37"/>
      <c r="EP285">
        <v>282</v>
      </c>
      <c r="EQ285" t="s">
        <v>975</v>
      </c>
      <c r="ER285" t="s">
        <v>74</v>
      </c>
      <c r="ES285" t="s">
        <v>1146</v>
      </c>
      <c r="ET285">
        <v>6</v>
      </c>
      <c r="EU285">
        <v>108</v>
      </c>
      <c r="EV285">
        <v>18</v>
      </c>
      <c r="EW285" s="16">
        <v>44057</v>
      </c>
      <c r="EX285" s="16">
        <v>44057</v>
      </c>
      <c r="EY285">
        <f t="shared" si="34"/>
        <v>1</v>
      </c>
    </row>
    <row r="286" spans="24:155" x14ac:dyDescent="0.3">
      <c r="X286" s="11" t="s">
        <v>572</v>
      </c>
      <c r="Y286">
        <v>47</v>
      </c>
      <c r="Z286">
        <v>705</v>
      </c>
      <c r="AA286">
        <v>1</v>
      </c>
      <c r="AB286">
        <v>105</v>
      </c>
      <c r="AC286" s="16">
        <v>44103</v>
      </c>
      <c r="AD286" s="16">
        <v>44103</v>
      </c>
      <c r="AE286" t="str">
        <f t="shared" si="32"/>
        <v>Average Buyer</v>
      </c>
      <c r="AF286" t="str">
        <f t="shared" si="33"/>
        <v>One-Time Buyer</v>
      </c>
      <c r="AG286" t="str">
        <f t="shared" si="30"/>
        <v>Female</v>
      </c>
      <c r="AH286" t="str">
        <f t="shared" si="31"/>
        <v>Geneva</v>
      </c>
      <c r="AW286" t="s">
        <v>975</v>
      </c>
      <c r="AX286" t="s">
        <v>1146</v>
      </c>
      <c r="AY286" t="s">
        <v>74</v>
      </c>
      <c r="AZ286" t="str">
        <f t="shared" si="35"/>
        <v>FemaleGender</v>
      </c>
      <c r="CJ286" t="s">
        <v>830</v>
      </c>
      <c r="CN286">
        <v>88065566182</v>
      </c>
      <c r="ED286" s="37"/>
      <c r="EP286">
        <v>283</v>
      </c>
      <c r="EQ286" t="s">
        <v>1013</v>
      </c>
      <c r="ER286" t="s">
        <v>16</v>
      </c>
      <c r="ES286" t="s">
        <v>1145</v>
      </c>
      <c r="ET286">
        <v>3</v>
      </c>
      <c r="EU286">
        <v>36</v>
      </c>
      <c r="EV286">
        <v>9</v>
      </c>
      <c r="EW286" s="16">
        <v>44079</v>
      </c>
      <c r="EX286" s="16">
        <v>44079</v>
      </c>
      <c r="EY286">
        <f t="shared" si="34"/>
        <v>1</v>
      </c>
    </row>
    <row r="287" spans="24:155" x14ac:dyDescent="0.3">
      <c r="X287" s="11" t="s">
        <v>274</v>
      </c>
      <c r="Y287">
        <v>47</v>
      </c>
      <c r="Z287">
        <v>705</v>
      </c>
      <c r="AA287">
        <v>1</v>
      </c>
      <c r="AB287">
        <v>105</v>
      </c>
      <c r="AC287" s="16">
        <v>44103</v>
      </c>
      <c r="AD287" s="16">
        <v>44103</v>
      </c>
      <c r="AE287" t="str">
        <f t="shared" si="32"/>
        <v>Average Buyer</v>
      </c>
      <c r="AF287" t="str">
        <f t="shared" si="33"/>
        <v>One-Time Buyer</v>
      </c>
      <c r="AG287" t="str">
        <f t="shared" si="30"/>
        <v>Male</v>
      </c>
      <c r="AH287" t="str">
        <f t="shared" si="31"/>
        <v>Beacon</v>
      </c>
      <c r="AW287" t="s">
        <v>1013</v>
      </c>
      <c r="AX287" t="s">
        <v>1145</v>
      </c>
      <c r="AY287" t="s">
        <v>16</v>
      </c>
      <c r="AZ287" t="str">
        <f t="shared" si="35"/>
        <v>MaleGender</v>
      </c>
      <c r="CJ287" t="s">
        <v>559</v>
      </c>
      <c r="CN287">
        <v>88065566183</v>
      </c>
      <c r="ED287" s="37"/>
      <c r="EP287">
        <v>284</v>
      </c>
      <c r="EQ287" t="s">
        <v>1059</v>
      </c>
      <c r="ER287" t="s">
        <v>17</v>
      </c>
      <c r="ES287" t="s">
        <v>1145</v>
      </c>
      <c r="ET287">
        <v>6</v>
      </c>
      <c r="EU287">
        <v>420</v>
      </c>
      <c r="EV287">
        <v>18</v>
      </c>
      <c r="EW287" s="16">
        <v>44062</v>
      </c>
      <c r="EX287" s="16">
        <v>44062</v>
      </c>
      <c r="EY287">
        <f t="shared" si="34"/>
        <v>1</v>
      </c>
    </row>
    <row r="288" spans="24:155" x14ac:dyDescent="0.3">
      <c r="X288" s="11" t="s">
        <v>594</v>
      </c>
      <c r="Y288">
        <v>47</v>
      </c>
      <c r="Z288">
        <v>705</v>
      </c>
      <c r="AA288">
        <v>1</v>
      </c>
      <c r="AB288">
        <v>105</v>
      </c>
      <c r="AC288" s="16">
        <v>44058</v>
      </c>
      <c r="AD288" s="16">
        <v>44058</v>
      </c>
      <c r="AE288" t="str">
        <f t="shared" si="32"/>
        <v>Average Buyer</v>
      </c>
      <c r="AF288" t="str">
        <f t="shared" si="33"/>
        <v>One-Time Buyer</v>
      </c>
      <c r="AG288" t="str">
        <f t="shared" si="30"/>
        <v>Male</v>
      </c>
      <c r="AH288" t="str">
        <f t="shared" si="31"/>
        <v>New York</v>
      </c>
      <c r="AW288" t="s">
        <v>1059</v>
      </c>
      <c r="AX288" t="s">
        <v>1145</v>
      </c>
      <c r="AY288" t="s">
        <v>17</v>
      </c>
      <c r="AZ288" t="str">
        <f t="shared" si="35"/>
        <v>MaleGender</v>
      </c>
      <c r="CJ288" t="s">
        <v>724</v>
      </c>
      <c r="CN288">
        <v>88065566184</v>
      </c>
      <c r="ED288" s="37"/>
      <c r="EP288">
        <v>285</v>
      </c>
      <c r="EQ288" t="s">
        <v>1055</v>
      </c>
      <c r="ER288" t="s">
        <v>4</v>
      </c>
      <c r="ES288" t="s">
        <v>1145</v>
      </c>
      <c r="ET288">
        <v>3</v>
      </c>
      <c r="EU288">
        <v>45</v>
      </c>
      <c r="EV288">
        <v>9</v>
      </c>
      <c r="EW288" s="16">
        <v>44058</v>
      </c>
      <c r="EX288" s="16">
        <v>44058</v>
      </c>
      <c r="EY288">
        <f t="shared" si="34"/>
        <v>1</v>
      </c>
    </row>
    <row r="289" spans="24:155" x14ac:dyDescent="0.3">
      <c r="X289" s="11" t="s">
        <v>202</v>
      </c>
      <c r="Y289">
        <v>47</v>
      </c>
      <c r="Z289">
        <v>705</v>
      </c>
      <c r="AA289">
        <v>1</v>
      </c>
      <c r="AB289">
        <v>105</v>
      </c>
      <c r="AC289" s="16">
        <v>44071</v>
      </c>
      <c r="AD289" s="16">
        <v>44071</v>
      </c>
      <c r="AE289" t="str">
        <f t="shared" si="32"/>
        <v>Average Buyer</v>
      </c>
      <c r="AF289" t="str">
        <f t="shared" si="33"/>
        <v>One-Time Buyer</v>
      </c>
      <c r="AG289" t="str">
        <f t="shared" si="30"/>
        <v>Male</v>
      </c>
      <c r="AH289" t="str">
        <f t="shared" si="31"/>
        <v>Little Falls</v>
      </c>
      <c r="AW289" t="s">
        <v>1055</v>
      </c>
      <c r="AX289" t="s">
        <v>1145</v>
      </c>
      <c r="AY289" t="s">
        <v>4</v>
      </c>
      <c r="AZ289" t="str">
        <f t="shared" si="35"/>
        <v>MaleGender</v>
      </c>
      <c r="CJ289" t="s">
        <v>238</v>
      </c>
      <c r="CN289">
        <v>88065566185</v>
      </c>
      <c r="ED289" s="37"/>
      <c r="EP289">
        <v>286</v>
      </c>
      <c r="EQ289" t="s">
        <v>1063</v>
      </c>
      <c r="ER289" t="s">
        <v>11</v>
      </c>
      <c r="ES289" t="s">
        <v>1146</v>
      </c>
      <c r="ET289">
        <v>10</v>
      </c>
      <c r="EU289">
        <v>138</v>
      </c>
      <c r="EV289">
        <v>30</v>
      </c>
      <c r="EW289" s="16">
        <v>44062</v>
      </c>
      <c r="EX289" s="16">
        <v>44066</v>
      </c>
      <c r="EY289">
        <f t="shared" si="34"/>
        <v>2</v>
      </c>
    </row>
    <row r="290" spans="24:155" x14ac:dyDescent="0.3">
      <c r="X290" s="11" t="s">
        <v>621</v>
      </c>
      <c r="Y290">
        <v>47</v>
      </c>
      <c r="Z290">
        <v>705</v>
      </c>
      <c r="AA290">
        <v>1</v>
      </c>
      <c r="AB290">
        <v>105</v>
      </c>
      <c r="AC290" s="16">
        <v>44054</v>
      </c>
      <c r="AD290" s="16">
        <v>44054</v>
      </c>
      <c r="AE290" t="str">
        <f t="shared" si="32"/>
        <v>Average Buyer</v>
      </c>
      <c r="AF290" t="str">
        <f t="shared" si="33"/>
        <v>One-Time Buyer</v>
      </c>
      <c r="AG290" t="str">
        <f t="shared" si="30"/>
        <v>Male</v>
      </c>
      <c r="AH290" t="str">
        <f t="shared" si="31"/>
        <v>Middletown</v>
      </c>
      <c r="AW290" t="s">
        <v>1063</v>
      </c>
      <c r="AX290" t="s">
        <v>1146</v>
      </c>
      <c r="AY290" t="s">
        <v>11</v>
      </c>
      <c r="AZ290" t="str">
        <f t="shared" si="35"/>
        <v>FemaleGender</v>
      </c>
      <c r="CJ290" t="s">
        <v>666</v>
      </c>
      <c r="CN290">
        <v>88065566186</v>
      </c>
      <c r="ED290" s="37"/>
      <c r="EP290">
        <v>287</v>
      </c>
      <c r="EQ290" t="s">
        <v>633</v>
      </c>
      <c r="ER290" t="s">
        <v>3</v>
      </c>
      <c r="ES290" t="s">
        <v>1145</v>
      </c>
      <c r="ET290">
        <v>3</v>
      </c>
      <c r="EU290">
        <v>60</v>
      </c>
      <c r="EV290">
        <v>9</v>
      </c>
      <c r="EW290" s="16">
        <v>44066</v>
      </c>
      <c r="EX290" s="16">
        <v>44066</v>
      </c>
      <c r="EY290">
        <f t="shared" si="34"/>
        <v>1</v>
      </c>
    </row>
    <row r="291" spans="24:155" x14ac:dyDescent="0.3">
      <c r="X291" s="11" t="s">
        <v>459</v>
      </c>
      <c r="Y291">
        <v>47</v>
      </c>
      <c r="Z291">
        <v>705</v>
      </c>
      <c r="AA291">
        <v>1</v>
      </c>
      <c r="AB291">
        <v>105</v>
      </c>
      <c r="AC291" s="16">
        <v>44093</v>
      </c>
      <c r="AD291" s="16">
        <v>44093</v>
      </c>
      <c r="AE291" t="str">
        <f t="shared" si="32"/>
        <v>Average Buyer</v>
      </c>
      <c r="AF291" t="str">
        <f t="shared" si="33"/>
        <v>One-Time Buyer</v>
      </c>
      <c r="AG291" t="str">
        <f t="shared" si="30"/>
        <v>Male</v>
      </c>
      <c r="AH291" t="str">
        <f t="shared" si="31"/>
        <v>New York</v>
      </c>
      <c r="AW291" t="s">
        <v>633</v>
      </c>
      <c r="AX291" t="s">
        <v>1145</v>
      </c>
      <c r="AY291" t="s">
        <v>3</v>
      </c>
      <c r="AZ291" t="str">
        <f t="shared" si="35"/>
        <v>MaleGender</v>
      </c>
      <c r="CJ291" t="s">
        <v>888</v>
      </c>
      <c r="CN291">
        <v>88065566187</v>
      </c>
      <c r="ED291" s="37"/>
      <c r="EP291">
        <v>288</v>
      </c>
      <c r="EQ291" t="s">
        <v>420</v>
      </c>
      <c r="ER291" t="s">
        <v>70</v>
      </c>
      <c r="ES291" t="s">
        <v>1145</v>
      </c>
      <c r="ET291">
        <v>77</v>
      </c>
      <c r="EU291">
        <v>693</v>
      </c>
      <c r="EV291">
        <v>231</v>
      </c>
      <c r="EW291" s="16">
        <v>44051</v>
      </c>
      <c r="EX291" s="16">
        <v>44051</v>
      </c>
      <c r="EY291">
        <f t="shared" si="34"/>
        <v>1</v>
      </c>
    </row>
    <row r="292" spans="24:155" x14ac:dyDescent="0.3">
      <c r="X292" s="11" t="s">
        <v>89</v>
      </c>
      <c r="Y292">
        <v>47</v>
      </c>
      <c r="Z292">
        <v>705</v>
      </c>
      <c r="AA292">
        <v>1</v>
      </c>
      <c r="AB292">
        <v>105</v>
      </c>
      <c r="AC292" s="16">
        <v>44065</v>
      </c>
      <c r="AD292" s="16">
        <v>44065</v>
      </c>
      <c r="AE292" t="str">
        <f t="shared" si="32"/>
        <v>Average Buyer</v>
      </c>
      <c r="AF292" t="str">
        <f t="shared" si="33"/>
        <v>One-Time Buyer</v>
      </c>
      <c r="AG292" t="str">
        <f t="shared" si="30"/>
        <v>Female</v>
      </c>
      <c r="AH292" t="str">
        <f t="shared" si="31"/>
        <v>Troy</v>
      </c>
      <c r="AW292" t="s">
        <v>420</v>
      </c>
      <c r="AX292" t="s">
        <v>1145</v>
      </c>
      <c r="AY292" t="s">
        <v>70</v>
      </c>
      <c r="AZ292" t="str">
        <f t="shared" si="35"/>
        <v>MaleGender</v>
      </c>
      <c r="CJ292" t="s">
        <v>1015</v>
      </c>
      <c r="CN292">
        <v>88065566188</v>
      </c>
      <c r="ED292" s="37"/>
      <c r="EP292">
        <v>289</v>
      </c>
      <c r="EQ292" t="s">
        <v>716</v>
      </c>
      <c r="ER292" t="s">
        <v>2</v>
      </c>
      <c r="ES292" t="s">
        <v>1145</v>
      </c>
      <c r="ET292">
        <v>7</v>
      </c>
      <c r="EU292">
        <v>105</v>
      </c>
      <c r="EV292">
        <v>21</v>
      </c>
      <c r="EW292" s="16">
        <v>44072</v>
      </c>
      <c r="EX292" s="16">
        <v>44072</v>
      </c>
      <c r="EY292">
        <f t="shared" si="34"/>
        <v>1</v>
      </c>
    </row>
    <row r="293" spans="24:155" x14ac:dyDescent="0.3">
      <c r="X293" s="11" t="s">
        <v>315</v>
      </c>
      <c r="Y293">
        <v>47</v>
      </c>
      <c r="Z293">
        <v>705</v>
      </c>
      <c r="AA293">
        <v>1</v>
      </c>
      <c r="AB293">
        <v>105</v>
      </c>
      <c r="AC293" s="16">
        <v>44052</v>
      </c>
      <c r="AD293" s="16">
        <v>44052</v>
      </c>
      <c r="AE293" t="str">
        <f t="shared" si="32"/>
        <v>Average Buyer</v>
      </c>
      <c r="AF293" t="str">
        <f t="shared" si="33"/>
        <v>One-Time Buyer</v>
      </c>
      <c r="AG293" t="str">
        <f t="shared" si="30"/>
        <v>Male</v>
      </c>
      <c r="AH293" t="str">
        <f t="shared" si="31"/>
        <v>Auburn</v>
      </c>
      <c r="AW293" t="s">
        <v>716</v>
      </c>
      <c r="AX293" t="s">
        <v>1145</v>
      </c>
      <c r="AY293" t="s">
        <v>2</v>
      </c>
      <c r="AZ293" t="str">
        <f t="shared" si="35"/>
        <v>MaleGender</v>
      </c>
      <c r="CJ293" t="s">
        <v>551</v>
      </c>
      <c r="CN293">
        <v>88065566189</v>
      </c>
      <c r="ED293" s="37"/>
      <c r="EP293">
        <v>290</v>
      </c>
      <c r="EQ293" t="s">
        <v>1007</v>
      </c>
      <c r="ER293" t="s">
        <v>70</v>
      </c>
      <c r="ES293" t="s">
        <v>1145</v>
      </c>
      <c r="ET293">
        <v>7</v>
      </c>
      <c r="EU293">
        <v>105</v>
      </c>
      <c r="EV293">
        <v>21</v>
      </c>
      <c r="EW293" s="16">
        <v>44071</v>
      </c>
      <c r="EX293" s="16">
        <v>44071</v>
      </c>
      <c r="EY293">
        <f t="shared" si="34"/>
        <v>1</v>
      </c>
    </row>
    <row r="294" spans="24:155" x14ac:dyDescent="0.3">
      <c r="X294" s="11" t="s">
        <v>130</v>
      </c>
      <c r="Y294">
        <v>47</v>
      </c>
      <c r="Z294">
        <v>705</v>
      </c>
      <c r="AA294">
        <v>1</v>
      </c>
      <c r="AB294">
        <v>105</v>
      </c>
      <c r="AC294" s="16">
        <v>44071</v>
      </c>
      <c r="AD294" s="16">
        <v>44071</v>
      </c>
      <c r="AE294" t="str">
        <f t="shared" si="32"/>
        <v>Average Buyer</v>
      </c>
      <c r="AF294" t="str">
        <f t="shared" si="33"/>
        <v>One-Time Buyer</v>
      </c>
      <c r="AG294" t="str">
        <f t="shared" si="30"/>
        <v>Female</v>
      </c>
      <c r="AH294" t="str">
        <f t="shared" si="31"/>
        <v>Peekskill</v>
      </c>
      <c r="AW294" t="s">
        <v>1007</v>
      </c>
      <c r="AX294" t="s">
        <v>1145</v>
      </c>
      <c r="AY294" t="s">
        <v>70</v>
      </c>
      <c r="AZ294" t="str">
        <f t="shared" si="35"/>
        <v>MaleGender</v>
      </c>
      <c r="CJ294" t="s">
        <v>165</v>
      </c>
      <c r="CN294">
        <v>88065566190</v>
      </c>
      <c r="ED294" s="37"/>
      <c r="EP294">
        <v>291</v>
      </c>
      <c r="EQ294" t="s">
        <v>964</v>
      </c>
      <c r="ER294" t="s">
        <v>11</v>
      </c>
      <c r="ES294" t="s">
        <v>1145</v>
      </c>
      <c r="ET294">
        <v>1</v>
      </c>
      <c r="EU294">
        <v>12</v>
      </c>
      <c r="EV294">
        <v>3</v>
      </c>
      <c r="EW294" s="16">
        <v>44104</v>
      </c>
      <c r="EX294" s="16">
        <v>44104</v>
      </c>
      <c r="EY294">
        <f t="shared" si="34"/>
        <v>1</v>
      </c>
    </row>
    <row r="295" spans="24:155" x14ac:dyDescent="0.3">
      <c r="X295" s="11" t="s">
        <v>884</v>
      </c>
      <c r="Y295">
        <v>10</v>
      </c>
      <c r="Z295">
        <v>700</v>
      </c>
      <c r="AA295">
        <v>1</v>
      </c>
      <c r="AB295">
        <v>106</v>
      </c>
      <c r="AC295" s="16">
        <v>44078</v>
      </c>
      <c r="AD295" s="16">
        <v>44078</v>
      </c>
      <c r="AE295" t="str">
        <f t="shared" si="32"/>
        <v>Average Buyer</v>
      </c>
      <c r="AF295" t="str">
        <f t="shared" si="33"/>
        <v>One-Time Buyer</v>
      </c>
      <c r="AG295" t="str">
        <f t="shared" si="30"/>
        <v>Female</v>
      </c>
      <c r="AH295" t="str">
        <f t="shared" si="31"/>
        <v>Hudson</v>
      </c>
      <c r="AW295" t="s">
        <v>964</v>
      </c>
      <c r="AX295" t="s">
        <v>1145</v>
      </c>
      <c r="AY295" t="s">
        <v>11</v>
      </c>
      <c r="AZ295" t="str">
        <f t="shared" si="35"/>
        <v>MaleGender</v>
      </c>
      <c r="CJ295" t="s">
        <v>863</v>
      </c>
      <c r="CN295">
        <v>88065566191</v>
      </c>
      <c r="ED295" s="37"/>
      <c r="EP295">
        <v>292</v>
      </c>
      <c r="EQ295" t="s">
        <v>979</v>
      </c>
      <c r="ER295" t="s">
        <v>82</v>
      </c>
      <c r="ES295" t="s">
        <v>1146</v>
      </c>
      <c r="ET295">
        <v>4</v>
      </c>
      <c r="EU295">
        <v>208</v>
      </c>
      <c r="EV295">
        <v>12</v>
      </c>
      <c r="EW295" s="16">
        <v>44061</v>
      </c>
      <c r="EX295" s="16">
        <v>44061</v>
      </c>
      <c r="EY295">
        <f t="shared" si="34"/>
        <v>1</v>
      </c>
    </row>
    <row r="296" spans="24:155" x14ac:dyDescent="0.3">
      <c r="X296" s="11" t="s">
        <v>865</v>
      </c>
      <c r="Y296">
        <v>10</v>
      </c>
      <c r="Z296">
        <v>700</v>
      </c>
      <c r="AA296">
        <v>1</v>
      </c>
      <c r="AB296">
        <v>106</v>
      </c>
      <c r="AC296" s="16">
        <v>44078</v>
      </c>
      <c r="AD296" s="16">
        <v>44078</v>
      </c>
      <c r="AE296" t="str">
        <f t="shared" si="32"/>
        <v>Average Buyer</v>
      </c>
      <c r="AF296" t="str">
        <f t="shared" si="33"/>
        <v>One-Time Buyer</v>
      </c>
      <c r="AG296" t="str">
        <f t="shared" si="30"/>
        <v>Male</v>
      </c>
      <c r="AH296" t="str">
        <f t="shared" si="31"/>
        <v>Choes</v>
      </c>
      <c r="AW296" t="s">
        <v>979</v>
      </c>
      <c r="AX296" t="s">
        <v>1146</v>
      </c>
      <c r="AY296" t="s">
        <v>82</v>
      </c>
      <c r="AZ296" t="str">
        <f t="shared" si="35"/>
        <v>FemaleGender</v>
      </c>
      <c r="CJ296" t="s">
        <v>153</v>
      </c>
      <c r="CN296">
        <v>88065566192</v>
      </c>
      <c r="ED296" s="37"/>
      <c r="EP296">
        <v>293</v>
      </c>
      <c r="EQ296" t="s">
        <v>97</v>
      </c>
      <c r="ER296" t="s">
        <v>16</v>
      </c>
      <c r="ES296" t="s">
        <v>1145</v>
      </c>
      <c r="ET296">
        <v>60</v>
      </c>
      <c r="EU296">
        <v>1200</v>
      </c>
      <c r="EV296">
        <v>180</v>
      </c>
      <c r="EW296" s="16">
        <v>44072</v>
      </c>
      <c r="EX296" s="16">
        <v>44072</v>
      </c>
      <c r="EY296">
        <f t="shared" si="34"/>
        <v>1</v>
      </c>
    </row>
    <row r="297" spans="24:155" x14ac:dyDescent="0.3">
      <c r="X297" s="11" t="s">
        <v>145</v>
      </c>
      <c r="Y297">
        <v>77</v>
      </c>
      <c r="Z297">
        <v>693</v>
      </c>
      <c r="AA297">
        <v>1</v>
      </c>
      <c r="AB297">
        <v>107</v>
      </c>
      <c r="AC297" s="16">
        <v>44085</v>
      </c>
      <c r="AD297" s="16">
        <v>44085</v>
      </c>
      <c r="AE297" t="str">
        <f t="shared" si="32"/>
        <v>Average Buyer</v>
      </c>
      <c r="AF297" t="str">
        <f t="shared" si="33"/>
        <v>One-Time Buyer</v>
      </c>
      <c r="AG297" t="str">
        <f t="shared" si="30"/>
        <v>Female</v>
      </c>
      <c r="AH297" t="str">
        <f t="shared" si="31"/>
        <v>Babylon</v>
      </c>
      <c r="AW297" t="s">
        <v>97</v>
      </c>
      <c r="AX297" t="s">
        <v>1145</v>
      </c>
      <c r="AY297" t="s">
        <v>16</v>
      </c>
      <c r="AZ297" t="str">
        <f t="shared" si="35"/>
        <v>MaleGender</v>
      </c>
      <c r="CJ297" t="s">
        <v>820</v>
      </c>
      <c r="CN297">
        <v>88065566193</v>
      </c>
      <c r="ED297" s="37"/>
      <c r="EP297">
        <v>294</v>
      </c>
      <c r="EQ297" t="s">
        <v>479</v>
      </c>
      <c r="ER297" t="s">
        <v>18</v>
      </c>
      <c r="ES297" t="s">
        <v>1146</v>
      </c>
      <c r="ET297">
        <v>10</v>
      </c>
      <c r="EU297">
        <v>50</v>
      </c>
      <c r="EV297">
        <v>30</v>
      </c>
      <c r="EW297" s="16">
        <v>44099</v>
      </c>
      <c r="EX297" s="16">
        <v>44099</v>
      </c>
      <c r="EY297">
        <f t="shared" si="34"/>
        <v>1</v>
      </c>
    </row>
    <row r="298" spans="24:155" x14ac:dyDescent="0.3">
      <c r="X298" s="11" t="s">
        <v>420</v>
      </c>
      <c r="Y298">
        <v>77</v>
      </c>
      <c r="Z298">
        <v>693</v>
      </c>
      <c r="AA298">
        <v>1</v>
      </c>
      <c r="AB298">
        <v>107</v>
      </c>
      <c r="AC298" s="16">
        <v>44051</v>
      </c>
      <c r="AD298" s="16">
        <v>44051</v>
      </c>
      <c r="AE298" t="str">
        <f t="shared" si="32"/>
        <v>Average Buyer</v>
      </c>
      <c r="AF298" t="str">
        <f t="shared" si="33"/>
        <v>One-Time Buyer</v>
      </c>
      <c r="AG298" t="str">
        <f t="shared" si="30"/>
        <v>Male</v>
      </c>
      <c r="AH298" t="str">
        <f t="shared" si="31"/>
        <v>Peekskill</v>
      </c>
      <c r="AW298" t="s">
        <v>479</v>
      </c>
      <c r="AX298" t="s">
        <v>1146</v>
      </c>
      <c r="AY298" t="s">
        <v>18</v>
      </c>
      <c r="AZ298" t="str">
        <f t="shared" si="35"/>
        <v>FemaleGender</v>
      </c>
      <c r="CJ298" t="s">
        <v>904</v>
      </c>
      <c r="CN298">
        <v>88065566194</v>
      </c>
      <c r="ED298" s="37"/>
      <c r="EP298">
        <v>295</v>
      </c>
      <c r="EQ298" t="s">
        <v>1110</v>
      </c>
      <c r="ER298" t="s">
        <v>9</v>
      </c>
      <c r="ES298" t="s">
        <v>1145</v>
      </c>
      <c r="ET298">
        <v>7</v>
      </c>
      <c r="EU298">
        <v>70</v>
      </c>
      <c r="EV298">
        <v>21</v>
      </c>
      <c r="EW298" s="16">
        <v>44045</v>
      </c>
      <c r="EX298" s="16">
        <v>44045</v>
      </c>
      <c r="EY298">
        <f t="shared" si="34"/>
        <v>1</v>
      </c>
    </row>
    <row r="299" spans="24:155" x14ac:dyDescent="0.3">
      <c r="X299" s="11" t="s">
        <v>325</v>
      </c>
      <c r="Y299">
        <v>76</v>
      </c>
      <c r="Z299">
        <v>684</v>
      </c>
      <c r="AA299">
        <v>2</v>
      </c>
      <c r="AB299">
        <v>108</v>
      </c>
      <c r="AC299" s="16">
        <v>44062</v>
      </c>
      <c r="AD299" s="16">
        <v>44062</v>
      </c>
      <c r="AE299" t="str">
        <f t="shared" si="32"/>
        <v>Average Buyer</v>
      </c>
      <c r="AF299" t="str">
        <f t="shared" si="33"/>
        <v>One-Time Buyer</v>
      </c>
      <c r="AG299" t="str">
        <f t="shared" si="30"/>
        <v>Female</v>
      </c>
      <c r="AH299" t="str">
        <f t="shared" si="31"/>
        <v>Hudson</v>
      </c>
      <c r="AW299" t="s">
        <v>1110</v>
      </c>
      <c r="AX299" t="s">
        <v>1145</v>
      </c>
      <c r="AY299" t="s">
        <v>9</v>
      </c>
      <c r="AZ299" t="str">
        <f t="shared" si="35"/>
        <v>MaleGender</v>
      </c>
      <c r="CJ299" t="s">
        <v>139</v>
      </c>
      <c r="CN299">
        <v>88065566195</v>
      </c>
      <c r="ED299" s="37"/>
      <c r="EP299">
        <v>296</v>
      </c>
      <c r="EQ299" t="s">
        <v>65</v>
      </c>
      <c r="ER299" t="s">
        <v>66</v>
      </c>
      <c r="ES299" t="s">
        <v>1146</v>
      </c>
      <c r="ET299">
        <v>77</v>
      </c>
      <c r="EU299">
        <v>1155</v>
      </c>
      <c r="EV299">
        <v>231</v>
      </c>
      <c r="EW299" s="16">
        <v>44053</v>
      </c>
      <c r="EX299" s="16">
        <v>44053</v>
      </c>
      <c r="EY299">
        <f t="shared" si="34"/>
        <v>1</v>
      </c>
    </row>
    <row r="300" spans="24:155" x14ac:dyDescent="0.3">
      <c r="X300" s="11" t="s">
        <v>367</v>
      </c>
      <c r="Y300">
        <v>68</v>
      </c>
      <c r="Z300">
        <v>680</v>
      </c>
      <c r="AA300">
        <v>1</v>
      </c>
      <c r="AB300">
        <v>109</v>
      </c>
      <c r="AC300" s="16">
        <v>44102</v>
      </c>
      <c r="AD300" s="16">
        <v>44102</v>
      </c>
      <c r="AE300" t="str">
        <f t="shared" si="32"/>
        <v>Average Buyer</v>
      </c>
      <c r="AF300" t="str">
        <f t="shared" si="33"/>
        <v>One-Time Buyer</v>
      </c>
      <c r="AG300" t="str">
        <f t="shared" si="30"/>
        <v>Female</v>
      </c>
      <c r="AH300" t="str">
        <f t="shared" si="31"/>
        <v>Hudson</v>
      </c>
      <c r="AW300" t="s">
        <v>65</v>
      </c>
      <c r="AX300" t="s">
        <v>1146</v>
      </c>
      <c r="AY300" t="s">
        <v>66</v>
      </c>
      <c r="AZ300" t="str">
        <f t="shared" si="35"/>
        <v>FemaleGender</v>
      </c>
      <c r="CJ300" t="s">
        <v>53</v>
      </c>
      <c r="CN300">
        <v>88065566196</v>
      </c>
      <c r="ED300" s="37"/>
      <c r="EP300">
        <v>297</v>
      </c>
      <c r="EQ300" t="s">
        <v>766</v>
      </c>
      <c r="ER300" t="s">
        <v>10</v>
      </c>
      <c r="ES300" t="s">
        <v>1145</v>
      </c>
      <c r="ET300">
        <v>6</v>
      </c>
      <c r="EU300">
        <v>36</v>
      </c>
      <c r="EV300">
        <v>18</v>
      </c>
      <c r="EW300" s="16">
        <v>44061</v>
      </c>
      <c r="EX300" s="16">
        <v>44061</v>
      </c>
      <c r="EY300">
        <f t="shared" si="34"/>
        <v>1</v>
      </c>
    </row>
    <row r="301" spans="24:155" x14ac:dyDescent="0.3">
      <c r="X301" s="11" t="s">
        <v>619</v>
      </c>
      <c r="Y301">
        <v>68</v>
      </c>
      <c r="Z301">
        <v>680</v>
      </c>
      <c r="AA301">
        <v>1</v>
      </c>
      <c r="AB301">
        <v>109</v>
      </c>
      <c r="AC301" s="16">
        <v>44052</v>
      </c>
      <c r="AD301" s="16">
        <v>44052</v>
      </c>
      <c r="AE301" t="str">
        <f t="shared" si="32"/>
        <v>Average Buyer</v>
      </c>
      <c r="AF301" t="str">
        <f t="shared" si="33"/>
        <v>One-Time Buyer</v>
      </c>
      <c r="AG301" t="str">
        <f t="shared" si="30"/>
        <v>Female</v>
      </c>
      <c r="AH301" t="str">
        <f t="shared" si="31"/>
        <v>Lockport</v>
      </c>
      <c r="AW301" t="s">
        <v>766</v>
      </c>
      <c r="AX301" t="s">
        <v>1145</v>
      </c>
      <c r="AY301" t="s">
        <v>10</v>
      </c>
      <c r="AZ301" t="str">
        <f t="shared" si="35"/>
        <v>MaleGender</v>
      </c>
      <c r="CJ301" t="s">
        <v>261</v>
      </c>
      <c r="CN301">
        <v>88065566197</v>
      </c>
      <c r="ED301" s="37"/>
      <c r="EP301">
        <v>298</v>
      </c>
      <c r="EQ301" t="s">
        <v>273</v>
      </c>
      <c r="ER301" t="s">
        <v>3</v>
      </c>
      <c r="ES301" t="s">
        <v>1145</v>
      </c>
      <c r="ET301">
        <v>15</v>
      </c>
      <c r="EU301">
        <v>195</v>
      </c>
      <c r="EV301">
        <v>45</v>
      </c>
      <c r="EW301" s="16">
        <v>44099</v>
      </c>
      <c r="EX301" s="16">
        <v>44099</v>
      </c>
      <c r="EY301">
        <f t="shared" si="34"/>
        <v>1</v>
      </c>
    </row>
    <row r="302" spans="24:155" x14ac:dyDescent="0.3">
      <c r="X302" s="11" t="s">
        <v>561</v>
      </c>
      <c r="Y302">
        <v>68</v>
      </c>
      <c r="Z302">
        <v>680</v>
      </c>
      <c r="AA302">
        <v>1</v>
      </c>
      <c r="AB302">
        <v>109</v>
      </c>
      <c r="AC302" s="16">
        <v>44089</v>
      </c>
      <c r="AD302" s="16">
        <v>44089</v>
      </c>
      <c r="AE302" t="str">
        <f t="shared" si="32"/>
        <v>Average Buyer</v>
      </c>
      <c r="AF302" t="str">
        <f t="shared" si="33"/>
        <v>One-Time Buyer</v>
      </c>
      <c r="AG302" t="str">
        <f t="shared" si="30"/>
        <v>Female</v>
      </c>
      <c r="AH302" t="str">
        <f t="shared" si="31"/>
        <v>New York</v>
      </c>
      <c r="AW302" t="s">
        <v>273</v>
      </c>
      <c r="AX302" t="s">
        <v>1145</v>
      </c>
      <c r="AY302" t="s">
        <v>3</v>
      </c>
      <c r="AZ302" t="str">
        <f t="shared" si="35"/>
        <v>MaleGender</v>
      </c>
      <c r="CJ302" t="s">
        <v>663</v>
      </c>
      <c r="CN302">
        <v>88065566198</v>
      </c>
      <c r="ED302" s="37"/>
      <c r="EP302">
        <v>299</v>
      </c>
      <c r="EQ302" t="s">
        <v>325</v>
      </c>
      <c r="ER302" t="s">
        <v>12</v>
      </c>
      <c r="ES302" t="s">
        <v>1146</v>
      </c>
      <c r="ET302">
        <v>76</v>
      </c>
      <c r="EU302">
        <v>684</v>
      </c>
      <c r="EV302">
        <v>228</v>
      </c>
      <c r="EW302" s="16">
        <v>44062</v>
      </c>
      <c r="EX302" s="16">
        <v>44062</v>
      </c>
      <c r="EY302">
        <f t="shared" si="34"/>
        <v>2</v>
      </c>
    </row>
    <row r="303" spans="24:155" x14ac:dyDescent="0.3">
      <c r="X303" s="11" t="s">
        <v>457</v>
      </c>
      <c r="Y303">
        <v>68</v>
      </c>
      <c r="Z303">
        <v>680</v>
      </c>
      <c r="AA303">
        <v>1</v>
      </c>
      <c r="AB303">
        <v>109</v>
      </c>
      <c r="AC303" s="16">
        <v>44088</v>
      </c>
      <c r="AD303" s="16">
        <v>44088</v>
      </c>
      <c r="AE303" t="str">
        <f t="shared" si="32"/>
        <v>Average Buyer</v>
      </c>
      <c r="AF303" t="str">
        <f t="shared" si="33"/>
        <v>One-Time Buyer</v>
      </c>
      <c r="AG303" t="str">
        <f t="shared" si="30"/>
        <v>Male</v>
      </c>
      <c r="AH303" t="str">
        <f t="shared" si="31"/>
        <v>Middletown</v>
      </c>
      <c r="AW303" t="s">
        <v>325</v>
      </c>
      <c r="AX303" t="s">
        <v>1146</v>
      </c>
      <c r="AY303" t="s">
        <v>12</v>
      </c>
      <c r="AZ303" t="str">
        <f t="shared" si="35"/>
        <v>FemaleGender</v>
      </c>
      <c r="CJ303" t="s">
        <v>1083</v>
      </c>
      <c r="CN303">
        <v>88065566199</v>
      </c>
      <c r="ED303" s="37"/>
      <c r="EP303">
        <v>300</v>
      </c>
      <c r="EQ303" t="s">
        <v>324</v>
      </c>
      <c r="ER303" t="s">
        <v>11</v>
      </c>
      <c r="ES303" t="s">
        <v>1145</v>
      </c>
      <c r="ET303">
        <v>64</v>
      </c>
      <c r="EU303">
        <v>1472</v>
      </c>
      <c r="EV303">
        <v>192</v>
      </c>
      <c r="EW303" s="16">
        <v>44058</v>
      </c>
      <c r="EX303" s="16">
        <v>44058</v>
      </c>
      <c r="EY303">
        <f t="shared" si="34"/>
        <v>2</v>
      </c>
    </row>
    <row r="304" spans="24:155" x14ac:dyDescent="0.3">
      <c r="X304" s="11" t="s">
        <v>439</v>
      </c>
      <c r="Y304">
        <v>68</v>
      </c>
      <c r="Z304">
        <v>680</v>
      </c>
      <c r="AA304">
        <v>1</v>
      </c>
      <c r="AB304">
        <v>109</v>
      </c>
      <c r="AC304" s="16">
        <v>44071</v>
      </c>
      <c r="AD304" s="16">
        <v>44071</v>
      </c>
      <c r="AE304" t="str">
        <f t="shared" si="32"/>
        <v>Average Buyer</v>
      </c>
      <c r="AF304" t="str">
        <f t="shared" si="33"/>
        <v>One-Time Buyer</v>
      </c>
      <c r="AG304" t="str">
        <f t="shared" si="30"/>
        <v>Female</v>
      </c>
      <c r="AH304" t="str">
        <f t="shared" si="31"/>
        <v>Albany</v>
      </c>
      <c r="AW304" t="s">
        <v>324</v>
      </c>
      <c r="AX304" t="s">
        <v>1145</v>
      </c>
      <c r="AY304" t="s">
        <v>11</v>
      </c>
      <c r="AZ304" t="str">
        <f t="shared" si="35"/>
        <v>MaleGender</v>
      </c>
      <c r="CJ304" t="s">
        <v>742</v>
      </c>
      <c r="CN304">
        <v>88065566200</v>
      </c>
      <c r="ED304" s="37"/>
      <c r="EP304">
        <v>301</v>
      </c>
      <c r="EQ304" t="s">
        <v>606</v>
      </c>
      <c r="ER304" t="s">
        <v>61</v>
      </c>
      <c r="ES304" t="s">
        <v>1145</v>
      </c>
      <c r="ET304">
        <v>11</v>
      </c>
      <c r="EU304">
        <v>143</v>
      </c>
      <c r="EV304">
        <v>33</v>
      </c>
      <c r="EW304" s="16">
        <v>44071</v>
      </c>
      <c r="EX304" s="16">
        <v>44071</v>
      </c>
      <c r="EY304">
        <f t="shared" si="34"/>
        <v>1</v>
      </c>
    </row>
    <row r="305" spans="24:155" x14ac:dyDescent="0.3">
      <c r="X305" s="11" t="s">
        <v>173</v>
      </c>
      <c r="Y305">
        <v>68</v>
      </c>
      <c r="Z305">
        <v>680</v>
      </c>
      <c r="AA305">
        <v>1</v>
      </c>
      <c r="AB305">
        <v>109</v>
      </c>
      <c r="AC305" s="16">
        <v>44102</v>
      </c>
      <c r="AD305" s="16">
        <v>44102</v>
      </c>
      <c r="AE305" t="str">
        <f t="shared" si="32"/>
        <v>Average Buyer</v>
      </c>
      <c r="AF305" t="str">
        <f t="shared" si="33"/>
        <v>One-Time Buyer</v>
      </c>
      <c r="AG305" t="str">
        <f t="shared" si="30"/>
        <v>Female</v>
      </c>
      <c r="AH305" t="str">
        <f t="shared" si="31"/>
        <v>Rochester</v>
      </c>
      <c r="AW305" t="s">
        <v>606</v>
      </c>
      <c r="AX305" t="s">
        <v>1145</v>
      </c>
      <c r="AY305" t="s">
        <v>61</v>
      </c>
      <c r="AZ305" t="str">
        <f t="shared" si="35"/>
        <v>MaleGender</v>
      </c>
      <c r="CJ305" t="s">
        <v>1011</v>
      </c>
      <c r="CN305">
        <v>88065566201</v>
      </c>
      <c r="ED305" s="37"/>
      <c r="EP305">
        <v>302</v>
      </c>
      <c r="EQ305" t="s">
        <v>486</v>
      </c>
      <c r="ER305" t="s">
        <v>5</v>
      </c>
      <c r="ES305" t="s">
        <v>1146</v>
      </c>
      <c r="ET305">
        <v>47</v>
      </c>
      <c r="EU305">
        <v>940</v>
      </c>
      <c r="EV305">
        <v>141</v>
      </c>
      <c r="EW305" s="16">
        <v>44045</v>
      </c>
      <c r="EX305" s="16">
        <v>44045</v>
      </c>
      <c r="EY305">
        <f t="shared" si="34"/>
        <v>1</v>
      </c>
    </row>
    <row r="306" spans="24:155" x14ac:dyDescent="0.3">
      <c r="X306" s="11" t="s">
        <v>603</v>
      </c>
      <c r="Y306">
        <v>47</v>
      </c>
      <c r="Z306">
        <v>658</v>
      </c>
      <c r="AA306">
        <v>1</v>
      </c>
      <c r="AB306">
        <v>110</v>
      </c>
      <c r="AC306" s="16">
        <v>44067</v>
      </c>
      <c r="AD306" s="16">
        <v>44067</v>
      </c>
      <c r="AE306" t="str">
        <f t="shared" si="32"/>
        <v>Average Buyer</v>
      </c>
      <c r="AF306" t="str">
        <f t="shared" si="33"/>
        <v>One-Time Buyer</v>
      </c>
      <c r="AG306" t="str">
        <f t="shared" si="30"/>
        <v>Female</v>
      </c>
      <c r="AH306" t="str">
        <f t="shared" si="31"/>
        <v>Little Falls</v>
      </c>
      <c r="AW306" t="s">
        <v>486</v>
      </c>
      <c r="AX306" t="s">
        <v>1146</v>
      </c>
      <c r="AY306" t="s">
        <v>5</v>
      </c>
      <c r="AZ306" t="str">
        <f t="shared" si="35"/>
        <v>FemaleGender</v>
      </c>
      <c r="CJ306" t="s">
        <v>555</v>
      </c>
      <c r="CN306">
        <v>88065566202</v>
      </c>
      <c r="ED306" s="37"/>
      <c r="EP306">
        <v>303</v>
      </c>
      <c r="EQ306" t="s">
        <v>376</v>
      </c>
      <c r="ER306" t="s">
        <v>82</v>
      </c>
      <c r="ES306" t="s">
        <v>1146</v>
      </c>
      <c r="ET306">
        <v>68</v>
      </c>
      <c r="EU306">
        <v>1088</v>
      </c>
      <c r="EV306">
        <v>204</v>
      </c>
      <c r="EW306" s="16">
        <v>44099</v>
      </c>
      <c r="EX306" s="16">
        <v>44099</v>
      </c>
      <c r="EY306">
        <f t="shared" si="34"/>
        <v>1</v>
      </c>
    </row>
    <row r="307" spans="24:155" x14ac:dyDescent="0.3">
      <c r="X307" s="11" t="s">
        <v>585</v>
      </c>
      <c r="Y307">
        <v>47</v>
      </c>
      <c r="Z307">
        <v>658</v>
      </c>
      <c r="AA307">
        <v>1</v>
      </c>
      <c r="AB307">
        <v>110</v>
      </c>
      <c r="AC307" s="16">
        <v>44052</v>
      </c>
      <c r="AD307" s="16">
        <v>44052</v>
      </c>
      <c r="AE307" t="str">
        <f t="shared" si="32"/>
        <v>Average Buyer</v>
      </c>
      <c r="AF307" t="str">
        <f t="shared" si="33"/>
        <v>One-Time Buyer</v>
      </c>
      <c r="AG307" t="str">
        <f t="shared" si="30"/>
        <v>Female</v>
      </c>
      <c r="AH307" t="str">
        <f t="shared" si="31"/>
        <v>Brookhaven</v>
      </c>
      <c r="AW307" t="s">
        <v>376</v>
      </c>
      <c r="AX307" t="s">
        <v>1146</v>
      </c>
      <c r="AY307" t="s">
        <v>82</v>
      </c>
      <c r="AZ307" t="str">
        <f t="shared" si="35"/>
        <v>FemaleGender</v>
      </c>
      <c r="CJ307" t="s">
        <v>239</v>
      </c>
      <c r="CN307">
        <v>88065566203</v>
      </c>
      <c r="ED307" s="37"/>
      <c r="EP307">
        <v>304</v>
      </c>
      <c r="EQ307" t="s">
        <v>474</v>
      </c>
      <c r="ER307" t="s">
        <v>96</v>
      </c>
      <c r="ES307" t="s">
        <v>1146</v>
      </c>
      <c r="ET307">
        <v>77</v>
      </c>
      <c r="EU307">
        <v>924</v>
      </c>
      <c r="EV307">
        <v>231</v>
      </c>
      <c r="EW307" s="16">
        <v>44094</v>
      </c>
      <c r="EX307" s="16">
        <v>44094</v>
      </c>
      <c r="EY307">
        <f t="shared" si="34"/>
        <v>1</v>
      </c>
    </row>
    <row r="308" spans="24:155" x14ac:dyDescent="0.3">
      <c r="X308" s="11" t="s">
        <v>211</v>
      </c>
      <c r="Y308">
        <v>47</v>
      </c>
      <c r="Z308">
        <v>658</v>
      </c>
      <c r="AA308">
        <v>1</v>
      </c>
      <c r="AB308">
        <v>110</v>
      </c>
      <c r="AC308" s="16">
        <v>44048</v>
      </c>
      <c r="AD308" s="16">
        <v>44048</v>
      </c>
      <c r="AE308" t="str">
        <f t="shared" si="32"/>
        <v>Average Buyer</v>
      </c>
      <c r="AF308" t="str">
        <f t="shared" si="33"/>
        <v>One-Time Buyer</v>
      </c>
      <c r="AG308" t="str">
        <f t="shared" si="30"/>
        <v>Male</v>
      </c>
      <c r="AH308" t="str">
        <f t="shared" si="31"/>
        <v>Syracuse</v>
      </c>
      <c r="AW308" t="s">
        <v>474</v>
      </c>
      <c r="AX308" t="s">
        <v>1146</v>
      </c>
      <c r="AY308" t="s">
        <v>96</v>
      </c>
      <c r="AZ308" t="str">
        <f t="shared" si="35"/>
        <v>FemaleGender</v>
      </c>
      <c r="CJ308" t="s">
        <v>836</v>
      </c>
      <c r="CN308">
        <v>88065566204</v>
      </c>
      <c r="ED308" s="37"/>
      <c r="EP308">
        <v>305</v>
      </c>
      <c r="EQ308" t="s">
        <v>1074</v>
      </c>
      <c r="ER308" t="s">
        <v>90</v>
      </c>
      <c r="ES308" t="s">
        <v>1145</v>
      </c>
      <c r="ET308">
        <v>12</v>
      </c>
      <c r="EU308">
        <v>126</v>
      </c>
      <c r="EV308">
        <v>36</v>
      </c>
      <c r="EW308" s="16">
        <v>44052</v>
      </c>
      <c r="EX308" s="16">
        <v>44073</v>
      </c>
      <c r="EY308">
        <f t="shared" si="34"/>
        <v>2</v>
      </c>
    </row>
    <row r="309" spans="24:155" x14ac:dyDescent="0.3">
      <c r="X309" s="11" t="s">
        <v>423</v>
      </c>
      <c r="Y309">
        <v>47</v>
      </c>
      <c r="Z309">
        <v>658</v>
      </c>
      <c r="AA309">
        <v>1</v>
      </c>
      <c r="AB309">
        <v>110</v>
      </c>
      <c r="AC309" s="16">
        <v>44054</v>
      </c>
      <c r="AD309" s="16">
        <v>44054</v>
      </c>
      <c r="AE309" t="str">
        <f t="shared" si="32"/>
        <v>Average Buyer</v>
      </c>
      <c r="AF309" t="str">
        <f t="shared" si="33"/>
        <v>One-Time Buyer</v>
      </c>
      <c r="AG309" t="str">
        <f t="shared" si="30"/>
        <v>Male</v>
      </c>
      <c r="AH309" t="str">
        <f t="shared" si="31"/>
        <v xml:space="preserve">Rye </v>
      </c>
      <c r="AW309" t="s">
        <v>1074</v>
      </c>
      <c r="AX309" t="s">
        <v>1145</v>
      </c>
      <c r="AY309" t="s">
        <v>90</v>
      </c>
      <c r="AZ309" t="str">
        <f t="shared" si="35"/>
        <v>MaleGender</v>
      </c>
      <c r="CJ309" t="s">
        <v>1085</v>
      </c>
      <c r="CN309">
        <v>88065566205</v>
      </c>
      <c r="ED309" s="37"/>
      <c r="EP309">
        <v>306</v>
      </c>
      <c r="EQ309" t="s">
        <v>290</v>
      </c>
      <c r="ER309" t="s">
        <v>63</v>
      </c>
      <c r="ES309" t="s">
        <v>1145</v>
      </c>
      <c r="ET309">
        <v>68</v>
      </c>
      <c r="EU309">
        <v>612</v>
      </c>
      <c r="EV309">
        <v>204</v>
      </c>
      <c r="EW309" s="16">
        <v>44055</v>
      </c>
      <c r="EX309" s="16">
        <v>44055</v>
      </c>
      <c r="EY309">
        <f t="shared" si="34"/>
        <v>1</v>
      </c>
    </row>
    <row r="310" spans="24:155" x14ac:dyDescent="0.3">
      <c r="X310" s="11" t="s">
        <v>387</v>
      </c>
      <c r="Y310">
        <v>47</v>
      </c>
      <c r="Z310">
        <v>658</v>
      </c>
      <c r="AA310">
        <v>1</v>
      </c>
      <c r="AB310">
        <v>110</v>
      </c>
      <c r="AC310" s="16">
        <v>44052</v>
      </c>
      <c r="AD310" s="16">
        <v>44052</v>
      </c>
      <c r="AE310" t="str">
        <f t="shared" si="32"/>
        <v>Average Buyer</v>
      </c>
      <c r="AF310" t="str">
        <f t="shared" si="33"/>
        <v>One-Time Buyer</v>
      </c>
      <c r="AG310" t="str">
        <f t="shared" si="30"/>
        <v>Female</v>
      </c>
      <c r="AH310" t="str">
        <f t="shared" si="31"/>
        <v>Long Beach</v>
      </c>
      <c r="AW310" t="s">
        <v>290</v>
      </c>
      <c r="AX310" t="s">
        <v>1145</v>
      </c>
      <c r="AY310" t="s">
        <v>63</v>
      </c>
      <c r="AZ310" t="str">
        <f t="shared" si="35"/>
        <v>MaleGender</v>
      </c>
      <c r="CJ310" t="s">
        <v>1043</v>
      </c>
      <c r="CN310">
        <v>88065566206</v>
      </c>
      <c r="ED310" s="37"/>
      <c r="EP310">
        <v>307</v>
      </c>
      <c r="EQ310" t="s">
        <v>130</v>
      </c>
      <c r="ER310" t="s">
        <v>70</v>
      </c>
      <c r="ES310" t="s">
        <v>1146</v>
      </c>
      <c r="ET310">
        <v>47</v>
      </c>
      <c r="EU310">
        <v>705</v>
      </c>
      <c r="EV310">
        <v>141</v>
      </c>
      <c r="EW310" s="16">
        <v>44071</v>
      </c>
      <c r="EX310" s="16">
        <v>44071</v>
      </c>
      <c r="EY310">
        <f t="shared" si="34"/>
        <v>1</v>
      </c>
    </row>
    <row r="311" spans="24:155" x14ac:dyDescent="0.3">
      <c r="X311" s="11" t="s">
        <v>385</v>
      </c>
      <c r="Y311">
        <v>68</v>
      </c>
      <c r="Z311">
        <v>612</v>
      </c>
      <c r="AA311">
        <v>1</v>
      </c>
      <c r="AB311">
        <v>111</v>
      </c>
      <c r="AC311" s="16">
        <v>44047</v>
      </c>
      <c r="AD311" s="16">
        <v>44047</v>
      </c>
      <c r="AE311" t="str">
        <f t="shared" si="32"/>
        <v>Average Buyer</v>
      </c>
      <c r="AF311" t="str">
        <f t="shared" si="33"/>
        <v>One-Time Buyer</v>
      </c>
      <c r="AG311" t="str">
        <f t="shared" si="30"/>
        <v>Male</v>
      </c>
      <c r="AH311" t="str">
        <f t="shared" si="31"/>
        <v>Little Falls</v>
      </c>
      <c r="AW311" t="s">
        <v>130</v>
      </c>
      <c r="AX311" t="s">
        <v>1146</v>
      </c>
      <c r="AY311" t="s">
        <v>70</v>
      </c>
      <c r="AZ311" t="str">
        <f t="shared" si="35"/>
        <v>FemaleGender</v>
      </c>
      <c r="CJ311" t="s">
        <v>794</v>
      </c>
      <c r="CN311">
        <v>88065566209</v>
      </c>
      <c r="ED311" s="37"/>
      <c r="EP311">
        <v>308</v>
      </c>
      <c r="EQ311" t="s">
        <v>789</v>
      </c>
      <c r="ER311" t="s">
        <v>61</v>
      </c>
      <c r="ES311" t="s">
        <v>1146</v>
      </c>
      <c r="ET311">
        <v>7</v>
      </c>
      <c r="EU311">
        <v>84</v>
      </c>
      <c r="EV311">
        <v>21</v>
      </c>
      <c r="EW311" s="16">
        <v>44083</v>
      </c>
      <c r="EX311" s="16">
        <v>44083</v>
      </c>
      <c r="EY311">
        <f t="shared" si="34"/>
        <v>1</v>
      </c>
    </row>
    <row r="312" spans="24:155" x14ac:dyDescent="0.3">
      <c r="X312" s="11" t="s">
        <v>570</v>
      </c>
      <c r="Y312">
        <v>68</v>
      </c>
      <c r="Z312">
        <v>612</v>
      </c>
      <c r="AA312">
        <v>1</v>
      </c>
      <c r="AB312">
        <v>111</v>
      </c>
      <c r="AC312" s="16">
        <v>44098</v>
      </c>
      <c r="AD312" s="16">
        <v>44098</v>
      </c>
      <c r="AE312" t="str">
        <f t="shared" si="32"/>
        <v>Average Buyer</v>
      </c>
      <c r="AF312" t="str">
        <f t="shared" si="33"/>
        <v>One-Time Buyer</v>
      </c>
      <c r="AG312" t="str">
        <f t="shared" si="30"/>
        <v>Male</v>
      </c>
      <c r="AH312" t="str">
        <f t="shared" si="31"/>
        <v>Choes</v>
      </c>
      <c r="AW312" t="s">
        <v>789</v>
      </c>
      <c r="AX312" t="s">
        <v>1146</v>
      </c>
      <c r="AY312" t="s">
        <v>61</v>
      </c>
      <c r="AZ312" t="str">
        <f t="shared" si="35"/>
        <v>FemaleGender</v>
      </c>
      <c r="CJ312" t="s">
        <v>249</v>
      </c>
      <c r="CN312">
        <v>88065566210</v>
      </c>
      <c r="ED312" s="37"/>
      <c r="EP312">
        <v>309</v>
      </c>
      <c r="EQ312" t="s">
        <v>706</v>
      </c>
      <c r="ER312" t="s">
        <v>94</v>
      </c>
      <c r="ES312" t="s">
        <v>1146</v>
      </c>
      <c r="ET312">
        <v>4</v>
      </c>
      <c r="EU312">
        <v>24</v>
      </c>
      <c r="EV312">
        <v>12</v>
      </c>
      <c r="EW312" s="16">
        <v>44062</v>
      </c>
      <c r="EX312" s="16">
        <v>44062</v>
      </c>
      <c r="EY312">
        <f t="shared" si="34"/>
        <v>1</v>
      </c>
    </row>
    <row r="313" spans="24:155" x14ac:dyDescent="0.3">
      <c r="X313" s="11" t="s">
        <v>601</v>
      </c>
      <c r="Y313">
        <v>68</v>
      </c>
      <c r="Z313">
        <v>612</v>
      </c>
      <c r="AA313">
        <v>1</v>
      </c>
      <c r="AB313">
        <v>111</v>
      </c>
      <c r="AC313" s="16">
        <v>44065</v>
      </c>
      <c r="AD313" s="16">
        <v>44065</v>
      </c>
      <c r="AE313" t="str">
        <f t="shared" si="32"/>
        <v>Average Buyer</v>
      </c>
      <c r="AF313" t="str">
        <f t="shared" si="33"/>
        <v>One-Time Buyer</v>
      </c>
      <c r="AG313" t="str">
        <f t="shared" si="30"/>
        <v>Female</v>
      </c>
      <c r="AH313" t="str">
        <f t="shared" si="31"/>
        <v>Johnstown</v>
      </c>
      <c r="AW313" t="s">
        <v>706</v>
      </c>
      <c r="AX313" t="s">
        <v>1146</v>
      </c>
      <c r="AY313" t="s">
        <v>94</v>
      </c>
      <c r="AZ313" t="str">
        <f t="shared" si="35"/>
        <v>FemaleGender</v>
      </c>
      <c r="CJ313" t="s">
        <v>1093</v>
      </c>
      <c r="CN313">
        <v>88065566211</v>
      </c>
      <c r="ED313" s="37"/>
      <c r="EP313">
        <v>310</v>
      </c>
      <c r="EQ313" t="s">
        <v>329</v>
      </c>
      <c r="ER313" t="s">
        <v>59</v>
      </c>
      <c r="ES313" t="s">
        <v>1146</v>
      </c>
      <c r="ET313">
        <v>94</v>
      </c>
      <c r="EU313">
        <v>1504</v>
      </c>
      <c r="EV313">
        <v>282</v>
      </c>
      <c r="EW313" s="16">
        <v>44063</v>
      </c>
      <c r="EX313" s="16">
        <v>44063</v>
      </c>
      <c r="EY313">
        <f t="shared" si="34"/>
        <v>2</v>
      </c>
    </row>
    <row r="314" spans="24:155" x14ac:dyDescent="0.3">
      <c r="X314" s="11" t="s">
        <v>110</v>
      </c>
      <c r="Y314">
        <v>68</v>
      </c>
      <c r="Z314">
        <v>612</v>
      </c>
      <c r="AA314">
        <v>1</v>
      </c>
      <c r="AB314">
        <v>111</v>
      </c>
      <c r="AC314" s="16">
        <v>44051</v>
      </c>
      <c r="AD314" s="16">
        <v>44051</v>
      </c>
      <c r="AE314" t="str">
        <f t="shared" si="32"/>
        <v>Average Buyer</v>
      </c>
      <c r="AF314" t="str">
        <f t="shared" si="33"/>
        <v>One-Time Buyer</v>
      </c>
      <c r="AG314" t="str">
        <f t="shared" si="30"/>
        <v>Male</v>
      </c>
      <c r="AH314" t="str">
        <f t="shared" si="31"/>
        <v>Hempstead</v>
      </c>
      <c r="AW314" t="s">
        <v>329</v>
      </c>
      <c r="AX314" t="s">
        <v>1146</v>
      </c>
      <c r="AY314" t="s">
        <v>59</v>
      </c>
      <c r="AZ314" t="str">
        <f t="shared" si="35"/>
        <v>FemaleGender</v>
      </c>
      <c r="CJ314" t="s">
        <v>833</v>
      </c>
      <c r="CN314">
        <v>88065566212</v>
      </c>
      <c r="ED314" s="37"/>
      <c r="EP314">
        <v>311</v>
      </c>
      <c r="EQ314" t="s">
        <v>561</v>
      </c>
      <c r="ER314" t="s">
        <v>16</v>
      </c>
      <c r="ES314" t="s">
        <v>1146</v>
      </c>
      <c r="ET314">
        <v>68</v>
      </c>
      <c r="EU314">
        <v>680</v>
      </c>
      <c r="EV314">
        <v>204</v>
      </c>
      <c r="EW314" s="16">
        <v>44089</v>
      </c>
      <c r="EX314" s="16">
        <v>44089</v>
      </c>
      <c r="EY314">
        <f t="shared" si="34"/>
        <v>1</v>
      </c>
    </row>
    <row r="315" spans="24:155" x14ac:dyDescent="0.3">
      <c r="X315" s="11" t="s">
        <v>290</v>
      </c>
      <c r="Y315">
        <v>68</v>
      </c>
      <c r="Z315">
        <v>612</v>
      </c>
      <c r="AA315">
        <v>1</v>
      </c>
      <c r="AB315">
        <v>111</v>
      </c>
      <c r="AC315" s="16">
        <v>44055</v>
      </c>
      <c r="AD315" s="16">
        <v>44055</v>
      </c>
      <c r="AE315" t="str">
        <f t="shared" si="32"/>
        <v>Average Buyer</v>
      </c>
      <c r="AF315" t="str">
        <f t="shared" si="33"/>
        <v>One-Time Buyer</v>
      </c>
      <c r="AG315" t="str">
        <f t="shared" si="30"/>
        <v>Male</v>
      </c>
      <c r="AH315" t="str">
        <f t="shared" si="31"/>
        <v>Mount</v>
      </c>
      <c r="AW315" t="s">
        <v>561</v>
      </c>
      <c r="AX315" t="s">
        <v>1146</v>
      </c>
      <c r="AY315" t="s">
        <v>16</v>
      </c>
      <c r="AZ315" t="str">
        <f t="shared" si="35"/>
        <v>FemaleGender</v>
      </c>
      <c r="CJ315" t="s">
        <v>575</v>
      </c>
      <c r="CN315">
        <v>88065566213</v>
      </c>
      <c r="ED315" s="37"/>
      <c r="EP315">
        <v>312</v>
      </c>
      <c r="EQ315" t="s">
        <v>969</v>
      </c>
      <c r="ER315" t="s">
        <v>59</v>
      </c>
      <c r="ES315" t="s">
        <v>1146</v>
      </c>
      <c r="ET315">
        <v>5</v>
      </c>
      <c r="EU315">
        <v>100</v>
      </c>
      <c r="EV315">
        <v>15</v>
      </c>
      <c r="EW315" s="16">
        <v>44048</v>
      </c>
      <c r="EX315" s="16">
        <v>44048</v>
      </c>
      <c r="EY315">
        <f t="shared" si="34"/>
        <v>1</v>
      </c>
    </row>
    <row r="316" spans="24:155" x14ac:dyDescent="0.3">
      <c r="X316" s="11" t="s">
        <v>540</v>
      </c>
      <c r="Y316">
        <v>47</v>
      </c>
      <c r="Z316">
        <v>611</v>
      </c>
      <c r="AA316">
        <v>1</v>
      </c>
      <c r="AB316">
        <v>112</v>
      </c>
      <c r="AC316" s="16">
        <v>44068</v>
      </c>
      <c r="AD316" s="16">
        <v>44068</v>
      </c>
      <c r="AE316" t="str">
        <f t="shared" si="32"/>
        <v>Average Buyer</v>
      </c>
      <c r="AF316" t="str">
        <f t="shared" si="33"/>
        <v>One-Time Buyer</v>
      </c>
      <c r="AG316" t="str">
        <f t="shared" si="30"/>
        <v>Female</v>
      </c>
      <c r="AH316" t="str">
        <f t="shared" si="31"/>
        <v>Long Beach</v>
      </c>
      <c r="AW316" t="s">
        <v>969</v>
      </c>
      <c r="AX316" t="s">
        <v>1146</v>
      </c>
      <c r="AY316" t="s">
        <v>59</v>
      </c>
      <c r="AZ316" t="str">
        <f t="shared" si="35"/>
        <v>FemaleGender</v>
      </c>
      <c r="CJ316" t="s">
        <v>837</v>
      </c>
      <c r="CN316">
        <v>88065566214</v>
      </c>
      <c r="ED316" s="37"/>
      <c r="EP316">
        <v>313</v>
      </c>
      <c r="EQ316" t="s">
        <v>1057</v>
      </c>
      <c r="ER316" t="s">
        <v>9</v>
      </c>
      <c r="ES316" t="s">
        <v>1145</v>
      </c>
      <c r="ET316">
        <v>2</v>
      </c>
      <c r="EU316">
        <v>24</v>
      </c>
      <c r="EV316">
        <v>6</v>
      </c>
      <c r="EW316" s="16">
        <v>44061</v>
      </c>
      <c r="EX316" s="16">
        <v>44061</v>
      </c>
      <c r="EY316">
        <f t="shared" si="34"/>
        <v>1</v>
      </c>
    </row>
    <row r="317" spans="24:155" x14ac:dyDescent="0.3">
      <c r="X317" s="11" t="s">
        <v>450</v>
      </c>
      <c r="Y317">
        <v>47</v>
      </c>
      <c r="Z317">
        <v>611</v>
      </c>
      <c r="AA317">
        <v>1</v>
      </c>
      <c r="AB317">
        <v>112</v>
      </c>
      <c r="AC317" s="16">
        <v>44082</v>
      </c>
      <c r="AD317" s="16">
        <v>44082</v>
      </c>
      <c r="AE317" t="str">
        <f t="shared" si="32"/>
        <v>Average Buyer</v>
      </c>
      <c r="AF317" t="str">
        <f t="shared" si="33"/>
        <v>One-Time Buyer</v>
      </c>
      <c r="AG317" t="str">
        <f t="shared" si="30"/>
        <v>Female</v>
      </c>
      <c r="AH317" t="str">
        <f t="shared" si="31"/>
        <v xml:space="preserve">Hornell </v>
      </c>
      <c r="AW317" t="s">
        <v>1057</v>
      </c>
      <c r="AX317" t="s">
        <v>1145</v>
      </c>
      <c r="AY317" t="s">
        <v>9</v>
      </c>
      <c r="AZ317" t="str">
        <f t="shared" si="35"/>
        <v>MaleGender</v>
      </c>
      <c r="CJ317" t="s">
        <v>732</v>
      </c>
      <c r="CN317">
        <v>88065566215</v>
      </c>
      <c r="ED317" s="37"/>
      <c r="EP317">
        <v>314</v>
      </c>
      <c r="EQ317" t="s">
        <v>457</v>
      </c>
      <c r="ER317" t="s">
        <v>61</v>
      </c>
      <c r="ES317" t="s">
        <v>1145</v>
      </c>
      <c r="ET317">
        <v>68</v>
      </c>
      <c r="EU317">
        <v>680</v>
      </c>
      <c r="EV317">
        <v>204</v>
      </c>
      <c r="EW317" s="16">
        <v>44088</v>
      </c>
      <c r="EX317" s="16">
        <v>44088</v>
      </c>
      <c r="EY317">
        <f t="shared" si="34"/>
        <v>1</v>
      </c>
    </row>
    <row r="318" spans="24:155" x14ac:dyDescent="0.3">
      <c r="X318" s="11" t="s">
        <v>405</v>
      </c>
      <c r="Y318">
        <v>47</v>
      </c>
      <c r="Z318">
        <v>611</v>
      </c>
      <c r="AA318">
        <v>1</v>
      </c>
      <c r="AB318">
        <v>112</v>
      </c>
      <c r="AC318" s="16">
        <v>44067</v>
      </c>
      <c r="AD318" s="16">
        <v>44067</v>
      </c>
      <c r="AE318" t="str">
        <f t="shared" si="32"/>
        <v>Average Buyer</v>
      </c>
      <c r="AF318" t="str">
        <f t="shared" si="33"/>
        <v>One-Time Buyer</v>
      </c>
      <c r="AG318" t="str">
        <f t="shared" si="30"/>
        <v>Male</v>
      </c>
      <c r="AH318" t="str">
        <f t="shared" si="31"/>
        <v>Elmira</v>
      </c>
      <c r="AW318" t="s">
        <v>457</v>
      </c>
      <c r="AX318" t="s">
        <v>1145</v>
      </c>
      <c r="AY318" t="s">
        <v>61</v>
      </c>
      <c r="AZ318" t="str">
        <f t="shared" si="35"/>
        <v>MaleGender</v>
      </c>
      <c r="CJ318" t="s">
        <v>645</v>
      </c>
      <c r="CN318">
        <v>88065566216</v>
      </c>
      <c r="ED318" s="37"/>
      <c r="EP318">
        <v>315</v>
      </c>
      <c r="EQ318" t="s">
        <v>634</v>
      </c>
      <c r="ER318" t="s">
        <v>4</v>
      </c>
      <c r="ES318" t="s">
        <v>1145</v>
      </c>
      <c r="ET318">
        <v>4</v>
      </c>
      <c r="EU318">
        <v>48</v>
      </c>
      <c r="EV318">
        <v>12</v>
      </c>
      <c r="EW318" s="16">
        <v>44067</v>
      </c>
      <c r="EX318" s="16">
        <v>44067</v>
      </c>
      <c r="EY318">
        <f t="shared" si="34"/>
        <v>1</v>
      </c>
    </row>
    <row r="319" spans="24:155" x14ac:dyDescent="0.3">
      <c r="X319" s="11" t="s">
        <v>1116</v>
      </c>
      <c r="Y319">
        <v>50</v>
      </c>
      <c r="Z319">
        <v>600</v>
      </c>
      <c r="AA319">
        <v>1</v>
      </c>
      <c r="AB319">
        <v>113</v>
      </c>
      <c r="AC319" s="16">
        <v>44062</v>
      </c>
      <c r="AD319" s="16">
        <v>44062</v>
      </c>
      <c r="AE319" t="str">
        <f t="shared" si="32"/>
        <v>Average Buyer</v>
      </c>
      <c r="AF319" t="str">
        <f t="shared" si="33"/>
        <v>One-Time Buyer</v>
      </c>
      <c r="AG319" t="str">
        <f t="shared" si="30"/>
        <v>Female</v>
      </c>
      <c r="AH319" t="str">
        <f t="shared" si="31"/>
        <v>Olean</v>
      </c>
      <c r="AW319" t="s">
        <v>634</v>
      </c>
      <c r="AX319" t="s">
        <v>1145</v>
      </c>
      <c r="AY319" t="s">
        <v>4</v>
      </c>
      <c r="AZ319" t="str">
        <f t="shared" si="35"/>
        <v>MaleGender</v>
      </c>
      <c r="CJ319" t="s">
        <v>828</v>
      </c>
      <c r="CN319">
        <v>88065566217</v>
      </c>
      <c r="ED319" s="37"/>
      <c r="EP319">
        <v>316</v>
      </c>
      <c r="EQ319" t="s">
        <v>172</v>
      </c>
      <c r="ER319" t="s">
        <v>78</v>
      </c>
      <c r="ES319" t="s">
        <v>1146</v>
      </c>
      <c r="ET319">
        <v>77</v>
      </c>
      <c r="EU319">
        <v>1386</v>
      </c>
      <c r="EV319">
        <v>231</v>
      </c>
      <c r="EW319" s="16">
        <v>44102</v>
      </c>
      <c r="EX319" s="16">
        <v>44102</v>
      </c>
      <c r="EY319">
        <f t="shared" si="34"/>
        <v>1</v>
      </c>
    </row>
    <row r="320" spans="24:155" x14ac:dyDescent="0.3">
      <c r="X320" s="11" t="s">
        <v>233</v>
      </c>
      <c r="Y320">
        <v>60</v>
      </c>
      <c r="Z320">
        <v>600</v>
      </c>
      <c r="AA320">
        <v>1</v>
      </c>
      <c r="AB320">
        <v>113</v>
      </c>
      <c r="AC320" s="16">
        <v>44071</v>
      </c>
      <c r="AD320" s="16">
        <v>44071</v>
      </c>
      <c r="AE320" t="str">
        <f t="shared" si="32"/>
        <v>Average Buyer</v>
      </c>
      <c r="AF320" t="str">
        <f t="shared" si="33"/>
        <v>One-Time Buyer</v>
      </c>
      <c r="AG320" t="str">
        <f t="shared" si="30"/>
        <v>Female</v>
      </c>
      <c r="AH320" t="str">
        <f t="shared" si="31"/>
        <v>Beacon</v>
      </c>
      <c r="AW320" t="s">
        <v>172</v>
      </c>
      <c r="AX320" t="s">
        <v>1146</v>
      </c>
      <c r="AY320" t="s">
        <v>78</v>
      </c>
      <c r="AZ320" t="str">
        <f t="shared" si="35"/>
        <v>FemaleGender</v>
      </c>
      <c r="CJ320" t="s">
        <v>176</v>
      </c>
      <c r="CN320">
        <v>88065566218</v>
      </c>
      <c r="ED320" s="37"/>
      <c r="EP320">
        <v>317</v>
      </c>
      <c r="EQ320" t="s">
        <v>621</v>
      </c>
      <c r="ER320" t="s">
        <v>61</v>
      </c>
      <c r="ES320" t="s">
        <v>1145</v>
      </c>
      <c r="ET320">
        <v>47</v>
      </c>
      <c r="EU320">
        <v>705</v>
      </c>
      <c r="EV320">
        <v>141</v>
      </c>
      <c r="EW320" s="16">
        <v>44054</v>
      </c>
      <c r="EX320" s="16">
        <v>44054</v>
      </c>
      <c r="EY320">
        <f t="shared" si="34"/>
        <v>1</v>
      </c>
    </row>
    <row r="321" spans="24:155" x14ac:dyDescent="0.3">
      <c r="X321" s="11" t="s">
        <v>400</v>
      </c>
      <c r="Y321">
        <v>60</v>
      </c>
      <c r="Z321">
        <v>600</v>
      </c>
      <c r="AA321">
        <v>1</v>
      </c>
      <c r="AB321">
        <v>113</v>
      </c>
      <c r="AC321" s="16">
        <v>44062</v>
      </c>
      <c r="AD321" s="16">
        <v>44062</v>
      </c>
      <c r="AE321" t="str">
        <f t="shared" si="32"/>
        <v>Average Buyer</v>
      </c>
      <c r="AF321" t="str">
        <f t="shared" si="33"/>
        <v>One-Time Buyer</v>
      </c>
      <c r="AG321" t="str">
        <f t="shared" si="30"/>
        <v>Male</v>
      </c>
      <c r="AH321" t="str">
        <f t="shared" si="31"/>
        <v>Betavia</v>
      </c>
      <c r="AW321" t="s">
        <v>621</v>
      </c>
      <c r="AX321" t="s">
        <v>1145</v>
      </c>
      <c r="AY321" t="s">
        <v>61</v>
      </c>
      <c r="AZ321" t="str">
        <f t="shared" si="35"/>
        <v>MaleGender</v>
      </c>
      <c r="CJ321" t="s">
        <v>367</v>
      </c>
      <c r="CN321">
        <v>88065566219</v>
      </c>
      <c r="EP321">
        <v>318</v>
      </c>
      <c r="EQ321" t="s">
        <v>168</v>
      </c>
      <c r="ER321" t="s">
        <v>70</v>
      </c>
      <c r="ES321" t="s">
        <v>1145</v>
      </c>
      <c r="ET321">
        <v>10</v>
      </c>
      <c r="EU321">
        <v>300</v>
      </c>
      <c r="EV321">
        <v>30</v>
      </c>
      <c r="EW321" s="16">
        <v>44097</v>
      </c>
      <c r="EX321" s="16">
        <v>44097</v>
      </c>
      <c r="EY321">
        <f t="shared" si="34"/>
        <v>1</v>
      </c>
    </row>
    <row r="322" spans="24:155" x14ac:dyDescent="0.3">
      <c r="X322" s="11" t="s">
        <v>553</v>
      </c>
      <c r="Y322">
        <v>60</v>
      </c>
      <c r="Z322">
        <v>600</v>
      </c>
      <c r="AA322">
        <v>1</v>
      </c>
      <c r="AB322">
        <v>113</v>
      </c>
      <c r="AC322" s="16">
        <v>44082</v>
      </c>
      <c r="AD322" s="16">
        <v>44082</v>
      </c>
      <c r="AE322" t="str">
        <f t="shared" si="32"/>
        <v>Average Buyer</v>
      </c>
      <c r="AF322" t="str">
        <f t="shared" si="33"/>
        <v>One-Time Buyer</v>
      </c>
      <c r="AG322" t="str">
        <f t="shared" ref="AG322:AG385" si="36">VLOOKUP(X322,LookupRange,2,0)</f>
        <v>Male</v>
      </c>
      <c r="AH322" t="str">
        <f t="shared" ref="AH322:AH385" si="37">VLOOKUP(X322,LookupRange,3,0)</f>
        <v>Little Falls</v>
      </c>
      <c r="AW322" t="s">
        <v>168</v>
      </c>
      <c r="AX322" t="s">
        <v>1145</v>
      </c>
      <c r="AY322" t="s">
        <v>70</v>
      </c>
      <c r="AZ322" t="str">
        <f t="shared" si="35"/>
        <v>MaleGender</v>
      </c>
      <c r="CJ322" t="s">
        <v>959</v>
      </c>
      <c r="CN322">
        <v>88065566220</v>
      </c>
      <c r="EP322">
        <v>319</v>
      </c>
      <c r="EQ322" t="s">
        <v>558</v>
      </c>
      <c r="ER322" t="s">
        <v>96</v>
      </c>
      <c r="ES322" t="s">
        <v>1145</v>
      </c>
      <c r="ET322">
        <v>60</v>
      </c>
      <c r="EU322">
        <v>540</v>
      </c>
      <c r="EV322">
        <v>180</v>
      </c>
      <c r="EW322" s="16">
        <v>44086</v>
      </c>
      <c r="EX322" s="16">
        <v>44086</v>
      </c>
      <c r="EY322">
        <f t="shared" si="34"/>
        <v>1</v>
      </c>
    </row>
    <row r="323" spans="24:155" x14ac:dyDescent="0.3">
      <c r="X323" s="11" t="s">
        <v>567</v>
      </c>
      <c r="Y323">
        <v>60</v>
      </c>
      <c r="Z323">
        <v>600</v>
      </c>
      <c r="AA323">
        <v>1</v>
      </c>
      <c r="AB323">
        <v>113</v>
      </c>
      <c r="AC323" s="16">
        <v>44095</v>
      </c>
      <c r="AD323" s="16">
        <v>44095</v>
      </c>
      <c r="AE323" t="str">
        <f t="shared" ref="AE323:AE386" si="38">IF(AB323&lt;=10,"Top Buyer",IF(AB323&lt;=21,"2nd Top Buyer","Average Buyer"))</f>
        <v>Average Buyer</v>
      </c>
      <c r="AF323" t="str">
        <f t="shared" ref="AF323:AF386" si="39">(IF(AC323=AD323,$AL$9,$AL$10))</f>
        <v>One-Time Buyer</v>
      </c>
      <c r="AG323" t="str">
        <f t="shared" si="36"/>
        <v>Male</v>
      </c>
      <c r="AH323" t="str">
        <f t="shared" si="37"/>
        <v>Auburn</v>
      </c>
      <c r="AW323" t="s">
        <v>558</v>
      </c>
      <c r="AX323" t="s">
        <v>1145</v>
      </c>
      <c r="AY323" t="s">
        <v>96</v>
      </c>
      <c r="AZ323" t="str">
        <f t="shared" si="35"/>
        <v>MaleGender</v>
      </c>
      <c r="CJ323" t="s">
        <v>565</v>
      </c>
      <c r="CN323">
        <v>88065566221</v>
      </c>
      <c r="EP323">
        <v>320</v>
      </c>
      <c r="EQ323" t="s">
        <v>581</v>
      </c>
      <c r="ER323" t="s">
        <v>94</v>
      </c>
      <c r="ES323" t="s">
        <v>1146</v>
      </c>
      <c r="ET323">
        <v>89</v>
      </c>
      <c r="EU323">
        <v>1780</v>
      </c>
      <c r="EV323">
        <v>267</v>
      </c>
      <c r="EW323" s="16">
        <v>44045</v>
      </c>
      <c r="EX323" s="16">
        <v>44045</v>
      </c>
      <c r="EY323">
        <f t="shared" si="34"/>
        <v>1</v>
      </c>
    </row>
    <row r="324" spans="24:155" x14ac:dyDescent="0.3">
      <c r="X324" s="11" t="s">
        <v>840</v>
      </c>
      <c r="Y324">
        <v>11</v>
      </c>
      <c r="Z324">
        <v>572</v>
      </c>
      <c r="AA324">
        <v>1</v>
      </c>
      <c r="AB324">
        <v>114</v>
      </c>
      <c r="AC324" s="16">
        <v>44103</v>
      </c>
      <c r="AD324" s="16">
        <v>44103</v>
      </c>
      <c r="AE324" t="str">
        <f t="shared" si="38"/>
        <v>Average Buyer</v>
      </c>
      <c r="AF324" t="str">
        <f t="shared" si="39"/>
        <v>One-Time Buyer</v>
      </c>
      <c r="AG324" t="str">
        <f t="shared" si="36"/>
        <v>Male</v>
      </c>
      <c r="AH324" t="str">
        <f t="shared" si="37"/>
        <v>Beacon</v>
      </c>
      <c r="AW324" t="s">
        <v>581</v>
      </c>
      <c r="AX324" t="s">
        <v>1146</v>
      </c>
      <c r="AY324" t="s">
        <v>94</v>
      </c>
      <c r="AZ324" t="str">
        <f t="shared" si="35"/>
        <v>FemaleGender</v>
      </c>
      <c r="CJ324" t="s">
        <v>849</v>
      </c>
      <c r="CN324">
        <v>88065566222</v>
      </c>
      <c r="EP324">
        <v>321</v>
      </c>
      <c r="EQ324" t="s">
        <v>980</v>
      </c>
      <c r="ER324" t="s">
        <v>84</v>
      </c>
      <c r="ES324" t="s">
        <v>1146</v>
      </c>
      <c r="ET324">
        <v>5</v>
      </c>
      <c r="EU324">
        <v>70</v>
      </c>
      <c r="EV324">
        <v>15</v>
      </c>
      <c r="EW324" s="16">
        <v>44062</v>
      </c>
      <c r="EX324" s="16">
        <v>44062</v>
      </c>
      <c r="EY324">
        <f t="shared" ref="EY324:EY387" si="40">COUNTIF(DatasourceNameRange,EQ324)</f>
        <v>1</v>
      </c>
    </row>
    <row r="325" spans="24:155" x14ac:dyDescent="0.3">
      <c r="X325" s="11" t="s">
        <v>390</v>
      </c>
      <c r="Y325">
        <v>11</v>
      </c>
      <c r="Z325">
        <v>572</v>
      </c>
      <c r="AA325">
        <v>1</v>
      </c>
      <c r="AB325">
        <v>114</v>
      </c>
      <c r="AC325" s="16">
        <v>44052</v>
      </c>
      <c r="AD325" s="16">
        <v>44052</v>
      </c>
      <c r="AE325" t="str">
        <f t="shared" si="38"/>
        <v>Average Buyer</v>
      </c>
      <c r="AF325" t="str">
        <f t="shared" si="39"/>
        <v>One-Time Buyer</v>
      </c>
      <c r="AG325" t="str">
        <f t="shared" si="36"/>
        <v>Female</v>
      </c>
      <c r="AH325" t="str">
        <f t="shared" si="37"/>
        <v>Yakers</v>
      </c>
      <c r="AW325" t="s">
        <v>980</v>
      </c>
      <c r="AX325" t="s">
        <v>1146</v>
      </c>
      <c r="AY325" t="s">
        <v>84</v>
      </c>
      <c r="AZ325" t="str">
        <f t="shared" si="35"/>
        <v>FemaleGender</v>
      </c>
      <c r="CJ325" t="s">
        <v>1021</v>
      </c>
      <c r="CN325">
        <v>88065566223</v>
      </c>
      <c r="EP325">
        <v>322</v>
      </c>
      <c r="EQ325" t="s">
        <v>689</v>
      </c>
      <c r="ER325" t="s">
        <v>60</v>
      </c>
      <c r="ES325" t="s">
        <v>1145</v>
      </c>
      <c r="ET325">
        <v>1</v>
      </c>
      <c r="EU325">
        <v>15</v>
      </c>
      <c r="EV325">
        <v>3</v>
      </c>
      <c r="EW325" s="16">
        <v>44045</v>
      </c>
      <c r="EX325" s="16">
        <v>44045</v>
      </c>
      <c r="EY325">
        <f t="shared" si="40"/>
        <v>1</v>
      </c>
    </row>
    <row r="326" spans="24:155" x14ac:dyDescent="0.3">
      <c r="X326" s="11" t="s">
        <v>396</v>
      </c>
      <c r="Y326">
        <v>47</v>
      </c>
      <c r="Z326">
        <v>564</v>
      </c>
      <c r="AA326">
        <v>1</v>
      </c>
      <c r="AB326">
        <v>115</v>
      </c>
      <c r="AC326" s="16">
        <v>44058</v>
      </c>
      <c r="AD326" s="16">
        <v>44058</v>
      </c>
      <c r="AE326" t="str">
        <f t="shared" si="38"/>
        <v>Average Buyer</v>
      </c>
      <c r="AF326" t="str">
        <f t="shared" si="39"/>
        <v>One-Time Buyer</v>
      </c>
      <c r="AG326" t="str">
        <f t="shared" si="36"/>
        <v>Female</v>
      </c>
      <c r="AH326" t="str">
        <f t="shared" si="37"/>
        <v>Islip</v>
      </c>
      <c r="AW326" t="s">
        <v>689</v>
      </c>
      <c r="AX326" t="s">
        <v>1145</v>
      </c>
      <c r="AY326" t="s">
        <v>60</v>
      </c>
      <c r="AZ326" t="str">
        <f t="shared" ref="AZ326:AZ389" si="41">IF(AX326=$AS$11,"FemaleGender","MaleGender")</f>
        <v>MaleGender</v>
      </c>
      <c r="CJ326" t="s">
        <v>812</v>
      </c>
      <c r="CN326">
        <v>88065566224</v>
      </c>
      <c r="EP326">
        <v>323</v>
      </c>
      <c r="EQ326" t="s">
        <v>1124</v>
      </c>
      <c r="ER326" t="s">
        <v>94</v>
      </c>
      <c r="ES326" t="s">
        <v>1145</v>
      </c>
      <c r="ET326">
        <v>3</v>
      </c>
      <c r="EU326">
        <v>42</v>
      </c>
      <c r="EV326">
        <v>9</v>
      </c>
      <c r="EW326" s="16">
        <v>44071</v>
      </c>
      <c r="EX326" s="16">
        <v>44071</v>
      </c>
      <c r="EY326">
        <f t="shared" si="40"/>
        <v>1</v>
      </c>
    </row>
    <row r="327" spans="24:155" x14ac:dyDescent="0.3">
      <c r="X327" s="11" t="s">
        <v>139</v>
      </c>
      <c r="Y327">
        <v>47</v>
      </c>
      <c r="Z327">
        <v>564</v>
      </c>
      <c r="AA327">
        <v>1</v>
      </c>
      <c r="AB327">
        <v>115</v>
      </c>
      <c r="AC327" s="16">
        <v>44079</v>
      </c>
      <c r="AD327" s="16">
        <v>44079</v>
      </c>
      <c r="AE327" t="str">
        <f t="shared" si="38"/>
        <v>Average Buyer</v>
      </c>
      <c r="AF327" t="str">
        <f t="shared" si="39"/>
        <v>One-Time Buyer</v>
      </c>
      <c r="AG327" t="str">
        <f t="shared" si="36"/>
        <v>Female</v>
      </c>
      <c r="AH327" t="str">
        <f t="shared" si="37"/>
        <v>New York</v>
      </c>
      <c r="AW327" t="s">
        <v>1124</v>
      </c>
      <c r="AX327" t="s">
        <v>1145</v>
      </c>
      <c r="AY327" t="s">
        <v>94</v>
      </c>
      <c r="AZ327" t="str">
        <f t="shared" si="41"/>
        <v>MaleGender</v>
      </c>
      <c r="CJ327" t="s">
        <v>855</v>
      </c>
      <c r="CN327">
        <v>88065566225</v>
      </c>
      <c r="EP327">
        <v>324</v>
      </c>
      <c r="EQ327" t="s">
        <v>245</v>
      </c>
      <c r="ER327" t="s">
        <v>59</v>
      </c>
      <c r="ES327" t="s">
        <v>1146</v>
      </c>
      <c r="ET327">
        <v>68</v>
      </c>
      <c r="EU327">
        <v>952</v>
      </c>
      <c r="EV327">
        <v>204</v>
      </c>
      <c r="EW327" s="16">
        <v>44082</v>
      </c>
      <c r="EX327" s="16">
        <v>44082</v>
      </c>
      <c r="EY327">
        <f t="shared" si="40"/>
        <v>1</v>
      </c>
    </row>
    <row r="328" spans="24:155" x14ac:dyDescent="0.3">
      <c r="X328" s="11" t="s">
        <v>513</v>
      </c>
      <c r="Y328">
        <v>47</v>
      </c>
      <c r="Z328">
        <v>564</v>
      </c>
      <c r="AA328">
        <v>1</v>
      </c>
      <c r="AB328">
        <v>115</v>
      </c>
      <c r="AC328" s="16">
        <v>44072</v>
      </c>
      <c r="AD328" s="16">
        <v>44072</v>
      </c>
      <c r="AE328" t="str">
        <f t="shared" si="38"/>
        <v>Average Buyer</v>
      </c>
      <c r="AF328" t="str">
        <f t="shared" si="39"/>
        <v>One-Time Buyer</v>
      </c>
      <c r="AG328" t="str">
        <f t="shared" si="36"/>
        <v>Female</v>
      </c>
      <c r="AH328" t="str">
        <f t="shared" si="37"/>
        <v>Syracuse</v>
      </c>
      <c r="AW328" t="s">
        <v>245</v>
      </c>
      <c r="AX328" t="s">
        <v>1146</v>
      </c>
      <c r="AY328" t="s">
        <v>59</v>
      </c>
      <c r="AZ328" t="str">
        <f t="shared" si="41"/>
        <v>FemaleGender</v>
      </c>
      <c r="CJ328" t="s">
        <v>1094</v>
      </c>
      <c r="CN328">
        <v>88065566226</v>
      </c>
      <c r="EP328">
        <v>325</v>
      </c>
      <c r="EQ328" t="s">
        <v>131</v>
      </c>
      <c r="ER328" t="s">
        <v>72</v>
      </c>
      <c r="ES328" t="s">
        <v>1146</v>
      </c>
      <c r="ET328">
        <v>6</v>
      </c>
      <c r="EU328">
        <v>120</v>
      </c>
      <c r="EV328">
        <v>18</v>
      </c>
      <c r="EW328" s="16">
        <v>44071</v>
      </c>
      <c r="EX328" s="16">
        <v>44071</v>
      </c>
      <c r="EY328">
        <f t="shared" si="40"/>
        <v>1</v>
      </c>
    </row>
    <row r="329" spans="24:155" x14ac:dyDescent="0.3">
      <c r="X329" s="11" t="s">
        <v>531</v>
      </c>
      <c r="Y329">
        <v>47</v>
      </c>
      <c r="Z329">
        <v>564</v>
      </c>
      <c r="AA329">
        <v>1</v>
      </c>
      <c r="AB329">
        <v>115</v>
      </c>
      <c r="AC329" s="16">
        <v>44062</v>
      </c>
      <c r="AD329" s="16">
        <v>44062</v>
      </c>
      <c r="AE329" t="str">
        <f t="shared" si="38"/>
        <v>Average Buyer</v>
      </c>
      <c r="AF329" t="str">
        <f t="shared" si="39"/>
        <v>One-Time Buyer</v>
      </c>
      <c r="AG329" t="str">
        <f t="shared" si="36"/>
        <v>Male</v>
      </c>
      <c r="AH329" t="str">
        <f t="shared" si="37"/>
        <v>Brookhaven</v>
      </c>
      <c r="AW329" t="s">
        <v>131</v>
      </c>
      <c r="AX329" t="s">
        <v>1146</v>
      </c>
      <c r="AY329" t="s">
        <v>72</v>
      </c>
      <c r="AZ329" t="str">
        <f t="shared" si="41"/>
        <v>FemaleGender</v>
      </c>
      <c r="CJ329" t="s">
        <v>892</v>
      </c>
      <c r="CN329">
        <v>88065566227</v>
      </c>
      <c r="EP329">
        <v>326</v>
      </c>
      <c r="EQ329" t="s">
        <v>1067</v>
      </c>
      <c r="ER329" t="s">
        <v>61</v>
      </c>
      <c r="ES329" t="s">
        <v>1145</v>
      </c>
      <c r="ET329">
        <v>10</v>
      </c>
      <c r="EU329">
        <v>97</v>
      </c>
      <c r="EV329">
        <v>30</v>
      </c>
      <c r="EW329" s="16">
        <v>44066</v>
      </c>
      <c r="EX329" s="16">
        <v>44073</v>
      </c>
      <c r="EY329">
        <f t="shared" si="40"/>
        <v>2</v>
      </c>
    </row>
    <row r="330" spans="24:155" x14ac:dyDescent="0.3">
      <c r="X330" s="11" t="s">
        <v>378</v>
      </c>
      <c r="Y330">
        <v>47</v>
      </c>
      <c r="Z330">
        <v>564</v>
      </c>
      <c r="AA330">
        <v>1</v>
      </c>
      <c r="AB330">
        <v>115</v>
      </c>
      <c r="AC330" s="16">
        <v>44102</v>
      </c>
      <c r="AD330" s="16">
        <v>44102</v>
      </c>
      <c r="AE330" t="str">
        <f t="shared" si="38"/>
        <v>Average Buyer</v>
      </c>
      <c r="AF330" t="str">
        <f t="shared" si="39"/>
        <v>One-Time Buyer</v>
      </c>
      <c r="AG330" t="str">
        <f t="shared" si="36"/>
        <v>Male</v>
      </c>
      <c r="AH330" t="str">
        <f t="shared" si="37"/>
        <v>Sherrill</v>
      </c>
      <c r="AW330" t="s">
        <v>1067</v>
      </c>
      <c r="AX330" t="s">
        <v>1145</v>
      </c>
      <c r="AY330" t="s">
        <v>61</v>
      </c>
      <c r="AZ330" t="str">
        <f t="shared" si="41"/>
        <v>MaleGender</v>
      </c>
      <c r="CJ330" t="s">
        <v>1017</v>
      </c>
      <c r="CN330">
        <v>88065566228</v>
      </c>
      <c r="EP330">
        <v>327</v>
      </c>
      <c r="EQ330" t="s">
        <v>221</v>
      </c>
      <c r="ER330" t="s">
        <v>94</v>
      </c>
      <c r="ES330" t="s">
        <v>1145</v>
      </c>
      <c r="ET330">
        <v>6</v>
      </c>
      <c r="EU330">
        <v>90</v>
      </c>
      <c r="EV330">
        <v>18</v>
      </c>
      <c r="EW330" s="16">
        <v>44058</v>
      </c>
      <c r="EX330" s="16">
        <v>44058</v>
      </c>
      <c r="EY330">
        <f t="shared" si="40"/>
        <v>1</v>
      </c>
    </row>
    <row r="331" spans="24:155" x14ac:dyDescent="0.3">
      <c r="X331" s="11" t="s">
        <v>748</v>
      </c>
      <c r="Y331">
        <v>8</v>
      </c>
      <c r="Z331">
        <v>560</v>
      </c>
      <c r="AA331">
        <v>1</v>
      </c>
      <c r="AB331">
        <v>116</v>
      </c>
      <c r="AC331" s="16">
        <v>44073</v>
      </c>
      <c r="AD331" s="16">
        <v>44073</v>
      </c>
      <c r="AE331" t="str">
        <f t="shared" si="38"/>
        <v>Average Buyer</v>
      </c>
      <c r="AF331" t="str">
        <f t="shared" si="39"/>
        <v>One-Time Buyer</v>
      </c>
      <c r="AG331" t="str">
        <f t="shared" si="36"/>
        <v>Female</v>
      </c>
      <c r="AH331" t="str">
        <f t="shared" si="37"/>
        <v>Watertown</v>
      </c>
      <c r="AW331" t="s">
        <v>221</v>
      </c>
      <c r="AX331" t="s">
        <v>1145</v>
      </c>
      <c r="AY331" t="s">
        <v>94</v>
      </c>
      <c r="AZ331" t="str">
        <f t="shared" si="41"/>
        <v>MaleGender</v>
      </c>
      <c r="CJ331" t="s">
        <v>901</v>
      </c>
      <c r="CN331">
        <v>88065566229</v>
      </c>
      <c r="EP331">
        <v>328</v>
      </c>
      <c r="EQ331" t="s">
        <v>309</v>
      </c>
      <c r="ER331" t="s">
        <v>16</v>
      </c>
      <c r="ES331" t="s">
        <v>1146</v>
      </c>
      <c r="ET331">
        <v>15</v>
      </c>
      <c r="EU331">
        <v>300</v>
      </c>
      <c r="EV331">
        <v>45</v>
      </c>
      <c r="EW331" s="16">
        <v>44074</v>
      </c>
      <c r="EX331" s="16">
        <v>44074</v>
      </c>
      <c r="EY331">
        <f t="shared" si="40"/>
        <v>1</v>
      </c>
    </row>
    <row r="332" spans="24:155" x14ac:dyDescent="0.3">
      <c r="X332" s="11" t="s">
        <v>170</v>
      </c>
      <c r="Y332">
        <v>60</v>
      </c>
      <c r="Z332">
        <v>540</v>
      </c>
      <c r="AA332">
        <v>1</v>
      </c>
      <c r="AB332">
        <v>117</v>
      </c>
      <c r="AC332" s="16">
        <v>44099</v>
      </c>
      <c r="AD332" s="16">
        <v>44099</v>
      </c>
      <c r="AE332" t="str">
        <f t="shared" si="38"/>
        <v>Average Buyer</v>
      </c>
      <c r="AF332" t="str">
        <f t="shared" si="39"/>
        <v>One-Time Buyer</v>
      </c>
      <c r="AG332" t="str">
        <f t="shared" si="36"/>
        <v>Male</v>
      </c>
      <c r="AH332" t="str">
        <f t="shared" si="37"/>
        <v>Poughkeepsie</v>
      </c>
      <c r="AW332" t="s">
        <v>309</v>
      </c>
      <c r="AX332" t="s">
        <v>1146</v>
      </c>
      <c r="AY332" t="s">
        <v>16</v>
      </c>
      <c r="AZ332" t="str">
        <f t="shared" si="41"/>
        <v>FemaleGender</v>
      </c>
      <c r="CJ332" t="s">
        <v>907</v>
      </c>
      <c r="CN332">
        <v>88065566230</v>
      </c>
      <c r="EP332">
        <v>329</v>
      </c>
      <c r="EQ332" t="s">
        <v>379</v>
      </c>
      <c r="ER332" t="s">
        <v>88</v>
      </c>
      <c r="ES332" t="s">
        <v>1145</v>
      </c>
      <c r="ET332">
        <v>6</v>
      </c>
      <c r="EU332">
        <v>72</v>
      </c>
      <c r="EV332">
        <v>18</v>
      </c>
      <c r="EW332" s="16">
        <v>44102</v>
      </c>
      <c r="EX332" s="16">
        <v>44102</v>
      </c>
      <c r="EY332">
        <f t="shared" si="40"/>
        <v>1</v>
      </c>
    </row>
    <row r="333" spans="24:155" x14ac:dyDescent="0.3">
      <c r="X333" s="11" t="s">
        <v>499</v>
      </c>
      <c r="Y333">
        <v>60</v>
      </c>
      <c r="Z333">
        <v>540</v>
      </c>
      <c r="AA333">
        <v>1</v>
      </c>
      <c r="AB333">
        <v>117</v>
      </c>
      <c r="AC333" s="16">
        <v>44058</v>
      </c>
      <c r="AD333" s="16">
        <v>44058</v>
      </c>
      <c r="AE333" t="str">
        <f t="shared" si="38"/>
        <v>Average Buyer</v>
      </c>
      <c r="AF333" t="str">
        <f t="shared" si="39"/>
        <v>One-Time Buyer</v>
      </c>
      <c r="AG333" t="str">
        <f t="shared" si="36"/>
        <v>Male</v>
      </c>
      <c r="AH333" t="str">
        <f t="shared" si="37"/>
        <v>Middletown</v>
      </c>
      <c r="AW333" t="s">
        <v>379</v>
      </c>
      <c r="AX333" t="s">
        <v>1145</v>
      </c>
      <c r="AY333" t="s">
        <v>88</v>
      </c>
      <c r="AZ333" t="str">
        <f t="shared" si="41"/>
        <v>MaleGender</v>
      </c>
      <c r="CJ333" t="s">
        <v>884</v>
      </c>
      <c r="CN333">
        <v>88065566231</v>
      </c>
      <c r="EP333">
        <v>330</v>
      </c>
      <c r="EQ333" t="s">
        <v>449</v>
      </c>
      <c r="ER333" t="s">
        <v>10</v>
      </c>
      <c r="ES333" t="s">
        <v>1146</v>
      </c>
      <c r="ET333">
        <v>15</v>
      </c>
      <c r="EU333">
        <v>90</v>
      </c>
      <c r="EV333">
        <v>45</v>
      </c>
      <c r="EW333" s="16">
        <v>44083</v>
      </c>
      <c r="EX333" s="16">
        <v>44083</v>
      </c>
      <c r="EY333">
        <f t="shared" si="40"/>
        <v>1</v>
      </c>
    </row>
    <row r="334" spans="24:155" x14ac:dyDescent="0.3">
      <c r="X334" s="11" t="s">
        <v>598</v>
      </c>
      <c r="Y334">
        <v>60</v>
      </c>
      <c r="Z334">
        <v>540</v>
      </c>
      <c r="AA334">
        <v>1</v>
      </c>
      <c r="AB334">
        <v>117</v>
      </c>
      <c r="AC334" s="16">
        <v>44062</v>
      </c>
      <c r="AD334" s="16">
        <v>44062</v>
      </c>
      <c r="AE334" t="str">
        <f t="shared" si="38"/>
        <v>Average Buyer</v>
      </c>
      <c r="AF334" t="str">
        <f t="shared" si="39"/>
        <v>One-Time Buyer</v>
      </c>
      <c r="AG334" t="str">
        <f t="shared" si="36"/>
        <v>Male</v>
      </c>
      <c r="AH334" t="str">
        <f t="shared" si="37"/>
        <v>Glens Falls</v>
      </c>
      <c r="AW334" t="s">
        <v>449</v>
      </c>
      <c r="AX334" t="s">
        <v>1146</v>
      </c>
      <c r="AY334" t="s">
        <v>10</v>
      </c>
      <c r="AZ334" t="str">
        <f t="shared" si="41"/>
        <v>FemaleGender</v>
      </c>
      <c r="CJ334" t="s">
        <v>181</v>
      </c>
      <c r="CN334">
        <v>88065566232</v>
      </c>
      <c r="EP334">
        <v>331</v>
      </c>
      <c r="EQ334" t="s">
        <v>1056</v>
      </c>
      <c r="ER334" t="s">
        <v>8</v>
      </c>
      <c r="ES334" t="s">
        <v>1146</v>
      </c>
      <c r="ET334">
        <v>5</v>
      </c>
      <c r="EU334">
        <v>100</v>
      </c>
      <c r="EV334">
        <v>15</v>
      </c>
      <c r="EW334" s="16">
        <v>44062</v>
      </c>
      <c r="EX334" s="16">
        <v>44062</v>
      </c>
      <c r="EY334">
        <f t="shared" si="40"/>
        <v>1</v>
      </c>
    </row>
    <row r="335" spans="24:155" x14ac:dyDescent="0.3">
      <c r="X335" s="11" t="s">
        <v>558</v>
      </c>
      <c r="Y335">
        <v>60</v>
      </c>
      <c r="Z335">
        <v>540</v>
      </c>
      <c r="AA335">
        <v>1</v>
      </c>
      <c r="AB335">
        <v>117</v>
      </c>
      <c r="AC335" s="16">
        <v>44086</v>
      </c>
      <c r="AD335" s="16">
        <v>44086</v>
      </c>
      <c r="AE335" t="str">
        <f t="shared" si="38"/>
        <v>Average Buyer</v>
      </c>
      <c r="AF335" t="str">
        <f t="shared" si="39"/>
        <v>One-Time Buyer</v>
      </c>
      <c r="AG335" t="str">
        <f t="shared" si="36"/>
        <v>Male</v>
      </c>
      <c r="AH335" t="str">
        <f t="shared" si="37"/>
        <v>Yakers</v>
      </c>
      <c r="AW335" t="s">
        <v>1056</v>
      </c>
      <c r="AX335" t="s">
        <v>1146</v>
      </c>
      <c r="AY335" t="s">
        <v>8</v>
      </c>
      <c r="AZ335" t="str">
        <f t="shared" si="41"/>
        <v>FemaleGender</v>
      </c>
      <c r="CJ335" t="s">
        <v>1022</v>
      </c>
      <c r="CN335">
        <v>88065566233</v>
      </c>
      <c r="EP335">
        <v>332</v>
      </c>
      <c r="EQ335" t="s">
        <v>843</v>
      </c>
      <c r="ER335" t="s">
        <v>4</v>
      </c>
      <c r="ES335" t="s">
        <v>1145</v>
      </c>
      <c r="ET335">
        <v>5</v>
      </c>
      <c r="EU335">
        <v>65</v>
      </c>
      <c r="EV335">
        <v>15</v>
      </c>
      <c r="EW335" s="16">
        <v>44075</v>
      </c>
      <c r="EX335" s="16">
        <v>44075</v>
      </c>
      <c r="EY335">
        <f t="shared" si="40"/>
        <v>1</v>
      </c>
    </row>
    <row r="336" spans="24:155" x14ac:dyDescent="0.3">
      <c r="X336" s="11" t="s">
        <v>392</v>
      </c>
      <c r="Y336">
        <v>89</v>
      </c>
      <c r="Z336">
        <v>534</v>
      </c>
      <c r="AA336">
        <v>1</v>
      </c>
      <c r="AB336">
        <v>118</v>
      </c>
      <c r="AC336" s="16">
        <v>44054</v>
      </c>
      <c r="AD336" s="16">
        <v>44054</v>
      </c>
      <c r="AE336" t="str">
        <f t="shared" si="38"/>
        <v>Average Buyer</v>
      </c>
      <c r="AF336" t="str">
        <f t="shared" si="39"/>
        <v>One-Time Buyer</v>
      </c>
      <c r="AG336" t="str">
        <f t="shared" si="36"/>
        <v>Female</v>
      </c>
      <c r="AH336" t="str">
        <f t="shared" si="37"/>
        <v>Hempstead</v>
      </c>
      <c r="AW336" t="s">
        <v>843</v>
      </c>
      <c r="AX336" t="s">
        <v>1145</v>
      </c>
      <c r="AY336" t="s">
        <v>4</v>
      </c>
      <c r="AZ336" t="str">
        <f t="shared" si="41"/>
        <v>MaleGender</v>
      </c>
      <c r="CJ336" t="s">
        <v>1012</v>
      </c>
      <c r="CN336">
        <v>88065566234</v>
      </c>
      <c r="EP336">
        <v>333</v>
      </c>
      <c r="EQ336" t="s">
        <v>898</v>
      </c>
      <c r="ER336" t="s">
        <v>68</v>
      </c>
      <c r="ES336" t="s">
        <v>1145</v>
      </c>
      <c r="ET336">
        <v>18</v>
      </c>
      <c r="EU336">
        <v>486</v>
      </c>
      <c r="EV336">
        <v>54</v>
      </c>
      <c r="EW336" s="16">
        <v>44073</v>
      </c>
      <c r="EX336" s="16">
        <v>44073</v>
      </c>
      <c r="EY336">
        <f t="shared" si="40"/>
        <v>2</v>
      </c>
    </row>
    <row r="337" spans="24:155" x14ac:dyDescent="0.3">
      <c r="X337" s="11" t="s">
        <v>306</v>
      </c>
      <c r="Y337">
        <v>89</v>
      </c>
      <c r="Z337">
        <v>534</v>
      </c>
      <c r="AA337">
        <v>1</v>
      </c>
      <c r="AB337">
        <v>118</v>
      </c>
      <c r="AC337" s="16">
        <v>44071</v>
      </c>
      <c r="AD337" s="16">
        <v>44071</v>
      </c>
      <c r="AE337" t="str">
        <f t="shared" si="38"/>
        <v>Average Buyer</v>
      </c>
      <c r="AF337" t="str">
        <f t="shared" si="39"/>
        <v>One-Time Buyer</v>
      </c>
      <c r="AG337" t="str">
        <f t="shared" si="36"/>
        <v>Female</v>
      </c>
      <c r="AH337" t="str">
        <f t="shared" si="37"/>
        <v>Yakers</v>
      </c>
      <c r="AW337" t="s">
        <v>898</v>
      </c>
      <c r="AX337" t="s">
        <v>1145</v>
      </c>
      <c r="AY337" t="s">
        <v>68</v>
      </c>
      <c r="AZ337" t="str">
        <f t="shared" si="41"/>
        <v>MaleGender</v>
      </c>
      <c r="CJ337" t="s">
        <v>791</v>
      </c>
      <c r="CN337">
        <v>88065566235</v>
      </c>
      <c r="EP337">
        <v>334</v>
      </c>
      <c r="EQ337" t="s">
        <v>527</v>
      </c>
      <c r="ER337" t="s">
        <v>8</v>
      </c>
      <c r="ES337" t="s">
        <v>1145</v>
      </c>
      <c r="ET337">
        <v>89</v>
      </c>
      <c r="EU337">
        <v>890</v>
      </c>
      <c r="EV337">
        <v>267</v>
      </c>
      <c r="EW337" s="16">
        <v>44055</v>
      </c>
      <c r="EX337" s="16">
        <v>44055</v>
      </c>
      <c r="EY337">
        <f t="shared" si="40"/>
        <v>1</v>
      </c>
    </row>
    <row r="338" spans="24:155" x14ac:dyDescent="0.3">
      <c r="X338" s="11" t="s">
        <v>126</v>
      </c>
      <c r="Y338">
        <v>89</v>
      </c>
      <c r="Z338">
        <v>534</v>
      </c>
      <c r="AA338">
        <v>1</v>
      </c>
      <c r="AB338">
        <v>118</v>
      </c>
      <c r="AC338" s="16">
        <v>44066</v>
      </c>
      <c r="AD338" s="16">
        <v>44066</v>
      </c>
      <c r="AE338" t="str">
        <f t="shared" si="38"/>
        <v>Average Buyer</v>
      </c>
      <c r="AF338" t="str">
        <f t="shared" si="39"/>
        <v>One-Time Buyer</v>
      </c>
      <c r="AG338" t="str">
        <f t="shared" si="36"/>
        <v>Male</v>
      </c>
      <c r="AH338" t="str">
        <f t="shared" si="37"/>
        <v>Sherrill</v>
      </c>
      <c r="AW338" t="s">
        <v>527</v>
      </c>
      <c r="AX338" t="s">
        <v>1145</v>
      </c>
      <c r="AY338" t="s">
        <v>8</v>
      </c>
      <c r="AZ338" t="str">
        <f t="shared" si="41"/>
        <v>MaleGender</v>
      </c>
      <c r="CJ338" t="s">
        <v>547</v>
      </c>
      <c r="CN338">
        <v>88065566236</v>
      </c>
      <c r="EP338">
        <v>335</v>
      </c>
      <c r="EQ338" t="s">
        <v>163</v>
      </c>
      <c r="ER338" t="s">
        <v>61</v>
      </c>
      <c r="ES338" t="s">
        <v>1146</v>
      </c>
      <c r="ET338">
        <v>77</v>
      </c>
      <c r="EU338">
        <v>1540</v>
      </c>
      <c r="EV338">
        <v>231</v>
      </c>
      <c r="EW338" s="16">
        <v>44103</v>
      </c>
      <c r="EX338" s="16">
        <v>44103</v>
      </c>
      <c r="EY338">
        <f t="shared" si="40"/>
        <v>1</v>
      </c>
    </row>
    <row r="339" spans="24:155" x14ac:dyDescent="0.3">
      <c r="X339" s="11" t="s">
        <v>812</v>
      </c>
      <c r="Y339">
        <v>10</v>
      </c>
      <c r="Z339">
        <v>520</v>
      </c>
      <c r="AA339">
        <v>1</v>
      </c>
      <c r="AB339">
        <v>119</v>
      </c>
      <c r="AC339" s="16">
        <v>44075</v>
      </c>
      <c r="AD339" s="16">
        <v>44075</v>
      </c>
      <c r="AE339" t="str">
        <f t="shared" si="38"/>
        <v>Average Buyer</v>
      </c>
      <c r="AF339" t="str">
        <f t="shared" si="39"/>
        <v>One-Time Buyer</v>
      </c>
      <c r="AG339" t="str">
        <f t="shared" si="36"/>
        <v>Female</v>
      </c>
      <c r="AH339" t="str">
        <f t="shared" si="37"/>
        <v>Hempstead</v>
      </c>
      <c r="AW339" t="s">
        <v>163</v>
      </c>
      <c r="AX339" t="s">
        <v>1146</v>
      </c>
      <c r="AY339" t="s">
        <v>61</v>
      </c>
      <c r="AZ339" t="str">
        <f t="shared" si="41"/>
        <v>FemaleGender</v>
      </c>
      <c r="CJ339" t="s">
        <v>743</v>
      </c>
      <c r="CN339">
        <v>88065566237</v>
      </c>
      <c r="EP339">
        <v>336</v>
      </c>
      <c r="EQ339" t="s">
        <v>568</v>
      </c>
      <c r="ER339" t="s">
        <v>3</v>
      </c>
      <c r="ES339" t="s">
        <v>1145</v>
      </c>
      <c r="ET339">
        <v>89</v>
      </c>
      <c r="EU339">
        <v>1335</v>
      </c>
      <c r="EV339">
        <v>267</v>
      </c>
      <c r="EW339" s="16">
        <v>44096</v>
      </c>
      <c r="EX339" s="16">
        <v>44096</v>
      </c>
      <c r="EY339">
        <f t="shared" si="40"/>
        <v>1</v>
      </c>
    </row>
    <row r="340" spans="24:155" x14ac:dyDescent="0.3">
      <c r="X340" s="11" t="s">
        <v>335</v>
      </c>
      <c r="Y340">
        <v>26</v>
      </c>
      <c r="Z340">
        <v>520</v>
      </c>
      <c r="AA340">
        <v>2</v>
      </c>
      <c r="AB340">
        <v>119</v>
      </c>
      <c r="AC340" s="16">
        <v>44072</v>
      </c>
      <c r="AD340" s="16">
        <v>44072</v>
      </c>
      <c r="AE340" t="str">
        <f t="shared" si="38"/>
        <v>Average Buyer</v>
      </c>
      <c r="AF340" t="str">
        <f t="shared" si="39"/>
        <v>One-Time Buyer</v>
      </c>
      <c r="AG340" t="str">
        <f t="shared" si="36"/>
        <v>Male</v>
      </c>
      <c r="AH340" t="str">
        <f t="shared" si="37"/>
        <v>Olean</v>
      </c>
      <c r="AW340" t="s">
        <v>568</v>
      </c>
      <c r="AX340" t="s">
        <v>1145</v>
      </c>
      <c r="AY340" t="s">
        <v>3</v>
      </c>
      <c r="AZ340" t="str">
        <f t="shared" si="41"/>
        <v>MaleGender</v>
      </c>
      <c r="CJ340" t="s">
        <v>821</v>
      </c>
      <c r="CN340">
        <v>88065566240</v>
      </c>
      <c r="EP340">
        <v>337</v>
      </c>
      <c r="EQ340" t="s">
        <v>305</v>
      </c>
      <c r="ER340" t="s">
        <v>94</v>
      </c>
      <c r="ES340" t="s">
        <v>1145</v>
      </c>
      <c r="ET340">
        <v>60</v>
      </c>
      <c r="EU340">
        <v>840</v>
      </c>
      <c r="EV340">
        <v>180</v>
      </c>
      <c r="EW340" s="16">
        <v>44071</v>
      </c>
      <c r="EX340" s="16">
        <v>44071</v>
      </c>
      <c r="EY340">
        <f t="shared" si="40"/>
        <v>1</v>
      </c>
    </row>
    <row r="341" spans="24:155" x14ac:dyDescent="0.3">
      <c r="X341" s="11" t="s">
        <v>362</v>
      </c>
      <c r="Y341">
        <v>10</v>
      </c>
      <c r="Z341">
        <v>520</v>
      </c>
      <c r="AA341">
        <v>1</v>
      </c>
      <c r="AB341">
        <v>119</v>
      </c>
      <c r="AC341" s="16">
        <v>44096</v>
      </c>
      <c r="AD341" s="16">
        <v>44096</v>
      </c>
      <c r="AE341" t="str">
        <f t="shared" si="38"/>
        <v>Average Buyer</v>
      </c>
      <c r="AF341" t="str">
        <f t="shared" si="39"/>
        <v>One-Time Buyer</v>
      </c>
      <c r="AG341" t="str">
        <f t="shared" si="36"/>
        <v>Female</v>
      </c>
      <c r="AH341" t="str">
        <f t="shared" si="37"/>
        <v>Hempstead</v>
      </c>
      <c r="AW341" t="s">
        <v>305</v>
      </c>
      <c r="AX341" t="s">
        <v>1145</v>
      </c>
      <c r="AY341" t="s">
        <v>94</v>
      </c>
      <c r="AZ341" t="str">
        <f t="shared" si="41"/>
        <v>MaleGender</v>
      </c>
      <c r="CJ341" t="s">
        <v>268</v>
      </c>
      <c r="CN341">
        <v>88065566241</v>
      </c>
      <c r="EP341">
        <v>338</v>
      </c>
      <c r="EQ341" t="s">
        <v>407</v>
      </c>
      <c r="ER341" t="s">
        <v>10</v>
      </c>
      <c r="ES341" t="s">
        <v>1146</v>
      </c>
      <c r="ET341">
        <v>10</v>
      </c>
      <c r="EU341">
        <v>140</v>
      </c>
      <c r="EV341">
        <v>30</v>
      </c>
      <c r="EW341" s="16">
        <v>44072</v>
      </c>
      <c r="EX341" s="16">
        <v>44072</v>
      </c>
      <c r="EY341">
        <f t="shared" si="40"/>
        <v>1</v>
      </c>
    </row>
    <row r="342" spans="24:155" x14ac:dyDescent="0.3">
      <c r="X342" s="11" t="s">
        <v>150</v>
      </c>
      <c r="Y342">
        <v>10</v>
      </c>
      <c r="Z342">
        <v>520</v>
      </c>
      <c r="AA342">
        <v>1</v>
      </c>
      <c r="AB342">
        <v>119</v>
      </c>
      <c r="AC342" s="16">
        <v>44093</v>
      </c>
      <c r="AD342" s="16">
        <v>44093</v>
      </c>
      <c r="AE342" t="str">
        <f t="shared" si="38"/>
        <v>Average Buyer</v>
      </c>
      <c r="AF342" t="str">
        <f t="shared" si="39"/>
        <v>One-Time Buyer</v>
      </c>
      <c r="AG342" t="str">
        <f t="shared" si="36"/>
        <v>Male</v>
      </c>
      <c r="AH342" t="str">
        <f t="shared" si="37"/>
        <v>Choes</v>
      </c>
      <c r="AW342" t="s">
        <v>407</v>
      </c>
      <c r="AX342" t="s">
        <v>1146</v>
      </c>
      <c r="AY342" t="s">
        <v>10</v>
      </c>
      <c r="AZ342" t="str">
        <f t="shared" si="41"/>
        <v>FemaleGender</v>
      </c>
      <c r="CJ342" t="s">
        <v>456</v>
      </c>
      <c r="CN342">
        <v>88065566242</v>
      </c>
      <c r="EP342">
        <v>339</v>
      </c>
      <c r="EQ342" t="s">
        <v>972</v>
      </c>
      <c r="ER342" t="s">
        <v>68</v>
      </c>
      <c r="ES342" t="s">
        <v>1146</v>
      </c>
      <c r="ET342">
        <v>5</v>
      </c>
      <c r="EU342">
        <v>75</v>
      </c>
      <c r="EV342">
        <v>15</v>
      </c>
      <c r="EW342" s="16">
        <v>44054</v>
      </c>
      <c r="EX342" s="16">
        <v>44054</v>
      </c>
      <c r="EY342">
        <f t="shared" si="40"/>
        <v>1</v>
      </c>
    </row>
    <row r="343" spans="24:155" x14ac:dyDescent="0.3">
      <c r="X343" s="11" t="s">
        <v>704</v>
      </c>
      <c r="Y343">
        <v>10</v>
      </c>
      <c r="Z343">
        <v>520</v>
      </c>
      <c r="AA343">
        <v>1</v>
      </c>
      <c r="AB343">
        <v>119</v>
      </c>
      <c r="AC343" s="16">
        <v>44061</v>
      </c>
      <c r="AD343" s="16">
        <v>44061</v>
      </c>
      <c r="AE343" t="str">
        <f t="shared" si="38"/>
        <v>Average Buyer</v>
      </c>
      <c r="AF343" t="str">
        <f t="shared" si="39"/>
        <v>One-Time Buyer</v>
      </c>
      <c r="AG343" t="str">
        <f t="shared" si="36"/>
        <v>Male</v>
      </c>
      <c r="AH343" t="str">
        <f t="shared" si="37"/>
        <v>Long Beach</v>
      </c>
      <c r="AW343" t="s">
        <v>972</v>
      </c>
      <c r="AX343" t="s">
        <v>1146</v>
      </c>
      <c r="AY343" t="s">
        <v>68</v>
      </c>
      <c r="AZ343" t="str">
        <f t="shared" si="41"/>
        <v>FemaleGender</v>
      </c>
      <c r="CJ343" t="s">
        <v>136</v>
      </c>
      <c r="CN343">
        <v>88065566243</v>
      </c>
      <c r="EP343">
        <v>340</v>
      </c>
      <c r="EQ343" t="s">
        <v>647</v>
      </c>
      <c r="ER343" t="s">
        <v>60</v>
      </c>
      <c r="ES343" t="s">
        <v>1146</v>
      </c>
      <c r="ET343">
        <v>3</v>
      </c>
      <c r="EU343">
        <v>48</v>
      </c>
      <c r="EV343">
        <v>9</v>
      </c>
      <c r="EW343" s="16">
        <v>44083</v>
      </c>
      <c r="EX343" s="16">
        <v>44083</v>
      </c>
      <c r="EY343">
        <f t="shared" si="40"/>
        <v>1</v>
      </c>
    </row>
    <row r="344" spans="24:155" x14ac:dyDescent="0.3">
      <c r="X344" s="11" t="s">
        <v>1077</v>
      </c>
      <c r="Y344">
        <v>32</v>
      </c>
      <c r="Z344">
        <v>490</v>
      </c>
      <c r="AA344">
        <v>5</v>
      </c>
      <c r="AB344">
        <v>120</v>
      </c>
      <c r="AC344" s="16">
        <v>44051</v>
      </c>
      <c r="AD344" s="16">
        <v>44104</v>
      </c>
      <c r="AE344" t="str">
        <f t="shared" si="38"/>
        <v>Average Buyer</v>
      </c>
      <c r="AF344" t="str">
        <f t="shared" si="39"/>
        <v>Old Customer</v>
      </c>
      <c r="AG344" t="str">
        <f t="shared" si="36"/>
        <v>Male</v>
      </c>
      <c r="AH344" t="str">
        <f t="shared" si="37"/>
        <v>Port Jervis</v>
      </c>
      <c r="AW344" t="s">
        <v>647</v>
      </c>
      <c r="AX344" t="s">
        <v>1146</v>
      </c>
      <c r="AY344" t="s">
        <v>60</v>
      </c>
      <c r="AZ344" t="str">
        <f t="shared" si="41"/>
        <v>FemaleGender</v>
      </c>
      <c r="CJ344" t="s">
        <v>1077</v>
      </c>
      <c r="CN344">
        <v>88065566244</v>
      </c>
      <c r="EP344">
        <v>341</v>
      </c>
      <c r="EQ344" t="s">
        <v>859</v>
      </c>
      <c r="ER344" t="s">
        <v>5</v>
      </c>
      <c r="ES344" t="s">
        <v>1146</v>
      </c>
      <c r="ET344">
        <v>5</v>
      </c>
      <c r="EU344">
        <v>80</v>
      </c>
      <c r="EV344">
        <v>15</v>
      </c>
      <c r="EW344" s="16">
        <v>44103</v>
      </c>
      <c r="EX344" s="16">
        <v>44103</v>
      </c>
      <c r="EY344">
        <f t="shared" si="40"/>
        <v>1</v>
      </c>
    </row>
    <row r="345" spans="24:155" x14ac:dyDescent="0.3">
      <c r="X345" s="11" t="s">
        <v>995</v>
      </c>
      <c r="Y345">
        <v>7</v>
      </c>
      <c r="Z345">
        <v>490</v>
      </c>
      <c r="AA345">
        <v>1</v>
      </c>
      <c r="AB345">
        <v>120</v>
      </c>
      <c r="AC345" s="16">
        <v>44055</v>
      </c>
      <c r="AD345" s="16">
        <v>44055</v>
      </c>
      <c r="AE345" t="str">
        <f t="shared" si="38"/>
        <v>Average Buyer</v>
      </c>
      <c r="AF345" t="str">
        <f t="shared" si="39"/>
        <v>One-Time Buyer</v>
      </c>
      <c r="AG345" t="str">
        <f t="shared" si="36"/>
        <v>Male</v>
      </c>
      <c r="AH345" t="str">
        <f t="shared" si="37"/>
        <v>Hudson</v>
      </c>
      <c r="AW345" t="s">
        <v>859</v>
      </c>
      <c r="AX345" t="s">
        <v>1146</v>
      </c>
      <c r="AY345" t="s">
        <v>5</v>
      </c>
      <c r="AZ345" t="str">
        <f t="shared" si="41"/>
        <v>FemaleGender</v>
      </c>
      <c r="CJ345" t="s">
        <v>170</v>
      </c>
      <c r="CN345">
        <v>88065566245</v>
      </c>
      <c r="EP345">
        <v>342</v>
      </c>
      <c r="EQ345" t="s">
        <v>208</v>
      </c>
      <c r="ER345" t="s">
        <v>82</v>
      </c>
      <c r="ES345" t="s">
        <v>1146</v>
      </c>
      <c r="ET345">
        <v>77</v>
      </c>
      <c r="EU345">
        <v>2310</v>
      </c>
      <c r="EV345">
        <v>231</v>
      </c>
      <c r="EW345" s="16">
        <v>44045</v>
      </c>
      <c r="EX345" s="16">
        <v>44045</v>
      </c>
      <c r="EY345">
        <f t="shared" si="40"/>
        <v>1</v>
      </c>
    </row>
    <row r="346" spans="24:155" x14ac:dyDescent="0.3">
      <c r="X346" s="11" t="s">
        <v>824</v>
      </c>
      <c r="Y346">
        <v>7</v>
      </c>
      <c r="Z346">
        <v>490</v>
      </c>
      <c r="AA346">
        <v>1</v>
      </c>
      <c r="AB346">
        <v>120</v>
      </c>
      <c r="AC346" s="16">
        <v>44087</v>
      </c>
      <c r="AD346" s="16">
        <v>44087</v>
      </c>
      <c r="AE346" t="str">
        <f t="shared" si="38"/>
        <v>Average Buyer</v>
      </c>
      <c r="AF346" t="str">
        <f t="shared" si="39"/>
        <v>One-Time Buyer</v>
      </c>
      <c r="AG346" t="str">
        <f t="shared" si="36"/>
        <v>Female</v>
      </c>
      <c r="AH346" t="str">
        <f t="shared" si="37"/>
        <v>Mount</v>
      </c>
      <c r="AW346" t="s">
        <v>208</v>
      </c>
      <c r="AX346" t="s">
        <v>1146</v>
      </c>
      <c r="AY346" t="s">
        <v>82</v>
      </c>
      <c r="AZ346" t="str">
        <f t="shared" si="41"/>
        <v>FemaleGender</v>
      </c>
      <c r="CJ346" t="s">
        <v>960</v>
      </c>
      <c r="CN346">
        <v>88065566246</v>
      </c>
      <c r="EP346">
        <v>343</v>
      </c>
      <c r="EQ346" t="s">
        <v>402</v>
      </c>
      <c r="ER346" t="s">
        <v>5</v>
      </c>
      <c r="ES346" t="s">
        <v>1146</v>
      </c>
      <c r="ET346">
        <v>77</v>
      </c>
      <c r="EU346">
        <v>1155</v>
      </c>
      <c r="EV346">
        <v>231</v>
      </c>
      <c r="EW346" s="16">
        <v>44064</v>
      </c>
      <c r="EX346" s="16">
        <v>44064</v>
      </c>
      <c r="EY346">
        <f t="shared" si="40"/>
        <v>1</v>
      </c>
    </row>
    <row r="347" spans="24:155" x14ac:dyDescent="0.3">
      <c r="X347" s="11" t="s">
        <v>898</v>
      </c>
      <c r="Y347">
        <v>18</v>
      </c>
      <c r="Z347">
        <v>486</v>
      </c>
      <c r="AA347">
        <v>2</v>
      </c>
      <c r="AB347">
        <v>121</v>
      </c>
      <c r="AC347" s="16">
        <v>44073</v>
      </c>
      <c r="AD347" s="16">
        <v>44073</v>
      </c>
      <c r="AE347" t="str">
        <f t="shared" si="38"/>
        <v>Average Buyer</v>
      </c>
      <c r="AF347" t="str">
        <f t="shared" si="39"/>
        <v>One-Time Buyer</v>
      </c>
      <c r="AG347" t="str">
        <f t="shared" si="36"/>
        <v>Male</v>
      </c>
      <c r="AH347" t="str">
        <f t="shared" si="37"/>
        <v>Olean</v>
      </c>
      <c r="AW347" t="s">
        <v>402</v>
      </c>
      <c r="AX347" t="s">
        <v>1146</v>
      </c>
      <c r="AY347" t="s">
        <v>5</v>
      </c>
      <c r="AZ347" t="str">
        <f t="shared" si="41"/>
        <v>FemaleGender</v>
      </c>
      <c r="CJ347" t="s">
        <v>852</v>
      </c>
      <c r="CN347">
        <v>88065566247</v>
      </c>
      <c r="EP347">
        <v>344</v>
      </c>
      <c r="EQ347" t="s">
        <v>336</v>
      </c>
      <c r="ER347" t="s">
        <v>70</v>
      </c>
      <c r="ES347" t="s">
        <v>1146</v>
      </c>
      <c r="ET347">
        <v>13</v>
      </c>
      <c r="EU347">
        <v>156</v>
      </c>
      <c r="EV347">
        <v>39</v>
      </c>
      <c r="EW347" s="16">
        <v>44071</v>
      </c>
      <c r="EX347" s="16">
        <v>44071</v>
      </c>
      <c r="EY347">
        <f t="shared" si="40"/>
        <v>2</v>
      </c>
    </row>
    <row r="348" spans="24:155" x14ac:dyDescent="0.3">
      <c r="X348" s="11" t="s">
        <v>1078</v>
      </c>
      <c r="Y348">
        <v>27</v>
      </c>
      <c r="Z348">
        <v>476</v>
      </c>
      <c r="AA348">
        <v>5</v>
      </c>
      <c r="AB348">
        <v>122</v>
      </c>
      <c r="AC348" s="16">
        <v>44052</v>
      </c>
      <c r="AD348" s="16">
        <v>44094</v>
      </c>
      <c r="AE348" t="str">
        <f t="shared" si="38"/>
        <v>Average Buyer</v>
      </c>
      <c r="AF348" t="str">
        <f t="shared" si="39"/>
        <v>Old Customer</v>
      </c>
      <c r="AG348" t="str">
        <f t="shared" si="36"/>
        <v>Male</v>
      </c>
      <c r="AH348" t="str">
        <f t="shared" si="37"/>
        <v>Kingston</v>
      </c>
      <c r="AW348" t="s">
        <v>336</v>
      </c>
      <c r="AX348" t="s">
        <v>1146</v>
      </c>
      <c r="AY348" t="s">
        <v>70</v>
      </c>
      <c r="AZ348" t="str">
        <f t="shared" si="41"/>
        <v>FemaleGender</v>
      </c>
      <c r="CJ348" t="s">
        <v>823</v>
      </c>
      <c r="CN348">
        <v>88065566248</v>
      </c>
      <c r="EP348">
        <v>345</v>
      </c>
      <c r="EQ348" t="s">
        <v>178</v>
      </c>
      <c r="ER348" t="s">
        <v>14</v>
      </c>
      <c r="ES348" t="s">
        <v>1146</v>
      </c>
      <c r="ET348">
        <v>175</v>
      </c>
      <c r="EU348">
        <v>2298</v>
      </c>
      <c r="EV348">
        <v>525</v>
      </c>
      <c r="EW348" s="16">
        <v>44046</v>
      </c>
      <c r="EX348" s="16">
        <v>44096</v>
      </c>
      <c r="EY348">
        <f t="shared" si="40"/>
        <v>6</v>
      </c>
    </row>
    <row r="349" spans="24:155" x14ac:dyDescent="0.3">
      <c r="X349" s="11" t="s">
        <v>247</v>
      </c>
      <c r="Y349">
        <v>47</v>
      </c>
      <c r="Z349">
        <v>470</v>
      </c>
      <c r="AA349">
        <v>1</v>
      </c>
      <c r="AB349">
        <v>123</v>
      </c>
      <c r="AC349" s="16">
        <v>44084</v>
      </c>
      <c r="AD349" s="16">
        <v>44084</v>
      </c>
      <c r="AE349" t="str">
        <f t="shared" si="38"/>
        <v>Average Buyer</v>
      </c>
      <c r="AF349" t="str">
        <f t="shared" si="39"/>
        <v>One-Time Buyer</v>
      </c>
      <c r="AG349" t="str">
        <f t="shared" si="36"/>
        <v>Female</v>
      </c>
      <c r="AH349" t="str">
        <f t="shared" si="37"/>
        <v>Middletown</v>
      </c>
      <c r="AW349" t="s">
        <v>178</v>
      </c>
      <c r="AX349" t="s">
        <v>1146</v>
      </c>
      <c r="AY349" t="s">
        <v>14</v>
      </c>
      <c r="AZ349" t="str">
        <f t="shared" si="41"/>
        <v>FemaleGender</v>
      </c>
      <c r="CJ349" t="s">
        <v>159</v>
      </c>
      <c r="CN349">
        <v>88065566249</v>
      </c>
      <c r="EP349">
        <v>346</v>
      </c>
      <c r="EQ349" t="s">
        <v>392</v>
      </c>
      <c r="ER349" t="s">
        <v>17</v>
      </c>
      <c r="ES349" t="s">
        <v>1146</v>
      </c>
      <c r="ET349">
        <v>89</v>
      </c>
      <c r="EU349">
        <v>534</v>
      </c>
      <c r="EV349">
        <v>267</v>
      </c>
      <c r="EW349" s="16">
        <v>44054</v>
      </c>
      <c r="EX349" s="16">
        <v>44054</v>
      </c>
      <c r="EY349">
        <f t="shared" si="40"/>
        <v>1</v>
      </c>
    </row>
    <row r="350" spans="24:155" x14ac:dyDescent="0.3">
      <c r="X350" s="11" t="s">
        <v>220</v>
      </c>
      <c r="Y350">
        <v>47</v>
      </c>
      <c r="Z350">
        <v>470</v>
      </c>
      <c r="AA350">
        <v>1</v>
      </c>
      <c r="AB350">
        <v>123</v>
      </c>
      <c r="AC350" s="16">
        <v>44057</v>
      </c>
      <c r="AD350" s="16">
        <v>44057</v>
      </c>
      <c r="AE350" t="str">
        <f t="shared" si="38"/>
        <v>Average Buyer</v>
      </c>
      <c r="AF350" t="str">
        <f t="shared" si="39"/>
        <v>One-Time Buyer</v>
      </c>
      <c r="AG350" t="str">
        <f t="shared" si="36"/>
        <v>Male</v>
      </c>
      <c r="AH350" t="str">
        <f t="shared" si="37"/>
        <v>Middletown</v>
      </c>
      <c r="AW350" t="s">
        <v>392</v>
      </c>
      <c r="AX350" t="s">
        <v>1146</v>
      </c>
      <c r="AY350" t="s">
        <v>17</v>
      </c>
      <c r="AZ350" t="str">
        <f t="shared" si="41"/>
        <v>FemaleGender</v>
      </c>
      <c r="CJ350" t="s">
        <v>355</v>
      </c>
      <c r="CN350">
        <v>88065566250</v>
      </c>
      <c r="EP350">
        <v>347</v>
      </c>
      <c r="EQ350" t="s">
        <v>362</v>
      </c>
      <c r="ER350" t="s">
        <v>17</v>
      </c>
      <c r="ES350" t="s">
        <v>1146</v>
      </c>
      <c r="ET350">
        <v>10</v>
      </c>
      <c r="EU350">
        <v>520</v>
      </c>
      <c r="EV350">
        <v>30</v>
      </c>
      <c r="EW350" s="16">
        <v>44096</v>
      </c>
      <c r="EX350" s="16">
        <v>44096</v>
      </c>
      <c r="EY350">
        <f t="shared" si="40"/>
        <v>1</v>
      </c>
    </row>
    <row r="351" spans="24:155" x14ac:dyDescent="0.3">
      <c r="X351" s="11" t="s">
        <v>366</v>
      </c>
      <c r="Y351">
        <v>77</v>
      </c>
      <c r="Z351">
        <v>462</v>
      </c>
      <c r="AA351">
        <v>1</v>
      </c>
      <c r="AB351">
        <v>124</v>
      </c>
      <c r="AC351" s="16">
        <v>44103</v>
      </c>
      <c r="AD351" s="16">
        <v>44103</v>
      </c>
      <c r="AE351" t="str">
        <f t="shared" si="38"/>
        <v>Average Buyer</v>
      </c>
      <c r="AF351" t="str">
        <f t="shared" si="39"/>
        <v>One-Time Buyer</v>
      </c>
      <c r="AG351" t="str">
        <f t="shared" si="36"/>
        <v>Female</v>
      </c>
      <c r="AH351" t="str">
        <f t="shared" si="37"/>
        <v xml:space="preserve">Hornell </v>
      </c>
      <c r="AW351" t="s">
        <v>362</v>
      </c>
      <c r="AX351" t="s">
        <v>1146</v>
      </c>
      <c r="AY351" t="s">
        <v>17</v>
      </c>
      <c r="AZ351" t="str">
        <f t="shared" si="41"/>
        <v>FemaleGender</v>
      </c>
      <c r="CJ351" t="s">
        <v>252</v>
      </c>
      <c r="CN351">
        <v>88065566251</v>
      </c>
      <c r="EP351">
        <v>348</v>
      </c>
      <c r="EQ351" t="s">
        <v>889</v>
      </c>
      <c r="ER351" t="s">
        <v>60</v>
      </c>
      <c r="ES351" t="s">
        <v>1145</v>
      </c>
      <c r="ET351">
        <v>3</v>
      </c>
      <c r="EU351">
        <v>36</v>
      </c>
      <c r="EV351">
        <v>9</v>
      </c>
      <c r="EW351" s="16">
        <v>44095</v>
      </c>
      <c r="EX351" s="16">
        <v>44095</v>
      </c>
      <c r="EY351">
        <f t="shared" si="40"/>
        <v>1</v>
      </c>
    </row>
    <row r="352" spans="24:155" x14ac:dyDescent="0.3">
      <c r="X352" s="11" t="s">
        <v>228</v>
      </c>
      <c r="Y352">
        <v>15</v>
      </c>
      <c r="Z352">
        <v>450</v>
      </c>
      <c r="AA352">
        <v>1</v>
      </c>
      <c r="AB352">
        <v>125</v>
      </c>
      <c r="AC352" s="16">
        <v>44065</v>
      </c>
      <c r="AD352" s="16">
        <v>44065</v>
      </c>
      <c r="AE352" t="str">
        <f t="shared" si="38"/>
        <v>Average Buyer</v>
      </c>
      <c r="AF352" t="str">
        <f t="shared" si="39"/>
        <v>One-Time Buyer</v>
      </c>
      <c r="AG352" t="str">
        <f t="shared" si="36"/>
        <v>Male</v>
      </c>
      <c r="AH352" t="str">
        <f t="shared" si="37"/>
        <v>Islip</v>
      </c>
      <c r="AW352" t="s">
        <v>889</v>
      </c>
      <c r="AX352" t="s">
        <v>1145</v>
      </c>
      <c r="AY352" t="s">
        <v>60</v>
      </c>
      <c r="AZ352" t="str">
        <f t="shared" si="41"/>
        <v>MaleGender</v>
      </c>
      <c r="CJ352" t="s">
        <v>552</v>
      </c>
      <c r="CN352">
        <v>88065566252</v>
      </c>
      <c r="EP352">
        <v>349</v>
      </c>
      <c r="EQ352" t="s">
        <v>419</v>
      </c>
      <c r="ER352" t="s">
        <v>68</v>
      </c>
      <c r="ES352" t="s">
        <v>1146</v>
      </c>
      <c r="ET352">
        <v>89</v>
      </c>
      <c r="EU352">
        <v>2047</v>
      </c>
      <c r="EV352">
        <v>267</v>
      </c>
      <c r="EW352" s="16">
        <v>44051</v>
      </c>
      <c r="EX352" s="16">
        <v>44051</v>
      </c>
      <c r="EY352">
        <f t="shared" si="40"/>
        <v>1</v>
      </c>
    </row>
    <row r="353" spans="24:155" x14ac:dyDescent="0.3">
      <c r="X353" s="11" t="s">
        <v>646</v>
      </c>
      <c r="Y353">
        <v>15</v>
      </c>
      <c r="Z353">
        <v>450</v>
      </c>
      <c r="AA353">
        <v>1</v>
      </c>
      <c r="AB353">
        <v>125</v>
      </c>
      <c r="AC353" s="16">
        <v>44079</v>
      </c>
      <c r="AD353" s="16">
        <v>44079</v>
      </c>
      <c r="AE353" t="str">
        <f t="shared" si="38"/>
        <v>Average Buyer</v>
      </c>
      <c r="AF353" t="str">
        <f t="shared" si="39"/>
        <v>One-Time Buyer</v>
      </c>
      <c r="AG353" t="str">
        <f t="shared" si="36"/>
        <v>Male</v>
      </c>
      <c r="AH353" t="str">
        <f t="shared" si="37"/>
        <v>Lockport</v>
      </c>
      <c r="AW353" t="s">
        <v>419</v>
      </c>
      <c r="AX353" t="s">
        <v>1146</v>
      </c>
      <c r="AY353" t="s">
        <v>68</v>
      </c>
      <c r="AZ353" t="str">
        <f t="shared" si="41"/>
        <v>FemaleGender</v>
      </c>
      <c r="CJ353" t="s">
        <v>445</v>
      </c>
      <c r="CN353">
        <v>88065566253</v>
      </c>
      <c r="EP353">
        <v>350</v>
      </c>
      <c r="EQ353" t="s">
        <v>991</v>
      </c>
      <c r="ER353" t="s">
        <v>9</v>
      </c>
      <c r="ES353" t="s">
        <v>1145</v>
      </c>
      <c r="ET353">
        <v>1</v>
      </c>
      <c r="EU353">
        <v>30</v>
      </c>
      <c r="EV353">
        <v>3</v>
      </c>
      <c r="EW353" s="16">
        <v>44048</v>
      </c>
      <c r="EX353" s="16">
        <v>44048</v>
      </c>
      <c r="EY353">
        <f t="shared" si="40"/>
        <v>1</v>
      </c>
    </row>
    <row r="354" spans="24:155" x14ac:dyDescent="0.3">
      <c r="X354" s="11" t="s">
        <v>171</v>
      </c>
      <c r="Y354">
        <v>89</v>
      </c>
      <c r="Z354">
        <v>445</v>
      </c>
      <c r="AA354">
        <v>1</v>
      </c>
      <c r="AB354">
        <v>126</v>
      </c>
      <c r="AC354" s="16">
        <v>44103</v>
      </c>
      <c r="AD354" s="16">
        <v>44103</v>
      </c>
      <c r="AE354" t="str">
        <f t="shared" si="38"/>
        <v>Average Buyer</v>
      </c>
      <c r="AF354" t="str">
        <f t="shared" si="39"/>
        <v>One-Time Buyer</v>
      </c>
      <c r="AG354" t="str">
        <f t="shared" si="36"/>
        <v>Male</v>
      </c>
      <c r="AH354" t="str">
        <f t="shared" si="37"/>
        <v xml:space="preserve">Rye </v>
      </c>
      <c r="AW354" t="s">
        <v>991</v>
      </c>
      <c r="AX354" t="s">
        <v>1145</v>
      </c>
      <c r="AY354" t="s">
        <v>9</v>
      </c>
      <c r="AZ354" t="str">
        <f t="shared" si="41"/>
        <v>MaleGender</v>
      </c>
      <c r="CJ354" t="s">
        <v>351</v>
      </c>
      <c r="CN354">
        <v>88065566254</v>
      </c>
      <c r="EP354">
        <v>351</v>
      </c>
      <c r="EQ354" t="s">
        <v>700</v>
      </c>
      <c r="ER354" t="s">
        <v>72</v>
      </c>
      <c r="ES354" t="s">
        <v>1145</v>
      </c>
      <c r="ET354">
        <v>2</v>
      </c>
      <c r="EU354">
        <v>36</v>
      </c>
      <c r="EV354">
        <v>6</v>
      </c>
      <c r="EW354" s="16">
        <v>44056</v>
      </c>
      <c r="EX354" s="16">
        <v>44056</v>
      </c>
      <c r="EY354">
        <f t="shared" si="40"/>
        <v>1</v>
      </c>
    </row>
    <row r="355" spans="24:155" x14ac:dyDescent="0.3">
      <c r="X355" s="11" t="s">
        <v>536</v>
      </c>
      <c r="Y355">
        <v>89</v>
      </c>
      <c r="Z355">
        <v>445</v>
      </c>
      <c r="AA355">
        <v>1</v>
      </c>
      <c r="AB355">
        <v>126</v>
      </c>
      <c r="AC355" s="16">
        <v>44064</v>
      </c>
      <c r="AD355" s="16">
        <v>44064</v>
      </c>
      <c r="AE355" t="str">
        <f t="shared" si="38"/>
        <v>Average Buyer</v>
      </c>
      <c r="AF355" t="str">
        <f t="shared" si="39"/>
        <v>One-Time Buyer</v>
      </c>
      <c r="AG355" t="str">
        <f t="shared" si="36"/>
        <v>Male</v>
      </c>
      <c r="AH355" t="str">
        <f t="shared" si="37"/>
        <v>Johnstown</v>
      </c>
      <c r="AW355" t="s">
        <v>700</v>
      </c>
      <c r="AX355" t="s">
        <v>1145</v>
      </c>
      <c r="AY355" t="s">
        <v>72</v>
      </c>
      <c r="AZ355" t="str">
        <f t="shared" si="41"/>
        <v>MaleGender</v>
      </c>
      <c r="CJ355" t="s">
        <v>182</v>
      </c>
      <c r="CN355">
        <v>88065566255</v>
      </c>
      <c r="EP355">
        <v>352</v>
      </c>
      <c r="EQ355" t="s">
        <v>237</v>
      </c>
      <c r="ER355" t="s">
        <v>8</v>
      </c>
      <c r="ES355" t="s">
        <v>1146</v>
      </c>
      <c r="ET355">
        <v>15</v>
      </c>
      <c r="EU355">
        <v>180</v>
      </c>
      <c r="EV355">
        <v>45</v>
      </c>
      <c r="EW355" s="16">
        <v>44074</v>
      </c>
      <c r="EX355" s="16">
        <v>44074</v>
      </c>
      <c r="EY355">
        <f t="shared" si="40"/>
        <v>1</v>
      </c>
    </row>
    <row r="356" spans="24:155" x14ac:dyDescent="0.3">
      <c r="X356" s="11" t="s">
        <v>265</v>
      </c>
      <c r="Y356">
        <v>47</v>
      </c>
      <c r="Z356">
        <v>423</v>
      </c>
      <c r="AA356">
        <v>1</v>
      </c>
      <c r="AB356">
        <v>127</v>
      </c>
      <c r="AC356" s="16">
        <v>44102</v>
      </c>
      <c r="AD356" s="16">
        <v>44102</v>
      </c>
      <c r="AE356" t="str">
        <f t="shared" si="38"/>
        <v>Average Buyer</v>
      </c>
      <c r="AF356" t="str">
        <f t="shared" si="39"/>
        <v>One-Time Buyer</v>
      </c>
      <c r="AG356" t="str">
        <f t="shared" si="36"/>
        <v>Male</v>
      </c>
      <c r="AH356" t="str">
        <f t="shared" si="37"/>
        <v>Yakers</v>
      </c>
      <c r="AW356" t="s">
        <v>237</v>
      </c>
      <c r="AX356" t="s">
        <v>1146</v>
      </c>
      <c r="AY356" t="s">
        <v>8</v>
      </c>
      <c r="AZ356" t="str">
        <f t="shared" si="41"/>
        <v>FemaleGender</v>
      </c>
      <c r="CJ356" t="s">
        <v>891</v>
      </c>
      <c r="CN356">
        <v>88065566256</v>
      </c>
      <c r="EP356">
        <v>353</v>
      </c>
      <c r="EQ356" t="s">
        <v>478</v>
      </c>
      <c r="ER356" t="s">
        <v>17</v>
      </c>
      <c r="ES356" t="s">
        <v>1145</v>
      </c>
      <c r="ET356">
        <v>6</v>
      </c>
      <c r="EU356">
        <v>108</v>
      </c>
      <c r="EV356">
        <v>18</v>
      </c>
      <c r="EW356" s="16">
        <v>44098</v>
      </c>
      <c r="EX356" s="16">
        <v>44098</v>
      </c>
      <c r="EY356">
        <f t="shared" si="40"/>
        <v>1</v>
      </c>
    </row>
    <row r="357" spans="24:155" x14ac:dyDescent="0.3">
      <c r="X357" s="11" t="s">
        <v>360</v>
      </c>
      <c r="Y357">
        <v>47</v>
      </c>
      <c r="Z357">
        <v>423</v>
      </c>
      <c r="AA357">
        <v>1</v>
      </c>
      <c r="AB357">
        <v>127</v>
      </c>
      <c r="AC357" s="16">
        <v>44094</v>
      </c>
      <c r="AD357" s="16">
        <v>44094</v>
      </c>
      <c r="AE357" t="str">
        <f t="shared" si="38"/>
        <v>Average Buyer</v>
      </c>
      <c r="AF357" t="str">
        <f t="shared" si="39"/>
        <v>One-Time Buyer</v>
      </c>
      <c r="AG357" t="str">
        <f t="shared" si="36"/>
        <v>Male</v>
      </c>
      <c r="AH357" t="str">
        <f t="shared" si="37"/>
        <v>Glen Cove</v>
      </c>
      <c r="AW357" t="s">
        <v>478</v>
      </c>
      <c r="AX357" t="s">
        <v>1145</v>
      </c>
      <c r="AY357" t="s">
        <v>17</v>
      </c>
      <c r="AZ357" t="str">
        <f t="shared" si="41"/>
        <v>MaleGender</v>
      </c>
      <c r="CJ357" t="s">
        <v>464</v>
      </c>
      <c r="CN357">
        <v>88065566259</v>
      </c>
      <c r="EP357">
        <v>354</v>
      </c>
      <c r="EQ357" t="s">
        <v>1165</v>
      </c>
      <c r="ER357" t="s">
        <v>4</v>
      </c>
      <c r="ES357" t="s">
        <v>1145</v>
      </c>
      <c r="ET357">
        <v>287</v>
      </c>
      <c r="EU357">
        <v>7621</v>
      </c>
      <c r="EV357">
        <v>861</v>
      </c>
      <c r="EW357" s="16">
        <v>44045</v>
      </c>
      <c r="EX357" s="16">
        <v>44103</v>
      </c>
      <c r="EY357">
        <f t="shared" si="40"/>
        <v>9</v>
      </c>
    </row>
    <row r="358" spans="24:155" x14ac:dyDescent="0.3">
      <c r="X358" s="11" t="s">
        <v>71</v>
      </c>
      <c r="Y358">
        <v>47</v>
      </c>
      <c r="Z358">
        <v>423</v>
      </c>
      <c r="AA358">
        <v>1</v>
      </c>
      <c r="AB358">
        <v>127</v>
      </c>
      <c r="AC358" s="16">
        <v>44056</v>
      </c>
      <c r="AD358" s="16">
        <v>44056</v>
      </c>
      <c r="AE358" t="str">
        <f t="shared" si="38"/>
        <v>Average Buyer</v>
      </c>
      <c r="AF358" t="str">
        <f t="shared" si="39"/>
        <v>One-Time Buyer</v>
      </c>
      <c r="AG358" t="str">
        <f t="shared" si="36"/>
        <v>Male</v>
      </c>
      <c r="AH358" t="str">
        <f t="shared" si="37"/>
        <v>Port Jervis</v>
      </c>
      <c r="AW358" t="s">
        <v>796</v>
      </c>
      <c r="AX358" t="s">
        <v>1145</v>
      </c>
      <c r="AY358" t="s">
        <v>18</v>
      </c>
      <c r="AZ358" t="str">
        <f t="shared" si="41"/>
        <v>MaleGender</v>
      </c>
      <c r="CJ358" t="s">
        <v>865</v>
      </c>
      <c r="CN358">
        <v>88065566260</v>
      </c>
      <c r="EP358">
        <v>355</v>
      </c>
      <c r="EQ358" t="s">
        <v>796</v>
      </c>
      <c r="ER358" t="s">
        <v>18</v>
      </c>
      <c r="ES358" t="s">
        <v>1145</v>
      </c>
      <c r="ET358">
        <v>1</v>
      </c>
      <c r="EU358">
        <v>15</v>
      </c>
      <c r="EV358">
        <v>3</v>
      </c>
      <c r="EW358" s="16">
        <v>44093</v>
      </c>
      <c r="EX358" s="16">
        <v>44093</v>
      </c>
      <c r="EY358">
        <f t="shared" si="40"/>
        <v>1</v>
      </c>
    </row>
    <row r="359" spans="24:155" x14ac:dyDescent="0.3">
      <c r="X359" s="11" t="s">
        <v>477</v>
      </c>
      <c r="Y359">
        <v>47</v>
      </c>
      <c r="Z359">
        <v>423</v>
      </c>
      <c r="AA359">
        <v>1</v>
      </c>
      <c r="AB359">
        <v>127</v>
      </c>
      <c r="AC359" s="16">
        <v>44097</v>
      </c>
      <c r="AD359" s="16">
        <v>44097</v>
      </c>
      <c r="AE359" t="str">
        <f t="shared" si="38"/>
        <v>Average Buyer</v>
      </c>
      <c r="AF359" t="str">
        <f t="shared" si="39"/>
        <v>One-Time Buyer</v>
      </c>
      <c r="AG359" t="str">
        <f t="shared" si="36"/>
        <v>Female</v>
      </c>
      <c r="AH359" t="str">
        <f t="shared" si="37"/>
        <v>New York</v>
      </c>
      <c r="AW359" t="s">
        <v>973</v>
      </c>
      <c r="AX359" t="s">
        <v>1145</v>
      </c>
      <c r="AY359" t="s">
        <v>70</v>
      </c>
      <c r="AZ359" t="str">
        <f t="shared" si="41"/>
        <v>MaleGender</v>
      </c>
      <c r="CJ359" t="s">
        <v>1095</v>
      </c>
      <c r="CN359">
        <v>88065566261</v>
      </c>
      <c r="EP359">
        <v>356</v>
      </c>
      <c r="EQ359" t="s">
        <v>973</v>
      </c>
      <c r="ER359" t="s">
        <v>70</v>
      </c>
      <c r="ES359" t="s">
        <v>1145</v>
      </c>
      <c r="ET359">
        <v>2</v>
      </c>
      <c r="EU359">
        <v>46</v>
      </c>
      <c r="EV359">
        <v>6</v>
      </c>
      <c r="EW359" s="16">
        <v>44055</v>
      </c>
      <c r="EX359" s="16">
        <v>44055</v>
      </c>
      <c r="EY359">
        <f t="shared" si="40"/>
        <v>1</v>
      </c>
    </row>
    <row r="360" spans="24:155" x14ac:dyDescent="0.3">
      <c r="X360" s="11" t="s">
        <v>415</v>
      </c>
      <c r="Y360">
        <v>6</v>
      </c>
      <c r="Z360">
        <v>420</v>
      </c>
      <c r="AA360">
        <v>1</v>
      </c>
      <c r="AB360">
        <v>128</v>
      </c>
      <c r="AC360" s="16">
        <v>44046</v>
      </c>
      <c r="AD360" s="16">
        <v>44046</v>
      </c>
      <c r="AE360" t="str">
        <f t="shared" si="38"/>
        <v>Average Buyer</v>
      </c>
      <c r="AF360" t="str">
        <f t="shared" si="39"/>
        <v>One-Time Buyer</v>
      </c>
      <c r="AG360" t="str">
        <f t="shared" si="36"/>
        <v>Male</v>
      </c>
      <c r="AH360" t="str">
        <f t="shared" si="37"/>
        <v>Middletown</v>
      </c>
      <c r="AW360" t="s">
        <v>799</v>
      </c>
      <c r="AX360" t="s">
        <v>1145</v>
      </c>
      <c r="AY360" t="s">
        <v>1</v>
      </c>
      <c r="AZ360" t="str">
        <f t="shared" si="41"/>
        <v>MaleGender</v>
      </c>
      <c r="CJ360" t="s">
        <v>665</v>
      </c>
      <c r="CN360">
        <v>88065566262</v>
      </c>
      <c r="EP360">
        <v>357</v>
      </c>
      <c r="EQ360" t="s">
        <v>799</v>
      </c>
      <c r="ER360" t="s">
        <v>1</v>
      </c>
      <c r="ES360" t="s">
        <v>1145</v>
      </c>
      <c r="ET360">
        <v>3</v>
      </c>
      <c r="EU360">
        <v>48</v>
      </c>
      <c r="EV360">
        <v>9</v>
      </c>
      <c r="EW360" s="16">
        <v>44093</v>
      </c>
      <c r="EX360" s="16">
        <v>44093</v>
      </c>
      <c r="EY360">
        <f t="shared" si="40"/>
        <v>1</v>
      </c>
    </row>
    <row r="361" spans="24:155" x14ac:dyDescent="0.3">
      <c r="X361" s="11" t="s">
        <v>1059</v>
      </c>
      <c r="Y361">
        <v>6</v>
      </c>
      <c r="Z361">
        <v>420</v>
      </c>
      <c r="AA361">
        <v>1</v>
      </c>
      <c r="AB361">
        <v>128</v>
      </c>
      <c r="AC361" s="16">
        <v>44062</v>
      </c>
      <c r="AD361" s="16">
        <v>44062</v>
      </c>
      <c r="AE361" t="str">
        <f t="shared" si="38"/>
        <v>Average Buyer</v>
      </c>
      <c r="AF361" t="str">
        <f t="shared" si="39"/>
        <v>One-Time Buyer</v>
      </c>
      <c r="AG361" t="str">
        <f t="shared" si="36"/>
        <v>Male</v>
      </c>
      <c r="AH361" t="str">
        <f t="shared" si="37"/>
        <v>Hempstead</v>
      </c>
      <c r="AW361" t="s">
        <v>787</v>
      </c>
      <c r="AX361" t="s">
        <v>1145</v>
      </c>
      <c r="AY361" t="s">
        <v>59</v>
      </c>
      <c r="AZ361" t="str">
        <f t="shared" si="41"/>
        <v>MaleGender</v>
      </c>
      <c r="CJ361" t="s">
        <v>1025</v>
      </c>
      <c r="CN361">
        <v>88065566263</v>
      </c>
      <c r="EP361">
        <v>358</v>
      </c>
      <c r="EQ361" t="s">
        <v>787</v>
      </c>
      <c r="ER361" t="s">
        <v>59</v>
      </c>
      <c r="ES361" t="s">
        <v>1145</v>
      </c>
      <c r="ET361">
        <v>5</v>
      </c>
      <c r="EU361">
        <v>50</v>
      </c>
      <c r="EV361">
        <v>15</v>
      </c>
      <c r="EW361" s="16">
        <v>44082</v>
      </c>
      <c r="EX361" s="16">
        <v>44082</v>
      </c>
      <c r="EY361">
        <f t="shared" si="40"/>
        <v>1</v>
      </c>
    </row>
    <row r="362" spans="24:155" x14ac:dyDescent="0.3">
      <c r="X362" s="11" t="s">
        <v>194</v>
      </c>
      <c r="Y362">
        <v>6</v>
      </c>
      <c r="Z362">
        <v>420</v>
      </c>
      <c r="AA362">
        <v>1</v>
      </c>
      <c r="AB362">
        <v>128</v>
      </c>
      <c r="AC362" s="16">
        <v>44062</v>
      </c>
      <c r="AD362" s="16">
        <v>44062</v>
      </c>
      <c r="AE362" t="str">
        <f t="shared" si="38"/>
        <v>Average Buyer</v>
      </c>
      <c r="AF362" t="str">
        <f t="shared" si="39"/>
        <v>One-Time Buyer</v>
      </c>
      <c r="AG362" t="str">
        <f t="shared" si="36"/>
        <v>Female</v>
      </c>
      <c r="AH362" t="str">
        <f t="shared" si="37"/>
        <v>Hempstead</v>
      </c>
      <c r="AW362" t="s">
        <v>365</v>
      </c>
      <c r="AX362" t="s">
        <v>1145</v>
      </c>
      <c r="AY362" t="s">
        <v>10</v>
      </c>
      <c r="AZ362" t="str">
        <f t="shared" si="41"/>
        <v>MaleGender</v>
      </c>
      <c r="CJ362" t="s">
        <v>258</v>
      </c>
      <c r="CN362">
        <v>88065566264</v>
      </c>
      <c r="EP362">
        <v>359</v>
      </c>
      <c r="EQ362" t="s">
        <v>365</v>
      </c>
      <c r="ER362" t="s">
        <v>10</v>
      </c>
      <c r="ES362" t="s">
        <v>1145</v>
      </c>
      <c r="ET362">
        <v>89</v>
      </c>
      <c r="EU362">
        <v>1246</v>
      </c>
      <c r="EV362">
        <v>267</v>
      </c>
      <c r="EW362" s="16">
        <v>44099</v>
      </c>
      <c r="EX362" s="16">
        <v>44099</v>
      </c>
      <c r="EY362">
        <f t="shared" si="40"/>
        <v>1</v>
      </c>
    </row>
    <row r="363" spans="24:155" x14ac:dyDescent="0.3">
      <c r="X363" s="11" t="s">
        <v>676</v>
      </c>
      <c r="Y363">
        <v>8</v>
      </c>
      <c r="Z363">
        <v>416</v>
      </c>
      <c r="AA363">
        <v>1</v>
      </c>
      <c r="AB363">
        <v>129</v>
      </c>
      <c r="AC363" s="16">
        <v>44063</v>
      </c>
      <c r="AD363" s="16">
        <v>44063</v>
      </c>
      <c r="AE363" t="str">
        <f t="shared" si="38"/>
        <v>Average Buyer</v>
      </c>
      <c r="AF363" t="str">
        <f t="shared" si="39"/>
        <v>One-Time Buyer</v>
      </c>
      <c r="AG363" t="str">
        <f t="shared" si="36"/>
        <v>Male</v>
      </c>
      <c r="AH363" t="str">
        <f t="shared" si="37"/>
        <v>Elmira</v>
      </c>
      <c r="AW363" t="s">
        <v>886</v>
      </c>
      <c r="AX363" t="s">
        <v>1145</v>
      </c>
      <c r="AY363" t="s">
        <v>14</v>
      </c>
      <c r="AZ363" t="str">
        <f t="shared" si="41"/>
        <v>MaleGender</v>
      </c>
      <c r="CJ363" t="s">
        <v>166</v>
      </c>
      <c r="CN363">
        <v>88065566265</v>
      </c>
      <c r="EP363">
        <v>360</v>
      </c>
      <c r="EQ363" t="s">
        <v>886</v>
      </c>
      <c r="ER363" t="s">
        <v>14</v>
      </c>
      <c r="ES363" t="s">
        <v>1145</v>
      </c>
      <c r="ET363">
        <v>4</v>
      </c>
      <c r="EU363">
        <v>64</v>
      </c>
      <c r="EV363">
        <v>12</v>
      </c>
      <c r="EW363" s="16">
        <v>44092</v>
      </c>
      <c r="EX363" s="16">
        <v>44092</v>
      </c>
      <c r="EY363">
        <f t="shared" si="40"/>
        <v>1</v>
      </c>
    </row>
    <row r="364" spans="24:155" x14ac:dyDescent="0.3">
      <c r="X364" s="11" t="s">
        <v>272</v>
      </c>
      <c r="Y364">
        <v>68</v>
      </c>
      <c r="Z364">
        <v>408</v>
      </c>
      <c r="AA364">
        <v>1</v>
      </c>
      <c r="AB364">
        <v>130</v>
      </c>
      <c r="AC364" s="16">
        <v>44098</v>
      </c>
      <c r="AD364" s="16">
        <v>44098</v>
      </c>
      <c r="AE364" t="str">
        <f t="shared" si="38"/>
        <v>Average Buyer</v>
      </c>
      <c r="AF364" t="str">
        <f t="shared" si="39"/>
        <v>One-Time Buyer</v>
      </c>
      <c r="AG364" t="str">
        <f t="shared" si="36"/>
        <v>Female</v>
      </c>
      <c r="AH364" t="str">
        <f t="shared" si="37"/>
        <v>Auburn</v>
      </c>
      <c r="AW364" t="s">
        <v>189</v>
      </c>
      <c r="AX364" t="s">
        <v>1146</v>
      </c>
      <c r="AY364" t="s">
        <v>3</v>
      </c>
      <c r="AZ364" t="str">
        <f t="shared" si="41"/>
        <v>FemaleGender</v>
      </c>
      <c r="CJ364" t="s">
        <v>847</v>
      </c>
      <c r="CN364">
        <v>88065566266</v>
      </c>
      <c r="EP364">
        <v>361</v>
      </c>
      <c r="EQ364" t="s">
        <v>189</v>
      </c>
      <c r="ER364" t="s">
        <v>3</v>
      </c>
      <c r="ES364" t="s">
        <v>1146</v>
      </c>
      <c r="ET364">
        <v>89</v>
      </c>
      <c r="EU364">
        <v>1780</v>
      </c>
      <c r="EV364">
        <v>267</v>
      </c>
      <c r="EW364" s="16">
        <v>44057</v>
      </c>
      <c r="EX364" s="16">
        <v>44057</v>
      </c>
      <c r="EY364">
        <f t="shared" si="40"/>
        <v>1</v>
      </c>
    </row>
    <row r="365" spans="24:155" x14ac:dyDescent="0.3">
      <c r="X365" s="11" t="s">
        <v>85</v>
      </c>
      <c r="Y365">
        <v>68</v>
      </c>
      <c r="Z365">
        <v>408</v>
      </c>
      <c r="AA365">
        <v>1</v>
      </c>
      <c r="AB365">
        <v>130</v>
      </c>
      <c r="AC365" s="16">
        <v>44063</v>
      </c>
      <c r="AD365" s="16">
        <v>44063</v>
      </c>
      <c r="AE365" t="str">
        <f t="shared" si="38"/>
        <v>Average Buyer</v>
      </c>
      <c r="AF365" t="str">
        <f t="shared" si="39"/>
        <v>One-Time Buyer</v>
      </c>
      <c r="AG365" t="str">
        <f t="shared" si="36"/>
        <v>Male</v>
      </c>
      <c r="AH365" t="str">
        <f t="shared" si="37"/>
        <v>Sherrill</v>
      </c>
      <c r="AW365" t="s">
        <v>895</v>
      </c>
      <c r="AX365" t="s">
        <v>1145</v>
      </c>
      <c r="AY365" t="s">
        <v>86</v>
      </c>
      <c r="AZ365" t="str">
        <f t="shared" si="41"/>
        <v>MaleGender</v>
      </c>
      <c r="CJ365" t="s">
        <v>875</v>
      </c>
      <c r="CN365">
        <v>88065566267</v>
      </c>
      <c r="EP365">
        <v>362</v>
      </c>
      <c r="EQ365" t="s">
        <v>895</v>
      </c>
      <c r="ER365" t="s">
        <v>86</v>
      </c>
      <c r="ES365" t="s">
        <v>1145</v>
      </c>
      <c r="ET365">
        <v>12</v>
      </c>
      <c r="EU365">
        <v>150</v>
      </c>
      <c r="EV365">
        <v>36</v>
      </c>
      <c r="EW365" s="16">
        <v>44102</v>
      </c>
      <c r="EX365" s="16">
        <v>44102</v>
      </c>
      <c r="EY365">
        <f t="shared" si="40"/>
        <v>2</v>
      </c>
    </row>
    <row r="366" spans="24:155" x14ac:dyDescent="0.3">
      <c r="X366" s="11" t="s">
        <v>538</v>
      </c>
      <c r="Y366">
        <v>68</v>
      </c>
      <c r="Z366">
        <v>408</v>
      </c>
      <c r="AA366">
        <v>1</v>
      </c>
      <c r="AB366">
        <v>130</v>
      </c>
      <c r="AC366" s="16">
        <v>44066</v>
      </c>
      <c r="AD366" s="16">
        <v>44066</v>
      </c>
      <c r="AE366" t="str">
        <f t="shared" si="38"/>
        <v>Average Buyer</v>
      </c>
      <c r="AF366" t="str">
        <f t="shared" si="39"/>
        <v>One-Time Buyer</v>
      </c>
      <c r="AG366" t="str">
        <f t="shared" si="36"/>
        <v>Male</v>
      </c>
      <c r="AH366" t="str">
        <f t="shared" si="37"/>
        <v>Little Falls</v>
      </c>
      <c r="AW366" t="s">
        <v>874</v>
      </c>
      <c r="AX366" t="s">
        <v>1145</v>
      </c>
      <c r="AY366" t="s">
        <v>5</v>
      </c>
      <c r="AZ366" t="str">
        <f t="shared" si="41"/>
        <v>MaleGender</v>
      </c>
      <c r="CJ366" t="s">
        <v>838</v>
      </c>
      <c r="CN366">
        <v>88065566268</v>
      </c>
      <c r="EP366">
        <v>363</v>
      </c>
      <c r="EQ366" t="s">
        <v>874</v>
      </c>
      <c r="ER366" t="s">
        <v>5</v>
      </c>
      <c r="ES366" t="s">
        <v>1145</v>
      </c>
      <c r="ET366">
        <v>6</v>
      </c>
      <c r="EU366">
        <v>30</v>
      </c>
      <c r="EV366">
        <v>18</v>
      </c>
      <c r="EW366" s="16">
        <v>44099</v>
      </c>
      <c r="EX366" s="16">
        <v>44099</v>
      </c>
      <c r="EY366">
        <f t="shared" si="40"/>
        <v>1</v>
      </c>
    </row>
    <row r="367" spans="24:155" x14ac:dyDescent="0.3">
      <c r="X367" s="11" t="s">
        <v>1073</v>
      </c>
      <c r="Y367">
        <v>8</v>
      </c>
      <c r="Z367">
        <v>392</v>
      </c>
      <c r="AA367">
        <v>2</v>
      </c>
      <c r="AB367">
        <v>131</v>
      </c>
      <c r="AC367" s="16">
        <v>44048</v>
      </c>
      <c r="AD367" s="16">
        <v>44072</v>
      </c>
      <c r="AE367" t="str">
        <f t="shared" si="38"/>
        <v>Average Buyer</v>
      </c>
      <c r="AF367" t="str">
        <f t="shared" si="39"/>
        <v>Old Customer</v>
      </c>
      <c r="AG367" t="str">
        <f t="shared" si="36"/>
        <v>Female</v>
      </c>
      <c r="AH367" t="str">
        <f t="shared" si="37"/>
        <v>Syracuse</v>
      </c>
      <c r="AW367" t="s">
        <v>845</v>
      </c>
      <c r="AX367" t="s">
        <v>1145</v>
      </c>
      <c r="AY367" t="s">
        <v>6</v>
      </c>
      <c r="AZ367" t="str">
        <f t="shared" si="41"/>
        <v>MaleGender</v>
      </c>
      <c r="CJ367" t="s">
        <v>566</v>
      </c>
      <c r="CN367">
        <v>88065566269</v>
      </c>
      <c r="EP367">
        <v>364</v>
      </c>
      <c r="EQ367" t="s">
        <v>845</v>
      </c>
      <c r="ER367" t="s">
        <v>6</v>
      </c>
      <c r="ES367" t="s">
        <v>1145</v>
      </c>
      <c r="ET367">
        <v>1</v>
      </c>
      <c r="EU367">
        <v>20</v>
      </c>
      <c r="EV367">
        <v>3</v>
      </c>
      <c r="EW367" s="16">
        <v>44077</v>
      </c>
      <c r="EX367" s="16">
        <v>44077</v>
      </c>
      <c r="EY367">
        <f t="shared" si="40"/>
        <v>1</v>
      </c>
    </row>
    <row r="368" spans="24:155" x14ac:dyDescent="0.3">
      <c r="X368" s="11" t="s">
        <v>327</v>
      </c>
      <c r="Y368">
        <v>28</v>
      </c>
      <c r="Z368">
        <v>392</v>
      </c>
      <c r="AA368">
        <v>2</v>
      </c>
      <c r="AB368">
        <v>131</v>
      </c>
      <c r="AC368" s="16">
        <v>44061</v>
      </c>
      <c r="AD368" s="16">
        <v>44061</v>
      </c>
      <c r="AE368" t="str">
        <f t="shared" si="38"/>
        <v>Average Buyer</v>
      </c>
      <c r="AF368" t="str">
        <f t="shared" si="39"/>
        <v>One-Time Buyer</v>
      </c>
      <c r="AG368" t="str">
        <f t="shared" si="36"/>
        <v>Male</v>
      </c>
      <c r="AH368" t="str">
        <f t="shared" si="37"/>
        <v>Kingston</v>
      </c>
      <c r="AW368" t="s">
        <v>984</v>
      </c>
      <c r="AX368" t="s">
        <v>1145</v>
      </c>
      <c r="AY368" t="s">
        <v>16</v>
      </c>
      <c r="AZ368" t="str">
        <f t="shared" si="41"/>
        <v>MaleGender</v>
      </c>
      <c r="CJ368" t="s">
        <v>1037</v>
      </c>
      <c r="CN368">
        <v>88065566270</v>
      </c>
      <c r="EP368">
        <v>365</v>
      </c>
      <c r="EQ368" t="s">
        <v>984</v>
      </c>
      <c r="ER368" t="s">
        <v>16</v>
      </c>
      <c r="ES368" t="s">
        <v>1145</v>
      </c>
      <c r="ET368">
        <v>2</v>
      </c>
      <c r="EU368">
        <v>40</v>
      </c>
      <c r="EV368">
        <v>6</v>
      </c>
      <c r="EW368" s="16">
        <v>44072</v>
      </c>
      <c r="EX368" s="16">
        <v>44072</v>
      </c>
      <c r="EY368">
        <f t="shared" si="40"/>
        <v>1</v>
      </c>
    </row>
    <row r="369" spans="24:155" x14ac:dyDescent="0.3">
      <c r="X369" s="11" t="s">
        <v>1070</v>
      </c>
      <c r="Y369">
        <v>17</v>
      </c>
      <c r="Z369">
        <v>390</v>
      </c>
      <c r="AA369">
        <v>2</v>
      </c>
      <c r="AB369">
        <v>132</v>
      </c>
      <c r="AC369" s="16">
        <v>44045</v>
      </c>
      <c r="AD369" s="16">
        <v>44072</v>
      </c>
      <c r="AE369" t="str">
        <f t="shared" si="38"/>
        <v>Average Buyer</v>
      </c>
      <c r="AF369" t="str">
        <f t="shared" si="39"/>
        <v>Old Customer</v>
      </c>
      <c r="AG369" t="str">
        <f t="shared" si="36"/>
        <v>Female</v>
      </c>
      <c r="AH369" t="str">
        <f t="shared" si="37"/>
        <v>Salamanca</v>
      </c>
      <c r="AW369" t="s">
        <v>509</v>
      </c>
      <c r="AX369" t="s">
        <v>1146</v>
      </c>
      <c r="AY369" t="s">
        <v>80</v>
      </c>
      <c r="AZ369" t="str">
        <f t="shared" si="41"/>
        <v>FemaleGender</v>
      </c>
      <c r="CJ369" t="s">
        <v>831</v>
      </c>
      <c r="CN369">
        <v>88065566271</v>
      </c>
      <c r="EP369">
        <v>366</v>
      </c>
      <c r="EQ369" t="s">
        <v>509</v>
      </c>
      <c r="ER369" t="s">
        <v>80</v>
      </c>
      <c r="ES369" t="s">
        <v>1146</v>
      </c>
      <c r="ET369">
        <v>89</v>
      </c>
      <c r="EU369">
        <v>1780</v>
      </c>
      <c r="EV369">
        <v>267</v>
      </c>
      <c r="EW369" s="16">
        <v>44068</v>
      </c>
      <c r="EX369" s="16">
        <v>44068</v>
      </c>
      <c r="EY369">
        <f t="shared" si="40"/>
        <v>1</v>
      </c>
    </row>
    <row r="370" spans="24:155" x14ac:dyDescent="0.3">
      <c r="X370" s="11" t="s">
        <v>1087</v>
      </c>
      <c r="Y370">
        <v>36</v>
      </c>
      <c r="Z370">
        <v>389</v>
      </c>
      <c r="AA370">
        <v>4</v>
      </c>
      <c r="AB370">
        <v>133</v>
      </c>
      <c r="AC370" s="16">
        <v>44047</v>
      </c>
      <c r="AD370" s="16">
        <v>44103</v>
      </c>
      <c r="AE370" t="str">
        <f t="shared" si="38"/>
        <v>Average Buyer</v>
      </c>
      <c r="AF370" t="str">
        <f t="shared" si="39"/>
        <v>Old Customer</v>
      </c>
      <c r="AG370" t="str">
        <f t="shared" si="36"/>
        <v>Female</v>
      </c>
      <c r="AH370" t="str">
        <f t="shared" si="37"/>
        <v>Long Beach</v>
      </c>
      <c r="AW370" t="s">
        <v>313</v>
      </c>
      <c r="AX370" t="s">
        <v>1146</v>
      </c>
      <c r="AY370" t="s">
        <v>20</v>
      </c>
      <c r="AZ370" t="str">
        <f t="shared" si="41"/>
        <v>FemaleGender</v>
      </c>
      <c r="CJ370" t="s">
        <v>1101</v>
      </c>
      <c r="CN370">
        <v>88065566272</v>
      </c>
      <c r="EP370">
        <v>367</v>
      </c>
      <c r="EQ370" t="s">
        <v>313</v>
      </c>
      <c r="ER370" t="s">
        <v>20</v>
      </c>
      <c r="ES370" t="s">
        <v>1146</v>
      </c>
      <c r="ET370">
        <v>68</v>
      </c>
      <c r="EU370">
        <v>1088</v>
      </c>
      <c r="EV370">
        <v>204</v>
      </c>
      <c r="EW370" s="16">
        <v>44047</v>
      </c>
      <c r="EX370" s="16">
        <v>44047</v>
      </c>
      <c r="EY370">
        <f t="shared" si="40"/>
        <v>1</v>
      </c>
    </row>
    <row r="371" spans="24:155" x14ac:dyDescent="0.3">
      <c r="X371" s="11" t="s">
        <v>1083</v>
      </c>
      <c r="Y371">
        <v>10</v>
      </c>
      <c r="Z371">
        <v>388</v>
      </c>
      <c r="AA371">
        <v>4</v>
      </c>
      <c r="AB371">
        <v>134</v>
      </c>
      <c r="AC371" s="16">
        <v>44054</v>
      </c>
      <c r="AD371" s="16">
        <v>44096</v>
      </c>
      <c r="AE371" t="str">
        <f t="shared" si="38"/>
        <v>Average Buyer</v>
      </c>
      <c r="AF371" t="str">
        <f t="shared" si="39"/>
        <v>Old Customer</v>
      </c>
      <c r="AG371" t="str">
        <f t="shared" si="36"/>
        <v>Male</v>
      </c>
      <c r="AH371" t="str">
        <f t="shared" si="37"/>
        <v>Johnstown</v>
      </c>
      <c r="AW371" t="s">
        <v>169</v>
      </c>
      <c r="AX371" t="s">
        <v>1145</v>
      </c>
      <c r="AY371" t="s">
        <v>72</v>
      </c>
      <c r="AZ371" t="str">
        <f t="shared" si="41"/>
        <v>MaleGender</v>
      </c>
      <c r="CJ371" t="s">
        <v>349</v>
      </c>
      <c r="CN371">
        <v>88065566273</v>
      </c>
      <c r="EP371">
        <v>368</v>
      </c>
      <c r="EQ371" t="s">
        <v>169</v>
      </c>
      <c r="ER371" t="s">
        <v>72</v>
      </c>
      <c r="ES371" t="s">
        <v>1145</v>
      </c>
      <c r="ET371">
        <v>11</v>
      </c>
      <c r="EU371">
        <v>176</v>
      </c>
      <c r="EV371">
        <v>33</v>
      </c>
      <c r="EW371" s="16">
        <v>44098</v>
      </c>
      <c r="EX371" s="16">
        <v>44098</v>
      </c>
      <c r="EY371">
        <f t="shared" si="40"/>
        <v>1</v>
      </c>
    </row>
    <row r="372" spans="24:155" x14ac:dyDescent="0.3">
      <c r="X372" s="11" t="s">
        <v>244</v>
      </c>
      <c r="Y372">
        <v>77</v>
      </c>
      <c r="Z372">
        <v>385</v>
      </c>
      <c r="AA372">
        <v>1</v>
      </c>
      <c r="AB372">
        <v>135</v>
      </c>
      <c r="AC372" s="16">
        <v>44082</v>
      </c>
      <c r="AD372" s="16">
        <v>44082</v>
      </c>
      <c r="AE372" t="str">
        <f t="shared" si="38"/>
        <v>Average Buyer</v>
      </c>
      <c r="AF372" t="str">
        <f t="shared" si="39"/>
        <v>One-Time Buyer</v>
      </c>
      <c r="AG372" t="str">
        <f t="shared" si="36"/>
        <v>Female</v>
      </c>
      <c r="AH372" t="str">
        <f t="shared" si="37"/>
        <v>Little Falls</v>
      </c>
      <c r="AW372" t="s">
        <v>879</v>
      </c>
      <c r="AX372" t="s">
        <v>1146</v>
      </c>
      <c r="AY372" t="s">
        <v>17</v>
      </c>
      <c r="AZ372" t="str">
        <f t="shared" si="41"/>
        <v>FemaleGender</v>
      </c>
      <c r="CJ372" t="s">
        <v>667</v>
      </c>
      <c r="CN372">
        <v>88065566274</v>
      </c>
      <c r="EP372">
        <v>369</v>
      </c>
      <c r="EQ372" t="s">
        <v>879</v>
      </c>
      <c r="ER372" t="s">
        <v>17</v>
      </c>
      <c r="ES372" t="s">
        <v>1146</v>
      </c>
      <c r="ET372">
        <v>5</v>
      </c>
      <c r="EU372">
        <v>100</v>
      </c>
      <c r="EV372">
        <v>15</v>
      </c>
      <c r="EW372" s="16">
        <v>44073</v>
      </c>
      <c r="EX372" s="16">
        <v>44073</v>
      </c>
      <c r="EY372">
        <f t="shared" si="40"/>
        <v>1</v>
      </c>
    </row>
    <row r="373" spans="24:155" x14ac:dyDescent="0.3">
      <c r="X373" s="11" t="s">
        <v>411</v>
      </c>
      <c r="Y373">
        <v>77</v>
      </c>
      <c r="Z373">
        <v>385</v>
      </c>
      <c r="AA373">
        <v>1</v>
      </c>
      <c r="AB373">
        <v>135</v>
      </c>
      <c r="AC373" s="16">
        <v>44073</v>
      </c>
      <c r="AD373" s="16">
        <v>44073</v>
      </c>
      <c r="AE373" t="str">
        <f t="shared" si="38"/>
        <v>Average Buyer</v>
      </c>
      <c r="AF373" t="str">
        <f t="shared" si="39"/>
        <v>One-Time Buyer</v>
      </c>
      <c r="AG373" t="str">
        <f t="shared" si="36"/>
        <v>Male</v>
      </c>
      <c r="AH373" t="str">
        <f t="shared" si="37"/>
        <v>Kingston</v>
      </c>
      <c r="AW373" t="s">
        <v>401</v>
      </c>
      <c r="AX373" t="s">
        <v>1145</v>
      </c>
      <c r="AY373" t="s">
        <v>4</v>
      </c>
      <c r="AZ373" t="str">
        <f t="shared" si="41"/>
        <v>MaleGender</v>
      </c>
      <c r="CJ373" t="s">
        <v>900</v>
      </c>
      <c r="CN373">
        <v>88065566275</v>
      </c>
      <c r="EP373">
        <v>370</v>
      </c>
      <c r="EQ373" t="s">
        <v>401</v>
      </c>
      <c r="ER373" t="s">
        <v>4</v>
      </c>
      <c r="ES373" t="s">
        <v>1145</v>
      </c>
      <c r="ET373">
        <v>89</v>
      </c>
      <c r="EU373">
        <v>1335</v>
      </c>
      <c r="EV373">
        <v>267</v>
      </c>
      <c r="EW373" s="16">
        <v>44063</v>
      </c>
      <c r="EX373" s="16">
        <v>44063</v>
      </c>
      <c r="EY373">
        <f t="shared" si="40"/>
        <v>1</v>
      </c>
    </row>
    <row r="374" spans="24:155" x14ac:dyDescent="0.3">
      <c r="X374" s="11" t="s">
        <v>1122</v>
      </c>
      <c r="Y374">
        <v>40</v>
      </c>
      <c r="Z374">
        <v>360</v>
      </c>
      <c r="AA374">
        <v>1</v>
      </c>
      <c r="AB374">
        <v>136</v>
      </c>
      <c r="AC374" s="16">
        <v>44068</v>
      </c>
      <c r="AD374" s="16">
        <v>44068</v>
      </c>
      <c r="AE374" t="str">
        <f t="shared" si="38"/>
        <v>Average Buyer</v>
      </c>
      <c r="AF374" t="str">
        <f t="shared" si="39"/>
        <v>One-Time Buyer</v>
      </c>
      <c r="AG374" t="str">
        <f t="shared" si="36"/>
        <v>Female</v>
      </c>
      <c r="AH374" t="str">
        <f t="shared" si="37"/>
        <v>Long Beach</v>
      </c>
      <c r="AW374" t="s">
        <v>418</v>
      </c>
      <c r="AX374" t="s">
        <v>1145</v>
      </c>
      <c r="AY374" t="s">
        <v>66</v>
      </c>
      <c r="AZ374" t="str">
        <f t="shared" si="41"/>
        <v>MaleGender</v>
      </c>
      <c r="CJ374" t="s">
        <v>1092</v>
      </c>
      <c r="CN374">
        <v>88065566278</v>
      </c>
      <c r="EP374">
        <v>371</v>
      </c>
      <c r="EQ374" t="s">
        <v>418</v>
      </c>
      <c r="ER374" t="s">
        <v>66</v>
      </c>
      <c r="ES374" t="s">
        <v>1145</v>
      </c>
      <c r="ET374">
        <v>60</v>
      </c>
      <c r="EU374">
        <v>1080</v>
      </c>
      <c r="EV374">
        <v>180</v>
      </c>
      <c r="EW374" s="16">
        <v>44052</v>
      </c>
      <c r="EX374" s="16">
        <v>44052</v>
      </c>
      <c r="EY374">
        <f t="shared" si="40"/>
        <v>1</v>
      </c>
    </row>
    <row r="375" spans="24:155" x14ac:dyDescent="0.3">
      <c r="X375" s="11" t="s">
        <v>481</v>
      </c>
      <c r="Y375">
        <v>60</v>
      </c>
      <c r="Z375">
        <v>360</v>
      </c>
      <c r="AA375">
        <v>1</v>
      </c>
      <c r="AB375">
        <v>136</v>
      </c>
      <c r="AC375" s="16">
        <v>44102</v>
      </c>
      <c r="AD375" s="16">
        <v>44102</v>
      </c>
      <c r="AE375" t="str">
        <f t="shared" si="38"/>
        <v>Average Buyer</v>
      </c>
      <c r="AF375" t="str">
        <f t="shared" si="39"/>
        <v>One-Time Buyer</v>
      </c>
      <c r="AG375" t="str">
        <f t="shared" si="36"/>
        <v>Female</v>
      </c>
      <c r="AH375" t="str">
        <f t="shared" si="37"/>
        <v>Babylon</v>
      </c>
      <c r="AW375" t="s">
        <v>1030</v>
      </c>
      <c r="AX375" t="s">
        <v>1145</v>
      </c>
      <c r="AY375" t="s">
        <v>14</v>
      </c>
      <c r="AZ375" t="str">
        <f t="shared" si="41"/>
        <v>MaleGender</v>
      </c>
      <c r="CJ375" t="s">
        <v>1088</v>
      </c>
      <c r="CN375">
        <v>88065566279</v>
      </c>
      <c r="EP375">
        <v>372</v>
      </c>
      <c r="EQ375" t="s">
        <v>1030</v>
      </c>
      <c r="ER375" t="s">
        <v>14</v>
      </c>
      <c r="ES375" t="s">
        <v>1145</v>
      </c>
      <c r="ET375">
        <v>9</v>
      </c>
      <c r="EU375">
        <v>108</v>
      </c>
      <c r="EV375">
        <v>27</v>
      </c>
      <c r="EW375" s="16">
        <v>44099</v>
      </c>
      <c r="EX375" s="16">
        <v>44099</v>
      </c>
      <c r="EY375">
        <f t="shared" si="40"/>
        <v>1</v>
      </c>
    </row>
    <row r="376" spans="24:155" x14ac:dyDescent="0.3">
      <c r="X376" s="11" t="s">
        <v>152</v>
      </c>
      <c r="Y376">
        <v>60</v>
      </c>
      <c r="Z376">
        <v>360</v>
      </c>
      <c r="AA376">
        <v>1</v>
      </c>
      <c r="AB376">
        <v>136</v>
      </c>
      <c r="AC376" s="16">
        <v>44092</v>
      </c>
      <c r="AD376" s="16">
        <v>44092</v>
      </c>
      <c r="AE376" t="str">
        <f t="shared" si="38"/>
        <v>Average Buyer</v>
      </c>
      <c r="AF376" t="str">
        <f t="shared" si="39"/>
        <v>One-Time Buyer</v>
      </c>
      <c r="AG376" t="str">
        <f t="shared" si="36"/>
        <v>Male</v>
      </c>
      <c r="AH376" t="str">
        <f t="shared" si="37"/>
        <v>Geneva</v>
      </c>
      <c r="AW376" t="s">
        <v>604</v>
      </c>
      <c r="AX376" t="s">
        <v>1145</v>
      </c>
      <c r="AY376" t="s">
        <v>59</v>
      </c>
      <c r="AZ376" t="str">
        <f t="shared" si="41"/>
        <v>MaleGender</v>
      </c>
      <c r="CJ376" t="s">
        <v>814</v>
      </c>
      <c r="CN376">
        <v>88065566280</v>
      </c>
      <c r="EP376">
        <v>373</v>
      </c>
      <c r="EQ376" t="s">
        <v>604</v>
      </c>
      <c r="ER376" t="s">
        <v>59</v>
      </c>
      <c r="ES376" t="s">
        <v>1145</v>
      </c>
      <c r="ET376">
        <v>6</v>
      </c>
      <c r="EU376">
        <v>36</v>
      </c>
      <c r="EV376">
        <v>18</v>
      </c>
      <c r="EW376" s="16">
        <v>44068</v>
      </c>
      <c r="EX376" s="16">
        <v>44068</v>
      </c>
      <c r="EY376">
        <f t="shared" si="40"/>
        <v>1</v>
      </c>
    </row>
    <row r="377" spans="24:155" x14ac:dyDescent="0.3">
      <c r="X377" s="11" t="s">
        <v>729</v>
      </c>
      <c r="Y377">
        <v>5</v>
      </c>
      <c r="Z377">
        <v>350</v>
      </c>
      <c r="AA377">
        <v>1</v>
      </c>
      <c r="AB377">
        <v>137</v>
      </c>
      <c r="AC377" s="16">
        <v>44085</v>
      </c>
      <c r="AD377" s="16">
        <v>44085</v>
      </c>
      <c r="AE377" t="str">
        <f t="shared" si="38"/>
        <v>Average Buyer</v>
      </c>
      <c r="AF377" t="str">
        <f t="shared" si="39"/>
        <v>One-Time Buyer</v>
      </c>
      <c r="AG377" t="str">
        <f t="shared" si="36"/>
        <v>Male</v>
      </c>
      <c r="AH377" t="str">
        <f t="shared" si="37"/>
        <v>Little Falls</v>
      </c>
      <c r="AW377" t="s">
        <v>174</v>
      </c>
      <c r="AX377" t="s">
        <v>1146</v>
      </c>
      <c r="AY377" t="s">
        <v>82</v>
      </c>
      <c r="AZ377" t="str">
        <f t="shared" si="41"/>
        <v>FemaleGender</v>
      </c>
      <c r="CJ377" t="s">
        <v>957</v>
      </c>
      <c r="CN377">
        <v>88065566281</v>
      </c>
      <c r="EP377">
        <v>374</v>
      </c>
      <c r="EQ377" t="s">
        <v>174</v>
      </c>
      <c r="ER377" t="s">
        <v>82</v>
      </c>
      <c r="ES377" t="s">
        <v>1146</v>
      </c>
      <c r="ET377">
        <v>15</v>
      </c>
      <c r="EU377">
        <v>300</v>
      </c>
      <c r="EV377">
        <v>45</v>
      </c>
      <c r="EW377" s="16">
        <v>44103</v>
      </c>
      <c r="EX377" s="16">
        <v>44103</v>
      </c>
      <c r="EY377">
        <f t="shared" si="40"/>
        <v>1</v>
      </c>
    </row>
    <row r="378" spans="24:155" x14ac:dyDescent="0.3">
      <c r="X378" s="11" t="s">
        <v>264</v>
      </c>
      <c r="Y378">
        <v>15</v>
      </c>
      <c r="Z378">
        <v>345</v>
      </c>
      <c r="AA378">
        <v>1</v>
      </c>
      <c r="AB378">
        <v>138</v>
      </c>
      <c r="AC378" s="16">
        <v>44102</v>
      </c>
      <c r="AD378" s="16">
        <v>44102</v>
      </c>
      <c r="AE378" t="str">
        <f t="shared" si="38"/>
        <v>Average Buyer</v>
      </c>
      <c r="AF378" t="str">
        <f t="shared" si="39"/>
        <v>One-Time Buyer</v>
      </c>
      <c r="AG378" t="str">
        <f t="shared" si="36"/>
        <v>Female</v>
      </c>
      <c r="AH378" t="str">
        <f t="shared" si="37"/>
        <v>Watervliet</v>
      </c>
      <c r="AW378" t="s">
        <v>128</v>
      </c>
      <c r="AX378" t="s">
        <v>1146</v>
      </c>
      <c r="AY378" t="s">
        <v>90</v>
      </c>
      <c r="AZ378" t="str">
        <f t="shared" si="41"/>
        <v>FemaleGender</v>
      </c>
      <c r="CJ378" t="s">
        <v>819</v>
      </c>
      <c r="CN378">
        <v>88065566282</v>
      </c>
      <c r="EP378">
        <v>375</v>
      </c>
      <c r="EQ378" t="s">
        <v>128</v>
      </c>
      <c r="ER378" t="s">
        <v>90</v>
      </c>
      <c r="ES378" t="s">
        <v>1146</v>
      </c>
      <c r="ET378">
        <v>68</v>
      </c>
      <c r="EU378">
        <v>884</v>
      </c>
      <c r="EV378">
        <v>204</v>
      </c>
      <c r="EW378" s="16">
        <v>44068</v>
      </c>
      <c r="EX378" s="16">
        <v>44068</v>
      </c>
      <c r="EY378">
        <f t="shared" si="40"/>
        <v>1</v>
      </c>
    </row>
    <row r="379" spans="24:155" x14ac:dyDescent="0.3">
      <c r="X379" s="11" t="s">
        <v>359</v>
      </c>
      <c r="Y379">
        <v>15</v>
      </c>
      <c r="Z379">
        <v>345</v>
      </c>
      <c r="AA379">
        <v>1</v>
      </c>
      <c r="AB379">
        <v>138</v>
      </c>
      <c r="AC379" s="16">
        <v>44093</v>
      </c>
      <c r="AD379" s="16">
        <v>44093</v>
      </c>
      <c r="AE379" t="str">
        <f t="shared" si="38"/>
        <v>Average Buyer</v>
      </c>
      <c r="AF379" t="str">
        <f t="shared" si="39"/>
        <v>One-Time Buyer</v>
      </c>
      <c r="AG379" t="str">
        <f t="shared" si="36"/>
        <v>Male</v>
      </c>
      <c r="AH379" t="str">
        <f t="shared" si="37"/>
        <v>Elmira</v>
      </c>
      <c r="AW379" t="s">
        <v>363</v>
      </c>
      <c r="AX379" t="s">
        <v>1145</v>
      </c>
      <c r="AY379" t="s">
        <v>18</v>
      </c>
      <c r="AZ379" t="str">
        <f t="shared" si="41"/>
        <v>MaleGender</v>
      </c>
      <c r="CJ379" t="s">
        <v>741</v>
      </c>
      <c r="CN379">
        <v>88065566283</v>
      </c>
      <c r="EP379">
        <v>376</v>
      </c>
      <c r="EQ379" t="s">
        <v>363</v>
      </c>
      <c r="ER379" t="s">
        <v>18</v>
      </c>
      <c r="ES379" t="s">
        <v>1145</v>
      </c>
      <c r="ET379">
        <v>11</v>
      </c>
      <c r="EU379">
        <v>99</v>
      </c>
      <c r="EV379">
        <v>33</v>
      </c>
      <c r="EW379" s="16">
        <v>44097</v>
      </c>
      <c r="EX379" s="16">
        <v>44097</v>
      </c>
      <c r="EY379">
        <f t="shared" si="40"/>
        <v>1</v>
      </c>
    </row>
    <row r="380" spans="24:155" x14ac:dyDescent="0.3">
      <c r="X380" s="11" t="s">
        <v>69</v>
      </c>
      <c r="Y380">
        <v>15</v>
      </c>
      <c r="Z380">
        <v>345</v>
      </c>
      <c r="AA380">
        <v>1</v>
      </c>
      <c r="AB380">
        <v>138</v>
      </c>
      <c r="AC380" s="16">
        <v>44055</v>
      </c>
      <c r="AD380" s="16">
        <v>44055</v>
      </c>
      <c r="AE380" t="str">
        <f t="shared" si="38"/>
        <v>Average Buyer</v>
      </c>
      <c r="AF380" t="str">
        <f t="shared" si="39"/>
        <v>One-Time Buyer</v>
      </c>
      <c r="AG380" t="str">
        <f t="shared" si="36"/>
        <v>Female</v>
      </c>
      <c r="AH380" t="str">
        <f t="shared" si="37"/>
        <v>Peekskill</v>
      </c>
      <c r="AW380" t="s">
        <v>1106</v>
      </c>
      <c r="AX380" t="s">
        <v>1146</v>
      </c>
      <c r="AY380" t="s">
        <v>96</v>
      </c>
      <c r="AZ380" t="str">
        <f t="shared" si="41"/>
        <v>FemaleGender</v>
      </c>
      <c r="CJ380" t="s">
        <v>156</v>
      </c>
      <c r="CN380">
        <v>88065566284</v>
      </c>
      <c r="EP380">
        <v>377</v>
      </c>
      <c r="EQ380" t="s">
        <v>1106</v>
      </c>
      <c r="ER380" t="s">
        <v>96</v>
      </c>
      <c r="ES380" t="s">
        <v>1146</v>
      </c>
      <c r="ET380">
        <v>1</v>
      </c>
      <c r="EU380">
        <v>9</v>
      </c>
      <c r="EV380">
        <v>3</v>
      </c>
      <c r="EW380" s="16">
        <v>44102</v>
      </c>
      <c r="EX380" s="16">
        <v>44102</v>
      </c>
      <c r="EY380">
        <f t="shared" si="40"/>
        <v>1</v>
      </c>
    </row>
    <row r="381" spans="24:155" x14ac:dyDescent="0.3">
      <c r="X381" s="11" t="s">
        <v>557</v>
      </c>
      <c r="Y381">
        <v>15</v>
      </c>
      <c r="Z381">
        <v>345</v>
      </c>
      <c r="AA381">
        <v>1</v>
      </c>
      <c r="AB381">
        <v>138</v>
      </c>
      <c r="AC381" s="16">
        <v>44085</v>
      </c>
      <c r="AD381" s="16">
        <v>44085</v>
      </c>
      <c r="AE381" t="str">
        <f t="shared" si="38"/>
        <v>Average Buyer</v>
      </c>
      <c r="AF381" t="str">
        <f t="shared" si="39"/>
        <v>One-Time Buyer</v>
      </c>
      <c r="AG381" t="str">
        <f t="shared" si="36"/>
        <v>Male</v>
      </c>
      <c r="AH381" t="str">
        <f t="shared" si="37"/>
        <v>Watervliet</v>
      </c>
      <c r="AW381" t="s">
        <v>424</v>
      </c>
      <c r="AX381" t="s">
        <v>1145</v>
      </c>
      <c r="AY381" t="s">
        <v>78</v>
      </c>
      <c r="AZ381" t="str">
        <f t="shared" si="41"/>
        <v>MaleGender</v>
      </c>
      <c r="CJ381" t="s">
        <v>359</v>
      </c>
      <c r="CN381">
        <v>88065566285</v>
      </c>
      <c r="EP381">
        <v>378</v>
      </c>
      <c r="EQ381" t="s">
        <v>424</v>
      </c>
      <c r="ER381" t="s">
        <v>78</v>
      </c>
      <c r="ES381" t="s">
        <v>1145</v>
      </c>
      <c r="ET381">
        <v>6</v>
      </c>
      <c r="EU381">
        <v>36</v>
      </c>
      <c r="EV381">
        <v>18</v>
      </c>
      <c r="EW381" s="16">
        <v>44055</v>
      </c>
      <c r="EX381" s="16">
        <v>44055</v>
      </c>
      <c r="EY381">
        <f t="shared" si="40"/>
        <v>1</v>
      </c>
    </row>
    <row r="382" spans="24:155" x14ac:dyDescent="0.3">
      <c r="X382" s="11" t="s">
        <v>476</v>
      </c>
      <c r="Y382">
        <v>15</v>
      </c>
      <c r="Z382">
        <v>345</v>
      </c>
      <c r="AA382">
        <v>1</v>
      </c>
      <c r="AB382">
        <v>138</v>
      </c>
      <c r="AC382" s="16">
        <v>44096</v>
      </c>
      <c r="AD382" s="16">
        <v>44096</v>
      </c>
      <c r="AE382" t="str">
        <f t="shared" si="38"/>
        <v>Average Buyer</v>
      </c>
      <c r="AF382" t="str">
        <f t="shared" si="39"/>
        <v>One-Time Buyer</v>
      </c>
      <c r="AG382" t="str">
        <f t="shared" si="36"/>
        <v>Female</v>
      </c>
      <c r="AH382" t="str">
        <f t="shared" si="37"/>
        <v>Hempstead</v>
      </c>
      <c r="AW382" t="s">
        <v>314</v>
      </c>
      <c r="AX382" t="s">
        <v>1146</v>
      </c>
      <c r="AY382" t="s">
        <v>1</v>
      </c>
      <c r="AZ382" t="str">
        <f t="shared" si="41"/>
        <v>FemaleGender</v>
      </c>
      <c r="CJ382" t="s">
        <v>1028</v>
      </c>
      <c r="CN382">
        <v>88065566286</v>
      </c>
      <c r="EP382">
        <v>379</v>
      </c>
      <c r="EQ382" t="s">
        <v>314</v>
      </c>
      <c r="ER382" t="s">
        <v>1</v>
      </c>
      <c r="ES382" t="s">
        <v>1146</v>
      </c>
      <c r="ET382">
        <v>15</v>
      </c>
      <c r="EU382">
        <v>1050</v>
      </c>
      <c r="EV382">
        <v>45</v>
      </c>
      <c r="EW382" s="16">
        <v>44048</v>
      </c>
      <c r="EX382" s="16">
        <v>44048</v>
      </c>
      <c r="EY382">
        <f t="shared" si="40"/>
        <v>1</v>
      </c>
    </row>
    <row r="383" spans="24:155" x14ac:dyDescent="0.3">
      <c r="X383" s="11" t="s">
        <v>408</v>
      </c>
      <c r="Y383">
        <v>11</v>
      </c>
      <c r="Z383">
        <v>330</v>
      </c>
      <c r="AA383">
        <v>1</v>
      </c>
      <c r="AB383">
        <v>139</v>
      </c>
      <c r="AC383" s="16">
        <v>44071</v>
      </c>
      <c r="AD383" s="16">
        <v>44071</v>
      </c>
      <c r="AE383" t="str">
        <f t="shared" si="38"/>
        <v>Average Buyer</v>
      </c>
      <c r="AF383" t="str">
        <f t="shared" si="39"/>
        <v>One-Time Buyer</v>
      </c>
      <c r="AG383" t="str">
        <f t="shared" si="36"/>
        <v>Male</v>
      </c>
      <c r="AH383" t="str">
        <f t="shared" si="37"/>
        <v xml:space="preserve">Hornell </v>
      </c>
      <c r="AW383" t="s">
        <v>274</v>
      </c>
      <c r="AX383" t="s">
        <v>1145</v>
      </c>
      <c r="AY383" t="s">
        <v>4</v>
      </c>
      <c r="AZ383" t="str">
        <f t="shared" si="41"/>
        <v>MaleGender</v>
      </c>
      <c r="CJ383" t="s">
        <v>260</v>
      </c>
      <c r="CN383">
        <v>88065566287</v>
      </c>
      <c r="EP383">
        <v>380</v>
      </c>
      <c r="EQ383" t="s">
        <v>274</v>
      </c>
      <c r="ER383" t="s">
        <v>4</v>
      </c>
      <c r="ES383" t="s">
        <v>1145</v>
      </c>
      <c r="ET383">
        <v>47</v>
      </c>
      <c r="EU383">
        <v>705</v>
      </c>
      <c r="EV383">
        <v>141</v>
      </c>
      <c r="EW383" s="16">
        <v>44103</v>
      </c>
      <c r="EX383" s="16">
        <v>44103</v>
      </c>
      <c r="EY383">
        <f t="shared" si="40"/>
        <v>1</v>
      </c>
    </row>
    <row r="384" spans="24:155" x14ac:dyDescent="0.3">
      <c r="X384" s="11" t="s">
        <v>268</v>
      </c>
      <c r="Y384">
        <v>11</v>
      </c>
      <c r="Z384">
        <v>330</v>
      </c>
      <c r="AA384">
        <v>1</v>
      </c>
      <c r="AB384">
        <v>139</v>
      </c>
      <c r="AC384" s="16">
        <v>44094</v>
      </c>
      <c r="AD384" s="16">
        <v>44094</v>
      </c>
      <c r="AE384" t="str">
        <f t="shared" si="38"/>
        <v>Average Buyer</v>
      </c>
      <c r="AF384" t="str">
        <f t="shared" si="39"/>
        <v>One-Time Buyer</v>
      </c>
      <c r="AG384" t="str">
        <f t="shared" si="36"/>
        <v>Male</v>
      </c>
      <c r="AH384" t="str">
        <f t="shared" si="37"/>
        <v>Brookhaven</v>
      </c>
      <c r="AW384" t="s">
        <v>357</v>
      </c>
      <c r="AX384" t="s">
        <v>1145</v>
      </c>
      <c r="AY384" t="s">
        <v>3</v>
      </c>
      <c r="AZ384" t="str">
        <f t="shared" si="41"/>
        <v>MaleGender</v>
      </c>
      <c r="CJ384" t="s">
        <v>472</v>
      </c>
      <c r="CN384">
        <v>88065566288</v>
      </c>
      <c r="EP384">
        <v>381</v>
      </c>
      <c r="EQ384" t="s">
        <v>357</v>
      </c>
      <c r="ER384" t="s">
        <v>3</v>
      </c>
      <c r="ES384" t="s">
        <v>1145</v>
      </c>
      <c r="ET384">
        <v>77</v>
      </c>
      <c r="EU384">
        <v>924</v>
      </c>
      <c r="EV384">
        <v>231</v>
      </c>
      <c r="EW384" s="16">
        <v>44092</v>
      </c>
      <c r="EX384" s="16">
        <v>44092</v>
      </c>
      <c r="EY384">
        <f t="shared" si="40"/>
        <v>1</v>
      </c>
    </row>
    <row r="385" spans="24:155" x14ac:dyDescent="0.3">
      <c r="X385" s="11" t="s">
        <v>722</v>
      </c>
      <c r="Y385">
        <v>11</v>
      </c>
      <c r="Z385">
        <v>330</v>
      </c>
      <c r="AA385">
        <v>1</v>
      </c>
      <c r="AB385">
        <v>139</v>
      </c>
      <c r="AC385" s="16">
        <v>44078</v>
      </c>
      <c r="AD385" s="16">
        <v>44078</v>
      </c>
      <c r="AE385" t="str">
        <f t="shared" si="38"/>
        <v>Average Buyer</v>
      </c>
      <c r="AF385" t="str">
        <f t="shared" si="39"/>
        <v>One-Time Buyer</v>
      </c>
      <c r="AG385" t="str">
        <f t="shared" si="36"/>
        <v>Female</v>
      </c>
      <c r="AH385" t="str">
        <f t="shared" si="37"/>
        <v>Elmira</v>
      </c>
      <c r="AW385" t="s">
        <v>1073</v>
      </c>
      <c r="AX385" t="s">
        <v>1146</v>
      </c>
      <c r="AY385" t="s">
        <v>88</v>
      </c>
      <c r="AZ385" t="str">
        <f t="shared" si="41"/>
        <v>FemaleGender</v>
      </c>
      <c r="CJ385" t="s">
        <v>343</v>
      </c>
      <c r="CN385">
        <v>88065566289</v>
      </c>
      <c r="EP385">
        <v>382</v>
      </c>
      <c r="EQ385" t="s">
        <v>1073</v>
      </c>
      <c r="ER385" t="s">
        <v>88</v>
      </c>
      <c r="ES385" t="s">
        <v>1146</v>
      </c>
      <c r="ET385">
        <v>8</v>
      </c>
      <c r="EU385">
        <v>392</v>
      </c>
      <c r="EV385">
        <v>24</v>
      </c>
      <c r="EW385" s="16">
        <v>44048</v>
      </c>
      <c r="EX385" s="16">
        <v>44072</v>
      </c>
      <c r="EY385">
        <f t="shared" si="40"/>
        <v>2</v>
      </c>
    </row>
    <row r="386" spans="24:155" x14ac:dyDescent="0.3">
      <c r="X386" s="11" t="s">
        <v>77</v>
      </c>
      <c r="Y386">
        <v>11</v>
      </c>
      <c r="Z386">
        <v>330</v>
      </c>
      <c r="AA386">
        <v>1</v>
      </c>
      <c r="AB386">
        <v>139</v>
      </c>
      <c r="AC386" s="16">
        <v>44062</v>
      </c>
      <c r="AD386" s="16">
        <v>44062</v>
      </c>
      <c r="AE386" t="str">
        <f t="shared" si="38"/>
        <v>Average Buyer</v>
      </c>
      <c r="AF386" t="str">
        <f t="shared" si="39"/>
        <v>One-Time Buyer</v>
      </c>
      <c r="AG386" t="str">
        <f t="shared" ref="AG386:AG449" si="42">VLOOKUP(X386,LookupRange,2,0)</f>
        <v>Male</v>
      </c>
      <c r="AH386" t="str">
        <f t="shared" ref="AH386:AH449" si="43">VLOOKUP(X386,LookupRange,3,0)</f>
        <v>Rome</v>
      </c>
      <c r="AW386" t="s">
        <v>308</v>
      </c>
      <c r="AX386" t="s">
        <v>1146</v>
      </c>
      <c r="AY386" t="s">
        <v>17</v>
      </c>
      <c r="AZ386" t="str">
        <f t="shared" si="41"/>
        <v>FemaleGender</v>
      </c>
      <c r="CJ386" t="s">
        <v>579</v>
      </c>
      <c r="CN386">
        <v>88065566290</v>
      </c>
      <c r="EP386">
        <v>383</v>
      </c>
      <c r="EQ386" t="s">
        <v>308</v>
      </c>
      <c r="ER386" t="s">
        <v>17</v>
      </c>
      <c r="ES386" t="s">
        <v>1146</v>
      </c>
      <c r="ET386">
        <v>68</v>
      </c>
      <c r="EU386">
        <v>884</v>
      </c>
      <c r="EV386">
        <v>204</v>
      </c>
      <c r="EW386" s="16">
        <v>44073</v>
      </c>
      <c r="EX386" s="16">
        <v>44073</v>
      </c>
      <c r="EY386">
        <f t="shared" si="40"/>
        <v>1</v>
      </c>
    </row>
    <row r="387" spans="24:155" x14ac:dyDescent="0.3">
      <c r="X387" s="11" t="s">
        <v>302</v>
      </c>
      <c r="Y387">
        <v>6</v>
      </c>
      <c r="Z387">
        <v>312</v>
      </c>
      <c r="AA387">
        <v>1</v>
      </c>
      <c r="AB387">
        <v>140</v>
      </c>
      <c r="AC387" s="16">
        <v>44067</v>
      </c>
      <c r="AD387" s="16">
        <v>44067</v>
      </c>
      <c r="AE387" t="str">
        <f t="shared" ref="AE387:AE450" si="44">IF(AB387&lt;=10,"Top Buyer",IF(AB387&lt;=21,"2nd Top Buyer","Average Buyer"))</f>
        <v>Average Buyer</v>
      </c>
      <c r="AF387" t="str">
        <f t="shared" ref="AF387:AF450" si="45">(IF(AC387=AD387,$AL$9,$AL$10))</f>
        <v>One-Time Buyer</v>
      </c>
      <c r="AG387" t="str">
        <f t="shared" si="42"/>
        <v>Female</v>
      </c>
      <c r="AH387" t="str">
        <f t="shared" si="43"/>
        <v>Lockport</v>
      </c>
      <c r="AW387" t="s">
        <v>145</v>
      </c>
      <c r="AX387" t="s">
        <v>1146</v>
      </c>
      <c r="AY387" t="s">
        <v>20</v>
      </c>
      <c r="AZ387" t="str">
        <f t="shared" si="41"/>
        <v>FemaleGender</v>
      </c>
      <c r="CJ387" t="s">
        <v>730</v>
      </c>
      <c r="CN387">
        <v>88065566291</v>
      </c>
      <c r="EP387">
        <v>384</v>
      </c>
      <c r="EQ387" t="s">
        <v>145</v>
      </c>
      <c r="ER387" t="s">
        <v>20</v>
      </c>
      <c r="ES387" t="s">
        <v>1146</v>
      </c>
      <c r="ET387">
        <v>77</v>
      </c>
      <c r="EU387">
        <v>693</v>
      </c>
      <c r="EV387">
        <v>231</v>
      </c>
      <c r="EW387" s="16">
        <v>44085</v>
      </c>
      <c r="EX387" s="16">
        <v>44085</v>
      </c>
      <c r="EY387">
        <f t="shared" si="40"/>
        <v>1</v>
      </c>
    </row>
    <row r="388" spans="24:155" x14ac:dyDescent="0.3">
      <c r="X388" s="11" t="s">
        <v>122</v>
      </c>
      <c r="Y388">
        <v>6</v>
      </c>
      <c r="Z388">
        <v>312</v>
      </c>
      <c r="AA388">
        <v>1</v>
      </c>
      <c r="AB388">
        <v>140</v>
      </c>
      <c r="AC388" s="16">
        <v>44062</v>
      </c>
      <c r="AD388" s="16">
        <v>44062</v>
      </c>
      <c r="AE388" t="str">
        <f t="shared" si="44"/>
        <v>Average Buyer</v>
      </c>
      <c r="AF388" t="str">
        <f t="shared" si="45"/>
        <v>One-Time Buyer</v>
      </c>
      <c r="AG388" t="str">
        <f t="shared" si="42"/>
        <v>Female</v>
      </c>
      <c r="AH388" t="str">
        <f t="shared" si="43"/>
        <v>Mount</v>
      </c>
      <c r="AW388" t="s">
        <v>346</v>
      </c>
      <c r="AX388" t="s">
        <v>1145</v>
      </c>
      <c r="AY388" t="s">
        <v>90</v>
      </c>
      <c r="AZ388" t="str">
        <f t="shared" si="41"/>
        <v>MaleGender</v>
      </c>
      <c r="CJ388" t="s">
        <v>185</v>
      </c>
      <c r="CN388">
        <v>88065566292</v>
      </c>
      <c r="EP388">
        <v>385</v>
      </c>
      <c r="EQ388" t="s">
        <v>346</v>
      </c>
      <c r="ER388" t="s">
        <v>90</v>
      </c>
      <c r="ES388" t="s">
        <v>1145</v>
      </c>
      <c r="ET388">
        <v>67</v>
      </c>
      <c r="EU388">
        <v>1005</v>
      </c>
      <c r="EV388">
        <v>201</v>
      </c>
      <c r="EW388" s="16">
        <v>44083</v>
      </c>
      <c r="EX388" s="16">
        <v>44083</v>
      </c>
      <c r="EY388">
        <f t="shared" ref="EY388:EY451" si="46">COUNTIF(DatasourceNameRange,EQ388)</f>
        <v>2</v>
      </c>
    </row>
    <row r="389" spans="24:155" x14ac:dyDescent="0.3">
      <c r="X389" s="11" t="s">
        <v>1121</v>
      </c>
      <c r="Y389">
        <v>6</v>
      </c>
      <c r="Z389">
        <v>312</v>
      </c>
      <c r="AA389">
        <v>1</v>
      </c>
      <c r="AB389">
        <v>140</v>
      </c>
      <c r="AC389" s="16">
        <v>44067</v>
      </c>
      <c r="AD389" s="16">
        <v>44067</v>
      </c>
      <c r="AE389" t="str">
        <f t="shared" si="44"/>
        <v>Average Buyer</v>
      </c>
      <c r="AF389" t="str">
        <f t="shared" si="45"/>
        <v>One-Time Buyer</v>
      </c>
      <c r="AG389" t="str">
        <f t="shared" si="42"/>
        <v>Male</v>
      </c>
      <c r="AH389" t="str">
        <f t="shared" si="43"/>
        <v>Lockport</v>
      </c>
      <c r="AW389" t="s">
        <v>140</v>
      </c>
      <c r="AX389" t="s">
        <v>1145</v>
      </c>
      <c r="AY389" t="s">
        <v>17</v>
      </c>
      <c r="AZ389" t="str">
        <f t="shared" si="41"/>
        <v>MaleGender</v>
      </c>
      <c r="CJ389" t="s">
        <v>265</v>
      </c>
      <c r="CN389">
        <v>88065566293</v>
      </c>
      <c r="EP389">
        <v>386</v>
      </c>
      <c r="EQ389" t="s">
        <v>140</v>
      </c>
      <c r="ER389" t="s">
        <v>17</v>
      </c>
      <c r="ES389" t="s">
        <v>1145</v>
      </c>
      <c r="ET389">
        <v>6</v>
      </c>
      <c r="EU389">
        <v>108</v>
      </c>
      <c r="EV389">
        <v>18</v>
      </c>
      <c r="EW389" s="16">
        <v>44083</v>
      </c>
      <c r="EX389" s="16">
        <v>44083</v>
      </c>
      <c r="EY389">
        <f t="shared" si="46"/>
        <v>1</v>
      </c>
    </row>
    <row r="390" spans="24:155" x14ac:dyDescent="0.3">
      <c r="X390" s="11" t="s">
        <v>1086</v>
      </c>
      <c r="Y390">
        <v>22</v>
      </c>
      <c r="Z390">
        <v>305</v>
      </c>
      <c r="AA390">
        <v>4</v>
      </c>
      <c r="AB390">
        <v>141</v>
      </c>
      <c r="AC390" s="16">
        <v>44046</v>
      </c>
      <c r="AD390" s="16">
        <v>44099</v>
      </c>
      <c r="AE390" t="str">
        <f t="shared" si="44"/>
        <v>Average Buyer</v>
      </c>
      <c r="AF390" t="str">
        <f t="shared" si="45"/>
        <v>Old Customer</v>
      </c>
      <c r="AG390" t="str">
        <f t="shared" si="42"/>
        <v>Male</v>
      </c>
      <c r="AH390" t="str">
        <f t="shared" si="43"/>
        <v>Lockport</v>
      </c>
      <c r="AW390" t="s">
        <v>825</v>
      </c>
      <c r="AX390" t="s">
        <v>1145</v>
      </c>
      <c r="AY390" t="s">
        <v>16</v>
      </c>
      <c r="AZ390" t="str">
        <f t="shared" ref="AZ390:AZ453" si="47">IF(AX390=$AS$11,"FemaleGender","MaleGender")</f>
        <v>MaleGender</v>
      </c>
      <c r="CJ390" t="s">
        <v>1041</v>
      </c>
      <c r="CN390">
        <v>88065566294</v>
      </c>
      <c r="EP390">
        <v>387</v>
      </c>
      <c r="EQ390" t="s">
        <v>825</v>
      </c>
      <c r="ER390" t="s">
        <v>16</v>
      </c>
      <c r="ES390" t="s">
        <v>1145</v>
      </c>
      <c r="ET390">
        <v>7</v>
      </c>
      <c r="EU390">
        <v>105</v>
      </c>
      <c r="EV390">
        <v>21</v>
      </c>
      <c r="EW390" s="16">
        <v>44088</v>
      </c>
      <c r="EX390" s="16">
        <v>44088</v>
      </c>
      <c r="EY390">
        <f t="shared" si="46"/>
        <v>1</v>
      </c>
    </row>
    <row r="391" spans="24:155" x14ac:dyDescent="0.3">
      <c r="X391" s="11" t="s">
        <v>977</v>
      </c>
      <c r="Y391">
        <v>10</v>
      </c>
      <c r="Z391">
        <v>300</v>
      </c>
      <c r="AA391">
        <v>1</v>
      </c>
      <c r="AB391">
        <v>142</v>
      </c>
      <c r="AC391" s="16">
        <v>44062</v>
      </c>
      <c r="AD391" s="16">
        <v>44062</v>
      </c>
      <c r="AE391" t="str">
        <f t="shared" si="44"/>
        <v>Average Buyer</v>
      </c>
      <c r="AF391" t="str">
        <f t="shared" si="45"/>
        <v>One-Time Buyer</v>
      </c>
      <c r="AG391" t="str">
        <f t="shared" si="42"/>
        <v>Male</v>
      </c>
      <c r="AH391" t="str">
        <f t="shared" si="43"/>
        <v>Rome</v>
      </c>
      <c r="AW391" t="s">
        <v>318</v>
      </c>
      <c r="AX391" t="s">
        <v>1146</v>
      </c>
      <c r="AY391" t="s">
        <v>5</v>
      </c>
      <c r="AZ391" t="str">
        <f t="shared" si="47"/>
        <v>FemaleGender</v>
      </c>
      <c r="CJ391" t="s">
        <v>733</v>
      </c>
      <c r="CN391">
        <v>88065566297</v>
      </c>
      <c r="EP391">
        <v>388</v>
      </c>
      <c r="EQ391" t="s">
        <v>318</v>
      </c>
      <c r="ER391" t="s">
        <v>5</v>
      </c>
      <c r="ES391" t="s">
        <v>1146</v>
      </c>
      <c r="ET391">
        <v>11</v>
      </c>
      <c r="EU391">
        <v>132</v>
      </c>
      <c r="EV391">
        <v>33</v>
      </c>
      <c r="EW391" s="16">
        <v>44052</v>
      </c>
      <c r="EX391" s="16">
        <v>44052</v>
      </c>
      <c r="EY391">
        <f t="shared" si="46"/>
        <v>1</v>
      </c>
    </row>
    <row r="392" spans="24:155" x14ac:dyDescent="0.3">
      <c r="X392" s="11" t="s">
        <v>395</v>
      </c>
      <c r="Y392">
        <v>15</v>
      </c>
      <c r="Z392">
        <v>300</v>
      </c>
      <c r="AA392">
        <v>1</v>
      </c>
      <c r="AB392">
        <v>142</v>
      </c>
      <c r="AC392" s="16">
        <v>44057</v>
      </c>
      <c r="AD392" s="16">
        <v>44057</v>
      </c>
      <c r="AE392" t="str">
        <f t="shared" si="44"/>
        <v>Average Buyer</v>
      </c>
      <c r="AF392" t="str">
        <f t="shared" si="45"/>
        <v>One-Time Buyer</v>
      </c>
      <c r="AG392" t="str">
        <f t="shared" si="42"/>
        <v>Female</v>
      </c>
      <c r="AH392" t="str">
        <f t="shared" si="43"/>
        <v>Brookhaven</v>
      </c>
      <c r="AW392" t="s">
        <v>370</v>
      </c>
      <c r="AX392" t="s">
        <v>1145</v>
      </c>
      <c r="AY392" t="s">
        <v>15</v>
      </c>
      <c r="AZ392" t="str">
        <f t="shared" si="47"/>
        <v>MaleGender</v>
      </c>
      <c r="CJ392" t="s">
        <v>668</v>
      </c>
      <c r="CN392">
        <v>88065566298</v>
      </c>
      <c r="EP392">
        <v>389</v>
      </c>
      <c r="EQ392" t="s">
        <v>370</v>
      </c>
      <c r="ER392" t="s">
        <v>15</v>
      </c>
      <c r="ES392" t="s">
        <v>1145</v>
      </c>
      <c r="ET392">
        <v>6</v>
      </c>
      <c r="EU392">
        <v>90</v>
      </c>
      <c r="EV392">
        <v>18</v>
      </c>
      <c r="EW392" s="16">
        <v>44104</v>
      </c>
      <c r="EX392" s="16">
        <v>44104</v>
      </c>
      <c r="EY392">
        <f t="shared" si="46"/>
        <v>1</v>
      </c>
    </row>
    <row r="393" spans="24:155" x14ac:dyDescent="0.3">
      <c r="X393" s="11" t="s">
        <v>1042</v>
      </c>
      <c r="Y393">
        <v>15</v>
      </c>
      <c r="Z393">
        <v>300</v>
      </c>
      <c r="AA393">
        <v>1</v>
      </c>
      <c r="AB393">
        <v>142</v>
      </c>
      <c r="AC393" s="16">
        <v>44103</v>
      </c>
      <c r="AD393" s="16">
        <v>44103</v>
      </c>
      <c r="AE393" t="str">
        <f t="shared" si="44"/>
        <v>Average Buyer</v>
      </c>
      <c r="AF393" t="str">
        <f t="shared" si="45"/>
        <v>One-Time Buyer</v>
      </c>
      <c r="AG393" t="str">
        <f t="shared" si="42"/>
        <v>Male</v>
      </c>
      <c r="AH393" t="str">
        <f t="shared" si="43"/>
        <v>Salamanca</v>
      </c>
      <c r="AW393" t="s">
        <v>757</v>
      </c>
      <c r="AX393" t="s">
        <v>1146</v>
      </c>
      <c r="AY393" t="s">
        <v>2</v>
      </c>
      <c r="AZ393" t="str">
        <f t="shared" si="47"/>
        <v>FemaleGender</v>
      </c>
      <c r="CJ393" t="s">
        <v>824</v>
      </c>
      <c r="CN393">
        <v>88065566299</v>
      </c>
      <c r="EP393">
        <v>390</v>
      </c>
      <c r="EQ393" t="s">
        <v>757</v>
      </c>
      <c r="ER393" t="s">
        <v>2</v>
      </c>
      <c r="ES393" t="s">
        <v>1146</v>
      </c>
      <c r="ET393">
        <v>10</v>
      </c>
      <c r="EU393">
        <v>150</v>
      </c>
      <c r="EV393">
        <v>30</v>
      </c>
      <c r="EW393" s="16">
        <v>44051</v>
      </c>
      <c r="EX393" s="16">
        <v>44051</v>
      </c>
      <c r="EY393">
        <f t="shared" si="46"/>
        <v>1</v>
      </c>
    </row>
    <row r="394" spans="24:155" x14ac:dyDescent="0.3">
      <c r="X394" s="11" t="s">
        <v>589</v>
      </c>
      <c r="Y394">
        <v>60</v>
      </c>
      <c r="Z394">
        <v>300</v>
      </c>
      <c r="AA394">
        <v>1</v>
      </c>
      <c r="AB394">
        <v>142</v>
      </c>
      <c r="AC394" s="16">
        <v>44053</v>
      </c>
      <c r="AD394" s="16">
        <v>44053</v>
      </c>
      <c r="AE394" t="str">
        <f t="shared" si="44"/>
        <v>Average Buyer</v>
      </c>
      <c r="AF394" t="str">
        <f t="shared" si="45"/>
        <v>One-Time Buyer</v>
      </c>
      <c r="AG394" t="str">
        <f t="shared" si="42"/>
        <v>Male</v>
      </c>
      <c r="AH394" t="str">
        <f t="shared" si="43"/>
        <v>Auburn</v>
      </c>
      <c r="AW394" t="s">
        <v>994</v>
      </c>
      <c r="AX394" t="s">
        <v>1146</v>
      </c>
      <c r="AY394" t="s">
        <v>11</v>
      </c>
      <c r="AZ394" t="str">
        <f t="shared" si="47"/>
        <v>FemaleGender</v>
      </c>
      <c r="CJ394" t="s">
        <v>822</v>
      </c>
      <c r="CN394">
        <v>88065566300</v>
      </c>
      <c r="EP394">
        <v>391</v>
      </c>
      <c r="EQ394" t="s">
        <v>994</v>
      </c>
      <c r="ER394" t="s">
        <v>11</v>
      </c>
      <c r="ES394" t="s">
        <v>1146</v>
      </c>
      <c r="ET394">
        <v>6</v>
      </c>
      <c r="EU394">
        <v>120</v>
      </c>
      <c r="EV394">
        <v>18</v>
      </c>
      <c r="EW394" s="16">
        <v>44054</v>
      </c>
      <c r="EX394" s="16">
        <v>44054</v>
      </c>
      <c r="EY394">
        <f t="shared" si="46"/>
        <v>1</v>
      </c>
    </row>
    <row r="395" spans="24:155" x14ac:dyDescent="0.3">
      <c r="X395" s="11" t="s">
        <v>377</v>
      </c>
      <c r="Y395">
        <v>15</v>
      </c>
      <c r="Z395">
        <v>300</v>
      </c>
      <c r="AA395">
        <v>1</v>
      </c>
      <c r="AB395">
        <v>142</v>
      </c>
      <c r="AC395" s="16">
        <v>44103</v>
      </c>
      <c r="AD395" s="16">
        <v>44103</v>
      </c>
      <c r="AE395" t="str">
        <f t="shared" si="44"/>
        <v>Average Buyer</v>
      </c>
      <c r="AF395" t="str">
        <f t="shared" si="45"/>
        <v>One-Time Buyer</v>
      </c>
      <c r="AG395" t="str">
        <f t="shared" si="42"/>
        <v>Female</v>
      </c>
      <c r="AH395" t="str">
        <f t="shared" si="43"/>
        <v>Springs</v>
      </c>
      <c r="AW395" t="s">
        <v>257</v>
      </c>
      <c r="AX395" t="s">
        <v>1146</v>
      </c>
      <c r="AY395" t="s">
        <v>80</v>
      </c>
      <c r="AZ395" t="str">
        <f t="shared" si="47"/>
        <v>FemaleGender</v>
      </c>
      <c r="CJ395" t="s">
        <v>562</v>
      </c>
      <c r="CN395">
        <v>88065566301</v>
      </c>
      <c r="EP395">
        <v>392</v>
      </c>
      <c r="EQ395" t="s">
        <v>257</v>
      </c>
      <c r="ER395" t="s">
        <v>80</v>
      </c>
      <c r="ES395" t="s">
        <v>1146</v>
      </c>
      <c r="ET395">
        <v>6</v>
      </c>
      <c r="EU395">
        <v>120</v>
      </c>
      <c r="EV395">
        <v>18</v>
      </c>
      <c r="EW395" s="16">
        <v>44094</v>
      </c>
      <c r="EX395" s="16">
        <v>44094</v>
      </c>
      <c r="EY395">
        <f t="shared" si="46"/>
        <v>1</v>
      </c>
    </row>
    <row r="396" spans="24:155" x14ac:dyDescent="0.3">
      <c r="X396" s="11" t="s">
        <v>512</v>
      </c>
      <c r="Y396">
        <v>15</v>
      </c>
      <c r="Z396">
        <v>300</v>
      </c>
      <c r="AA396">
        <v>1</v>
      </c>
      <c r="AB396">
        <v>142</v>
      </c>
      <c r="AC396" s="16">
        <v>44071</v>
      </c>
      <c r="AD396" s="16">
        <v>44071</v>
      </c>
      <c r="AE396" t="str">
        <f t="shared" si="44"/>
        <v>Average Buyer</v>
      </c>
      <c r="AF396" t="str">
        <f t="shared" si="45"/>
        <v>One-Time Buyer</v>
      </c>
      <c r="AG396" t="str">
        <f t="shared" si="42"/>
        <v>Female</v>
      </c>
      <c r="AH396" t="str">
        <f t="shared" si="43"/>
        <v>Sherrill</v>
      </c>
      <c r="AW396" t="s">
        <v>990</v>
      </c>
      <c r="AX396" t="s">
        <v>1145</v>
      </c>
      <c r="AY396" t="s">
        <v>8</v>
      </c>
      <c r="AZ396" t="str">
        <f t="shared" si="47"/>
        <v>MaleGender</v>
      </c>
      <c r="CJ396" t="s">
        <v>360</v>
      </c>
      <c r="CN396">
        <v>88065566302</v>
      </c>
      <c r="EP396">
        <v>393</v>
      </c>
      <c r="EQ396" t="s">
        <v>990</v>
      </c>
      <c r="ER396" t="s">
        <v>8</v>
      </c>
      <c r="ES396" t="s">
        <v>1145</v>
      </c>
      <c r="ET396">
        <v>3</v>
      </c>
      <c r="EU396">
        <v>42</v>
      </c>
      <c r="EV396">
        <v>9</v>
      </c>
      <c r="EW396" s="16">
        <v>44047</v>
      </c>
      <c r="EX396" s="16">
        <v>44047</v>
      </c>
      <c r="EY396">
        <f t="shared" si="46"/>
        <v>1</v>
      </c>
    </row>
    <row r="397" spans="24:155" x14ac:dyDescent="0.3">
      <c r="X397" s="11" t="s">
        <v>129</v>
      </c>
      <c r="Y397">
        <v>15</v>
      </c>
      <c r="Z397">
        <v>300</v>
      </c>
      <c r="AA397">
        <v>1</v>
      </c>
      <c r="AB397">
        <v>142</v>
      </c>
      <c r="AC397" s="16">
        <v>44072</v>
      </c>
      <c r="AD397" s="16">
        <v>44072</v>
      </c>
      <c r="AE397" t="str">
        <f t="shared" si="44"/>
        <v>Average Buyer</v>
      </c>
      <c r="AF397" t="str">
        <f t="shared" si="45"/>
        <v>One-Time Buyer</v>
      </c>
      <c r="AG397" t="str">
        <f t="shared" si="42"/>
        <v>Male</v>
      </c>
      <c r="AH397" t="str">
        <f t="shared" si="43"/>
        <v>Olean</v>
      </c>
      <c r="AW397" t="s">
        <v>173</v>
      </c>
      <c r="AX397" t="s">
        <v>1146</v>
      </c>
      <c r="AY397" t="s">
        <v>80</v>
      </c>
      <c r="AZ397" t="str">
        <f t="shared" si="47"/>
        <v>FemaleGender</v>
      </c>
      <c r="CJ397" t="s">
        <v>342</v>
      </c>
      <c r="CN397">
        <v>88065566303</v>
      </c>
      <c r="EP397">
        <v>394</v>
      </c>
      <c r="EQ397" t="s">
        <v>173</v>
      </c>
      <c r="ER397" t="s">
        <v>80</v>
      </c>
      <c r="ES397" t="s">
        <v>1146</v>
      </c>
      <c r="ET397">
        <v>68</v>
      </c>
      <c r="EU397">
        <v>680</v>
      </c>
      <c r="EV397">
        <v>204</v>
      </c>
      <c r="EW397" s="16">
        <v>44102</v>
      </c>
      <c r="EX397" s="16">
        <v>44102</v>
      </c>
      <c r="EY397">
        <f t="shared" si="46"/>
        <v>1</v>
      </c>
    </row>
    <row r="398" spans="24:155" x14ac:dyDescent="0.3">
      <c r="X398" s="11" t="s">
        <v>364</v>
      </c>
      <c r="Y398">
        <v>60</v>
      </c>
      <c r="Z398">
        <v>300</v>
      </c>
      <c r="AA398">
        <v>1</v>
      </c>
      <c r="AB398">
        <v>142</v>
      </c>
      <c r="AC398" s="16">
        <v>44098</v>
      </c>
      <c r="AD398" s="16">
        <v>44098</v>
      </c>
      <c r="AE398" t="str">
        <f t="shared" si="44"/>
        <v>Average Buyer</v>
      </c>
      <c r="AF398" t="str">
        <f t="shared" si="45"/>
        <v>One-Time Buyer</v>
      </c>
      <c r="AG398" t="str">
        <f t="shared" si="42"/>
        <v>Male</v>
      </c>
      <c r="AH398" t="str">
        <f t="shared" si="43"/>
        <v>Glen Cove</v>
      </c>
      <c r="AW398" t="s">
        <v>696</v>
      </c>
      <c r="AX398" t="s">
        <v>1145</v>
      </c>
      <c r="AY398" t="s">
        <v>88</v>
      </c>
      <c r="AZ398" t="str">
        <f t="shared" si="47"/>
        <v>MaleGender</v>
      </c>
      <c r="CJ398" t="s">
        <v>348</v>
      </c>
      <c r="CN398">
        <v>88065566304</v>
      </c>
      <c r="EP398">
        <v>395</v>
      </c>
      <c r="EQ398" t="s">
        <v>696</v>
      </c>
      <c r="ER398" t="s">
        <v>88</v>
      </c>
      <c r="ES398" t="s">
        <v>1145</v>
      </c>
      <c r="ET398">
        <v>11</v>
      </c>
      <c r="EU398">
        <v>165</v>
      </c>
      <c r="EV398">
        <v>33</v>
      </c>
      <c r="EW398" s="16">
        <v>44052</v>
      </c>
      <c r="EX398" s="16">
        <v>44052</v>
      </c>
      <c r="EY398">
        <f t="shared" si="46"/>
        <v>1</v>
      </c>
    </row>
    <row r="399" spans="24:155" x14ac:dyDescent="0.3">
      <c r="X399" s="11" t="s">
        <v>309</v>
      </c>
      <c r="Y399">
        <v>15</v>
      </c>
      <c r="Z399">
        <v>300</v>
      </c>
      <c r="AA399">
        <v>1</v>
      </c>
      <c r="AB399">
        <v>142</v>
      </c>
      <c r="AC399" s="16">
        <v>44074</v>
      </c>
      <c r="AD399" s="16">
        <v>44074</v>
      </c>
      <c r="AE399" t="str">
        <f t="shared" si="44"/>
        <v>Average Buyer</v>
      </c>
      <c r="AF399" t="str">
        <f t="shared" si="45"/>
        <v>One-Time Buyer</v>
      </c>
      <c r="AG399" t="str">
        <f t="shared" si="42"/>
        <v>Female</v>
      </c>
      <c r="AH399" t="str">
        <f t="shared" si="43"/>
        <v>New York</v>
      </c>
      <c r="AW399" t="s">
        <v>592</v>
      </c>
      <c r="AX399" t="s">
        <v>1145</v>
      </c>
      <c r="AY399" t="s">
        <v>8</v>
      </c>
      <c r="AZ399" t="str">
        <f t="shared" si="47"/>
        <v>MaleGender</v>
      </c>
      <c r="CJ399" t="s">
        <v>783</v>
      </c>
      <c r="CN399">
        <v>88065566305</v>
      </c>
      <c r="EP399">
        <v>396</v>
      </c>
      <c r="EQ399" t="s">
        <v>592</v>
      </c>
      <c r="ER399" t="s">
        <v>8</v>
      </c>
      <c r="ES399" t="s">
        <v>1145</v>
      </c>
      <c r="ET399">
        <v>68</v>
      </c>
      <c r="EU399">
        <v>1360</v>
      </c>
      <c r="EV399">
        <v>204</v>
      </c>
      <c r="EW399" s="16">
        <v>44056</v>
      </c>
      <c r="EX399" s="16">
        <v>44056</v>
      </c>
      <c r="EY399">
        <f t="shared" si="46"/>
        <v>1</v>
      </c>
    </row>
    <row r="400" spans="24:155" x14ac:dyDescent="0.3">
      <c r="X400" s="11" t="s">
        <v>174</v>
      </c>
      <c r="Y400">
        <v>15</v>
      </c>
      <c r="Z400">
        <v>300</v>
      </c>
      <c r="AA400">
        <v>1</v>
      </c>
      <c r="AB400">
        <v>142</v>
      </c>
      <c r="AC400" s="16">
        <v>44103</v>
      </c>
      <c r="AD400" s="16">
        <v>44103</v>
      </c>
      <c r="AE400" t="str">
        <f t="shared" si="44"/>
        <v>Average Buyer</v>
      </c>
      <c r="AF400" t="str">
        <f t="shared" si="45"/>
        <v>One-Time Buyer</v>
      </c>
      <c r="AG400" t="str">
        <f t="shared" si="42"/>
        <v>Female</v>
      </c>
      <c r="AH400" t="str">
        <f t="shared" si="43"/>
        <v>Salamanca</v>
      </c>
      <c r="AW400" t="s">
        <v>99</v>
      </c>
      <c r="AX400" t="s">
        <v>1145</v>
      </c>
      <c r="AY400" t="s">
        <v>18</v>
      </c>
      <c r="AZ400" t="str">
        <f t="shared" si="47"/>
        <v>MaleGender</v>
      </c>
      <c r="CJ400" t="s">
        <v>894</v>
      </c>
      <c r="CN400">
        <v>88065566306</v>
      </c>
      <c r="EP400">
        <v>397</v>
      </c>
      <c r="EQ400" t="s">
        <v>99</v>
      </c>
      <c r="ER400" t="s">
        <v>18</v>
      </c>
      <c r="ES400" t="s">
        <v>1145</v>
      </c>
      <c r="ET400">
        <v>77</v>
      </c>
      <c r="EU400">
        <v>770</v>
      </c>
      <c r="EV400">
        <v>231</v>
      </c>
      <c r="EW400" s="16">
        <v>44071</v>
      </c>
      <c r="EX400" s="16">
        <v>44071</v>
      </c>
      <c r="EY400">
        <f t="shared" si="46"/>
        <v>1</v>
      </c>
    </row>
    <row r="401" spans="24:155" x14ac:dyDescent="0.3">
      <c r="X401" s="11" t="s">
        <v>168</v>
      </c>
      <c r="Y401">
        <v>10</v>
      </c>
      <c r="Z401">
        <v>300</v>
      </c>
      <c r="AA401">
        <v>1</v>
      </c>
      <c r="AB401">
        <v>142</v>
      </c>
      <c r="AC401" s="16">
        <v>44097</v>
      </c>
      <c r="AD401" s="16">
        <v>44097</v>
      </c>
      <c r="AE401" t="str">
        <f t="shared" si="44"/>
        <v>Average Buyer</v>
      </c>
      <c r="AF401" t="str">
        <f t="shared" si="45"/>
        <v>One-Time Buyer</v>
      </c>
      <c r="AG401" t="str">
        <f t="shared" si="42"/>
        <v>Male</v>
      </c>
      <c r="AH401" t="str">
        <f t="shared" si="43"/>
        <v>Peekskill</v>
      </c>
      <c r="AW401" t="s">
        <v>241</v>
      </c>
      <c r="AX401" t="s">
        <v>1146</v>
      </c>
      <c r="AY401" t="s">
        <v>12</v>
      </c>
      <c r="AZ401" t="str">
        <f t="shared" si="47"/>
        <v>FemaleGender</v>
      </c>
      <c r="CJ401" t="s">
        <v>263</v>
      </c>
      <c r="CN401">
        <v>88065566307</v>
      </c>
      <c r="EP401">
        <v>398</v>
      </c>
      <c r="EQ401" t="s">
        <v>241</v>
      </c>
      <c r="ER401" t="s">
        <v>12</v>
      </c>
      <c r="ES401" t="s">
        <v>1146</v>
      </c>
      <c r="ET401">
        <v>11</v>
      </c>
      <c r="EU401">
        <v>198</v>
      </c>
      <c r="EV401">
        <v>33</v>
      </c>
      <c r="EW401" s="16">
        <v>44078</v>
      </c>
      <c r="EX401" s="16">
        <v>44078</v>
      </c>
      <c r="EY401">
        <f t="shared" si="46"/>
        <v>1</v>
      </c>
    </row>
    <row r="402" spans="24:155" x14ac:dyDescent="0.3">
      <c r="X402" s="11" t="s">
        <v>896</v>
      </c>
      <c r="Y402">
        <v>18</v>
      </c>
      <c r="Z402">
        <v>291</v>
      </c>
      <c r="AA402">
        <v>2</v>
      </c>
      <c r="AB402">
        <v>143</v>
      </c>
      <c r="AC402" s="16">
        <v>44102</v>
      </c>
      <c r="AD402" s="16">
        <v>44102</v>
      </c>
      <c r="AE402" t="str">
        <f t="shared" si="44"/>
        <v>Average Buyer</v>
      </c>
      <c r="AF402" t="str">
        <f t="shared" si="45"/>
        <v>One-Time Buyer</v>
      </c>
      <c r="AG402" t="str">
        <f t="shared" si="42"/>
        <v>Female</v>
      </c>
      <c r="AH402" t="str">
        <f t="shared" si="43"/>
        <v>Syracuse</v>
      </c>
      <c r="AW402" t="s">
        <v>815</v>
      </c>
      <c r="AX402" t="s">
        <v>1146</v>
      </c>
      <c r="AY402" t="s">
        <v>10</v>
      </c>
      <c r="AZ402" t="str">
        <f t="shared" si="47"/>
        <v>FemaleGender</v>
      </c>
      <c r="CJ402" t="s">
        <v>798</v>
      </c>
      <c r="CN402">
        <v>88065566308</v>
      </c>
      <c r="EP402">
        <v>399</v>
      </c>
      <c r="EQ402" t="s">
        <v>815</v>
      </c>
      <c r="ER402" t="s">
        <v>10</v>
      </c>
      <c r="ES402" t="s">
        <v>1146</v>
      </c>
      <c r="ET402">
        <v>5</v>
      </c>
      <c r="EU402">
        <v>70</v>
      </c>
      <c r="EV402">
        <v>15</v>
      </c>
      <c r="EW402" s="16">
        <v>44078</v>
      </c>
      <c r="EX402" s="16">
        <v>44078</v>
      </c>
      <c r="EY402">
        <f t="shared" si="46"/>
        <v>1</v>
      </c>
    </row>
    <row r="403" spans="24:155" x14ac:dyDescent="0.3">
      <c r="X403" s="11" t="s">
        <v>1076</v>
      </c>
      <c r="Y403">
        <v>18</v>
      </c>
      <c r="Z403">
        <v>291</v>
      </c>
      <c r="AA403">
        <v>2</v>
      </c>
      <c r="AB403">
        <v>143</v>
      </c>
      <c r="AC403" s="16">
        <v>44051</v>
      </c>
      <c r="AD403" s="16">
        <v>44075</v>
      </c>
      <c r="AE403" t="str">
        <f t="shared" si="44"/>
        <v>Average Buyer</v>
      </c>
      <c r="AF403" t="str">
        <f t="shared" si="45"/>
        <v>Old Customer</v>
      </c>
      <c r="AG403" t="str">
        <f t="shared" si="42"/>
        <v>Female</v>
      </c>
      <c r="AH403" t="str">
        <f t="shared" si="43"/>
        <v>Peekskill</v>
      </c>
      <c r="AW403" t="s">
        <v>725</v>
      </c>
      <c r="AX403" t="s">
        <v>1145</v>
      </c>
      <c r="AY403" t="s">
        <v>11</v>
      </c>
      <c r="AZ403" t="str">
        <f t="shared" si="47"/>
        <v>MaleGender</v>
      </c>
      <c r="CJ403" t="s">
        <v>141</v>
      </c>
      <c r="CN403">
        <v>88065566309</v>
      </c>
      <c r="EP403">
        <v>400</v>
      </c>
      <c r="EQ403" t="s">
        <v>725</v>
      </c>
      <c r="ER403" t="s">
        <v>11</v>
      </c>
      <c r="ES403" t="s">
        <v>1145</v>
      </c>
      <c r="ET403">
        <v>1</v>
      </c>
      <c r="EU403">
        <v>5</v>
      </c>
      <c r="EV403">
        <v>3</v>
      </c>
      <c r="EW403" s="16">
        <v>44082</v>
      </c>
      <c r="EX403" s="16">
        <v>44082</v>
      </c>
      <c r="EY403">
        <f t="shared" si="46"/>
        <v>1</v>
      </c>
    </row>
    <row r="404" spans="24:155" x14ac:dyDescent="0.3">
      <c r="X404" s="11" t="s">
        <v>1128</v>
      </c>
      <c r="Y404">
        <v>16</v>
      </c>
      <c r="Z404">
        <v>288</v>
      </c>
      <c r="AA404">
        <v>1</v>
      </c>
      <c r="AB404">
        <v>144</v>
      </c>
      <c r="AC404" s="16">
        <v>44054</v>
      </c>
      <c r="AD404" s="16">
        <v>44054</v>
      </c>
      <c r="AE404" t="str">
        <f t="shared" si="44"/>
        <v>Average Buyer</v>
      </c>
      <c r="AF404" t="str">
        <f t="shared" si="45"/>
        <v>One-Time Buyer</v>
      </c>
      <c r="AG404" t="str">
        <f t="shared" si="42"/>
        <v>Female</v>
      </c>
      <c r="AH404" t="str">
        <f t="shared" si="43"/>
        <v>Geneva</v>
      </c>
      <c r="AW404" t="s">
        <v>352</v>
      </c>
      <c r="AX404" t="s">
        <v>1145</v>
      </c>
      <c r="AY404" t="s">
        <v>18</v>
      </c>
      <c r="AZ404" t="str">
        <f t="shared" si="47"/>
        <v>MaleGender</v>
      </c>
      <c r="CJ404" t="s">
        <v>883</v>
      </c>
      <c r="CN404">
        <v>88065566310</v>
      </c>
      <c r="EP404">
        <v>401</v>
      </c>
      <c r="EQ404" t="s">
        <v>352</v>
      </c>
      <c r="ER404" t="s">
        <v>18</v>
      </c>
      <c r="ES404" t="s">
        <v>1145</v>
      </c>
      <c r="ET404">
        <v>13</v>
      </c>
      <c r="EU404">
        <v>234</v>
      </c>
      <c r="EV404">
        <v>39</v>
      </c>
      <c r="EW404" s="16">
        <v>44086</v>
      </c>
      <c r="EX404" s="16">
        <v>44086</v>
      </c>
      <c r="EY404">
        <f t="shared" si="46"/>
        <v>2</v>
      </c>
    </row>
    <row r="405" spans="24:155" x14ac:dyDescent="0.3">
      <c r="X405" s="11" t="s">
        <v>1085</v>
      </c>
      <c r="Y405">
        <v>26</v>
      </c>
      <c r="Z405">
        <v>286</v>
      </c>
      <c r="AA405">
        <v>4</v>
      </c>
      <c r="AB405">
        <v>145</v>
      </c>
      <c r="AC405" s="16">
        <v>44045</v>
      </c>
      <c r="AD405" s="16">
        <v>44098</v>
      </c>
      <c r="AE405" t="str">
        <f t="shared" si="44"/>
        <v>Average Buyer</v>
      </c>
      <c r="AF405" t="str">
        <f t="shared" si="45"/>
        <v>Old Customer</v>
      </c>
      <c r="AG405" t="str">
        <f t="shared" si="42"/>
        <v>Female</v>
      </c>
      <c r="AH405" t="str">
        <f t="shared" si="43"/>
        <v>Little Falls</v>
      </c>
      <c r="AW405" t="s">
        <v>861</v>
      </c>
      <c r="AX405" t="s">
        <v>1145</v>
      </c>
      <c r="AY405" t="s">
        <v>4</v>
      </c>
      <c r="AZ405" t="str">
        <f t="shared" si="47"/>
        <v>MaleGender</v>
      </c>
      <c r="CJ405" t="s">
        <v>834</v>
      </c>
      <c r="CN405">
        <v>88065566313</v>
      </c>
      <c r="EP405">
        <v>402</v>
      </c>
      <c r="EQ405" t="s">
        <v>861</v>
      </c>
      <c r="ER405" t="s">
        <v>4</v>
      </c>
      <c r="ES405" t="s">
        <v>1145</v>
      </c>
      <c r="ET405">
        <v>7</v>
      </c>
      <c r="EU405">
        <v>35</v>
      </c>
      <c r="EV405">
        <v>21</v>
      </c>
      <c r="EW405" s="16">
        <v>44074</v>
      </c>
      <c r="EX405" s="16">
        <v>44074</v>
      </c>
      <c r="EY405">
        <f t="shared" si="46"/>
        <v>1</v>
      </c>
    </row>
    <row r="406" spans="24:155" x14ac:dyDescent="0.3">
      <c r="X406" s="11" t="s">
        <v>630</v>
      </c>
      <c r="Y406">
        <v>47</v>
      </c>
      <c r="Z406">
        <v>282</v>
      </c>
      <c r="AA406">
        <v>1</v>
      </c>
      <c r="AB406">
        <v>146</v>
      </c>
      <c r="AC406" s="16">
        <v>44063</v>
      </c>
      <c r="AD406" s="16">
        <v>44063</v>
      </c>
      <c r="AE406" t="str">
        <f t="shared" si="44"/>
        <v>Average Buyer</v>
      </c>
      <c r="AF406" t="str">
        <f t="shared" si="45"/>
        <v>One-Time Buyer</v>
      </c>
      <c r="AG406" t="str">
        <f t="shared" si="42"/>
        <v>Male</v>
      </c>
      <c r="AH406" t="str">
        <f t="shared" si="43"/>
        <v>Babylon</v>
      </c>
      <c r="AW406" t="s">
        <v>956</v>
      </c>
      <c r="AX406" t="s">
        <v>1146</v>
      </c>
      <c r="AY406" t="s">
        <v>96</v>
      </c>
      <c r="AZ406" t="str">
        <f t="shared" si="47"/>
        <v>FemaleGender</v>
      </c>
      <c r="CJ406" t="s">
        <v>266</v>
      </c>
      <c r="CN406">
        <v>88065566314</v>
      </c>
      <c r="EP406">
        <v>403</v>
      </c>
      <c r="EQ406" t="s">
        <v>956</v>
      </c>
      <c r="ER406" t="s">
        <v>96</v>
      </c>
      <c r="ES406" t="s">
        <v>1146</v>
      </c>
      <c r="ET406">
        <v>5</v>
      </c>
      <c r="EU406">
        <v>50</v>
      </c>
      <c r="EV406">
        <v>15</v>
      </c>
      <c r="EW406" s="16">
        <v>44094</v>
      </c>
      <c r="EX406" s="16">
        <v>44094</v>
      </c>
      <c r="EY406">
        <f t="shared" si="46"/>
        <v>1</v>
      </c>
    </row>
    <row r="407" spans="24:155" x14ac:dyDescent="0.3">
      <c r="X407" s="11" t="s">
        <v>386</v>
      </c>
      <c r="Y407">
        <v>15</v>
      </c>
      <c r="Z407">
        <v>270</v>
      </c>
      <c r="AA407">
        <v>1</v>
      </c>
      <c r="AB407">
        <v>147</v>
      </c>
      <c r="AC407" s="16">
        <v>44048</v>
      </c>
      <c r="AD407" s="16">
        <v>44048</v>
      </c>
      <c r="AE407" t="str">
        <f t="shared" si="44"/>
        <v>Average Buyer</v>
      </c>
      <c r="AF407" t="str">
        <f t="shared" si="45"/>
        <v>One-Time Buyer</v>
      </c>
      <c r="AG407" t="str">
        <f t="shared" si="42"/>
        <v>Male</v>
      </c>
      <c r="AH407" t="str">
        <f t="shared" si="43"/>
        <v>Lockport</v>
      </c>
      <c r="AW407" t="s">
        <v>864</v>
      </c>
      <c r="AX407" t="s">
        <v>1146</v>
      </c>
      <c r="AY407" t="s">
        <v>4</v>
      </c>
      <c r="AZ407" t="str">
        <f t="shared" si="47"/>
        <v>FemaleGender</v>
      </c>
      <c r="CJ407" t="s">
        <v>278</v>
      </c>
      <c r="CN407">
        <v>88065566315</v>
      </c>
      <c r="EP407">
        <v>404</v>
      </c>
      <c r="EQ407" t="s">
        <v>864</v>
      </c>
      <c r="ER407" t="s">
        <v>4</v>
      </c>
      <c r="ES407" t="s">
        <v>1146</v>
      </c>
      <c r="ET407">
        <v>6</v>
      </c>
      <c r="EU407">
        <v>120</v>
      </c>
      <c r="EV407">
        <v>18</v>
      </c>
      <c r="EW407" s="16">
        <v>44077</v>
      </c>
      <c r="EX407" s="16">
        <v>44077</v>
      </c>
      <c r="EY407">
        <f t="shared" si="46"/>
        <v>1</v>
      </c>
    </row>
    <row r="408" spans="24:155" x14ac:dyDescent="0.3">
      <c r="X408" s="11" t="s">
        <v>323</v>
      </c>
      <c r="Y408">
        <v>18</v>
      </c>
      <c r="Z408">
        <v>270</v>
      </c>
      <c r="AA408">
        <v>2</v>
      </c>
      <c r="AB408">
        <v>147</v>
      </c>
      <c r="AC408" s="16">
        <v>44057</v>
      </c>
      <c r="AD408" s="16">
        <v>44057</v>
      </c>
      <c r="AE408" t="str">
        <f t="shared" si="44"/>
        <v>Average Buyer</v>
      </c>
      <c r="AF408" t="str">
        <f t="shared" si="45"/>
        <v>One-Time Buyer</v>
      </c>
      <c r="AG408" t="str">
        <f t="shared" si="42"/>
        <v>Male</v>
      </c>
      <c r="AH408" t="str">
        <f t="shared" si="43"/>
        <v>Glens Falls</v>
      </c>
      <c r="AW408" t="s">
        <v>723</v>
      </c>
      <c r="AX408" t="s">
        <v>1146</v>
      </c>
      <c r="AY408" t="s">
        <v>9</v>
      </c>
      <c r="AZ408" t="str">
        <f t="shared" si="47"/>
        <v>FemaleGender</v>
      </c>
      <c r="CJ408" t="s">
        <v>462</v>
      </c>
      <c r="CN408">
        <v>88065566316</v>
      </c>
      <c r="EP408">
        <v>405</v>
      </c>
      <c r="EQ408" t="s">
        <v>723</v>
      </c>
      <c r="ER408" t="s">
        <v>9</v>
      </c>
      <c r="ES408" t="s">
        <v>1146</v>
      </c>
      <c r="ET408">
        <v>3</v>
      </c>
      <c r="EU408">
        <v>48</v>
      </c>
      <c r="EV408">
        <v>9</v>
      </c>
      <c r="EW408" s="16">
        <v>44079</v>
      </c>
      <c r="EX408" s="16">
        <v>44079</v>
      </c>
      <c r="EY408">
        <f t="shared" si="46"/>
        <v>1</v>
      </c>
    </row>
    <row r="409" spans="24:155" x14ac:dyDescent="0.3">
      <c r="X409" s="11" t="s">
        <v>571</v>
      </c>
      <c r="Y409">
        <v>15</v>
      </c>
      <c r="Z409">
        <v>270</v>
      </c>
      <c r="AA409">
        <v>1</v>
      </c>
      <c r="AB409">
        <v>147</v>
      </c>
      <c r="AC409" s="16">
        <v>44099</v>
      </c>
      <c r="AD409" s="16">
        <v>44099</v>
      </c>
      <c r="AE409" t="str">
        <f t="shared" si="44"/>
        <v>Average Buyer</v>
      </c>
      <c r="AF409" t="str">
        <f t="shared" si="45"/>
        <v>One-Time Buyer</v>
      </c>
      <c r="AG409" t="str">
        <f t="shared" si="42"/>
        <v>Female</v>
      </c>
      <c r="AH409" t="str">
        <f t="shared" si="43"/>
        <v>Fulton</v>
      </c>
      <c r="AW409" t="s">
        <v>423</v>
      </c>
      <c r="AX409" t="s">
        <v>1145</v>
      </c>
      <c r="AY409" t="s">
        <v>76</v>
      </c>
      <c r="AZ409" t="str">
        <f t="shared" si="47"/>
        <v>MaleGender</v>
      </c>
      <c r="CJ409" t="s">
        <v>793</v>
      </c>
      <c r="CN409">
        <v>88065566317</v>
      </c>
      <c r="EP409">
        <v>406</v>
      </c>
      <c r="EQ409" t="s">
        <v>423</v>
      </c>
      <c r="ER409" t="s">
        <v>76</v>
      </c>
      <c r="ES409" t="s">
        <v>1145</v>
      </c>
      <c r="ET409">
        <v>47</v>
      </c>
      <c r="EU409">
        <v>658</v>
      </c>
      <c r="EV409">
        <v>141</v>
      </c>
      <c r="EW409" s="16">
        <v>44054</v>
      </c>
      <c r="EX409" s="16">
        <v>44054</v>
      </c>
      <c r="EY409">
        <f t="shared" si="46"/>
        <v>1</v>
      </c>
    </row>
    <row r="410" spans="24:155" x14ac:dyDescent="0.3">
      <c r="X410" s="11" t="s">
        <v>754</v>
      </c>
      <c r="Y410">
        <v>15</v>
      </c>
      <c r="Z410">
        <v>270</v>
      </c>
      <c r="AA410">
        <v>1</v>
      </c>
      <c r="AB410">
        <v>147</v>
      </c>
      <c r="AC410" s="16">
        <v>44048</v>
      </c>
      <c r="AD410" s="16">
        <v>44048</v>
      </c>
      <c r="AE410" t="str">
        <f t="shared" si="44"/>
        <v>Average Buyer</v>
      </c>
      <c r="AF410" t="str">
        <f t="shared" si="45"/>
        <v>One-Time Buyer</v>
      </c>
      <c r="AG410" t="str">
        <f t="shared" si="42"/>
        <v>Male</v>
      </c>
      <c r="AH410" t="str">
        <f t="shared" si="43"/>
        <v>Islip</v>
      </c>
      <c r="AW410" t="s">
        <v>1009</v>
      </c>
      <c r="AX410" t="s">
        <v>1145</v>
      </c>
      <c r="AY410" t="s">
        <v>14</v>
      </c>
      <c r="AZ410" t="str">
        <f t="shared" si="47"/>
        <v>MaleGender</v>
      </c>
      <c r="CJ410" t="s">
        <v>264</v>
      </c>
      <c r="CN410">
        <v>88065566318</v>
      </c>
      <c r="EP410">
        <v>407</v>
      </c>
      <c r="EQ410" t="s">
        <v>1009</v>
      </c>
      <c r="ER410" t="s">
        <v>14</v>
      </c>
      <c r="ES410" t="s">
        <v>1145</v>
      </c>
      <c r="ET410">
        <v>8</v>
      </c>
      <c r="EU410">
        <v>96</v>
      </c>
      <c r="EV410">
        <v>24</v>
      </c>
      <c r="EW410" s="16">
        <v>44072</v>
      </c>
      <c r="EX410" s="16">
        <v>44072</v>
      </c>
      <c r="EY410">
        <f t="shared" si="46"/>
        <v>1</v>
      </c>
    </row>
    <row r="411" spans="24:155" x14ac:dyDescent="0.3">
      <c r="X411" s="11" t="s">
        <v>862</v>
      </c>
      <c r="Y411">
        <v>15</v>
      </c>
      <c r="Z411">
        <v>270</v>
      </c>
      <c r="AA411">
        <v>1</v>
      </c>
      <c r="AB411">
        <v>147</v>
      </c>
      <c r="AC411" s="16">
        <v>44075</v>
      </c>
      <c r="AD411" s="16">
        <v>44075</v>
      </c>
      <c r="AE411" t="str">
        <f t="shared" si="44"/>
        <v>Average Buyer</v>
      </c>
      <c r="AF411" t="str">
        <f t="shared" si="45"/>
        <v>One-Time Buyer</v>
      </c>
      <c r="AG411" t="str">
        <f t="shared" si="42"/>
        <v>Male</v>
      </c>
      <c r="AH411" t="str">
        <f t="shared" si="43"/>
        <v>Choes</v>
      </c>
      <c r="AW411" t="s">
        <v>501</v>
      </c>
      <c r="AX411" t="s">
        <v>1146</v>
      </c>
      <c r="AY411" t="s">
        <v>16</v>
      </c>
      <c r="AZ411" t="str">
        <f t="shared" si="47"/>
        <v>FemaleGender</v>
      </c>
      <c r="CJ411" t="s">
        <v>643</v>
      </c>
      <c r="CN411">
        <v>88065566319</v>
      </c>
      <c r="EP411">
        <v>408</v>
      </c>
      <c r="EQ411" t="s">
        <v>501</v>
      </c>
      <c r="ER411" t="s">
        <v>16</v>
      </c>
      <c r="ES411" t="s">
        <v>1146</v>
      </c>
      <c r="ET411">
        <v>77</v>
      </c>
      <c r="EU411">
        <v>1078</v>
      </c>
      <c r="EV411">
        <v>231</v>
      </c>
      <c r="EW411" s="16">
        <v>44061</v>
      </c>
      <c r="EX411" s="16">
        <v>44061</v>
      </c>
      <c r="EY411">
        <f t="shared" si="46"/>
        <v>1</v>
      </c>
    </row>
    <row r="412" spans="24:155" x14ac:dyDescent="0.3">
      <c r="X412" s="11" t="s">
        <v>351</v>
      </c>
      <c r="Y412">
        <v>52</v>
      </c>
      <c r="Z412">
        <v>260</v>
      </c>
      <c r="AA412">
        <v>2</v>
      </c>
      <c r="AB412">
        <v>148</v>
      </c>
      <c r="AC412" s="16">
        <v>44085</v>
      </c>
      <c r="AD412" s="16">
        <v>44085</v>
      </c>
      <c r="AE412" t="str">
        <f t="shared" si="44"/>
        <v>Average Buyer</v>
      </c>
      <c r="AF412" t="str">
        <f t="shared" si="45"/>
        <v>One-Time Buyer</v>
      </c>
      <c r="AG412" t="str">
        <f t="shared" si="42"/>
        <v>Female</v>
      </c>
      <c r="AH412" t="str">
        <f t="shared" si="43"/>
        <v>Hempstead</v>
      </c>
      <c r="AW412" t="s">
        <v>200</v>
      </c>
      <c r="AX412" t="s">
        <v>1146</v>
      </c>
      <c r="AY412" t="s">
        <v>13</v>
      </c>
      <c r="AZ412" t="str">
        <f t="shared" si="47"/>
        <v>FemaleGender</v>
      </c>
      <c r="CJ412" t="s">
        <v>644</v>
      </c>
      <c r="CN412">
        <v>88065566320</v>
      </c>
      <c r="EP412">
        <v>409</v>
      </c>
      <c r="EQ412" t="s">
        <v>200</v>
      </c>
      <c r="ER412" t="s">
        <v>13</v>
      </c>
      <c r="ES412" t="s">
        <v>1146</v>
      </c>
      <c r="ET412">
        <v>68</v>
      </c>
      <c r="EU412">
        <v>1224</v>
      </c>
      <c r="EV412">
        <v>204</v>
      </c>
      <c r="EW412" s="16">
        <v>44068</v>
      </c>
      <c r="EX412" s="16">
        <v>44068</v>
      </c>
      <c r="EY412">
        <f t="shared" si="46"/>
        <v>1</v>
      </c>
    </row>
    <row r="413" spans="24:155" x14ac:dyDescent="0.3">
      <c r="X413" s="11" t="s">
        <v>498</v>
      </c>
      <c r="Y413">
        <v>11</v>
      </c>
      <c r="Z413">
        <v>253</v>
      </c>
      <c r="AA413">
        <v>1</v>
      </c>
      <c r="AB413">
        <v>149</v>
      </c>
      <c r="AC413" s="16">
        <v>44057</v>
      </c>
      <c r="AD413" s="16">
        <v>44057</v>
      </c>
      <c r="AE413" t="str">
        <f t="shared" si="44"/>
        <v>Average Buyer</v>
      </c>
      <c r="AF413" t="str">
        <f t="shared" si="45"/>
        <v>One-Time Buyer</v>
      </c>
      <c r="AG413" t="str">
        <f t="shared" si="42"/>
        <v>Female</v>
      </c>
      <c r="AH413" t="str">
        <f t="shared" si="43"/>
        <v>Long Beach</v>
      </c>
      <c r="AW413" t="s">
        <v>112</v>
      </c>
      <c r="AX413" t="s">
        <v>1145</v>
      </c>
      <c r="AY413" t="s">
        <v>9</v>
      </c>
      <c r="AZ413" t="str">
        <f t="shared" si="47"/>
        <v>MaleGender</v>
      </c>
      <c r="CJ413" t="s">
        <v>905</v>
      </c>
      <c r="CN413">
        <v>88065566321</v>
      </c>
      <c r="EP413">
        <v>410</v>
      </c>
      <c r="EQ413" t="s">
        <v>112</v>
      </c>
      <c r="ER413" t="s">
        <v>9</v>
      </c>
      <c r="ES413" t="s">
        <v>1145</v>
      </c>
      <c r="ET413">
        <v>47</v>
      </c>
      <c r="EU413">
        <v>846</v>
      </c>
      <c r="EV413">
        <v>141</v>
      </c>
      <c r="EW413" s="16">
        <v>44052</v>
      </c>
      <c r="EX413" s="16">
        <v>44052</v>
      </c>
      <c r="EY413">
        <f t="shared" si="46"/>
        <v>1</v>
      </c>
    </row>
    <row r="414" spans="24:155" x14ac:dyDescent="0.3">
      <c r="X414" s="11" t="s">
        <v>597</v>
      </c>
      <c r="Y414">
        <v>11</v>
      </c>
      <c r="Z414">
        <v>253</v>
      </c>
      <c r="AA414">
        <v>1</v>
      </c>
      <c r="AB414">
        <v>149</v>
      </c>
      <c r="AC414" s="16">
        <v>44061</v>
      </c>
      <c r="AD414" s="16">
        <v>44061</v>
      </c>
      <c r="AE414" t="str">
        <f t="shared" si="44"/>
        <v>Average Buyer</v>
      </c>
      <c r="AF414" t="str">
        <f t="shared" si="45"/>
        <v>One-Time Buyer</v>
      </c>
      <c r="AG414" t="str">
        <f t="shared" si="42"/>
        <v>Male</v>
      </c>
      <c r="AH414" t="str">
        <f t="shared" si="43"/>
        <v>Glen Cove</v>
      </c>
      <c r="AW414" t="s">
        <v>326</v>
      </c>
      <c r="AX414" t="s">
        <v>1145</v>
      </c>
      <c r="AY414" t="s">
        <v>13</v>
      </c>
      <c r="AZ414" t="str">
        <f t="shared" si="47"/>
        <v>MaleGender</v>
      </c>
      <c r="CJ414" t="s">
        <v>803</v>
      </c>
      <c r="CN414">
        <v>88065566322</v>
      </c>
      <c r="EP414">
        <v>411</v>
      </c>
      <c r="EQ414" t="s">
        <v>326</v>
      </c>
      <c r="ER414" t="s">
        <v>13</v>
      </c>
      <c r="ES414" t="s">
        <v>1145</v>
      </c>
      <c r="ET414">
        <v>78</v>
      </c>
      <c r="EU414">
        <v>1404</v>
      </c>
      <c r="EV414">
        <v>234</v>
      </c>
      <c r="EW414" s="16">
        <v>44061</v>
      </c>
      <c r="EX414" s="16">
        <v>44061</v>
      </c>
      <c r="EY414">
        <f t="shared" si="46"/>
        <v>2</v>
      </c>
    </row>
    <row r="415" spans="24:155" x14ac:dyDescent="0.3">
      <c r="X415" s="11" t="s">
        <v>758</v>
      </c>
      <c r="Y415">
        <v>11</v>
      </c>
      <c r="Z415">
        <v>253</v>
      </c>
      <c r="AA415">
        <v>1</v>
      </c>
      <c r="AB415">
        <v>149</v>
      </c>
      <c r="AC415" s="16">
        <v>44052</v>
      </c>
      <c r="AD415" s="16">
        <v>44052</v>
      </c>
      <c r="AE415" t="str">
        <f t="shared" si="44"/>
        <v>Average Buyer</v>
      </c>
      <c r="AF415" t="str">
        <f t="shared" si="45"/>
        <v>One-Time Buyer</v>
      </c>
      <c r="AG415" t="str">
        <f t="shared" si="42"/>
        <v>Female</v>
      </c>
      <c r="AH415" t="str">
        <f t="shared" si="43"/>
        <v>Betavia</v>
      </c>
      <c r="AW415" t="s">
        <v>544</v>
      </c>
      <c r="AX415" t="s">
        <v>1146</v>
      </c>
      <c r="AY415" t="s">
        <v>82</v>
      </c>
      <c r="AZ415" t="str">
        <f t="shared" si="47"/>
        <v>FemaleGender</v>
      </c>
      <c r="CJ415" t="s">
        <v>846</v>
      </c>
      <c r="CN415">
        <v>88065566323</v>
      </c>
      <c r="EP415">
        <v>412</v>
      </c>
      <c r="EQ415" t="s">
        <v>544</v>
      </c>
      <c r="ER415" t="s">
        <v>82</v>
      </c>
      <c r="ES415" t="s">
        <v>1146</v>
      </c>
      <c r="ET415">
        <v>60</v>
      </c>
      <c r="EU415">
        <v>720</v>
      </c>
      <c r="EV415">
        <v>180</v>
      </c>
      <c r="EW415" s="16">
        <v>44072</v>
      </c>
      <c r="EX415" s="16">
        <v>44072</v>
      </c>
      <c r="EY415">
        <f t="shared" si="46"/>
        <v>1</v>
      </c>
    </row>
    <row r="416" spans="24:155" x14ac:dyDescent="0.3">
      <c r="X416" s="11" t="s">
        <v>503</v>
      </c>
      <c r="Y416">
        <v>15</v>
      </c>
      <c r="Z416">
        <v>240</v>
      </c>
      <c r="AA416">
        <v>1</v>
      </c>
      <c r="AB416">
        <v>150</v>
      </c>
      <c r="AC416" s="16">
        <v>44062</v>
      </c>
      <c r="AD416" s="16">
        <v>44062</v>
      </c>
      <c r="AE416" t="str">
        <f t="shared" si="44"/>
        <v>Average Buyer</v>
      </c>
      <c r="AF416" t="str">
        <f t="shared" si="45"/>
        <v>One-Time Buyer</v>
      </c>
      <c r="AG416" t="str">
        <f t="shared" si="42"/>
        <v>Female</v>
      </c>
      <c r="AH416" t="str">
        <f t="shared" si="43"/>
        <v>Olean</v>
      </c>
      <c r="AW416" t="s">
        <v>183</v>
      </c>
      <c r="AX416" t="s">
        <v>1145</v>
      </c>
      <c r="AY416" t="s">
        <v>17</v>
      </c>
      <c r="AZ416" t="str">
        <f t="shared" si="47"/>
        <v>MaleGender</v>
      </c>
      <c r="CJ416" t="s">
        <v>734</v>
      </c>
      <c r="CN416">
        <v>88065566324</v>
      </c>
      <c r="EP416">
        <v>413</v>
      </c>
      <c r="EQ416" t="s">
        <v>183</v>
      </c>
      <c r="ER416" t="s">
        <v>17</v>
      </c>
      <c r="ES416" t="s">
        <v>1145</v>
      </c>
      <c r="ET416">
        <v>216</v>
      </c>
      <c r="EU416">
        <v>2625</v>
      </c>
      <c r="EV416">
        <v>648</v>
      </c>
      <c r="EW416" s="16">
        <v>44048</v>
      </c>
      <c r="EX416" s="16">
        <v>44102</v>
      </c>
      <c r="EY416">
        <f t="shared" si="46"/>
        <v>6</v>
      </c>
    </row>
    <row r="417" spans="24:155" x14ac:dyDescent="0.3">
      <c r="X417" s="11" t="s">
        <v>548</v>
      </c>
      <c r="Y417">
        <v>15</v>
      </c>
      <c r="Z417">
        <v>240</v>
      </c>
      <c r="AA417">
        <v>1</v>
      </c>
      <c r="AB417">
        <v>150</v>
      </c>
      <c r="AC417" s="16">
        <v>44076</v>
      </c>
      <c r="AD417" s="16">
        <v>44076</v>
      </c>
      <c r="AE417" t="str">
        <f t="shared" si="44"/>
        <v>Average Buyer</v>
      </c>
      <c r="AF417" t="str">
        <f t="shared" si="45"/>
        <v>One-Time Buyer</v>
      </c>
      <c r="AG417" t="str">
        <f t="shared" si="42"/>
        <v>Female</v>
      </c>
      <c r="AH417" t="str">
        <f t="shared" si="43"/>
        <v>Troy</v>
      </c>
      <c r="AW417" t="s">
        <v>873</v>
      </c>
      <c r="AX417" t="s">
        <v>1145</v>
      </c>
      <c r="AY417" t="s">
        <v>4</v>
      </c>
      <c r="AZ417" t="str">
        <f t="shared" si="47"/>
        <v>MaleGender</v>
      </c>
      <c r="CJ417" t="s">
        <v>1024</v>
      </c>
      <c r="CN417">
        <v>88065566325</v>
      </c>
      <c r="EP417">
        <v>414</v>
      </c>
      <c r="EQ417" t="s">
        <v>873</v>
      </c>
      <c r="ER417" t="s">
        <v>4</v>
      </c>
      <c r="ES417" t="s">
        <v>1145</v>
      </c>
      <c r="ET417">
        <v>5</v>
      </c>
      <c r="EU417">
        <v>45</v>
      </c>
      <c r="EV417">
        <v>15</v>
      </c>
      <c r="EW417" s="16">
        <v>44098</v>
      </c>
      <c r="EX417" s="16">
        <v>44098</v>
      </c>
      <c r="EY417">
        <f t="shared" si="46"/>
        <v>1</v>
      </c>
    </row>
    <row r="418" spans="24:155" x14ac:dyDescent="0.3">
      <c r="X418" s="11" t="s">
        <v>1065</v>
      </c>
      <c r="Y418">
        <v>17</v>
      </c>
      <c r="Z418">
        <v>240</v>
      </c>
      <c r="AA418">
        <v>2</v>
      </c>
      <c r="AB418">
        <v>150</v>
      </c>
      <c r="AC418" s="16">
        <v>44061</v>
      </c>
      <c r="AD418" s="16">
        <v>44068</v>
      </c>
      <c r="AE418" t="str">
        <f t="shared" si="44"/>
        <v>Average Buyer</v>
      </c>
      <c r="AF418" t="str">
        <f t="shared" si="45"/>
        <v>Old Customer</v>
      </c>
      <c r="AG418" t="str">
        <f t="shared" si="42"/>
        <v>Male</v>
      </c>
      <c r="AH418" t="str">
        <f t="shared" si="43"/>
        <v>Johnstown</v>
      </c>
      <c r="AW418" t="s">
        <v>1016</v>
      </c>
      <c r="AX418" t="s">
        <v>1145</v>
      </c>
      <c r="AY418" t="s">
        <v>17</v>
      </c>
      <c r="AZ418" t="str">
        <f t="shared" si="47"/>
        <v>MaleGender</v>
      </c>
      <c r="CJ418" t="s">
        <v>548</v>
      </c>
      <c r="CN418">
        <v>88065566326</v>
      </c>
      <c r="EP418">
        <v>415</v>
      </c>
      <c r="EQ418" t="s">
        <v>1016</v>
      </c>
      <c r="ER418" t="s">
        <v>17</v>
      </c>
      <c r="ES418" t="s">
        <v>1145</v>
      </c>
      <c r="ET418">
        <v>11</v>
      </c>
      <c r="EU418">
        <v>165</v>
      </c>
      <c r="EV418">
        <v>33</v>
      </c>
      <c r="EW418" s="16">
        <v>44082</v>
      </c>
      <c r="EX418" s="16">
        <v>44082</v>
      </c>
      <c r="EY418">
        <f t="shared" si="46"/>
        <v>1</v>
      </c>
    </row>
    <row r="419" spans="24:155" x14ac:dyDescent="0.3">
      <c r="X419" s="11" t="s">
        <v>1039</v>
      </c>
      <c r="Y419">
        <v>8</v>
      </c>
      <c r="Z419">
        <v>240</v>
      </c>
      <c r="AA419">
        <v>1</v>
      </c>
      <c r="AB419">
        <v>150</v>
      </c>
      <c r="AC419" s="16">
        <v>44097</v>
      </c>
      <c r="AD419" s="16">
        <v>44097</v>
      </c>
      <c r="AE419" t="str">
        <f t="shared" si="44"/>
        <v>Average Buyer</v>
      </c>
      <c r="AF419" t="str">
        <f t="shared" si="45"/>
        <v>One-Time Buyer</v>
      </c>
      <c r="AG419" t="str">
        <f t="shared" si="42"/>
        <v>Male</v>
      </c>
      <c r="AH419" t="str">
        <f t="shared" si="43"/>
        <v>Peekskill</v>
      </c>
      <c r="AW419" t="s">
        <v>893</v>
      </c>
      <c r="AX419" t="s">
        <v>1145</v>
      </c>
      <c r="AY419" t="s">
        <v>82</v>
      </c>
      <c r="AZ419" t="str">
        <f t="shared" si="47"/>
        <v>MaleGender</v>
      </c>
      <c r="CJ419" t="s">
        <v>1026</v>
      </c>
      <c r="CN419">
        <v>88065566327</v>
      </c>
      <c r="EP419">
        <v>416</v>
      </c>
      <c r="EQ419" t="s">
        <v>893</v>
      </c>
      <c r="ER419" t="s">
        <v>82</v>
      </c>
      <c r="ES419" t="s">
        <v>1145</v>
      </c>
      <c r="ET419">
        <v>14</v>
      </c>
      <c r="EU419">
        <v>195</v>
      </c>
      <c r="EV419">
        <v>42</v>
      </c>
      <c r="EW419" s="16">
        <v>44099</v>
      </c>
      <c r="EX419" s="16">
        <v>44099</v>
      </c>
      <c r="EY419">
        <f t="shared" si="46"/>
        <v>2</v>
      </c>
    </row>
    <row r="420" spans="24:155" x14ac:dyDescent="0.3">
      <c r="X420" s="11" t="s">
        <v>611</v>
      </c>
      <c r="Y420">
        <v>15</v>
      </c>
      <c r="Z420">
        <v>240</v>
      </c>
      <c r="AA420">
        <v>1</v>
      </c>
      <c r="AB420">
        <v>150</v>
      </c>
      <c r="AC420" s="16">
        <v>44044</v>
      </c>
      <c r="AD420" s="16">
        <v>44044</v>
      </c>
      <c r="AE420" t="str">
        <f t="shared" si="44"/>
        <v>Average Buyer</v>
      </c>
      <c r="AF420" t="str">
        <f t="shared" si="45"/>
        <v>One-Time Buyer</v>
      </c>
      <c r="AG420" t="str">
        <f t="shared" si="42"/>
        <v>Female</v>
      </c>
      <c r="AH420" t="str">
        <f t="shared" si="43"/>
        <v>Sherrill</v>
      </c>
      <c r="AW420" t="s">
        <v>1117</v>
      </c>
      <c r="AX420" t="s">
        <v>1145</v>
      </c>
      <c r="AY420" t="s">
        <v>70</v>
      </c>
      <c r="AZ420" t="str">
        <f t="shared" si="47"/>
        <v>MaleGender</v>
      </c>
      <c r="CJ420" t="s">
        <v>1102</v>
      </c>
      <c r="CN420">
        <v>88065566328</v>
      </c>
      <c r="EP420">
        <v>417</v>
      </c>
      <c r="EQ420" t="s">
        <v>1117</v>
      </c>
      <c r="ER420" t="s">
        <v>70</v>
      </c>
      <c r="ES420" t="s">
        <v>1145</v>
      </c>
      <c r="ET420">
        <v>3</v>
      </c>
      <c r="EU420">
        <v>54</v>
      </c>
      <c r="EV420">
        <v>9</v>
      </c>
      <c r="EW420" s="16">
        <v>44063</v>
      </c>
      <c r="EX420" s="16">
        <v>44063</v>
      </c>
      <c r="EY420">
        <f t="shared" si="46"/>
        <v>1</v>
      </c>
    </row>
    <row r="421" spans="24:155" x14ac:dyDescent="0.3">
      <c r="X421" s="11" t="s">
        <v>826</v>
      </c>
      <c r="Y421">
        <v>15</v>
      </c>
      <c r="Z421">
        <v>240</v>
      </c>
      <c r="AA421">
        <v>1</v>
      </c>
      <c r="AB421">
        <v>150</v>
      </c>
      <c r="AC421" s="16">
        <v>44089</v>
      </c>
      <c r="AD421" s="16">
        <v>44089</v>
      </c>
      <c r="AE421" t="str">
        <f t="shared" si="44"/>
        <v>Average Buyer</v>
      </c>
      <c r="AF421" t="str">
        <f t="shared" si="45"/>
        <v>One-Time Buyer</v>
      </c>
      <c r="AG421" t="str">
        <f t="shared" si="42"/>
        <v>Male</v>
      </c>
      <c r="AH421" t="str">
        <f t="shared" si="43"/>
        <v>New York</v>
      </c>
      <c r="AW421" t="s">
        <v>269</v>
      </c>
      <c r="AX421" t="s">
        <v>1146</v>
      </c>
      <c r="AY421" t="s">
        <v>19</v>
      </c>
      <c r="AZ421" t="str">
        <f t="shared" si="47"/>
        <v>FemaleGender</v>
      </c>
      <c r="CJ421" t="s">
        <v>573</v>
      </c>
      <c r="CN421">
        <v>88065566329</v>
      </c>
      <c r="EP421">
        <v>418</v>
      </c>
      <c r="EQ421" t="s">
        <v>269</v>
      </c>
      <c r="ER421" t="s">
        <v>19</v>
      </c>
      <c r="ES421" t="s">
        <v>1146</v>
      </c>
      <c r="ET421">
        <v>60</v>
      </c>
      <c r="EU421">
        <v>960</v>
      </c>
      <c r="EV421">
        <v>180</v>
      </c>
      <c r="EW421" s="16">
        <v>44095</v>
      </c>
      <c r="EX421" s="16">
        <v>44095</v>
      </c>
      <c r="EY421">
        <f t="shared" si="46"/>
        <v>1</v>
      </c>
    </row>
    <row r="422" spans="24:155" x14ac:dyDescent="0.3">
      <c r="X422" s="11" t="s">
        <v>431</v>
      </c>
      <c r="Y422">
        <v>15</v>
      </c>
      <c r="Z422">
        <v>240</v>
      </c>
      <c r="AA422">
        <v>1</v>
      </c>
      <c r="AB422">
        <v>150</v>
      </c>
      <c r="AC422" s="16">
        <v>44062</v>
      </c>
      <c r="AD422" s="16">
        <v>44062</v>
      </c>
      <c r="AE422" t="str">
        <f t="shared" si="44"/>
        <v>Average Buyer</v>
      </c>
      <c r="AF422" t="str">
        <f t="shared" si="45"/>
        <v>One-Time Buyer</v>
      </c>
      <c r="AG422" t="str">
        <f t="shared" si="42"/>
        <v>Female</v>
      </c>
      <c r="AH422" t="str">
        <f t="shared" si="43"/>
        <v>Watertown</v>
      </c>
      <c r="AW422" t="s">
        <v>433</v>
      </c>
      <c r="AX422" t="s">
        <v>1146</v>
      </c>
      <c r="AY422" t="s">
        <v>96</v>
      </c>
      <c r="AZ422" t="str">
        <f t="shared" si="47"/>
        <v>FemaleGender</v>
      </c>
      <c r="CJ422" t="s">
        <v>572</v>
      </c>
      <c r="CN422">
        <v>88065566330</v>
      </c>
      <c r="EP422">
        <v>419</v>
      </c>
      <c r="EQ422" t="s">
        <v>433</v>
      </c>
      <c r="ER422" t="s">
        <v>96</v>
      </c>
      <c r="ES422" t="s">
        <v>1146</v>
      </c>
      <c r="ET422">
        <v>6</v>
      </c>
      <c r="EU422">
        <v>90</v>
      </c>
      <c r="EV422">
        <v>18</v>
      </c>
      <c r="EW422" s="16">
        <v>44064</v>
      </c>
      <c r="EX422" s="16">
        <v>44064</v>
      </c>
      <c r="EY422">
        <f t="shared" si="46"/>
        <v>1</v>
      </c>
    </row>
    <row r="423" spans="24:155" x14ac:dyDescent="0.3">
      <c r="X423" s="11" t="s">
        <v>468</v>
      </c>
      <c r="Y423">
        <v>47</v>
      </c>
      <c r="Z423">
        <v>235</v>
      </c>
      <c r="AA423">
        <v>1</v>
      </c>
      <c r="AB423">
        <v>151</v>
      </c>
      <c r="AC423" s="16">
        <v>44099</v>
      </c>
      <c r="AD423" s="16">
        <v>44099</v>
      </c>
      <c r="AE423" t="str">
        <f t="shared" si="44"/>
        <v>Average Buyer</v>
      </c>
      <c r="AF423" t="str">
        <f t="shared" si="45"/>
        <v>One-Time Buyer</v>
      </c>
      <c r="AG423" t="str">
        <f t="shared" si="42"/>
        <v>Female</v>
      </c>
      <c r="AH423" t="str">
        <f t="shared" si="43"/>
        <v>Kingston</v>
      </c>
      <c r="AW423" t="s">
        <v>161</v>
      </c>
      <c r="AX423" t="s">
        <v>1146</v>
      </c>
      <c r="AY423" t="s">
        <v>59</v>
      </c>
      <c r="AZ423" t="str">
        <f t="shared" si="47"/>
        <v>FemaleGender</v>
      </c>
      <c r="CJ423" t="s">
        <v>802</v>
      </c>
      <c r="CN423">
        <v>88065566331</v>
      </c>
      <c r="EP423">
        <v>420</v>
      </c>
      <c r="EQ423" t="s">
        <v>161</v>
      </c>
      <c r="ER423" t="s">
        <v>59</v>
      </c>
      <c r="ES423" t="s">
        <v>1146</v>
      </c>
      <c r="ET423">
        <v>60</v>
      </c>
      <c r="EU423">
        <v>900</v>
      </c>
      <c r="EV423">
        <v>180</v>
      </c>
      <c r="EW423" s="16">
        <v>44102</v>
      </c>
      <c r="EX423" s="16">
        <v>44102</v>
      </c>
      <c r="EY423">
        <f t="shared" si="46"/>
        <v>1</v>
      </c>
    </row>
    <row r="424" spans="24:155" x14ac:dyDescent="0.3">
      <c r="X424" s="11" t="s">
        <v>352</v>
      </c>
      <c r="Y424">
        <v>13</v>
      </c>
      <c r="Z424">
        <v>234</v>
      </c>
      <c r="AA424">
        <v>2</v>
      </c>
      <c r="AB424">
        <v>152</v>
      </c>
      <c r="AC424" s="16">
        <v>44086</v>
      </c>
      <c r="AD424" s="16">
        <v>44086</v>
      </c>
      <c r="AE424" t="str">
        <f t="shared" si="44"/>
        <v>Average Buyer</v>
      </c>
      <c r="AF424" t="str">
        <f t="shared" si="45"/>
        <v>One-Time Buyer</v>
      </c>
      <c r="AG424" t="str">
        <f t="shared" si="42"/>
        <v>Male</v>
      </c>
      <c r="AH424" t="str">
        <f t="shared" si="43"/>
        <v>Brookhaven</v>
      </c>
      <c r="AW424" t="s">
        <v>146</v>
      </c>
      <c r="AX424" t="s">
        <v>1146</v>
      </c>
      <c r="AY424" t="s">
        <v>1</v>
      </c>
      <c r="AZ424" t="str">
        <f t="shared" si="47"/>
        <v>FemaleGender</v>
      </c>
      <c r="CJ424" t="s">
        <v>866</v>
      </c>
      <c r="CN424">
        <v>88065566394</v>
      </c>
      <c r="EP424">
        <v>421</v>
      </c>
      <c r="EQ424" t="s">
        <v>146</v>
      </c>
      <c r="ER424" t="s">
        <v>1</v>
      </c>
      <c r="ES424" t="s">
        <v>1146</v>
      </c>
      <c r="ET424">
        <v>68</v>
      </c>
      <c r="EU424">
        <v>1224</v>
      </c>
      <c r="EV424">
        <v>204</v>
      </c>
      <c r="EW424" s="16">
        <v>44086</v>
      </c>
      <c r="EX424" s="16">
        <v>44086</v>
      </c>
      <c r="EY424">
        <f t="shared" si="46"/>
        <v>1</v>
      </c>
    </row>
    <row r="425" spans="24:155" x14ac:dyDescent="0.3">
      <c r="X425" s="11" t="s">
        <v>204</v>
      </c>
      <c r="Y425">
        <v>10</v>
      </c>
      <c r="Z425">
        <v>230</v>
      </c>
      <c r="AA425">
        <v>1</v>
      </c>
      <c r="AB425">
        <v>153</v>
      </c>
      <c r="AC425" s="16">
        <v>44072</v>
      </c>
      <c r="AD425" s="16">
        <v>44072</v>
      </c>
      <c r="AE425" t="str">
        <f t="shared" si="44"/>
        <v>Average Buyer</v>
      </c>
      <c r="AF425" t="str">
        <f t="shared" si="45"/>
        <v>One-Time Buyer</v>
      </c>
      <c r="AG425" t="str">
        <f t="shared" si="42"/>
        <v>Female</v>
      </c>
      <c r="AH425" t="str">
        <f t="shared" si="43"/>
        <v>Long Beach</v>
      </c>
      <c r="AW425" t="s">
        <v>286</v>
      </c>
      <c r="AX425" t="s">
        <v>1145</v>
      </c>
      <c r="AY425" t="s">
        <v>15</v>
      </c>
      <c r="AZ425" t="str">
        <f t="shared" si="47"/>
        <v>MaleGender</v>
      </c>
      <c r="CJ425" t="s">
        <v>1018</v>
      </c>
      <c r="CN425">
        <v>88065566395</v>
      </c>
      <c r="EP425">
        <v>422</v>
      </c>
      <c r="EQ425" t="s">
        <v>286</v>
      </c>
      <c r="ER425" t="s">
        <v>15</v>
      </c>
      <c r="ES425" t="s">
        <v>1145</v>
      </c>
      <c r="ET425">
        <v>11</v>
      </c>
      <c r="EU425">
        <v>165</v>
      </c>
      <c r="EV425">
        <v>33</v>
      </c>
      <c r="EW425" s="16">
        <v>44051</v>
      </c>
      <c r="EX425" s="16">
        <v>44051</v>
      </c>
      <c r="EY425">
        <f t="shared" si="46"/>
        <v>1</v>
      </c>
    </row>
    <row r="426" spans="24:155" x14ac:dyDescent="0.3">
      <c r="X426" s="11" t="s">
        <v>533</v>
      </c>
      <c r="Y426">
        <v>10</v>
      </c>
      <c r="Z426">
        <v>230</v>
      </c>
      <c r="AA426">
        <v>1</v>
      </c>
      <c r="AB426">
        <v>153</v>
      </c>
      <c r="AC426" s="16">
        <v>44061</v>
      </c>
      <c r="AD426" s="16">
        <v>44061</v>
      </c>
      <c r="AE426" t="str">
        <f t="shared" si="44"/>
        <v>Average Buyer</v>
      </c>
      <c r="AF426" t="str">
        <f t="shared" si="45"/>
        <v>One-Time Buyer</v>
      </c>
      <c r="AG426" t="str">
        <f t="shared" si="42"/>
        <v>Female</v>
      </c>
      <c r="AH426" t="str">
        <f t="shared" si="43"/>
        <v>Glens Falls</v>
      </c>
      <c r="AW426" t="s">
        <v>393</v>
      </c>
      <c r="AX426" t="s">
        <v>1146</v>
      </c>
      <c r="AY426" t="s">
        <v>16</v>
      </c>
      <c r="AZ426" t="str">
        <f t="shared" si="47"/>
        <v>FemaleGender</v>
      </c>
      <c r="CJ426" t="s">
        <v>446</v>
      </c>
      <c r="CN426">
        <v>88065566396</v>
      </c>
      <c r="EP426">
        <v>423</v>
      </c>
      <c r="EQ426" t="s">
        <v>393</v>
      </c>
      <c r="ER426" t="s">
        <v>16</v>
      </c>
      <c r="ES426" t="s">
        <v>1146</v>
      </c>
      <c r="ET426">
        <v>77</v>
      </c>
      <c r="EU426">
        <v>1001</v>
      </c>
      <c r="EV426">
        <v>231</v>
      </c>
      <c r="EW426" s="16">
        <v>44055</v>
      </c>
      <c r="EX426" s="16">
        <v>44055</v>
      </c>
      <c r="EY426">
        <f t="shared" si="46"/>
        <v>1</v>
      </c>
    </row>
    <row r="427" spans="24:155" x14ac:dyDescent="0.3">
      <c r="X427" s="11" t="s">
        <v>1084</v>
      </c>
      <c r="Y427">
        <v>18</v>
      </c>
      <c r="Z427">
        <v>229</v>
      </c>
      <c r="AA427">
        <v>4</v>
      </c>
      <c r="AB427">
        <v>154</v>
      </c>
      <c r="AC427" s="16">
        <v>44044</v>
      </c>
      <c r="AD427" s="16">
        <v>44097</v>
      </c>
      <c r="AE427" t="str">
        <f t="shared" si="44"/>
        <v>Average Buyer</v>
      </c>
      <c r="AF427" t="str">
        <f t="shared" si="45"/>
        <v>Old Customer</v>
      </c>
      <c r="AG427" t="str">
        <f t="shared" si="42"/>
        <v>Male</v>
      </c>
      <c r="AH427" t="str">
        <f t="shared" si="43"/>
        <v>Kingston</v>
      </c>
      <c r="AW427" t="s">
        <v>73</v>
      </c>
      <c r="AX427" t="s">
        <v>1146</v>
      </c>
      <c r="AY427" t="s">
        <v>74</v>
      </c>
      <c r="AZ427" t="str">
        <f t="shared" si="47"/>
        <v>FemaleGender</v>
      </c>
      <c r="CJ427" t="s">
        <v>890</v>
      </c>
      <c r="CN427">
        <v>88065566397</v>
      </c>
      <c r="EP427">
        <v>424</v>
      </c>
      <c r="EQ427" t="s">
        <v>73</v>
      </c>
      <c r="ER427" t="s">
        <v>74</v>
      </c>
      <c r="ES427" t="s">
        <v>1146</v>
      </c>
      <c r="ET427">
        <v>6</v>
      </c>
      <c r="EU427">
        <v>108</v>
      </c>
      <c r="EV427">
        <v>18</v>
      </c>
      <c r="EW427" s="16">
        <v>44057</v>
      </c>
      <c r="EX427" s="16">
        <v>44057</v>
      </c>
      <c r="EY427">
        <f t="shared" si="46"/>
        <v>1</v>
      </c>
    </row>
    <row r="428" spans="24:155" x14ac:dyDescent="0.3">
      <c r="X428" s="11" t="s">
        <v>562</v>
      </c>
      <c r="Y428">
        <v>15</v>
      </c>
      <c r="Z428">
        <v>225</v>
      </c>
      <c r="AA428">
        <v>1</v>
      </c>
      <c r="AB428">
        <v>155</v>
      </c>
      <c r="AC428" s="16">
        <v>44093</v>
      </c>
      <c r="AD428" s="16">
        <v>44093</v>
      </c>
      <c r="AE428" t="str">
        <f t="shared" si="44"/>
        <v>Average Buyer</v>
      </c>
      <c r="AF428" t="str">
        <f t="shared" si="45"/>
        <v>One-Time Buyer</v>
      </c>
      <c r="AG428" t="str">
        <f t="shared" si="42"/>
        <v>Female</v>
      </c>
      <c r="AH428" t="str">
        <f t="shared" si="43"/>
        <v>Hempstead</v>
      </c>
      <c r="AW428" t="s">
        <v>538</v>
      </c>
      <c r="AX428" t="s">
        <v>1145</v>
      </c>
      <c r="AY428" t="s">
        <v>15</v>
      </c>
      <c r="AZ428" t="str">
        <f t="shared" si="47"/>
        <v>MaleGender</v>
      </c>
      <c r="CJ428" t="s">
        <v>1038</v>
      </c>
      <c r="CN428">
        <v>88065566398</v>
      </c>
      <c r="EP428">
        <v>425</v>
      </c>
      <c r="EQ428" t="s">
        <v>538</v>
      </c>
      <c r="ER428" t="s">
        <v>15</v>
      </c>
      <c r="ES428" t="s">
        <v>1145</v>
      </c>
      <c r="ET428">
        <v>68</v>
      </c>
      <c r="EU428">
        <v>408</v>
      </c>
      <c r="EV428">
        <v>204</v>
      </c>
      <c r="EW428" s="16">
        <v>44066</v>
      </c>
      <c r="EX428" s="16">
        <v>44066</v>
      </c>
      <c r="EY428">
        <f t="shared" si="46"/>
        <v>1</v>
      </c>
    </row>
    <row r="429" spans="24:155" x14ac:dyDescent="0.3">
      <c r="X429" s="11" t="s">
        <v>485</v>
      </c>
      <c r="Y429">
        <v>15</v>
      </c>
      <c r="Z429">
        <v>225</v>
      </c>
      <c r="AA429">
        <v>1</v>
      </c>
      <c r="AB429">
        <v>155</v>
      </c>
      <c r="AC429" s="16">
        <v>44044</v>
      </c>
      <c r="AD429" s="16">
        <v>44044</v>
      </c>
      <c r="AE429" t="str">
        <f t="shared" si="44"/>
        <v>Average Buyer</v>
      </c>
      <c r="AF429" t="str">
        <f t="shared" si="45"/>
        <v>One-Time Buyer</v>
      </c>
      <c r="AG429" t="str">
        <f t="shared" si="42"/>
        <v>Male</v>
      </c>
      <c r="AH429" t="str">
        <f t="shared" si="43"/>
        <v>Beacon</v>
      </c>
      <c r="AW429" t="s">
        <v>167</v>
      </c>
      <c r="AX429" t="s">
        <v>1146</v>
      </c>
      <c r="AY429" t="s">
        <v>68</v>
      </c>
      <c r="AZ429" t="str">
        <f t="shared" si="47"/>
        <v>FemaleGender</v>
      </c>
      <c r="CJ429" t="s">
        <v>147</v>
      </c>
      <c r="CN429">
        <v>88065566399</v>
      </c>
      <c r="EP429">
        <v>426</v>
      </c>
      <c r="EQ429" t="s">
        <v>167</v>
      </c>
      <c r="ER429" t="s">
        <v>68</v>
      </c>
      <c r="ES429" t="s">
        <v>1146</v>
      </c>
      <c r="ET429">
        <v>6</v>
      </c>
      <c r="EU429">
        <v>84</v>
      </c>
      <c r="EV429">
        <v>18</v>
      </c>
      <c r="EW429" s="16">
        <v>44096</v>
      </c>
      <c r="EX429" s="16">
        <v>44096</v>
      </c>
      <c r="EY429">
        <f t="shared" si="46"/>
        <v>1</v>
      </c>
    </row>
    <row r="430" spans="24:155" x14ac:dyDescent="0.3">
      <c r="X430" s="11" t="s">
        <v>1112</v>
      </c>
      <c r="Y430">
        <v>15</v>
      </c>
      <c r="Z430">
        <v>225</v>
      </c>
      <c r="AA430">
        <v>1</v>
      </c>
      <c r="AB430">
        <v>155</v>
      </c>
      <c r="AC430" s="16">
        <v>44047</v>
      </c>
      <c r="AD430" s="16">
        <v>44047</v>
      </c>
      <c r="AE430" t="str">
        <f t="shared" si="44"/>
        <v>Average Buyer</v>
      </c>
      <c r="AF430" t="str">
        <f t="shared" si="45"/>
        <v>One-Time Buyer</v>
      </c>
      <c r="AG430" t="str">
        <f t="shared" si="42"/>
        <v>Female</v>
      </c>
      <c r="AH430" t="str">
        <f t="shared" si="43"/>
        <v xml:space="preserve">Hornell </v>
      </c>
      <c r="AW430" t="s">
        <v>542</v>
      </c>
      <c r="AX430" t="s">
        <v>1145</v>
      </c>
      <c r="AY430" t="s">
        <v>63</v>
      </c>
      <c r="AZ430" t="str">
        <f t="shared" si="47"/>
        <v>MaleGender</v>
      </c>
      <c r="CJ430" t="s">
        <v>186</v>
      </c>
      <c r="CN430">
        <v>88065566400</v>
      </c>
      <c r="EP430">
        <v>427</v>
      </c>
      <c r="EQ430" t="s">
        <v>542</v>
      </c>
      <c r="ER430" t="s">
        <v>63</v>
      </c>
      <c r="ES430" t="s">
        <v>1145</v>
      </c>
      <c r="ET430">
        <v>10</v>
      </c>
      <c r="EU430">
        <v>150</v>
      </c>
      <c r="EV430">
        <v>30</v>
      </c>
      <c r="EW430" s="16">
        <v>44071</v>
      </c>
      <c r="EX430" s="16">
        <v>44071</v>
      </c>
      <c r="EY430">
        <f t="shared" si="46"/>
        <v>1</v>
      </c>
    </row>
    <row r="431" spans="24:155" x14ac:dyDescent="0.3">
      <c r="X431" s="11" t="s">
        <v>101</v>
      </c>
      <c r="Y431">
        <v>15</v>
      </c>
      <c r="Z431">
        <v>225</v>
      </c>
      <c r="AA431">
        <v>1</v>
      </c>
      <c r="AB431">
        <v>155</v>
      </c>
      <c r="AC431" s="16">
        <v>44073</v>
      </c>
      <c r="AD431" s="16">
        <v>44073</v>
      </c>
      <c r="AE431" t="str">
        <f t="shared" si="44"/>
        <v>Average Buyer</v>
      </c>
      <c r="AF431" t="str">
        <f t="shared" si="45"/>
        <v>One-Time Buyer</v>
      </c>
      <c r="AG431" t="str">
        <f t="shared" si="42"/>
        <v>Female</v>
      </c>
      <c r="AH431" t="str">
        <f t="shared" si="43"/>
        <v>Babylon</v>
      </c>
      <c r="AW431" t="s">
        <v>389</v>
      </c>
      <c r="AX431" t="s">
        <v>1145</v>
      </c>
      <c r="AY431" t="s">
        <v>94</v>
      </c>
      <c r="AZ431" t="str">
        <f t="shared" si="47"/>
        <v>MaleGender</v>
      </c>
      <c r="CJ431" t="s">
        <v>1099</v>
      </c>
      <c r="CN431">
        <v>88065566401</v>
      </c>
      <c r="EP431">
        <v>428</v>
      </c>
      <c r="EQ431" t="s">
        <v>389</v>
      </c>
      <c r="ER431" t="s">
        <v>94</v>
      </c>
      <c r="ES431" t="s">
        <v>1145</v>
      </c>
      <c r="ET431">
        <v>10</v>
      </c>
      <c r="EU431">
        <v>160</v>
      </c>
      <c r="EV431">
        <v>30</v>
      </c>
      <c r="EW431" s="16">
        <v>44051</v>
      </c>
      <c r="EX431" s="16">
        <v>44051</v>
      </c>
      <c r="EY431">
        <f t="shared" si="46"/>
        <v>1</v>
      </c>
    </row>
    <row r="432" spans="24:155" x14ac:dyDescent="0.3">
      <c r="X432" s="11" t="s">
        <v>440</v>
      </c>
      <c r="Y432">
        <v>15</v>
      </c>
      <c r="Z432">
        <v>225</v>
      </c>
      <c r="AA432">
        <v>1</v>
      </c>
      <c r="AB432">
        <v>155</v>
      </c>
      <c r="AC432" s="16">
        <v>44071</v>
      </c>
      <c r="AD432" s="16">
        <v>44071</v>
      </c>
      <c r="AE432" t="str">
        <f t="shared" si="44"/>
        <v>Average Buyer</v>
      </c>
      <c r="AF432" t="str">
        <f t="shared" si="45"/>
        <v>One-Time Buyer</v>
      </c>
      <c r="AG432" t="str">
        <f t="shared" si="42"/>
        <v>Female</v>
      </c>
      <c r="AH432" t="str">
        <f t="shared" si="43"/>
        <v>Auburn</v>
      </c>
      <c r="AW432" t="s">
        <v>117</v>
      </c>
      <c r="AX432" t="s">
        <v>1145</v>
      </c>
      <c r="AY432" t="s">
        <v>14</v>
      </c>
      <c r="AZ432" t="str">
        <f t="shared" si="47"/>
        <v>MaleGender</v>
      </c>
      <c r="CJ432" t="s">
        <v>1076</v>
      </c>
      <c r="CN432">
        <v>88065566402</v>
      </c>
      <c r="EP432">
        <v>429</v>
      </c>
      <c r="EQ432" t="s">
        <v>117</v>
      </c>
      <c r="ER432" t="s">
        <v>14</v>
      </c>
      <c r="ES432" t="s">
        <v>1145</v>
      </c>
      <c r="ET432">
        <v>89</v>
      </c>
      <c r="EU432">
        <v>1068</v>
      </c>
      <c r="EV432">
        <v>267</v>
      </c>
      <c r="EW432" s="16">
        <v>44057</v>
      </c>
      <c r="EX432" s="16">
        <v>44057</v>
      </c>
      <c r="EY432">
        <f t="shared" si="46"/>
        <v>1</v>
      </c>
    </row>
    <row r="433" spans="24:155" x14ac:dyDescent="0.3">
      <c r="X433" s="11" t="s">
        <v>530</v>
      </c>
      <c r="Y433">
        <v>15</v>
      </c>
      <c r="Z433">
        <v>225</v>
      </c>
      <c r="AA433">
        <v>1</v>
      </c>
      <c r="AB433">
        <v>155</v>
      </c>
      <c r="AC433" s="16">
        <v>44058</v>
      </c>
      <c r="AD433" s="16">
        <v>44058</v>
      </c>
      <c r="AE433" t="str">
        <f t="shared" si="44"/>
        <v>Average Buyer</v>
      </c>
      <c r="AF433" t="str">
        <f t="shared" si="45"/>
        <v>One-Time Buyer</v>
      </c>
      <c r="AG433" t="str">
        <f t="shared" si="42"/>
        <v>Female</v>
      </c>
      <c r="AH433" t="str">
        <f t="shared" si="43"/>
        <v>Hempstead</v>
      </c>
      <c r="AW433" t="s">
        <v>211</v>
      </c>
      <c r="AX433" t="s">
        <v>1145</v>
      </c>
      <c r="AY433" t="s">
        <v>88</v>
      </c>
      <c r="AZ433" t="str">
        <f t="shared" si="47"/>
        <v>MaleGender</v>
      </c>
      <c r="CJ433" t="s">
        <v>149</v>
      </c>
      <c r="CN433">
        <v>88065566403</v>
      </c>
      <c r="EP433">
        <v>430</v>
      </c>
      <c r="EQ433" t="s">
        <v>211</v>
      </c>
      <c r="ER433" t="s">
        <v>88</v>
      </c>
      <c r="ES433" t="s">
        <v>1145</v>
      </c>
      <c r="ET433">
        <v>47</v>
      </c>
      <c r="EU433">
        <v>658</v>
      </c>
      <c r="EV433">
        <v>141</v>
      </c>
      <c r="EW433" s="16">
        <v>44048</v>
      </c>
      <c r="EX433" s="16">
        <v>44048</v>
      </c>
      <c r="EY433">
        <f t="shared" si="46"/>
        <v>1</v>
      </c>
    </row>
    <row r="434" spans="24:155" x14ac:dyDescent="0.3">
      <c r="X434" s="11" t="s">
        <v>255</v>
      </c>
      <c r="Y434">
        <v>15</v>
      </c>
      <c r="Z434">
        <v>225</v>
      </c>
      <c r="AA434">
        <v>1</v>
      </c>
      <c r="AB434">
        <v>155</v>
      </c>
      <c r="AC434" s="16">
        <v>44092</v>
      </c>
      <c r="AD434" s="16">
        <v>44092</v>
      </c>
      <c r="AE434" t="str">
        <f t="shared" si="44"/>
        <v>Average Buyer</v>
      </c>
      <c r="AF434" t="str">
        <f t="shared" si="45"/>
        <v>One-Time Buyer</v>
      </c>
      <c r="AG434" t="str">
        <f t="shared" si="42"/>
        <v>Female</v>
      </c>
      <c r="AH434" t="str">
        <f t="shared" si="43"/>
        <v xml:space="preserve">Rye </v>
      </c>
      <c r="AW434" t="s">
        <v>708</v>
      </c>
      <c r="AX434" t="s">
        <v>1145</v>
      </c>
      <c r="AY434" t="s">
        <v>16</v>
      </c>
      <c r="AZ434" t="str">
        <f t="shared" si="47"/>
        <v>MaleGender</v>
      </c>
      <c r="CJ434" t="s">
        <v>648</v>
      </c>
      <c r="CN434">
        <v>88065566404</v>
      </c>
      <c r="EP434">
        <v>431</v>
      </c>
      <c r="EQ434" t="s">
        <v>708</v>
      </c>
      <c r="ER434" t="s">
        <v>16</v>
      </c>
      <c r="ES434" t="s">
        <v>1145</v>
      </c>
      <c r="ET434">
        <v>6</v>
      </c>
      <c r="EU434">
        <v>90</v>
      </c>
      <c r="EV434">
        <v>18</v>
      </c>
      <c r="EW434" s="16">
        <v>44064</v>
      </c>
      <c r="EX434" s="16">
        <v>44064</v>
      </c>
      <c r="EY434">
        <f t="shared" si="46"/>
        <v>1</v>
      </c>
    </row>
    <row r="435" spans="24:155" x14ac:dyDescent="0.3">
      <c r="X435" s="11" t="s">
        <v>458</v>
      </c>
      <c r="Y435">
        <v>15</v>
      </c>
      <c r="Z435">
        <v>225</v>
      </c>
      <c r="AA435">
        <v>1</v>
      </c>
      <c r="AB435">
        <v>155</v>
      </c>
      <c r="AC435" s="16">
        <v>44089</v>
      </c>
      <c r="AD435" s="16">
        <v>44089</v>
      </c>
      <c r="AE435" t="str">
        <f t="shared" si="44"/>
        <v>Average Buyer</v>
      </c>
      <c r="AF435" t="str">
        <f t="shared" si="45"/>
        <v>One-Time Buyer</v>
      </c>
      <c r="AG435" t="str">
        <f t="shared" si="42"/>
        <v>Male</v>
      </c>
      <c r="AH435" t="str">
        <f t="shared" si="43"/>
        <v>Mount</v>
      </c>
      <c r="AW435" t="s">
        <v>740</v>
      </c>
      <c r="AX435" t="s">
        <v>1145</v>
      </c>
      <c r="AY435" t="s">
        <v>76</v>
      </c>
      <c r="AZ435" t="str">
        <f t="shared" si="47"/>
        <v>MaleGender</v>
      </c>
      <c r="CJ435" t="s">
        <v>470</v>
      </c>
      <c r="CN435">
        <v>88065566405</v>
      </c>
      <c r="EP435">
        <v>432</v>
      </c>
      <c r="EQ435" t="s">
        <v>740</v>
      </c>
      <c r="ER435" t="s">
        <v>76</v>
      </c>
      <c r="ES435" t="s">
        <v>1145</v>
      </c>
      <c r="ET435">
        <v>10</v>
      </c>
      <c r="EU435">
        <v>60</v>
      </c>
      <c r="EV435">
        <v>30</v>
      </c>
      <c r="EW435" s="16">
        <v>44096</v>
      </c>
      <c r="EX435" s="16">
        <v>44096</v>
      </c>
      <c r="EY435">
        <f t="shared" si="46"/>
        <v>1</v>
      </c>
    </row>
    <row r="436" spans="24:155" x14ac:dyDescent="0.3">
      <c r="X436" s="11" t="s">
        <v>282</v>
      </c>
      <c r="Y436">
        <v>15</v>
      </c>
      <c r="Z436">
        <v>225</v>
      </c>
      <c r="AA436">
        <v>1</v>
      </c>
      <c r="AB436">
        <v>155</v>
      </c>
      <c r="AC436" s="16">
        <v>44047</v>
      </c>
      <c r="AD436" s="16">
        <v>44047</v>
      </c>
      <c r="AE436" t="str">
        <f t="shared" si="44"/>
        <v>Average Buyer</v>
      </c>
      <c r="AF436" t="str">
        <f t="shared" si="45"/>
        <v>One-Time Buyer</v>
      </c>
      <c r="AG436" t="str">
        <f t="shared" si="42"/>
        <v>Male</v>
      </c>
      <c r="AH436" t="str">
        <f t="shared" si="43"/>
        <v xml:space="preserve">Hornell </v>
      </c>
      <c r="AW436" t="s">
        <v>52</v>
      </c>
      <c r="AX436" t="s">
        <v>1145</v>
      </c>
      <c r="AY436" t="s">
        <v>7</v>
      </c>
      <c r="AZ436" t="str">
        <f t="shared" si="47"/>
        <v>MaleGender</v>
      </c>
      <c r="CJ436" t="s">
        <v>963</v>
      </c>
      <c r="CN436">
        <v>88065566406</v>
      </c>
      <c r="EP436">
        <v>433</v>
      </c>
      <c r="EQ436" t="s">
        <v>52</v>
      </c>
      <c r="ER436" t="s">
        <v>7</v>
      </c>
      <c r="ES436" t="s">
        <v>1145</v>
      </c>
      <c r="ET436">
        <v>202</v>
      </c>
      <c r="EU436">
        <v>8114</v>
      </c>
      <c r="EV436">
        <v>606</v>
      </c>
      <c r="EW436" s="16">
        <v>44044</v>
      </c>
      <c r="EX436" s="16">
        <v>44103</v>
      </c>
      <c r="EY436">
        <f t="shared" si="46"/>
        <v>4</v>
      </c>
    </row>
    <row r="437" spans="24:155" x14ac:dyDescent="0.3">
      <c r="X437" s="11" t="s">
        <v>620</v>
      </c>
      <c r="Y437">
        <v>15</v>
      </c>
      <c r="Z437">
        <v>225</v>
      </c>
      <c r="AA437">
        <v>1</v>
      </c>
      <c r="AB437">
        <v>155</v>
      </c>
      <c r="AC437" s="16">
        <v>44053</v>
      </c>
      <c r="AD437" s="16">
        <v>44053</v>
      </c>
      <c r="AE437" t="str">
        <f t="shared" si="44"/>
        <v>Average Buyer</v>
      </c>
      <c r="AF437" t="str">
        <f t="shared" si="45"/>
        <v>One-Time Buyer</v>
      </c>
      <c r="AG437" t="str">
        <f t="shared" si="42"/>
        <v>Male</v>
      </c>
      <c r="AH437" t="str">
        <f t="shared" si="43"/>
        <v>Long Beach</v>
      </c>
      <c r="AW437" t="s">
        <v>1040</v>
      </c>
      <c r="AX437" t="s">
        <v>1146</v>
      </c>
      <c r="AY437" t="s">
        <v>78</v>
      </c>
      <c r="AZ437" t="str">
        <f t="shared" si="47"/>
        <v>FemaleGender</v>
      </c>
      <c r="CJ437" t="s">
        <v>148</v>
      </c>
      <c r="CN437">
        <v>88065566407</v>
      </c>
      <c r="EP437">
        <v>434</v>
      </c>
      <c r="EQ437" t="s">
        <v>1040</v>
      </c>
      <c r="ER437" t="s">
        <v>78</v>
      </c>
      <c r="ES437" t="s">
        <v>1146</v>
      </c>
      <c r="ET437">
        <v>7</v>
      </c>
      <c r="EU437">
        <v>126</v>
      </c>
      <c r="EV437">
        <v>21</v>
      </c>
      <c r="EW437" s="16">
        <v>44102</v>
      </c>
      <c r="EX437" s="16">
        <v>44102</v>
      </c>
      <c r="EY437">
        <f t="shared" si="46"/>
        <v>1</v>
      </c>
    </row>
    <row r="438" spans="24:155" x14ac:dyDescent="0.3">
      <c r="X438" s="11" t="s">
        <v>584</v>
      </c>
      <c r="Y438">
        <v>15</v>
      </c>
      <c r="Z438">
        <v>225</v>
      </c>
      <c r="AA438">
        <v>1</v>
      </c>
      <c r="AB438">
        <v>155</v>
      </c>
      <c r="AC438" s="16">
        <v>44048</v>
      </c>
      <c r="AD438" s="16">
        <v>44048</v>
      </c>
      <c r="AE438" t="str">
        <f t="shared" si="44"/>
        <v>Average Buyer</v>
      </c>
      <c r="AF438" t="str">
        <f t="shared" si="45"/>
        <v>One-Time Buyer</v>
      </c>
      <c r="AG438" t="str">
        <f t="shared" si="42"/>
        <v>Male</v>
      </c>
      <c r="AH438" t="str">
        <f t="shared" si="43"/>
        <v>Hempstead</v>
      </c>
      <c r="AW438" t="s">
        <v>720</v>
      </c>
      <c r="AX438" t="s">
        <v>1145</v>
      </c>
      <c r="AY438" t="s">
        <v>6</v>
      </c>
      <c r="AZ438" t="str">
        <f t="shared" si="47"/>
        <v>MaleGender</v>
      </c>
      <c r="CJ438" t="s">
        <v>738</v>
      </c>
      <c r="CN438">
        <v>88065566408</v>
      </c>
      <c r="EP438">
        <v>435</v>
      </c>
      <c r="EQ438" t="s">
        <v>720</v>
      </c>
      <c r="ER438" t="s">
        <v>6</v>
      </c>
      <c r="ES438" t="s">
        <v>1145</v>
      </c>
      <c r="ET438">
        <v>6</v>
      </c>
      <c r="EU438">
        <v>90</v>
      </c>
      <c r="EV438">
        <v>18</v>
      </c>
      <c r="EW438" s="16">
        <v>44076</v>
      </c>
      <c r="EX438" s="16">
        <v>44076</v>
      </c>
      <c r="EY438">
        <f t="shared" si="46"/>
        <v>1</v>
      </c>
    </row>
    <row r="439" spans="24:155" x14ac:dyDescent="0.3">
      <c r="X439" s="11" t="s">
        <v>615</v>
      </c>
      <c r="Y439">
        <v>11</v>
      </c>
      <c r="Z439">
        <v>220</v>
      </c>
      <c r="AA439">
        <v>1</v>
      </c>
      <c r="AB439">
        <v>156</v>
      </c>
      <c r="AC439" s="16">
        <v>44048</v>
      </c>
      <c r="AD439" s="16">
        <v>44048</v>
      </c>
      <c r="AE439" t="str">
        <f t="shared" si="44"/>
        <v>Average Buyer</v>
      </c>
      <c r="AF439" t="str">
        <f t="shared" si="45"/>
        <v>One-Time Buyer</v>
      </c>
      <c r="AG439" t="str">
        <f t="shared" si="42"/>
        <v>Male</v>
      </c>
      <c r="AH439" t="str">
        <f t="shared" si="43"/>
        <v>Peekskill</v>
      </c>
      <c r="AW439" t="s">
        <v>731</v>
      </c>
      <c r="AX439" t="s">
        <v>1146</v>
      </c>
      <c r="AY439" t="s">
        <v>60</v>
      </c>
      <c r="AZ439" t="str">
        <f t="shared" si="47"/>
        <v>FemaleGender</v>
      </c>
      <c r="CJ439" t="s">
        <v>869</v>
      </c>
      <c r="CN439">
        <v>88065566409</v>
      </c>
      <c r="EP439">
        <v>436</v>
      </c>
      <c r="EQ439" t="s">
        <v>731</v>
      </c>
      <c r="ER439" t="s">
        <v>60</v>
      </c>
      <c r="ES439" t="s">
        <v>1146</v>
      </c>
      <c r="ET439">
        <v>7</v>
      </c>
      <c r="EU439">
        <v>84</v>
      </c>
      <c r="EV439">
        <v>21</v>
      </c>
      <c r="EW439" s="16">
        <v>44087</v>
      </c>
      <c r="EX439" s="16">
        <v>44087</v>
      </c>
      <c r="EY439">
        <f t="shared" si="46"/>
        <v>1</v>
      </c>
    </row>
    <row r="440" spans="24:155" x14ac:dyDescent="0.3">
      <c r="X440" s="11" t="s">
        <v>435</v>
      </c>
      <c r="Y440">
        <v>11</v>
      </c>
      <c r="Z440">
        <v>220</v>
      </c>
      <c r="AA440">
        <v>1</v>
      </c>
      <c r="AB440">
        <v>156</v>
      </c>
      <c r="AC440" s="16">
        <v>44066</v>
      </c>
      <c r="AD440" s="16">
        <v>44066</v>
      </c>
      <c r="AE440" t="str">
        <f t="shared" si="44"/>
        <v>Average Buyer</v>
      </c>
      <c r="AF440" t="str">
        <f t="shared" si="45"/>
        <v>One-Time Buyer</v>
      </c>
      <c r="AG440" t="str">
        <f t="shared" si="42"/>
        <v>Male</v>
      </c>
      <c r="AH440" t="str">
        <f t="shared" si="43"/>
        <v>Hempstead</v>
      </c>
      <c r="AW440" t="s">
        <v>105</v>
      </c>
      <c r="AX440" t="s">
        <v>1146</v>
      </c>
      <c r="AY440" t="s">
        <v>3</v>
      </c>
      <c r="AZ440" t="str">
        <f t="shared" si="47"/>
        <v>FemaleGender</v>
      </c>
      <c r="CJ440" t="s">
        <v>1014</v>
      </c>
      <c r="CN440">
        <v>88065566410</v>
      </c>
      <c r="EP440">
        <v>437</v>
      </c>
      <c r="EQ440" t="s">
        <v>105</v>
      </c>
      <c r="ER440" t="s">
        <v>3</v>
      </c>
      <c r="ES440" t="s">
        <v>1146</v>
      </c>
      <c r="ET440">
        <v>10</v>
      </c>
      <c r="EU440">
        <v>130</v>
      </c>
      <c r="EV440">
        <v>30</v>
      </c>
      <c r="EW440" s="16">
        <v>44045</v>
      </c>
      <c r="EX440" s="16">
        <v>44045</v>
      </c>
      <c r="EY440">
        <f t="shared" si="46"/>
        <v>1</v>
      </c>
    </row>
    <row r="441" spans="24:155" x14ac:dyDescent="0.3">
      <c r="X441" s="11" t="s">
        <v>543</v>
      </c>
      <c r="Y441">
        <v>11</v>
      </c>
      <c r="Z441">
        <v>220</v>
      </c>
      <c r="AA441">
        <v>1</v>
      </c>
      <c r="AB441">
        <v>156</v>
      </c>
      <c r="AC441" s="16">
        <v>44071</v>
      </c>
      <c r="AD441" s="16">
        <v>44071</v>
      </c>
      <c r="AE441" t="str">
        <f t="shared" si="44"/>
        <v>Average Buyer</v>
      </c>
      <c r="AF441" t="str">
        <f t="shared" si="45"/>
        <v>One-Time Buyer</v>
      </c>
      <c r="AG441" t="str">
        <f t="shared" si="42"/>
        <v>Female</v>
      </c>
      <c r="AH441" t="str">
        <f t="shared" si="43"/>
        <v>New York</v>
      </c>
      <c r="AW441" t="s">
        <v>1126</v>
      </c>
      <c r="AX441" t="s">
        <v>1146</v>
      </c>
      <c r="AY441" t="s">
        <v>5</v>
      </c>
      <c r="AZ441" t="str">
        <f t="shared" si="47"/>
        <v>FemaleGender</v>
      </c>
      <c r="CJ441" t="s">
        <v>903</v>
      </c>
      <c r="CN441">
        <v>88065566411</v>
      </c>
      <c r="EP441">
        <v>438</v>
      </c>
      <c r="EQ441" t="s">
        <v>1126</v>
      </c>
      <c r="ER441" t="s">
        <v>5</v>
      </c>
      <c r="ES441" t="s">
        <v>1146</v>
      </c>
      <c r="ET441">
        <v>15</v>
      </c>
      <c r="EU441">
        <v>180</v>
      </c>
      <c r="EV441">
        <v>45</v>
      </c>
      <c r="EW441" s="16">
        <v>44052</v>
      </c>
      <c r="EX441" s="16">
        <v>44052</v>
      </c>
      <c r="EY441">
        <f t="shared" si="46"/>
        <v>1</v>
      </c>
    </row>
    <row r="442" spans="24:155" x14ac:dyDescent="0.3">
      <c r="X442" s="11" t="s">
        <v>354</v>
      </c>
      <c r="Y442">
        <v>11</v>
      </c>
      <c r="Z442">
        <v>220</v>
      </c>
      <c r="AA442">
        <v>1</v>
      </c>
      <c r="AB442">
        <v>156</v>
      </c>
      <c r="AC442" s="16">
        <v>44088</v>
      </c>
      <c r="AD442" s="16">
        <v>44088</v>
      </c>
      <c r="AE442" t="str">
        <f t="shared" si="44"/>
        <v>Average Buyer</v>
      </c>
      <c r="AF442" t="str">
        <f t="shared" si="45"/>
        <v>One-Time Buyer</v>
      </c>
      <c r="AG442" t="str">
        <f t="shared" si="42"/>
        <v>Female</v>
      </c>
      <c r="AH442" t="str">
        <f t="shared" si="43"/>
        <v>Babylon</v>
      </c>
      <c r="AW442" t="s">
        <v>658</v>
      </c>
      <c r="AX442" t="s">
        <v>1146</v>
      </c>
      <c r="AY442" t="s">
        <v>80</v>
      </c>
      <c r="AZ442" t="str">
        <f t="shared" si="47"/>
        <v>FemaleGender</v>
      </c>
      <c r="CJ442" t="s">
        <v>259</v>
      </c>
      <c r="CN442">
        <v>88065566412</v>
      </c>
      <c r="EP442">
        <v>439</v>
      </c>
      <c r="EQ442" t="s">
        <v>658</v>
      </c>
      <c r="ER442" t="s">
        <v>80</v>
      </c>
      <c r="ES442" t="s">
        <v>1146</v>
      </c>
      <c r="ET442">
        <v>6</v>
      </c>
      <c r="EU442">
        <v>72</v>
      </c>
      <c r="EV442">
        <v>18</v>
      </c>
      <c r="EW442" s="16">
        <v>44092</v>
      </c>
      <c r="EX442" s="16">
        <v>44092</v>
      </c>
      <c r="EY442">
        <f t="shared" si="46"/>
        <v>1</v>
      </c>
    </row>
    <row r="443" spans="24:155" x14ac:dyDescent="0.3">
      <c r="X443" s="11" t="s">
        <v>223</v>
      </c>
      <c r="Y443">
        <v>11</v>
      </c>
      <c r="Z443">
        <v>220</v>
      </c>
      <c r="AA443">
        <v>1</v>
      </c>
      <c r="AB443">
        <v>156</v>
      </c>
      <c r="AC443" s="16">
        <v>44061</v>
      </c>
      <c r="AD443" s="16">
        <v>44061</v>
      </c>
      <c r="AE443" t="str">
        <f t="shared" si="44"/>
        <v>Average Buyer</v>
      </c>
      <c r="AF443" t="str">
        <f t="shared" si="45"/>
        <v>One-Time Buyer</v>
      </c>
      <c r="AG443" t="str">
        <f t="shared" si="42"/>
        <v>Male</v>
      </c>
      <c r="AH443" t="str">
        <f t="shared" si="43"/>
        <v>New York</v>
      </c>
      <c r="AW443" t="s">
        <v>758</v>
      </c>
      <c r="AX443" t="s">
        <v>1146</v>
      </c>
      <c r="AY443" t="s">
        <v>3</v>
      </c>
      <c r="AZ443" t="str">
        <f t="shared" si="47"/>
        <v>FemaleGender</v>
      </c>
      <c r="CJ443" t="s">
        <v>857</v>
      </c>
      <c r="CN443">
        <v>88065566413</v>
      </c>
      <c r="EP443">
        <v>440</v>
      </c>
      <c r="EQ443" t="s">
        <v>758</v>
      </c>
      <c r="ER443" t="s">
        <v>3</v>
      </c>
      <c r="ES443" t="s">
        <v>1146</v>
      </c>
      <c r="ET443">
        <v>11</v>
      </c>
      <c r="EU443">
        <v>253</v>
      </c>
      <c r="EV443">
        <v>33</v>
      </c>
      <c r="EW443" s="16">
        <v>44052</v>
      </c>
      <c r="EX443" s="16">
        <v>44052</v>
      </c>
      <c r="EY443">
        <f t="shared" si="46"/>
        <v>1</v>
      </c>
    </row>
    <row r="444" spans="24:155" x14ac:dyDescent="0.3">
      <c r="X444" s="11" t="s">
        <v>471</v>
      </c>
      <c r="Y444">
        <v>11</v>
      </c>
      <c r="Z444">
        <v>220</v>
      </c>
      <c r="AA444">
        <v>1</v>
      </c>
      <c r="AB444">
        <v>156</v>
      </c>
      <c r="AC444" s="16">
        <v>44102</v>
      </c>
      <c r="AD444" s="16">
        <v>44102</v>
      </c>
      <c r="AE444" t="str">
        <f t="shared" si="44"/>
        <v>Average Buyer</v>
      </c>
      <c r="AF444" t="str">
        <f t="shared" si="45"/>
        <v>One-Time Buyer</v>
      </c>
      <c r="AG444" t="str">
        <f t="shared" si="42"/>
        <v>Female</v>
      </c>
      <c r="AH444" t="str">
        <f t="shared" si="43"/>
        <v>Long Beach</v>
      </c>
      <c r="AW444" t="s">
        <v>195</v>
      </c>
      <c r="AX444" t="s">
        <v>1146</v>
      </c>
      <c r="AY444" t="s">
        <v>18</v>
      </c>
      <c r="AZ444" t="str">
        <f t="shared" si="47"/>
        <v>FemaleGender</v>
      </c>
      <c r="CJ444" t="s">
        <v>1105</v>
      </c>
      <c r="CN444">
        <v>88065566414</v>
      </c>
      <c r="EP444">
        <v>441</v>
      </c>
      <c r="EQ444" t="s">
        <v>195</v>
      </c>
      <c r="ER444" t="s">
        <v>18</v>
      </c>
      <c r="ES444" t="s">
        <v>1146</v>
      </c>
      <c r="ET444">
        <v>10</v>
      </c>
      <c r="EU444">
        <v>150</v>
      </c>
      <c r="EV444">
        <v>30</v>
      </c>
      <c r="EW444" s="16">
        <v>44063</v>
      </c>
      <c r="EX444" s="16">
        <v>44063</v>
      </c>
      <c r="EY444">
        <f t="shared" si="46"/>
        <v>1</v>
      </c>
    </row>
    <row r="445" spans="24:155" x14ac:dyDescent="0.3">
      <c r="X445" s="11" t="s">
        <v>804</v>
      </c>
      <c r="Y445">
        <v>11</v>
      </c>
      <c r="Z445">
        <v>220</v>
      </c>
      <c r="AA445">
        <v>1</v>
      </c>
      <c r="AB445">
        <v>156</v>
      </c>
      <c r="AC445" s="16">
        <v>44098</v>
      </c>
      <c r="AD445" s="16">
        <v>44098</v>
      </c>
      <c r="AE445" t="str">
        <f t="shared" si="44"/>
        <v>Average Buyer</v>
      </c>
      <c r="AF445" t="str">
        <f t="shared" si="45"/>
        <v>One-Time Buyer</v>
      </c>
      <c r="AG445" t="str">
        <f t="shared" si="42"/>
        <v>Male</v>
      </c>
      <c r="AH445" t="str">
        <f t="shared" si="43"/>
        <v>Fulton</v>
      </c>
      <c r="AW445" t="s">
        <v>598</v>
      </c>
      <c r="AX445" t="s">
        <v>1145</v>
      </c>
      <c r="AY445" t="s">
        <v>10</v>
      </c>
      <c r="AZ445" t="str">
        <f t="shared" si="47"/>
        <v>MaleGender</v>
      </c>
      <c r="CJ445" t="s">
        <v>246</v>
      </c>
      <c r="CN445">
        <v>88065566415</v>
      </c>
      <c r="EP445">
        <v>442</v>
      </c>
      <c r="EQ445" t="s">
        <v>598</v>
      </c>
      <c r="ER445" t="s">
        <v>10</v>
      </c>
      <c r="ES445" t="s">
        <v>1145</v>
      </c>
      <c r="ET445">
        <v>60</v>
      </c>
      <c r="EU445">
        <v>540</v>
      </c>
      <c r="EV445">
        <v>180</v>
      </c>
      <c r="EW445" s="16">
        <v>44062</v>
      </c>
      <c r="EX445" s="16">
        <v>44062</v>
      </c>
      <c r="EY445">
        <f t="shared" si="46"/>
        <v>1</v>
      </c>
    </row>
    <row r="446" spans="24:155" x14ac:dyDescent="0.3">
      <c r="X446" s="11" t="s">
        <v>345</v>
      </c>
      <c r="Y446">
        <v>17</v>
      </c>
      <c r="Z446">
        <v>212</v>
      </c>
      <c r="AA446">
        <v>3</v>
      </c>
      <c r="AB446">
        <v>157</v>
      </c>
      <c r="AC446" s="16">
        <v>44071</v>
      </c>
      <c r="AD446" s="16">
        <v>44079</v>
      </c>
      <c r="AE446" t="str">
        <f t="shared" si="44"/>
        <v>Average Buyer</v>
      </c>
      <c r="AF446" t="str">
        <f t="shared" si="45"/>
        <v>Old Customer</v>
      </c>
      <c r="AG446" t="str">
        <f t="shared" si="42"/>
        <v>Female</v>
      </c>
      <c r="AH446" t="str">
        <f t="shared" si="43"/>
        <v>Springs</v>
      </c>
      <c r="AW446" t="s">
        <v>754</v>
      </c>
      <c r="AX446" t="s">
        <v>1145</v>
      </c>
      <c r="AY446" t="s">
        <v>19</v>
      </c>
      <c r="AZ446" t="str">
        <f t="shared" si="47"/>
        <v>MaleGender</v>
      </c>
      <c r="CJ446" t="s">
        <v>455</v>
      </c>
      <c r="CN446">
        <v>88065566416</v>
      </c>
      <c r="EP446">
        <v>443</v>
      </c>
      <c r="EQ446" t="s">
        <v>754</v>
      </c>
      <c r="ER446" t="s">
        <v>19</v>
      </c>
      <c r="ES446" t="s">
        <v>1145</v>
      </c>
      <c r="ET446">
        <v>15</v>
      </c>
      <c r="EU446">
        <v>270</v>
      </c>
      <c r="EV446">
        <v>45</v>
      </c>
      <c r="EW446" s="16">
        <v>44048</v>
      </c>
      <c r="EX446" s="16">
        <v>44048</v>
      </c>
      <c r="EY446">
        <f t="shared" si="46"/>
        <v>1</v>
      </c>
    </row>
    <row r="447" spans="24:155" x14ac:dyDescent="0.3">
      <c r="X447" s="11" t="s">
        <v>147</v>
      </c>
      <c r="Y447">
        <v>15</v>
      </c>
      <c r="Z447">
        <v>210</v>
      </c>
      <c r="AA447">
        <v>1</v>
      </c>
      <c r="AB447">
        <v>158</v>
      </c>
      <c r="AC447" s="16">
        <v>44087</v>
      </c>
      <c r="AD447" s="16">
        <v>44087</v>
      </c>
      <c r="AE447" t="str">
        <f t="shared" si="44"/>
        <v>Average Buyer</v>
      </c>
      <c r="AF447" t="str">
        <f t="shared" si="45"/>
        <v>One-Time Buyer</v>
      </c>
      <c r="AG447" t="str">
        <f t="shared" si="42"/>
        <v>Female</v>
      </c>
      <c r="AH447" t="str">
        <f t="shared" si="43"/>
        <v>Auburn</v>
      </c>
      <c r="AW447" t="s">
        <v>347</v>
      </c>
      <c r="AX447" t="s">
        <v>1146</v>
      </c>
      <c r="AY447" t="s">
        <v>92</v>
      </c>
      <c r="AZ447" t="str">
        <f t="shared" si="47"/>
        <v>FemaleGender</v>
      </c>
      <c r="CJ447" t="s">
        <v>722</v>
      </c>
      <c r="CN447">
        <v>88065566417</v>
      </c>
      <c r="EP447">
        <v>444</v>
      </c>
      <c r="EQ447" t="s">
        <v>347</v>
      </c>
      <c r="ER447" t="s">
        <v>92</v>
      </c>
      <c r="ES447" t="s">
        <v>1146</v>
      </c>
      <c r="ET447">
        <v>94</v>
      </c>
      <c r="EU447">
        <v>1316</v>
      </c>
      <c r="EV447">
        <v>282</v>
      </c>
      <c r="EW447" s="16">
        <v>44082</v>
      </c>
      <c r="EX447" s="16">
        <v>44082</v>
      </c>
      <c r="EY447">
        <f t="shared" si="46"/>
        <v>2</v>
      </c>
    </row>
    <row r="448" spans="24:155" x14ac:dyDescent="0.3">
      <c r="X448" s="11" t="s">
        <v>1043</v>
      </c>
      <c r="Y448">
        <v>3</v>
      </c>
      <c r="Z448">
        <v>210</v>
      </c>
      <c r="AA448">
        <v>1</v>
      </c>
      <c r="AB448">
        <v>158</v>
      </c>
      <c r="AC448" s="16">
        <v>44104</v>
      </c>
      <c r="AD448" s="16">
        <v>44104</v>
      </c>
      <c r="AE448" t="str">
        <f t="shared" si="44"/>
        <v>Average Buyer</v>
      </c>
      <c r="AF448" t="str">
        <f t="shared" si="45"/>
        <v>One-Time Buyer</v>
      </c>
      <c r="AG448" t="str">
        <f t="shared" si="42"/>
        <v>Female</v>
      </c>
      <c r="AH448" t="str">
        <f t="shared" si="43"/>
        <v>Springs</v>
      </c>
      <c r="AW448" t="s">
        <v>262</v>
      </c>
      <c r="AX448" t="s">
        <v>1145</v>
      </c>
      <c r="AY448" t="s">
        <v>90</v>
      </c>
      <c r="AZ448" t="str">
        <f t="shared" si="47"/>
        <v>MaleGender</v>
      </c>
      <c r="CJ448" t="s">
        <v>782</v>
      </c>
      <c r="CN448">
        <v>88065566418</v>
      </c>
      <c r="EP448">
        <v>445</v>
      </c>
      <c r="EQ448" t="s">
        <v>262</v>
      </c>
      <c r="ER448" t="s">
        <v>90</v>
      </c>
      <c r="ES448" t="s">
        <v>1145</v>
      </c>
      <c r="ET448">
        <v>77</v>
      </c>
      <c r="EU448">
        <v>1155</v>
      </c>
      <c r="EV448">
        <v>231</v>
      </c>
      <c r="EW448" s="16">
        <v>44099</v>
      </c>
      <c r="EX448" s="16">
        <v>44099</v>
      </c>
      <c r="EY448">
        <f t="shared" si="46"/>
        <v>1</v>
      </c>
    </row>
    <row r="449" spans="24:155" x14ac:dyDescent="0.3">
      <c r="X449" s="11" t="s">
        <v>782</v>
      </c>
      <c r="Y449">
        <v>7</v>
      </c>
      <c r="Z449">
        <v>210</v>
      </c>
      <c r="AA449">
        <v>1</v>
      </c>
      <c r="AB449">
        <v>158</v>
      </c>
      <c r="AC449" s="16">
        <v>44076</v>
      </c>
      <c r="AD449" s="16">
        <v>44076</v>
      </c>
      <c r="AE449" t="str">
        <f t="shared" si="44"/>
        <v>Average Buyer</v>
      </c>
      <c r="AF449" t="str">
        <f t="shared" si="45"/>
        <v>One-Time Buyer</v>
      </c>
      <c r="AG449" t="str">
        <f t="shared" si="42"/>
        <v>Female</v>
      </c>
      <c r="AH449" t="str">
        <f t="shared" si="43"/>
        <v>Olean</v>
      </c>
      <c r="AW449" t="s">
        <v>51</v>
      </c>
      <c r="AX449" t="s">
        <v>1145</v>
      </c>
      <c r="AY449" t="s">
        <v>16</v>
      </c>
      <c r="AZ449" t="str">
        <f t="shared" si="47"/>
        <v>MaleGender</v>
      </c>
      <c r="CJ449" t="s">
        <v>353</v>
      </c>
      <c r="CN449">
        <v>88065566419</v>
      </c>
      <c r="EP449">
        <v>446</v>
      </c>
      <c r="EQ449" t="s">
        <v>51</v>
      </c>
      <c r="ER449" t="s">
        <v>16</v>
      </c>
      <c r="ES449" t="s">
        <v>1145</v>
      </c>
      <c r="ET449">
        <v>86</v>
      </c>
      <c r="EU449">
        <v>1605</v>
      </c>
      <c r="EV449">
        <v>258</v>
      </c>
      <c r="EW449" s="16">
        <v>44048</v>
      </c>
      <c r="EX449" s="16">
        <v>44074</v>
      </c>
      <c r="EY449">
        <f t="shared" si="46"/>
        <v>3</v>
      </c>
    </row>
    <row r="450" spans="24:155" x14ac:dyDescent="0.3">
      <c r="X450" s="11" t="s">
        <v>629</v>
      </c>
      <c r="Y450">
        <v>15</v>
      </c>
      <c r="Z450">
        <v>210</v>
      </c>
      <c r="AA450">
        <v>1</v>
      </c>
      <c r="AB450">
        <v>158</v>
      </c>
      <c r="AC450" s="16">
        <v>44062</v>
      </c>
      <c r="AD450" s="16">
        <v>44062</v>
      </c>
      <c r="AE450" t="str">
        <f t="shared" si="44"/>
        <v>Average Buyer</v>
      </c>
      <c r="AF450" t="str">
        <f t="shared" si="45"/>
        <v>One-Time Buyer</v>
      </c>
      <c r="AG450" t="str">
        <f t="shared" ref="AG450:AG513" si="48">VLOOKUP(X450,LookupRange,2,0)</f>
        <v>Female</v>
      </c>
      <c r="AH450" t="str">
        <f t="shared" ref="AH450:AH513" si="49">VLOOKUP(X450,LookupRange,3,0)</f>
        <v>Islip</v>
      </c>
      <c r="AW450" t="s">
        <v>862</v>
      </c>
      <c r="AX450" t="s">
        <v>1145</v>
      </c>
      <c r="AY450" t="s">
        <v>5</v>
      </c>
      <c r="AZ450" t="str">
        <f t="shared" si="47"/>
        <v>MaleGender</v>
      </c>
      <c r="CJ450" t="s">
        <v>255</v>
      </c>
      <c r="CN450">
        <v>88065566420</v>
      </c>
      <c r="EP450">
        <v>447</v>
      </c>
      <c r="EQ450" t="s">
        <v>862</v>
      </c>
      <c r="ER450" t="s">
        <v>5</v>
      </c>
      <c r="ES450" t="s">
        <v>1145</v>
      </c>
      <c r="ET450">
        <v>15</v>
      </c>
      <c r="EU450">
        <v>270</v>
      </c>
      <c r="EV450">
        <v>45</v>
      </c>
      <c r="EW450" s="16">
        <v>44075</v>
      </c>
      <c r="EX450" s="16">
        <v>44075</v>
      </c>
      <c r="EY450">
        <f t="shared" si="46"/>
        <v>1</v>
      </c>
    </row>
    <row r="451" spans="24:155" x14ac:dyDescent="0.3">
      <c r="X451" s="11" t="s">
        <v>521</v>
      </c>
      <c r="Y451">
        <v>15</v>
      </c>
      <c r="Z451">
        <v>210</v>
      </c>
      <c r="AA451">
        <v>1</v>
      </c>
      <c r="AB451">
        <v>158</v>
      </c>
      <c r="AC451" s="16">
        <v>44052</v>
      </c>
      <c r="AD451" s="16">
        <v>44052</v>
      </c>
      <c r="AE451" t="str">
        <f t="shared" ref="AE451:AE514" si="50">IF(AB451&lt;=10,"Top Buyer",IF(AB451&lt;=21,"2nd Top Buyer","Average Buyer"))</f>
        <v>Average Buyer</v>
      </c>
      <c r="AF451" t="str">
        <f t="shared" ref="AF451:AF514" si="51">(IF(AC451=AD451,$AL$9,$AL$10))</f>
        <v>One-Time Buyer</v>
      </c>
      <c r="AG451" t="str">
        <f t="shared" si="48"/>
        <v>Female</v>
      </c>
      <c r="AH451" t="str">
        <f t="shared" si="49"/>
        <v>Islip</v>
      </c>
      <c r="AW451" t="s">
        <v>422</v>
      </c>
      <c r="AX451" t="s">
        <v>1146</v>
      </c>
      <c r="AY451" t="s">
        <v>74</v>
      </c>
      <c r="AZ451" t="str">
        <f t="shared" si="47"/>
        <v>FemaleGender</v>
      </c>
      <c r="CJ451" t="s">
        <v>851</v>
      </c>
      <c r="CN451">
        <v>88065566421</v>
      </c>
      <c r="EP451">
        <v>448</v>
      </c>
      <c r="EQ451" t="s">
        <v>422</v>
      </c>
      <c r="ER451" t="s">
        <v>74</v>
      </c>
      <c r="ES451" t="s">
        <v>1146</v>
      </c>
      <c r="ET451">
        <v>15</v>
      </c>
      <c r="EU451">
        <v>75</v>
      </c>
      <c r="EV451">
        <v>45</v>
      </c>
      <c r="EW451" s="16">
        <v>44053</v>
      </c>
      <c r="EX451" s="16">
        <v>44053</v>
      </c>
      <c r="EY451">
        <f t="shared" si="46"/>
        <v>1</v>
      </c>
    </row>
    <row r="452" spans="24:155" x14ac:dyDescent="0.3">
      <c r="X452" s="11" t="s">
        <v>669</v>
      </c>
      <c r="Y452">
        <v>3</v>
      </c>
      <c r="Z452">
        <v>210</v>
      </c>
      <c r="AA452">
        <v>1</v>
      </c>
      <c r="AB452">
        <v>158</v>
      </c>
      <c r="AC452" s="16">
        <v>44102</v>
      </c>
      <c r="AD452" s="16">
        <v>44102</v>
      </c>
      <c r="AE452" t="str">
        <f t="shared" si="50"/>
        <v>Average Buyer</v>
      </c>
      <c r="AF452" t="str">
        <f t="shared" si="51"/>
        <v>One-Time Buyer</v>
      </c>
      <c r="AG452" t="str">
        <f t="shared" si="48"/>
        <v>Male</v>
      </c>
      <c r="AH452" t="str">
        <f t="shared" si="49"/>
        <v>Brookhaven</v>
      </c>
      <c r="AW452" t="s">
        <v>439</v>
      </c>
      <c r="AX452" t="s">
        <v>1146</v>
      </c>
      <c r="AY452" t="s">
        <v>1</v>
      </c>
      <c r="AZ452" t="str">
        <f t="shared" si="47"/>
        <v>FemaleGender</v>
      </c>
      <c r="CJ452" t="s">
        <v>380</v>
      </c>
      <c r="CN452">
        <v>88065566422</v>
      </c>
      <c r="EP452">
        <v>449</v>
      </c>
      <c r="EQ452" t="s">
        <v>439</v>
      </c>
      <c r="ER452" t="s">
        <v>1</v>
      </c>
      <c r="ES452" t="s">
        <v>1146</v>
      </c>
      <c r="ET452">
        <v>68</v>
      </c>
      <c r="EU452">
        <v>680</v>
      </c>
      <c r="EV452">
        <v>204</v>
      </c>
      <c r="EW452" s="16">
        <v>44071</v>
      </c>
      <c r="EX452" s="16">
        <v>44071</v>
      </c>
      <c r="EY452">
        <f t="shared" ref="EY452:EY515" si="52">COUNTIF(DatasourceNameRange,EQ452)</f>
        <v>1</v>
      </c>
    </row>
    <row r="453" spans="24:155" x14ac:dyDescent="0.3">
      <c r="X453" s="11" t="s">
        <v>979</v>
      </c>
      <c r="Y453">
        <v>4</v>
      </c>
      <c r="Z453">
        <v>208</v>
      </c>
      <c r="AA453">
        <v>1</v>
      </c>
      <c r="AB453">
        <v>159</v>
      </c>
      <c r="AC453" s="16">
        <v>44061</v>
      </c>
      <c r="AD453" s="16">
        <v>44061</v>
      </c>
      <c r="AE453" t="str">
        <f t="shared" si="50"/>
        <v>Average Buyer</v>
      </c>
      <c r="AF453" t="str">
        <f t="shared" si="51"/>
        <v>One-Time Buyer</v>
      </c>
      <c r="AG453" t="str">
        <f t="shared" si="48"/>
        <v>Female</v>
      </c>
      <c r="AH453" t="str">
        <f t="shared" si="49"/>
        <v>Salamanca</v>
      </c>
      <c r="AW453" t="s">
        <v>162</v>
      </c>
      <c r="AX453" t="s">
        <v>1146</v>
      </c>
      <c r="AY453" t="s">
        <v>60</v>
      </c>
      <c r="AZ453" t="str">
        <f t="shared" si="47"/>
        <v>FemaleGender</v>
      </c>
      <c r="CJ453" t="s">
        <v>184</v>
      </c>
      <c r="CN453">
        <v>88065566423</v>
      </c>
      <c r="EP453">
        <v>450</v>
      </c>
      <c r="EQ453" t="s">
        <v>162</v>
      </c>
      <c r="ER453" t="s">
        <v>60</v>
      </c>
      <c r="ES453" t="s">
        <v>1146</v>
      </c>
      <c r="ET453">
        <v>89</v>
      </c>
      <c r="EU453">
        <v>1335</v>
      </c>
      <c r="EV453">
        <v>267</v>
      </c>
      <c r="EW453" s="16">
        <v>44102</v>
      </c>
      <c r="EX453" s="16">
        <v>44102</v>
      </c>
      <c r="EY453">
        <f t="shared" si="52"/>
        <v>1</v>
      </c>
    </row>
    <row r="454" spans="24:155" x14ac:dyDescent="0.3">
      <c r="X454" s="11" t="s">
        <v>872</v>
      </c>
      <c r="Y454">
        <v>4</v>
      </c>
      <c r="Z454">
        <v>208</v>
      </c>
      <c r="AA454">
        <v>1</v>
      </c>
      <c r="AB454">
        <v>159</v>
      </c>
      <c r="AC454" s="16">
        <v>44097</v>
      </c>
      <c r="AD454" s="16">
        <v>44097</v>
      </c>
      <c r="AE454" t="str">
        <f t="shared" si="50"/>
        <v>Average Buyer</v>
      </c>
      <c r="AF454" t="str">
        <f t="shared" si="51"/>
        <v>One-Time Buyer</v>
      </c>
      <c r="AG454" t="str">
        <f t="shared" si="48"/>
        <v>Female</v>
      </c>
      <c r="AH454" t="str">
        <f t="shared" si="49"/>
        <v>Fulton</v>
      </c>
      <c r="AW454" t="s">
        <v>225</v>
      </c>
      <c r="AX454" t="s">
        <v>1145</v>
      </c>
      <c r="AY454" t="s">
        <v>16</v>
      </c>
      <c r="AZ454" t="str">
        <f t="shared" ref="AZ454:AZ517" si="53">IF(AX454=$AS$11,"FemaleGender","MaleGender")</f>
        <v>MaleGender</v>
      </c>
      <c r="CJ454" t="s">
        <v>248</v>
      </c>
      <c r="CN454">
        <v>88065566424</v>
      </c>
      <c r="EP454">
        <v>451</v>
      </c>
      <c r="EQ454" t="s">
        <v>225</v>
      </c>
      <c r="ER454" t="s">
        <v>16</v>
      </c>
      <c r="ES454" t="s">
        <v>1145</v>
      </c>
      <c r="ET454">
        <v>89</v>
      </c>
      <c r="EU454">
        <v>1157</v>
      </c>
      <c r="EV454">
        <v>267</v>
      </c>
      <c r="EW454" s="16">
        <v>44062</v>
      </c>
      <c r="EX454" s="16">
        <v>44062</v>
      </c>
      <c r="EY454">
        <f t="shared" si="52"/>
        <v>1</v>
      </c>
    </row>
    <row r="455" spans="24:155" x14ac:dyDescent="0.3">
      <c r="X455" s="11" t="s">
        <v>764</v>
      </c>
      <c r="Y455">
        <v>4</v>
      </c>
      <c r="Z455">
        <v>208</v>
      </c>
      <c r="AA455">
        <v>1</v>
      </c>
      <c r="AB455">
        <v>159</v>
      </c>
      <c r="AC455" s="16">
        <v>44058</v>
      </c>
      <c r="AD455" s="16">
        <v>44058</v>
      </c>
      <c r="AE455" t="str">
        <f t="shared" si="50"/>
        <v>Average Buyer</v>
      </c>
      <c r="AF455" t="str">
        <f t="shared" si="51"/>
        <v>One-Time Buyer</v>
      </c>
      <c r="AG455" t="str">
        <f t="shared" si="48"/>
        <v>Male</v>
      </c>
      <c r="AH455" t="str">
        <f t="shared" si="49"/>
        <v>Brookhaven</v>
      </c>
      <c r="AW455" t="s">
        <v>1032</v>
      </c>
      <c r="AX455" t="s">
        <v>1145</v>
      </c>
      <c r="AY455" t="s">
        <v>59</v>
      </c>
      <c r="AZ455" t="str">
        <f t="shared" si="53"/>
        <v>MaleGender</v>
      </c>
      <c r="CJ455" t="s">
        <v>728</v>
      </c>
      <c r="CN455">
        <v>88065566425</v>
      </c>
      <c r="EP455">
        <v>452</v>
      </c>
      <c r="EQ455" t="s">
        <v>1032</v>
      </c>
      <c r="ER455" t="s">
        <v>59</v>
      </c>
      <c r="ES455" t="s">
        <v>1145</v>
      </c>
      <c r="ET455">
        <v>3</v>
      </c>
      <c r="EU455">
        <v>45</v>
      </c>
      <c r="EV455">
        <v>9</v>
      </c>
      <c r="EW455" s="16">
        <v>44102</v>
      </c>
      <c r="EX455" s="16">
        <v>44102</v>
      </c>
      <c r="EY455">
        <f t="shared" si="52"/>
        <v>1</v>
      </c>
    </row>
    <row r="456" spans="24:155" x14ac:dyDescent="0.3">
      <c r="X456" s="11" t="s">
        <v>668</v>
      </c>
      <c r="Y456">
        <v>10</v>
      </c>
      <c r="Z456">
        <v>200</v>
      </c>
      <c r="AA456">
        <v>1</v>
      </c>
      <c r="AB456">
        <v>160</v>
      </c>
      <c r="AC456" s="16">
        <v>44102</v>
      </c>
      <c r="AD456" s="16">
        <v>44102</v>
      </c>
      <c r="AE456" t="str">
        <f t="shared" si="50"/>
        <v>Average Buyer</v>
      </c>
      <c r="AF456" t="str">
        <f t="shared" si="51"/>
        <v>One-Time Buyer</v>
      </c>
      <c r="AG456" t="str">
        <f t="shared" si="48"/>
        <v>Female</v>
      </c>
      <c r="AH456" t="str">
        <f t="shared" si="49"/>
        <v>Hempstead</v>
      </c>
      <c r="AW456" t="s">
        <v>207</v>
      </c>
      <c r="AX456" t="s">
        <v>1145</v>
      </c>
      <c r="AY456" t="s">
        <v>16</v>
      </c>
      <c r="AZ456" t="str">
        <f t="shared" si="53"/>
        <v>MaleGender</v>
      </c>
      <c r="CJ456" t="s">
        <v>243</v>
      </c>
      <c r="CN456">
        <v>88065566426</v>
      </c>
      <c r="EP456">
        <v>453</v>
      </c>
      <c r="EQ456" t="s">
        <v>207</v>
      </c>
      <c r="ER456" t="s">
        <v>16</v>
      </c>
      <c r="ES456" t="s">
        <v>1145</v>
      </c>
      <c r="ET456">
        <v>89</v>
      </c>
      <c r="EU456">
        <v>1246</v>
      </c>
      <c r="EV456">
        <v>267</v>
      </c>
      <c r="EW456" s="16">
        <v>44044</v>
      </c>
      <c r="EX456" s="16">
        <v>44044</v>
      </c>
      <c r="EY456">
        <f t="shared" si="52"/>
        <v>1</v>
      </c>
    </row>
    <row r="457" spans="24:155" x14ac:dyDescent="0.3">
      <c r="X457" s="11" t="s">
        <v>793</v>
      </c>
      <c r="Y457">
        <v>10</v>
      </c>
      <c r="Z457">
        <v>200</v>
      </c>
      <c r="AA457">
        <v>1</v>
      </c>
      <c r="AB457">
        <v>160</v>
      </c>
      <c r="AC457" s="16">
        <v>44087</v>
      </c>
      <c r="AD457" s="16">
        <v>44087</v>
      </c>
      <c r="AE457" t="str">
        <f t="shared" si="50"/>
        <v>Average Buyer</v>
      </c>
      <c r="AF457" t="str">
        <f t="shared" si="51"/>
        <v>One-Time Buyer</v>
      </c>
      <c r="AG457" t="str">
        <f t="shared" si="48"/>
        <v>Female</v>
      </c>
      <c r="AH457" t="str">
        <f t="shared" si="49"/>
        <v>Hempstead</v>
      </c>
      <c r="AW457" t="s">
        <v>432</v>
      </c>
      <c r="AX457" t="s">
        <v>1146</v>
      </c>
      <c r="AY457" t="s">
        <v>94</v>
      </c>
      <c r="AZ457" t="str">
        <f t="shared" si="53"/>
        <v>FemaleGender</v>
      </c>
      <c r="CJ457" t="s">
        <v>570</v>
      </c>
      <c r="CN457">
        <v>88065566427</v>
      </c>
      <c r="EP457">
        <v>454</v>
      </c>
      <c r="EQ457" t="s">
        <v>432</v>
      </c>
      <c r="ER457" t="s">
        <v>94</v>
      </c>
      <c r="ES457" t="s">
        <v>1146</v>
      </c>
      <c r="ET457">
        <v>47</v>
      </c>
      <c r="EU457">
        <v>3290</v>
      </c>
      <c r="EV457">
        <v>141</v>
      </c>
      <c r="EW457" s="16">
        <v>44063</v>
      </c>
      <c r="EX457" s="16">
        <v>44063</v>
      </c>
      <c r="EY457">
        <f t="shared" si="52"/>
        <v>1</v>
      </c>
    </row>
    <row r="458" spans="24:155" x14ac:dyDescent="0.3">
      <c r="X458" s="11" t="s">
        <v>961</v>
      </c>
      <c r="Y458">
        <v>10</v>
      </c>
      <c r="Z458">
        <v>200</v>
      </c>
      <c r="AA458">
        <v>1</v>
      </c>
      <c r="AB458">
        <v>160</v>
      </c>
      <c r="AC458" s="16">
        <v>44102</v>
      </c>
      <c r="AD458" s="16">
        <v>44102</v>
      </c>
      <c r="AE458" t="str">
        <f t="shared" si="50"/>
        <v>Average Buyer</v>
      </c>
      <c r="AF458" t="str">
        <f t="shared" si="51"/>
        <v>One-Time Buyer</v>
      </c>
      <c r="AG458" t="str">
        <f t="shared" si="48"/>
        <v>Male</v>
      </c>
      <c r="AH458" t="str">
        <f t="shared" si="49"/>
        <v>Elmira</v>
      </c>
      <c r="AW458" t="s">
        <v>330</v>
      </c>
      <c r="AX458" t="s">
        <v>1146</v>
      </c>
      <c r="AY458" t="s">
        <v>60</v>
      </c>
      <c r="AZ458" t="str">
        <f t="shared" si="53"/>
        <v>FemaleGender</v>
      </c>
      <c r="CJ458" t="s">
        <v>801</v>
      </c>
      <c r="CN458">
        <v>88065566428</v>
      </c>
      <c r="EP458">
        <v>455</v>
      </c>
      <c r="EQ458" t="s">
        <v>330</v>
      </c>
      <c r="ER458" t="s">
        <v>60</v>
      </c>
      <c r="ES458" t="s">
        <v>1146</v>
      </c>
      <c r="ET458">
        <v>83</v>
      </c>
      <c r="EU458">
        <v>4316</v>
      </c>
      <c r="EV458">
        <v>249</v>
      </c>
      <c r="EW458" s="16">
        <v>44064</v>
      </c>
      <c r="EX458" s="16">
        <v>44064</v>
      </c>
      <c r="EY458">
        <f t="shared" si="52"/>
        <v>2</v>
      </c>
    </row>
    <row r="459" spans="24:155" x14ac:dyDescent="0.3">
      <c r="X459" s="11" t="s">
        <v>892</v>
      </c>
      <c r="Y459">
        <v>12</v>
      </c>
      <c r="Z459">
        <v>200</v>
      </c>
      <c r="AA459">
        <v>2</v>
      </c>
      <c r="AB459">
        <v>160</v>
      </c>
      <c r="AC459" s="16">
        <v>44098</v>
      </c>
      <c r="AD459" s="16">
        <v>44098</v>
      </c>
      <c r="AE459" t="str">
        <f t="shared" si="50"/>
        <v>Average Buyer</v>
      </c>
      <c r="AF459" t="str">
        <f t="shared" si="51"/>
        <v>One-Time Buyer</v>
      </c>
      <c r="AG459" t="str">
        <f t="shared" si="48"/>
        <v>Female</v>
      </c>
      <c r="AH459" t="str">
        <f t="shared" si="49"/>
        <v>New York</v>
      </c>
      <c r="AW459" t="s">
        <v>839</v>
      </c>
      <c r="AX459" t="s">
        <v>1146</v>
      </c>
      <c r="AY459" t="s">
        <v>6</v>
      </c>
      <c r="AZ459" t="str">
        <f t="shared" si="53"/>
        <v>FemaleGender</v>
      </c>
      <c r="CJ459" t="s">
        <v>896</v>
      </c>
      <c r="CN459">
        <v>88065566429</v>
      </c>
      <c r="EP459">
        <v>456</v>
      </c>
      <c r="EQ459" t="s">
        <v>839</v>
      </c>
      <c r="ER459" t="s">
        <v>6</v>
      </c>
      <c r="ES459" t="s">
        <v>1146</v>
      </c>
      <c r="ET459">
        <v>7</v>
      </c>
      <c r="EU459">
        <v>112</v>
      </c>
      <c r="EV459">
        <v>21</v>
      </c>
      <c r="EW459" s="16">
        <v>44102</v>
      </c>
      <c r="EX459" s="16">
        <v>44102</v>
      </c>
      <c r="EY459">
        <f t="shared" si="52"/>
        <v>1</v>
      </c>
    </row>
    <row r="460" spans="24:155" x14ac:dyDescent="0.3">
      <c r="X460" s="11" t="s">
        <v>294</v>
      </c>
      <c r="Y460">
        <v>10</v>
      </c>
      <c r="Z460">
        <v>200</v>
      </c>
      <c r="AA460">
        <v>1</v>
      </c>
      <c r="AB460">
        <v>160</v>
      </c>
      <c r="AC460" s="16">
        <v>44062</v>
      </c>
      <c r="AD460" s="16">
        <v>44062</v>
      </c>
      <c r="AE460" t="str">
        <f t="shared" si="50"/>
        <v>Average Buyer</v>
      </c>
      <c r="AF460" t="str">
        <f t="shared" si="51"/>
        <v>One-Time Buyer</v>
      </c>
      <c r="AG460" t="str">
        <f t="shared" si="48"/>
        <v>Female</v>
      </c>
      <c r="AH460" t="str">
        <f t="shared" si="49"/>
        <v>Sherrill</v>
      </c>
      <c r="AW460" t="s">
        <v>564</v>
      </c>
      <c r="AX460" t="s">
        <v>1146</v>
      </c>
      <c r="AY460" t="s">
        <v>19</v>
      </c>
      <c r="AZ460" t="str">
        <f t="shared" si="53"/>
        <v>FemaleGender</v>
      </c>
      <c r="CJ460" t="s">
        <v>1087</v>
      </c>
      <c r="CN460">
        <v>88065566430</v>
      </c>
      <c r="EP460">
        <v>457</v>
      </c>
      <c r="EQ460" t="s">
        <v>564</v>
      </c>
      <c r="ER460" t="s">
        <v>19</v>
      </c>
      <c r="ES460" t="s">
        <v>1146</v>
      </c>
      <c r="ET460">
        <v>6</v>
      </c>
      <c r="EU460">
        <v>54</v>
      </c>
      <c r="EV460">
        <v>18</v>
      </c>
      <c r="EW460" s="16">
        <v>44092</v>
      </c>
      <c r="EX460" s="16">
        <v>44092</v>
      </c>
      <c r="EY460">
        <f t="shared" si="52"/>
        <v>1</v>
      </c>
    </row>
    <row r="461" spans="24:155" x14ac:dyDescent="0.3">
      <c r="X461" s="11" t="s">
        <v>249</v>
      </c>
      <c r="Y461">
        <v>10</v>
      </c>
      <c r="Z461">
        <v>200</v>
      </c>
      <c r="AA461">
        <v>1</v>
      </c>
      <c r="AB461">
        <v>160</v>
      </c>
      <c r="AC461" s="16">
        <v>44086</v>
      </c>
      <c r="AD461" s="16">
        <v>44086</v>
      </c>
      <c r="AE461" t="str">
        <f t="shared" si="50"/>
        <v>Average Buyer</v>
      </c>
      <c r="AF461" t="str">
        <f t="shared" si="51"/>
        <v>One-Time Buyer</v>
      </c>
      <c r="AG461" t="str">
        <f t="shared" si="48"/>
        <v>Male</v>
      </c>
      <c r="AH461" t="str">
        <f t="shared" si="49"/>
        <v>New York</v>
      </c>
      <c r="AW461" t="s">
        <v>475</v>
      </c>
      <c r="AX461" t="s">
        <v>1145</v>
      </c>
      <c r="AY461" t="s">
        <v>16</v>
      </c>
      <c r="AZ461" t="str">
        <f t="shared" si="53"/>
        <v>MaleGender</v>
      </c>
      <c r="CJ461" t="s">
        <v>1096</v>
      </c>
      <c r="CN461">
        <v>88065566431</v>
      </c>
      <c r="EP461">
        <v>458</v>
      </c>
      <c r="EQ461" t="s">
        <v>475</v>
      </c>
      <c r="ER461" t="s">
        <v>16</v>
      </c>
      <c r="ES461" t="s">
        <v>1145</v>
      </c>
      <c r="ET461">
        <v>68</v>
      </c>
      <c r="EU461">
        <v>1224</v>
      </c>
      <c r="EV461">
        <v>204</v>
      </c>
      <c r="EW461" s="16">
        <v>44095</v>
      </c>
      <c r="EX461" s="16">
        <v>44095</v>
      </c>
      <c r="EY461">
        <f t="shared" si="52"/>
        <v>1</v>
      </c>
    </row>
    <row r="462" spans="24:155" x14ac:dyDescent="0.3">
      <c r="X462" s="11" t="s">
        <v>114</v>
      </c>
      <c r="Y462">
        <v>10</v>
      </c>
      <c r="Z462">
        <v>200</v>
      </c>
      <c r="AA462">
        <v>1</v>
      </c>
      <c r="AB462">
        <v>160</v>
      </c>
      <c r="AC462" s="16">
        <v>44054</v>
      </c>
      <c r="AD462" s="16">
        <v>44054</v>
      </c>
      <c r="AE462" t="str">
        <f t="shared" si="50"/>
        <v>Average Buyer</v>
      </c>
      <c r="AF462" t="str">
        <f t="shared" si="51"/>
        <v>One-Time Buyer</v>
      </c>
      <c r="AG462" t="str">
        <f t="shared" si="48"/>
        <v>Male</v>
      </c>
      <c r="AH462" t="str">
        <f t="shared" si="49"/>
        <v xml:space="preserve">Hornell </v>
      </c>
      <c r="AW462" t="s">
        <v>115</v>
      </c>
      <c r="AX462" t="s">
        <v>1145</v>
      </c>
      <c r="AY462" t="s">
        <v>12</v>
      </c>
      <c r="AZ462" t="str">
        <f t="shared" si="53"/>
        <v>MaleGender</v>
      </c>
      <c r="CJ462" t="s">
        <v>817</v>
      </c>
      <c r="CN462">
        <v>88065566432</v>
      </c>
      <c r="EP462">
        <v>459</v>
      </c>
      <c r="EQ462" t="s">
        <v>115</v>
      </c>
      <c r="ER462" t="s">
        <v>12</v>
      </c>
      <c r="ES462" t="s">
        <v>1145</v>
      </c>
      <c r="ET462">
        <v>11</v>
      </c>
      <c r="EU462">
        <v>770</v>
      </c>
      <c r="EV462">
        <v>33</v>
      </c>
      <c r="EW462" s="16">
        <v>44055</v>
      </c>
      <c r="EX462" s="16">
        <v>44055</v>
      </c>
      <c r="EY462">
        <f t="shared" si="52"/>
        <v>1</v>
      </c>
    </row>
    <row r="463" spans="24:155" x14ac:dyDescent="0.3">
      <c r="X463" s="11" t="s">
        <v>1064</v>
      </c>
      <c r="Y463">
        <v>12</v>
      </c>
      <c r="Z463">
        <v>200</v>
      </c>
      <c r="AA463">
        <v>2</v>
      </c>
      <c r="AB463">
        <v>160</v>
      </c>
      <c r="AC463" s="16">
        <v>44061</v>
      </c>
      <c r="AD463" s="16">
        <v>44067</v>
      </c>
      <c r="AE463" t="str">
        <f t="shared" si="50"/>
        <v>Average Buyer</v>
      </c>
      <c r="AF463" t="str">
        <f t="shared" si="51"/>
        <v>Old Customer</v>
      </c>
      <c r="AG463" t="str">
        <f t="shared" si="48"/>
        <v>Male</v>
      </c>
      <c r="AH463" t="str">
        <f t="shared" si="49"/>
        <v>Hudson</v>
      </c>
      <c r="AW463" t="s">
        <v>483</v>
      </c>
      <c r="AX463" t="s">
        <v>1145</v>
      </c>
      <c r="AY463" t="s">
        <v>2</v>
      </c>
      <c r="AZ463" t="str">
        <f t="shared" si="53"/>
        <v>MaleGender</v>
      </c>
      <c r="CJ463" t="s">
        <v>448</v>
      </c>
      <c r="CN463">
        <v>88065566433</v>
      </c>
      <c r="EP463">
        <v>460</v>
      </c>
      <c r="EQ463" t="s">
        <v>483</v>
      </c>
      <c r="ER463" t="s">
        <v>2</v>
      </c>
      <c r="ES463" t="s">
        <v>1145</v>
      </c>
      <c r="ET463">
        <v>77</v>
      </c>
      <c r="EU463">
        <v>1001</v>
      </c>
      <c r="EV463">
        <v>231</v>
      </c>
      <c r="EW463" s="16">
        <v>44103</v>
      </c>
      <c r="EX463" s="16">
        <v>44103</v>
      </c>
      <c r="EY463">
        <f t="shared" si="52"/>
        <v>1</v>
      </c>
    </row>
    <row r="464" spans="24:155" x14ac:dyDescent="0.3">
      <c r="X464" s="11" t="s">
        <v>371</v>
      </c>
      <c r="Y464">
        <v>10</v>
      </c>
      <c r="Z464">
        <v>200</v>
      </c>
      <c r="AA464">
        <v>1</v>
      </c>
      <c r="AB464">
        <v>160</v>
      </c>
      <c r="AC464" s="16">
        <v>44094</v>
      </c>
      <c r="AD464" s="16">
        <v>44094</v>
      </c>
      <c r="AE464" t="str">
        <f t="shared" si="50"/>
        <v>Average Buyer</v>
      </c>
      <c r="AF464" t="str">
        <f t="shared" si="51"/>
        <v>One-Time Buyer</v>
      </c>
      <c r="AG464" t="str">
        <f t="shared" si="48"/>
        <v>Female</v>
      </c>
      <c r="AH464" t="str">
        <f t="shared" si="49"/>
        <v>Lockport</v>
      </c>
      <c r="AW464" t="s">
        <v>774</v>
      </c>
      <c r="AX464" t="s">
        <v>1146</v>
      </c>
      <c r="AY464" t="s">
        <v>61</v>
      </c>
      <c r="AZ464" t="str">
        <f t="shared" si="53"/>
        <v>FemaleGender</v>
      </c>
      <c r="CJ464" t="s">
        <v>1029</v>
      </c>
      <c r="CN464">
        <v>88065566434</v>
      </c>
      <c r="EP464">
        <v>461</v>
      </c>
      <c r="EQ464" t="s">
        <v>774</v>
      </c>
      <c r="ER464" t="s">
        <v>61</v>
      </c>
      <c r="ES464" t="s">
        <v>1146</v>
      </c>
      <c r="ET464">
        <v>6</v>
      </c>
      <c r="EU464">
        <v>60</v>
      </c>
      <c r="EV464">
        <v>18</v>
      </c>
      <c r="EW464" s="16">
        <v>44068</v>
      </c>
      <c r="EX464" s="16">
        <v>44068</v>
      </c>
      <c r="EY464">
        <f t="shared" si="52"/>
        <v>1</v>
      </c>
    </row>
    <row r="465" spans="24:155" x14ac:dyDescent="0.3">
      <c r="X465" s="11" t="s">
        <v>452</v>
      </c>
      <c r="Y465">
        <v>10</v>
      </c>
      <c r="Z465">
        <v>200</v>
      </c>
      <c r="AA465">
        <v>1</v>
      </c>
      <c r="AB465">
        <v>160</v>
      </c>
      <c r="AC465" s="16">
        <v>44083</v>
      </c>
      <c r="AD465" s="16">
        <v>44083</v>
      </c>
      <c r="AE465" t="str">
        <f t="shared" si="50"/>
        <v>Average Buyer</v>
      </c>
      <c r="AF465" t="str">
        <f t="shared" si="51"/>
        <v>One-Time Buyer</v>
      </c>
      <c r="AG465" t="str">
        <f t="shared" si="48"/>
        <v>Female</v>
      </c>
      <c r="AH465" t="str">
        <f t="shared" si="49"/>
        <v>Johnstown</v>
      </c>
      <c r="AW465" t="s">
        <v>1049</v>
      </c>
      <c r="AX465" t="s">
        <v>1145</v>
      </c>
      <c r="AY465" t="s">
        <v>18</v>
      </c>
      <c r="AZ465" t="str">
        <f t="shared" si="53"/>
        <v>MaleGender</v>
      </c>
      <c r="CJ465" t="s">
        <v>155</v>
      </c>
      <c r="CN465">
        <v>88065566497</v>
      </c>
      <c r="EP465">
        <v>462</v>
      </c>
      <c r="EQ465" t="s">
        <v>1049</v>
      </c>
      <c r="ER465" t="s">
        <v>18</v>
      </c>
      <c r="ES465" t="s">
        <v>1145</v>
      </c>
      <c r="ET465">
        <v>4</v>
      </c>
      <c r="EU465">
        <v>20</v>
      </c>
      <c r="EV465">
        <v>12</v>
      </c>
      <c r="EW465" s="16">
        <v>44052</v>
      </c>
      <c r="EX465" s="16">
        <v>44052</v>
      </c>
      <c r="EY465">
        <f t="shared" si="52"/>
        <v>1</v>
      </c>
    </row>
    <row r="466" spans="24:155" x14ac:dyDescent="0.3">
      <c r="X466" s="11" t="s">
        <v>317</v>
      </c>
      <c r="Y466">
        <v>10</v>
      </c>
      <c r="Z466">
        <v>200</v>
      </c>
      <c r="AA466">
        <v>1</v>
      </c>
      <c r="AB466">
        <v>160</v>
      </c>
      <c r="AC466" s="16">
        <v>44051</v>
      </c>
      <c r="AD466" s="16">
        <v>44051</v>
      </c>
      <c r="AE466" t="str">
        <f t="shared" si="50"/>
        <v>Average Buyer</v>
      </c>
      <c r="AF466" t="str">
        <f t="shared" si="51"/>
        <v>One-Time Buyer</v>
      </c>
      <c r="AG466" t="str">
        <f t="shared" si="48"/>
        <v>Male</v>
      </c>
      <c r="AH466" t="str">
        <f t="shared" si="49"/>
        <v>Beacon</v>
      </c>
      <c r="AW466" t="s">
        <v>113</v>
      </c>
      <c r="AX466" t="s">
        <v>1145</v>
      </c>
      <c r="AY466" t="s">
        <v>10</v>
      </c>
      <c r="AZ466" t="str">
        <f t="shared" si="53"/>
        <v>MaleGender</v>
      </c>
      <c r="CJ466" t="s">
        <v>795</v>
      </c>
      <c r="CN466">
        <v>88065566498</v>
      </c>
      <c r="EP466">
        <v>463</v>
      </c>
      <c r="EQ466" t="s">
        <v>113</v>
      </c>
      <c r="ER466" t="s">
        <v>10</v>
      </c>
      <c r="ES466" t="s">
        <v>1145</v>
      </c>
      <c r="ET466">
        <v>6</v>
      </c>
      <c r="EU466">
        <v>60</v>
      </c>
      <c r="EV466">
        <v>18</v>
      </c>
      <c r="EW466" s="16">
        <v>44053</v>
      </c>
      <c r="EX466" s="16">
        <v>44053</v>
      </c>
      <c r="EY466">
        <f t="shared" si="52"/>
        <v>1</v>
      </c>
    </row>
    <row r="467" spans="24:155" x14ac:dyDescent="0.3">
      <c r="X467" s="11" t="s">
        <v>398</v>
      </c>
      <c r="Y467">
        <v>10</v>
      </c>
      <c r="Z467">
        <v>200</v>
      </c>
      <c r="AA467">
        <v>1</v>
      </c>
      <c r="AB467">
        <v>160</v>
      </c>
      <c r="AC467" s="16">
        <v>44061</v>
      </c>
      <c r="AD467" s="16">
        <v>44061</v>
      </c>
      <c r="AE467" t="str">
        <f t="shared" si="50"/>
        <v>Average Buyer</v>
      </c>
      <c r="AF467" t="str">
        <f t="shared" si="51"/>
        <v>One-Time Buyer</v>
      </c>
      <c r="AG467" t="str">
        <f t="shared" si="48"/>
        <v>Female</v>
      </c>
      <c r="AH467" t="str">
        <f t="shared" si="49"/>
        <v>Albany</v>
      </c>
      <c r="AW467" t="s">
        <v>191</v>
      </c>
      <c r="AX467" t="s">
        <v>1145</v>
      </c>
      <c r="AY467" t="s">
        <v>8</v>
      </c>
      <c r="AZ467" t="str">
        <f t="shared" si="53"/>
        <v>MaleGender</v>
      </c>
      <c r="CJ467" t="s">
        <v>482</v>
      </c>
      <c r="CN467">
        <v>88065566499</v>
      </c>
      <c r="EP467">
        <v>464</v>
      </c>
      <c r="EQ467" t="s">
        <v>191</v>
      </c>
      <c r="ER467" t="s">
        <v>8</v>
      </c>
      <c r="ES467" t="s">
        <v>1145</v>
      </c>
      <c r="ET467">
        <v>68</v>
      </c>
      <c r="EU467">
        <v>1360</v>
      </c>
      <c r="EV467">
        <v>204</v>
      </c>
      <c r="EW467" s="16">
        <v>44062</v>
      </c>
      <c r="EX467" s="16">
        <v>44062</v>
      </c>
      <c r="EY467">
        <f t="shared" si="52"/>
        <v>1</v>
      </c>
    </row>
    <row r="468" spans="24:155" x14ac:dyDescent="0.3">
      <c r="X468" s="11" t="s">
        <v>848</v>
      </c>
      <c r="Y468">
        <v>10</v>
      </c>
      <c r="Z468">
        <v>200</v>
      </c>
      <c r="AA468">
        <v>1</v>
      </c>
      <c r="AB468">
        <v>160</v>
      </c>
      <c r="AC468" s="16">
        <v>44092</v>
      </c>
      <c r="AD468" s="16">
        <v>44092</v>
      </c>
      <c r="AE468" t="str">
        <f t="shared" si="50"/>
        <v>Average Buyer</v>
      </c>
      <c r="AF468" t="str">
        <f t="shared" si="51"/>
        <v>One-Time Buyer</v>
      </c>
      <c r="AG468" t="str">
        <f t="shared" si="48"/>
        <v>Female</v>
      </c>
      <c r="AH468" t="str">
        <f t="shared" si="49"/>
        <v>Fulton</v>
      </c>
      <c r="AW468" t="s">
        <v>1078</v>
      </c>
      <c r="AX468" t="s">
        <v>1145</v>
      </c>
      <c r="AY468" t="s">
        <v>14</v>
      </c>
      <c r="AZ468" t="str">
        <f t="shared" si="53"/>
        <v>MaleGender</v>
      </c>
      <c r="CJ468" t="s">
        <v>1144</v>
      </c>
      <c r="CN468">
        <v>88065566500</v>
      </c>
      <c r="EP468">
        <v>465</v>
      </c>
      <c r="EQ468" t="s">
        <v>1078</v>
      </c>
      <c r="ER468" t="s">
        <v>14</v>
      </c>
      <c r="ES468" t="s">
        <v>1145</v>
      </c>
      <c r="ET468">
        <v>27</v>
      </c>
      <c r="EU468">
        <v>476</v>
      </c>
      <c r="EV468">
        <v>81</v>
      </c>
      <c r="EW468" s="16">
        <v>44052</v>
      </c>
      <c r="EX468" s="16">
        <v>44094</v>
      </c>
      <c r="EY468">
        <f t="shared" si="52"/>
        <v>5</v>
      </c>
    </row>
    <row r="469" spans="24:155" x14ac:dyDescent="0.3">
      <c r="X469" s="11" t="s">
        <v>574</v>
      </c>
      <c r="Y469">
        <v>10</v>
      </c>
      <c r="Z469">
        <v>200</v>
      </c>
      <c r="AA469">
        <v>1</v>
      </c>
      <c r="AB469">
        <v>160</v>
      </c>
      <c r="AC469" s="16">
        <v>44102</v>
      </c>
      <c r="AD469" s="16">
        <v>44102</v>
      </c>
      <c r="AE469" t="str">
        <f t="shared" si="50"/>
        <v>Average Buyer</v>
      </c>
      <c r="AF469" t="str">
        <f t="shared" si="51"/>
        <v>One-Time Buyer</v>
      </c>
      <c r="AG469" t="str">
        <f t="shared" si="48"/>
        <v>Female</v>
      </c>
      <c r="AH469" t="str">
        <f t="shared" si="49"/>
        <v>Glen Cove</v>
      </c>
      <c r="AW469" t="s">
        <v>746</v>
      </c>
      <c r="AX469" t="s">
        <v>1146</v>
      </c>
      <c r="AY469" t="s">
        <v>88</v>
      </c>
      <c r="AZ469" t="str">
        <f t="shared" si="53"/>
        <v>FemaleGender</v>
      </c>
      <c r="CJ469" t="s">
        <v>1165</v>
      </c>
      <c r="CN469">
        <v>88065566501</v>
      </c>
      <c r="EP469">
        <v>466</v>
      </c>
      <c r="EQ469" t="s">
        <v>746</v>
      </c>
      <c r="ER469" t="s">
        <v>88</v>
      </c>
      <c r="ES469" t="s">
        <v>1146</v>
      </c>
      <c r="ET469">
        <v>7</v>
      </c>
      <c r="EU469">
        <v>84</v>
      </c>
      <c r="EV469">
        <v>21</v>
      </c>
      <c r="EW469" s="16">
        <v>44102</v>
      </c>
      <c r="EX469" s="16">
        <v>44102</v>
      </c>
      <c r="EY469">
        <f t="shared" si="52"/>
        <v>1</v>
      </c>
    </row>
    <row r="470" spans="24:155" x14ac:dyDescent="0.3">
      <c r="X470" s="11" t="s">
        <v>685</v>
      </c>
      <c r="Y470">
        <v>10</v>
      </c>
      <c r="Z470">
        <v>200</v>
      </c>
      <c r="AA470">
        <v>1</v>
      </c>
      <c r="AB470">
        <v>160</v>
      </c>
      <c r="AC470" s="16">
        <v>44072</v>
      </c>
      <c r="AD470" s="16">
        <v>44072</v>
      </c>
      <c r="AE470" t="str">
        <f t="shared" si="50"/>
        <v>Average Buyer</v>
      </c>
      <c r="AF470" t="str">
        <f t="shared" si="51"/>
        <v>One-Time Buyer</v>
      </c>
      <c r="AG470" t="str">
        <f t="shared" si="48"/>
        <v>Male</v>
      </c>
      <c r="AH470" t="str">
        <f t="shared" si="49"/>
        <v>Johnstown</v>
      </c>
      <c r="AW470" t="s">
        <v>391</v>
      </c>
      <c r="AX470" t="s">
        <v>1146</v>
      </c>
      <c r="AY470" t="s">
        <v>16</v>
      </c>
      <c r="AZ470" t="str">
        <f t="shared" si="53"/>
        <v>FemaleGender</v>
      </c>
      <c r="CN470">
        <v>88065566502</v>
      </c>
      <c r="EP470">
        <v>467</v>
      </c>
      <c r="EQ470" t="s">
        <v>391</v>
      </c>
      <c r="ER470" t="s">
        <v>16</v>
      </c>
      <c r="ES470" t="s">
        <v>1146</v>
      </c>
      <c r="ET470">
        <v>60</v>
      </c>
      <c r="EU470">
        <v>840</v>
      </c>
      <c r="EV470">
        <v>180</v>
      </c>
      <c r="EW470" s="16">
        <v>44053</v>
      </c>
      <c r="EX470" s="16">
        <v>44053</v>
      </c>
      <c r="EY470">
        <f t="shared" si="52"/>
        <v>1</v>
      </c>
    </row>
    <row r="471" spans="24:155" x14ac:dyDescent="0.3">
      <c r="X471" s="11" t="s">
        <v>552</v>
      </c>
      <c r="Y471">
        <v>11</v>
      </c>
      <c r="Z471">
        <v>198</v>
      </c>
      <c r="AA471">
        <v>1</v>
      </c>
      <c r="AB471">
        <v>161</v>
      </c>
      <c r="AC471" s="16">
        <v>44083</v>
      </c>
      <c r="AD471" s="16">
        <v>44083</v>
      </c>
      <c r="AE471" t="str">
        <f t="shared" si="50"/>
        <v>Average Buyer</v>
      </c>
      <c r="AF471" t="str">
        <f t="shared" si="51"/>
        <v>One-Time Buyer</v>
      </c>
      <c r="AG471" t="str">
        <f t="shared" si="48"/>
        <v>Male</v>
      </c>
      <c r="AH471" t="str">
        <f t="shared" si="49"/>
        <v>Kingston</v>
      </c>
      <c r="AW471" t="s">
        <v>659</v>
      </c>
      <c r="AX471" t="s">
        <v>1146</v>
      </c>
      <c r="AY471" t="s">
        <v>82</v>
      </c>
      <c r="AZ471" t="str">
        <f t="shared" si="53"/>
        <v>FemaleGender</v>
      </c>
      <c r="CN471">
        <v>88065566503</v>
      </c>
      <c r="EP471">
        <v>468</v>
      </c>
      <c r="EQ471" t="s">
        <v>659</v>
      </c>
      <c r="ER471" t="s">
        <v>82</v>
      </c>
      <c r="ES471" t="s">
        <v>1146</v>
      </c>
      <c r="ET471">
        <v>7</v>
      </c>
      <c r="EU471">
        <v>91</v>
      </c>
      <c r="EV471">
        <v>21</v>
      </c>
      <c r="EW471" s="16">
        <v>44092</v>
      </c>
      <c r="EX471" s="16">
        <v>44092</v>
      </c>
      <c r="EY471">
        <f t="shared" si="52"/>
        <v>1</v>
      </c>
    </row>
    <row r="472" spans="24:155" x14ac:dyDescent="0.3">
      <c r="X472" s="11" t="s">
        <v>566</v>
      </c>
      <c r="Y472">
        <v>11</v>
      </c>
      <c r="Z472">
        <v>198</v>
      </c>
      <c r="AA472">
        <v>1</v>
      </c>
      <c r="AB472">
        <v>161</v>
      </c>
      <c r="AC472" s="16">
        <v>44094</v>
      </c>
      <c r="AD472" s="16">
        <v>44094</v>
      </c>
      <c r="AE472" t="str">
        <f t="shared" si="50"/>
        <v>Average Buyer</v>
      </c>
      <c r="AF472" t="str">
        <f t="shared" si="51"/>
        <v>One-Time Buyer</v>
      </c>
      <c r="AG472" t="str">
        <f t="shared" si="48"/>
        <v>Female</v>
      </c>
      <c r="AH472" t="str">
        <f t="shared" si="49"/>
        <v>Albany</v>
      </c>
      <c r="AW472" t="s">
        <v>623</v>
      </c>
      <c r="AX472" t="s">
        <v>1146</v>
      </c>
      <c r="AY472" t="s">
        <v>96</v>
      </c>
      <c r="AZ472" t="str">
        <f t="shared" si="53"/>
        <v>FemaleGender</v>
      </c>
      <c r="CN472">
        <v>88065566504</v>
      </c>
      <c r="EP472">
        <v>469</v>
      </c>
      <c r="EQ472" t="s">
        <v>623</v>
      </c>
      <c r="ER472" t="s">
        <v>96</v>
      </c>
      <c r="ES472" t="s">
        <v>1146</v>
      </c>
      <c r="ET472">
        <v>10</v>
      </c>
      <c r="EU472">
        <v>90</v>
      </c>
      <c r="EV472">
        <v>30</v>
      </c>
      <c r="EW472" s="16">
        <v>44056</v>
      </c>
      <c r="EX472" s="16">
        <v>44056</v>
      </c>
      <c r="EY472">
        <f t="shared" si="52"/>
        <v>1</v>
      </c>
    </row>
    <row r="473" spans="24:155" x14ac:dyDescent="0.3">
      <c r="X473" s="11" t="s">
        <v>1101</v>
      </c>
      <c r="Y473">
        <v>11</v>
      </c>
      <c r="Z473">
        <v>198</v>
      </c>
      <c r="AA473">
        <v>1</v>
      </c>
      <c r="AB473">
        <v>161</v>
      </c>
      <c r="AC473" s="16">
        <v>44097</v>
      </c>
      <c r="AD473" s="16">
        <v>44097</v>
      </c>
      <c r="AE473" t="str">
        <f t="shared" si="50"/>
        <v>Average Buyer</v>
      </c>
      <c r="AF473" t="str">
        <f t="shared" si="51"/>
        <v>One-Time Buyer</v>
      </c>
      <c r="AG473" t="str">
        <f t="shared" si="48"/>
        <v>Male</v>
      </c>
      <c r="AH473" t="str">
        <f t="shared" si="49"/>
        <v>Sherrill</v>
      </c>
      <c r="AW473" t="s">
        <v>1020</v>
      </c>
      <c r="AX473" t="s">
        <v>1145</v>
      </c>
      <c r="AY473" t="s">
        <v>1</v>
      </c>
      <c r="AZ473" t="str">
        <f t="shared" si="53"/>
        <v>MaleGender</v>
      </c>
      <c r="CN473">
        <v>88065566505</v>
      </c>
      <c r="EP473">
        <v>470</v>
      </c>
      <c r="EQ473" t="s">
        <v>1020</v>
      </c>
      <c r="ER473" t="s">
        <v>1</v>
      </c>
      <c r="ES473" t="s">
        <v>1145</v>
      </c>
      <c r="ET473">
        <v>1</v>
      </c>
      <c r="EU473">
        <v>18</v>
      </c>
      <c r="EV473">
        <v>3</v>
      </c>
      <c r="EW473" s="16">
        <v>44086</v>
      </c>
      <c r="EX473" s="16">
        <v>44086</v>
      </c>
      <c r="EY473">
        <f t="shared" si="52"/>
        <v>1</v>
      </c>
    </row>
    <row r="474" spans="24:155" x14ac:dyDescent="0.3">
      <c r="X474" s="11" t="s">
        <v>1046</v>
      </c>
      <c r="Y474">
        <v>11</v>
      </c>
      <c r="Z474">
        <v>198</v>
      </c>
      <c r="AA474">
        <v>1</v>
      </c>
      <c r="AB474">
        <v>161</v>
      </c>
      <c r="AC474" s="16">
        <v>44046</v>
      </c>
      <c r="AD474" s="16">
        <v>44046</v>
      </c>
      <c r="AE474" t="str">
        <f t="shared" si="50"/>
        <v>Average Buyer</v>
      </c>
      <c r="AF474" t="str">
        <f t="shared" si="51"/>
        <v>One-Time Buyer</v>
      </c>
      <c r="AG474" t="str">
        <f t="shared" si="48"/>
        <v>Female</v>
      </c>
      <c r="AH474" t="str">
        <f t="shared" si="49"/>
        <v>Troy</v>
      </c>
      <c r="AW474" t="s">
        <v>220</v>
      </c>
      <c r="AX474" t="s">
        <v>1145</v>
      </c>
      <c r="AY474" t="s">
        <v>61</v>
      </c>
      <c r="AZ474" t="str">
        <f t="shared" si="53"/>
        <v>MaleGender</v>
      </c>
      <c r="CN474">
        <v>88065566506</v>
      </c>
      <c r="EP474">
        <v>471</v>
      </c>
      <c r="EQ474" t="s">
        <v>220</v>
      </c>
      <c r="ER474" t="s">
        <v>61</v>
      </c>
      <c r="ES474" t="s">
        <v>1145</v>
      </c>
      <c r="ET474">
        <v>47</v>
      </c>
      <c r="EU474">
        <v>470</v>
      </c>
      <c r="EV474">
        <v>141</v>
      </c>
      <c r="EW474" s="16">
        <v>44057</v>
      </c>
      <c r="EX474" s="16">
        <v>44057</v>
      </c>
      <c r="EY474">
        <f t="shared" si="52"/>
        <v>1</v>
      </c>
    </row>
    <row r="475" spans="24:155" x14ac:dyDescent="0.3">
      <c r="X475" s="11" t="s">
        <v>624</v>
      </c>
      <c r="Y475">
        <v>11</v>
      </c>
      <c r="Z475">
        <v>198</v>
      </c>
      <c r="AA475">
        <v>1</v>
      </c>
      <c r="AB475">
        <v>161</v>
      </c>
      <c r="AC475" s="16">
        <v>44057</v>
      </c>
      <c r="AD475" s="16">
        <v>44057</v>
      </c>
      <c r="AE475" t="str">
        <f t="shared" si="50"/>
        <v>Average Buyer</v>
      </c>
      <c r="AF475" t="str">
        <f t="shared" si="51"/>
        <v>One-Time Buyer</v>
      </c>
      <c r="AG475" t="str">
        <f t="shared" si="48"/>
        <v>Male</v>
      </c>
      <c r="AH475" t="str">
        <f t="shared" si="49"/>
        <v>New York</v>
      </c>
      <c r="AW475" t="s">
        <v>441</v>
      </c>
      <c r="AX475" t="s">
        <v>1145</v>
      </c>
      <c r="AY475" t="s">
        <v>3</v>
      </c>
      <c r="AZ475" t="str">
        <f t="shared" si="53"/>
        <v>MaleGender</v>
      </c>
      <c r="CN475">
        <v>88065566507</v>
      </c>
      <c r="EP475">
        <v>472</v>
      </c>
      <c r="EQ475" t="s">
        <v>441</v>
      </c>
      <c r="ER475" t="s">
        <v>3</v>
      </c>
      <c r="ES475" t="s">
        <v>1145</v>
      </c>
      <c r="ET475">
        <v>47</v>
      </c>
      <c r="EU475">
        <v>1081</v>
      </c>
      <c r="EV475">
        <v>141</v>
      </c>
      <c r="EW475" s="16">
        <v>44072</v>
      </c>
      <c r="EX475" s="16">
        <v>44072</v>
      </c>
      <c r="EY475">
        <f t="shared" si="52"/>
        <v>1</v>
      </c>
    </row>
    <row r="476" spans="24:155" x14ac:dyDescent="0.3">
      <c r="X476" s="11" t="s">
        <v>732</v>
      </c>
      <c r="Y476">
        <v>11</v>
      </c>
      <c r="Z476">
        <v>198</v>
      </c>
      <c r="AA476">
        <v>1</v>
      </c>
      <c r="AB476">
        <v>161</v>
      </c>
      <c r="AC476" s="16">
        <v>44088</v>
      </c>
      <c r="AD476" s="16">
        <v>44088</v>
      </c>
      <c r="AE476" t="str">
        <f t="shared" si="50"/>
        <v>Average Buyer</v>
      </c>
      <c r="AF476" t="str">
        <f t="shared" si="51"/>
        <v>One-Time Buyer</v>
      </c>
      <c r="AG476" t="str">
        <f t="shared" si="48"/>
        <v>Male</v>
      </c>
      <c r="AH476" t="str">
        <f t="shared" si="49"/>
        <v>Middletown</v>
      </c>
      <c r="AW476" t="s">
        <v>345</v>
      </c>
      <c r="AX476" t="s">
        <v>1146</v>
      </c>
      <c r="AY476" t="s">
        <v>84</v>
      </c>
      <c r="AZ476" t="str">
        <f t="shared" si="53"/>
        <v>FemaleGender</v>
      </c>
      <c r="CN476">
        <v>88065566508</v>
      </c>
      <c r="EP476">
        <v>473</v>
      </c>
      <c r="EQ476" t="s">
        <v>345</v>
      </c>
      <c r="ER476" t="s">
        <v>84</v>
      </c>
      <c r="ES476" t="s">
        <v>1146</v>
      </c>
      <c r="ET476">
        <v>3</v>
      </c>
      <c r="EU476">
        <v>30</v>
      </c>
      <c r="EV476">
        <v>9</v>
      </c>
      <c r="EW476" s="16">
        <v>44071</v>
      </c>
      <c r="EX476" s="16">
        <v>44071</v>
      </c>
      <c r="EY476">
        <f t="shared" si="52"/>
        <v>3</v>
      </c>
    </row>
    <row r="477" spans="24:155" x14ac:dyDescent="0.3">
      <c r="X477" s="11" t="s">
        <v>830</v>
      </c>
      <c r="Y477">
        <v>11</v>
      </c>
      <c r="Z477">
        <v>198</v>
      </c>
      <c r="AA477">
        <v>1</v>
      </c>
      <c r="AB477">
        <v>161</v>
      </c>
      <c r="AC477" s="16">
        <v>44093</v>
      </c>
      <c r="AD477" s="16">
        <v>44093</v>
      </c>
      <c r="AE477" t="str">
        <f t="shared" si="50"/>
        <v>Average Buyer</v>
      </c>
      <c r="AF477" t="str">
        <f t="shared" si="51"/>
        <v>One-Time Buyer</v>
      </c>
      <c r="AG477" t="str">
        <f t="shared" si="48"/>
        <v>Male</v>
      </c>
      <c r="AH477" t="str">
        <f t="shared" si="49"/>
        <v>Babylon</v>
      </c>
      <c r="AY477" t="s">
        <v>88</v>
      </c>
      <c r="AZ477" t="str">
        <f t="shared" si="53"/>
        <v>MaleGender</v>
      </c>
      <c r="CN477">
        <v>88065566509</v>
      </c>
      <c r="EP477">
        <v>474</v>
      </c>
      <c r="ER477" t="s">
        <v>88</v>
      </c>
      <c r="ES477" t="s">
        <v>1146</v>
      </c>
      <c r="ET477">
        <v>14</v>
      </c>
      <c r="EU477">
        <v>182</v>
      </c>
      <c r="EV477">
        <v>42</v>
      </c>
      <c r="EW477" s="16">
        <v>44079</v>
      </c>
      <c r="EX477" s="16">
        <v>44079</v>
      </c>
      <c r="EY477">
        <f t="shared" si="52"/>
        <v>0</v>
      </c>
    </row>
    <row r="478" spans="24:155" x14ac:dyDescent="0.3">
      <c r="X478" s="11" t="s">
        <v>232</v>
      </c>
      <c r="Y478">
        <v>11</v>
      </c>
      <c r="Z478">
        <v>198</v>
      </c>
      <c r="AA478">
        <v>1</v>
      </c>
      <c r="AB478">
        <v>161</v>
      </c>
      <c r="AC478" s="16">
        <v>44072</v>
      </c>
      <c r="AD478" s="16">
        <v>44072</v>
      </c>
      <c r="AE478" t="str">
        <f t="shared" si="50"/>
        <v>Average Buyer</v>
      </c>
      <c r="AF478" t="str">
        <f t="shared" si="51"/>
        <v>One-Time Buyer</v>
      </c>
      <c r="AG478" t="str">
        <f t="shared" si="48"/>
        <v>Male</v>
      </c>
      <c r="AH478" t="str">
        <f t="shared" si="49"/>
        <v>Betavia</v>
      </c>
      <c r="AW478" t="s">
        <v>608</v>
      </c>
      <c r="AX478" t="s">
        <v>1145</v>
      </c>
      <c r="AY478" t="s">
        <v>16</v>
      </c>
      <c r="AZ478" t="str">
        <f t="shared" si="53"/>
        <v>MaleGender</v>
      </c>
      <c r="CN478">
        <v>88065566510</v>
      </c>
      <c r="EP478">
        <v>475</v>
      </c>
      <c r="EQ478" t="s">
        <v>608</v>
      </c>
      <c r="ER478" t="s">
        <v>16</v>
      </c>
      <c r="ES478" t="s">
        <v>1145</v>
      </c>
      <c r="ET478">
        <v>89</v>
      </c>
      <c r="EU478">
        <v>1335</v>
      </c>
      <c r="EV478">
        <v>267</v>
      </c>
      <c r="EW478" s="16">
        <v>44072</v>
      </c>
      <c r="EX478" s="16">
        <v>44072</v>
      </c>
      <c r="EY478">
        <f t="shared" si="52"/>
        <v>1</v>
      </c>
    </row>
    <row r="479" spans="24:155" x14ac:dyDescent="0.3">
      <c r="X479" s="11" t="s">
        <v>650</v>
      </c>
      <c r="Y479">
        <v>11</v>
      </c>
      <c r="Z479">
        <v>198</v>
      </c>
      <c r="AA479">
        <v>1</v>
      </c>
      <c r="AB479">
        <v>161</v>
      </c>
      <c r="AC479" s="16">
        <v>44083</v>
      </c>
      <c r="AD479" s="16">
        <v>44083</v>
      </c>
      <c r="AE479" t="str">
        <f t="shared" si="50"/>
        <v>Average Buyer</v>
      </c>
      <c r="AF479" t="str">
        <f t="shared" si="51"/>
        <v>One-Time Buyer</v>
      </c>
      <c r="AG479" t="str">
        <f t="shared" si="48"/>
        <v>Male</v>
      </c>
      <c r="AH479" t="str">
        <f t="shared" si="49"/>
        <v>New York</v>
      </c>
      <c r="AW479" t="s">
        <v>1039</v>
      </c>
      <c r="AX479" t="s">
        <v>1145</v>
      </c>
      <c r="AY479" t="s">
        <v>70</v>
      </c>
      <c r="AZ479" t="str">
        <f t="shared" si="53"/>
        <v>MaleGender</v>
      </c>
      <c r="CN479">
        <v>88065566511</v>
      </c>
      <c r="EP479">
        <v>476</v>
      </c>
      <c r="EQ479" t="s">
        <v>1039</v>
      </c>
      <c r="ER479" t="s">
        <v>70</v>
      </c>
      <c r="ES479" t="s">
        <v>1145</v>
      </c>
      <c r="ET479">
        <v>8</v>
      </c>
      <c r="EU479">
        <v>240</v>
      </c>
      <c r="EV479">
        <v>24</v>
      </c>
      <c r="EW479" s="16">
        <v>44097</v>
      </c>
      <c r="EX479" s="16">
        <v>44097</v>
      </c>
      <c r="EY479">
        <f t="shared" si="52"/>
        <v>1</v>
      </c>
    </row>
    <row r="480" spans="24:155" x14ac:dyDescent="0.3">
      <c r="X480" s="11" t="s">
        <v>241</v>
      </c>
      <c r="Y480">
        <v>11</v>
      </c>
      <c r="Z480">
        <v>198</v>
      </c>
      <c r="AA480">
        <v>1</v>
      </c>
      <c r="AB480">
        <v>161</v>
      </c>
      <c r="AC480" s="16">
        <v>44078</v>
      </c>
      <c r="AD480" s="16">
        <v>44078</v>
      </c>
      <c r="AE480" t="str">
        <f t="shared" si="50"/>
        <v>Average Buyer</v>
      </c>
      <c r="AF480" t="str">
        <f t="shared" si="51"/>
        <v>One-Time Buyer</v>
      </c>
      <c r="AG480" t="str">
        <f t="shared" si="48"/>
        <v>Female</v>
      </c>
      <c r="AH480" t="str">
        <f t="shared" si="49"/>
        <v>Hudson</v>
      </c>
      <c r="AW480" t="s">
        <v>533</v>
      </c>
      <c r="AX480" t="s">
        <v>1146</v>
      </c>
      <c r="AY480" t="s">
        <v>10</v>
      </c>
      <c r="AZ480" t="str">
        <f t="shared" si="53"/>
        <v>FemaleGender</v>
      </c>
      <c r="CN480">
        <v>88065566512</v>
      </c>
      <c r="EP480">
        <v>477</v>
      </c>
      <c r="EQ480" t="s">
        <v>533</v>
      </c>
      <c r="ER480" t="s">
        <v>10</v>
      </c>
      <c r="ES480" t="s">
        <v>1146</v>
      </c>
      <c r="ET480">
        <v>10</v>
      </c>
      <c r="EU480">
        <v>230</v>
      </c>
      <c r="EV480">
        <v>30</v>
      </c>
      <c r="EW480" s="16">
        <v>44061</v>
      </c>
      <c r="EX480" s="16">
        <v>44061</v>
      </c>
      <c r="EY480">
        <f t="shared" si="52"/>
        <v>1</v>
      </c>
    </row>
    <row r="481" spans="24:155" x14ac:dyDescent="0.3">
      <c r="X481" s="11" t="s">
        <v>165</v>
      </c>
      <c r="Y481">
        <v>15</v>
      </c>
      <c r="Z481">
        <v>195</v>
      </c>
      <c r="AA481">
        <v>1</v>
      </c>
      <c r="AB481">
        <v>162</v>
      </c>
      <c r="AC481" s="16">
        <v>44094</v>
      </c>
      <c r="AD481" s="16">
        <v>44094</v>
      </c>
      <c r="AE481" t="str">
        <f t="shared" si="50"/>
        <v>Average Buyer</v>
      </c>
      <c r="AF481" t="str">
        <f t="shared" si="51"/>
        <v>One-Time Buyer</v>
      </c>
      <c r="AG481" t="str">
        <f t="shared" si="48"/>
        <v>Female</v>
      </c>
      <c r="AH481" t="str">
        <f t="shared" si="49"/>
        <v>New York</v>
      </c>
      <c r="AW481" t="s">
        <v>751</v>
      </c>
      <c r="AX481" t="s">
        <v>1146</v>
      </c>
      <c r="AY481" t="s">
        <v>16</v>
      </c>
      <c r="AZ481" t="str">
        <f t="shared" si="53"/>
        <v>FemaleGender</v>
      </c>
      <c r="CN481">
        <v>88065566513</v>
      </c>
      <c r="EP481">
        <v>478</v>
      </c>
      <c r="EQ481" t="s">
        <v>751</v>
      </c>
      <c r="ER481" t="s">
        <v>16</v>
      </c>
      <c r="ES481" t="s">
        <v>1146</v>
      </c>
      <c r="ET481">
        <v>5</v>
      </c>
      <c r="EU481">
        <v>100</v>
      </c>
      <c r="EV481">
        <v>15</v>
      </c>
      <c r="EW481" s="16">
        <v>44045</v>
      </c>
      <c r="EX481" s="16">
        <v>44045</v>
      </c>
      <c r="EY481">
        <f t="shared" si="52"/>
        <v>1</v>
      </c>
    </row>
    <row r="482" spans="24:155" x14ac:dyDescent="0.3">
      <c r="X482" s="11" t="s">
        <v>368</v>
      </c>
      <c r="Y482">
        <v>15</v>
      </c>
      <c r="Z482">
        <v>195</v>
      </c>
      <c r="AA482">
        <v>1</v>
      </c>
      <c r="AB482">
        <v>162</v>
      </c>
      <c r="AC482" s="16">
        <v>44102</v>
      </c>
      <c r="AD482" s="16">
        <v>44102</v>
      </c>
      <c r="AE482" t="str">
        <f t="shared" si="50"/>
        <v>Average Buyer</v>
      </c>
      <c r="AF482" t="str">
        <f t="shared" si="51"/>
        <v>One-Time Buyer</v>
      </c>
      <c r="AG482" t="str">
        <f t="shared" si="48"/>
        <v>Female</v>
      </c>
      <c r="AH482" t="str">
        <f t="shared" si="49"/>
        <v>Johnstown</v>
      </c>
      <c r="AW482" t="s">
        <v>577</v>
      </c>
      <c r="AX482" t="s">
        <v>1145</v>
      </c>
      <c r="AY482" t="s">
        <v>12</v>
      </c>
      <c r="AZ482" t="str">
        <f t="shared" si="53"/>
        <v>MaleGender</v>
      </c>
      <c r="CN482">
        <v>88065566514</v>
      </c>
      <c r="EP482">
        <v>479</v>
      </c>
      <c r="EQ482" t="s">
        <v>577</v>
      </c>
      <c r="ER482" t="s">
        <v>12</v>
      </c>
      <c r="ES482" t="s">
        <v>1145</v>
      </c>
      <c r="ET482">
        <v>89</v>
      </c>
      <c r="EU482">
        <v>1335</v>
      </c>
      <c r="EV482">
        <v>267</v>
      </c>
      <c r="EW482" s="16">
        <v>44102</v>
      </c>
      <c r="EX482" s="16">
        <v>44102</v>
      </c>
      <c r="EY482">
        <f t="shared" si="52"/>
        <v>1</v>
      </c>
    </row>
    <row r="483" spans="24:155" x14ac:dyDescent="0.3">
      <c r="X483" s="11" t="s">
        <v>87</v>
      </c>
      <c r="Y483">
        <v>15</v>
      </c>
      <c r="Z483">
        <v>195</v>
      </c>
      <c r="AA483">
        <v>1</v>
      </c>
      <c r="AB483">
        <v>162</v>
      </c>
      <c r="AC483" s="16">
        <v>44064</v>
      </c>
      <c r="AD483" s="16">
        <v>44064</v>
      </c>
      <c r="AE483" t="str">
        <f t="shared" si="50"/>
        <v>Average Buyer</v>
      </c>
      <c r="AF483" t="str">
        <f t="shared" si="51"/>
        <v>One-Time Buyer</v>
      </c>
      <c r="AG483" t="str">
        <f t="shared" si="48"/>
        <v>Male</v>
      </c>
      <c r="AH483" t="str">
        <f t="shared" si="49"/>
        <v>Syracuse</v>
      </c>
      <c r="AW483" t="s">
        <v>454</v>
      </c>
      <c r="AX483" t="s">
        <v>1145</v>
      </c>
      <c r="AY483" t="s">
        <v>15</v>
      </c>
      <c r="AZ483" t="str">
        <f t="shared" si="53"/>
        <v>MaleGender</v>
      </c>
      <c r="CN483">
        <v>88065566515</v>
      </c>
      <c r="EP483">
        <v>480</v>
      </c>
      <c r="EQ483" t="s">
        <v>454</v>
      </c>
      <c r="ER483" t="s">
        <v>15</v>
      </c>
      <c r="ES483" t="s">
        <v>1145</v>
      </c>
      <c r="ET483">
        <v>60</v>
      </c>
      <c r="EU483">
        <v>960</v>
      </c>
      <c r="EV483">
        <v>180</v>
      </c>
      <c r="EW483" s="16">
        <v>44085</v>
      </c>
      <c r="EX483" s="16">
        <v>44085</v>
      </c>
      <c r="EY483">
        <f t="shared" si="52"/>
        <v>1</v>
      </c>
    </row>
    <row r="484" spans="24:155" x14ac:dyDescent="0.3">
      <c r="X484" s="11" t="s">
        <v>682</v>
      </c>
      <c r="Y484">
        <v>15</v>
      </c>
      <c r="Z484">
        <v>195</v>
      </c>
      <c r="AA484">
        <v>1</v>
      </c>
      <c r="AB484">
        <v>162</v>
      </c>
      <c r="AC484" s="16">
        <v>44072</v>
      </c>
      <c r="AD484" s="16">
        <v>44072</v>
      </c>
      <c r="AE484" t="str">
        <f t="shared" si="50"/>
        <v>Average Buyer</v>
      </c>
      <c r="AF484" t="str">
        <f t="shared" si="51"/>
        <v>One-Time Buyer</v>
      </c>
      <c r="AG484" t="str">
        <f t="shared" si="48"/>
        <v>Male</v>
      </c>
      <c r="AH484" t="str">
        <f t="shared" si="49"/>
        <v>Glens Falls</v>
      </c>
      <c r="AW484" t="s">
        <v>786</v>
      </c>
      <c r="AX484" t="s">
        <v>1145</v>
      </c>
      <c r="AY484" t="s">
        <v>15</v>
      </c>
      <c r="AZ484" t="str">
        <f t="shared" si="53"/>
        <v>MaleGender</v>
      </c>
      <c r="CN484">
        <v>88065566516</v>
      </c>
      <c r="EP484">
        <v>481</v>
      </c>
      <c r="EQ484" t="s">
        <v>786</v>
      </c>
      <c r="ER484" t="s">
        <v>15</v>
      </c>
      <c r="ES484" t="s">
        <v>1145</v>
      </c>
      <c r="ET484">
        <v>2</v>
      </c>
      <c r="EU484">
        <v>36</v>
      </c>
      <c r="EV484">
        <v>6</v>
      </c>
      <c r="EW484" s="16">
        <v>44083</v>
      </c>
      <c r="EX484" s="16">
        <v>44083</v>
      </c>
      <c r="EY484">
        <f t="shared" si="52"/>
        <v>1</v>
      </c>
    </row>
    <row r="485" spans="24:155" x14ac:dyDescent="0.3">
      <c r="X485" s="11" t="s">
        <v>273</v>
      </c>
      <c r="Y485">
        <v>15</v>
      </c>
      <c r="Z485">
        <v>195</v>
      </c>
      <c r="AA485">
        <v>1</v>
      </c>
      <c r="AB485">
        <v>162</v>
      </c>
      <c r="AC485" s="16">
        <v>44099</v>
      </c>
      <c r="AD485" s="16">
        <v>44099</v>
      </c>
      <c r="AE485" t="str">
        <f t="shared" si="50"/>
        <v>Average Buyer</v>
      </c>
      <c r="AF485" t="str">
        <f t="shared" si="51"/>
        <v>One-Time Buyer</v>
      </c>
      <c r="AG485" t="str">
        <f t="shared" si="48"/>
        <v>Male</v>
      </c>
      <c r="AH485" t="str">
        <f t="shared" si="49"/>
        <v>Betavia</v>
      </c>
      <c r="AW485" t="s">
        <v>654</v>
      </c>
      <c r="AX485" t="s">
        <v>1145</v>
      </c>
      <c r="AY485" t="s">
        <v>72</v>
      </c>
      <c r="AZ485" t="str">
        <f t="shared" si="53"/>
        <v>MaleGender</v>
      </c>
      <c r="CN485">
        <v>88065566517</v>
      </c>
      <c r="EP485">
        <v>482</v>
      </c>
      <c r="EQ485" t="s">
        <v>654</v>
      </c>
      <c r="ER485" t="s">
        <v>72</v>
      </c>
      <c r="ES485" t="s">
        <v>1145</v>
      </c>
      <c r="ET485">
        <v>1</v>
      </c>
      <c r="EU485">
        <v>10</v>
      </c>
      <c r="EV485">
        <v>3</v>
      </c>
      <c r="EW485" s="16">
        <v>44087</v>
      </c>
      <c r="EX485" s="16">
        <v>44087</v>
      </c>
      <c r="EY485">
        <f t="shared" si="52"/>
        <v>1</v>
      </c>
    </row>
    <row r="486" spans="24:155" x14ac:dyDescent="0.3">
      <c r="X486" s="11" t="s">
        <v>893</v>
      </c>
      <c r="Y486">
        <v>14</v>
      </c>
      <c r="Z486">
        <v>195</v>
      </c>
      <c r="AA486">
        <v>2</v>
      </c>
      <c r="AB486">
        <v>162</v>
      </c>
      <c r="AC486" s="16">
        <v>44099</v>
      </c>
      <c r="AD486" s="16">
        <v>44099</v>
      </c>
      <c r="AE486" t="str">
        <f t="shared" si="50"/>
        <v>Average Buyer</v>
      </c>
      <c r="AF486" t="str">
        <f t="shared" si="51"/>
        <v>One-Time Buyer</v>
      </c>
      <c r="AG486" t="str">
        <f t="shared" si="48"/>
        <v>Male</v>
      </c>
      <c r="AH486" t="str">
        <f t="shared" si="49"/>
        <v>Salamanca</v>
      </c>
      <c r="AW486" t="s">
        <v>271</v>
      </c>
      <c r="AX486" t="s">
        <v>1146</v>
      </c>
      <c r="AY486" t="s">
        <v>1</v>
      </c>
      <c r="AZ486" t="str">
        <f t="shared" si="53"/>
        <v>FemaleGender</v>
      </c>
      <c r="CN486">
        <v>88065566518</v>
      </c>
      <c r="EP486">
        <v>483</v>
      </c>
      <c r="EQ486" t="s">
        <v>271</v>
      </c>
      <c r="ER486" t="s">
        <v>1</v>
      </c>
      <c r="ES486" t="s">
        <v>1146</v>
      </c>
      <c r="ET486">
        <v>77</v>
      </c>
      <c r="EU486">
        <v>1078</v>
      </c>
      <c r="EV486">
        <v>231</v>
      </c>
      <c r="EW486" s="16">
        <v>44097</v>
      </c>
      <c r="EX486" s="16">
        <v>44097</v>
      </c>
      <c r="EY486">
        <f t="shared" si="52"/>
        <v>1</v>
      </c>
    </row>
    <row r="487" spans="24:155" x14ac:dyDescent="0.3">
      <c r="X487" s="11" t="s">
        <v>344</v>
      </c>
      <c r="Y487">
        <v>16</v>
      </c>
      <c r="Z487">
        <v>192</v>
      </c>
      <c r="AA487">
        <v>2</v>
      </c>
      <c r="AB487">
        <v>163</v>
      </c>
      <c r="AC487" s="16">
        <v>44078</v>
      </c>
      <c r="AD487" s="16">
        <v>44078</v>
      </c>
      <c r="AE487" t="str">
        <f t="shared" si="50"/>
        <v>Average Buyer</v>
      </c>
      <c r="AF487" t="str">
        <f t="shared" si="51"/>
        <v>One-Time Buyer</v>
      </c>
      <c r="AG487" t="str">
        <f t="shared" si="48"/>
        <v>Female</v>
      </c>
      <c r="AH487" t="str">
        <f t="shared" si="49"/>
        <v>Sherrill</v>
      </c>
      <c r="AW487" t="s">
        <v>157</v>
      </c>
      <c r="AX487" t="s">
        <v>1146</v>
      </c>
      <c r="AY487" t="s">
        <v>12</v>
      </c>
      <c r="AZ487" t="str">
        <f t="shared" si="53"/>
        <v>FemaleGender</v>
      </c>
      <c r="CN487">
        <v>88065566519</v>
      </c>
      <c r="EP487">
        <v>484</v>
      </c>
      <c r="EQ487" t="s">
        <v>157</v>
      </c>
      <c r="ER487" t="s">
        <v>12</v>
      </c>
      <c r="ES487" t="s">
        <v>1146</v>
      </c>
      <c r="ET487">
        <v>47</v>
      </c>
      <c r="EU487">
        <v>752</v>
      </c>
      <c r="EV487">
        <v>141</v>
      </c>
      <c r="EW487" s="16">
        <v>44097</v>
      </c>
      <c r="EX487" s="16">
        <v>44097</v>
      </c>
      <c r="EY487">
        <f t="shared" si="52"/>
        <v>1</v>
      </c>
    </row>
    <row r="488" spans="24:155" x14ac:dyDescent="0.3">
      <c r="X488" s="11" t="s">
        <v>903</v>
      </c>
      <c r="Y488">
        <v>12</v>
      </c>
      <c r="Z488">
        <v>183</v>
      </c>
      <c r="AA488">
        <v>2</v>
      </c>
      <c r="AB488">
        <v>164</v>
      </c>
      <c r="AC488" s="16">
        <v>44078</v>
      </c>
      <c r="AD488" s="16">
        <v>44078</v>
      </c>
      <c r="AE488" t="str">
        <f t="shared" si="50"/>
        <v>Average Buyer</v>
      </c>
      <c r="AF488" t="str">
        <f t="shared" si="51"/>
        <v>One-Time Buyer</v>
      </c>
      <c r="AG488" t="str">
        <f t="shared" si="48"/>
        <v>Male</v>
      </c>
      <c r="AH488" t="str">
        <f t="shared" si="49"/>
        <v>Lockport</v>
      </c>
      <c r="AW488" t="s">
        <v>107</v>
      </c>
      <c r="AX488" t="s">
        <v>1146</v>
      </c>
      <c r="AY488" t="s">
        <v>8</v>
      </c>
      <c r="AZ488" t="str">
        <f t="shared" si="53"/>
        <v>FemaleGender</v>
      </c>
      <c r="CN488">
        <v>88065566520</v>
      </c>
      <c r="EP488">
        <v>485</v>
      </c>
      <c r="EQ488" t="s">
        <v>107</v>
      </c>
      <c r="ER488" t="s">
        <v>8</v>
      </c>
      <c r="ES488" t="s">
        <v>1146</v>
      </c>
      <c r="ET488">
        <v>60</v>
      </c>
      <c r="EU488">
        <v>840</v>
      </c>
      <c r="EV488">
        <v>180</v>
      </c>
      <c r="EW488" s="16">
        <v>44047</v>
      </c>
      <c r="EX488" s="16">
        <v>44047</v>
      </c>
      <c r="EY488">
        <f t="shared" si="52"/>
        <v>1</v>
      </c>
    </row>
    <row r="489" spans="24:155" x14ac:dyDescent="0.3">
      <c r="X489" s="11" t="s">
        <v>380</v>
      </c>
      <c r="Y489">
        <v>10</v>
      </c>
      <c r="Z489">
        <v>180</v>
      </c>
      <c r="AA489">
        <v>1</v>
      </c>
      <c r="AB489">
        <v>165</v>
      </c>
      <c r="AC489" s="16">
        <v>44103</v>
      </c>
      <c r="AD489" s="16">
        <v>44103</v>
      </c>
      <c r="AE489" t="str">
        <f t="shared" si="50"/>
        <v>Average Buyer</v>
      </c>
      <c r="AF489" t="str">
        <f t="shared" si="51"/>
        <v>One-Time Buyer</v>
      </c>
      <c r="AG489" t="str">
        <f t="shared" si="48"/>
        <v>Female</v>
      </c>
      <c r="AH489" t="str">
        <f t="shared" si="49"/>
        <v>Troy</v>
      </c>
      <c r="AW489" t="s">
        <v>93</v>
      </c>
      <c r="AX489" t="s">
        <v>1145</v>
      </c>
      <c r="AY489" t="s">
        <v>94</v>
      </c>
      <c r="AZ489" t="str">
        <f t="shared" si="53"/>
        <v>MaleGender</v>
      </c>
      <c r="CN489">
        <v>88065566521</v>
      </c>
      <c r="EP489">
        <v>486</v>
      </c>
      <c r="EQ489" t="s">
        <v>93</v>
      </c>
      <c r="ER489" t="s">
        <v>94</v>
      </c>
      <c r="ES489" t="s">
        <v>1145</v>
      </c>
      <c r="ET489">
        <v>10</v>
      </c>
      <c r="EU489">
        <v>120</v>
      </c>
      <c r="EV489">
        <v>30</v>
      </c>
      <c r="EW489" s="16">
        <v>44067</v>
      </c>
      <c r="EX489" s="16">
        <v>44067</v>
      </c>
      <c r="EY489">
        <f t="shared" si="52"/>
        <v>1</v>
      </c>
    </row>
    <row r="490" spans="24:155" x14ac:dyDescent="0.3">
      <c r="X490" s="11" t="s">
        <v>821</v>
      </c>
      <c r="Y490">
        <v>9</v>
      </c>
      <c r="Z490">
        <v>180</v>
      </c>
      <c r="AA490">
        <v>1</v>
      </c>
      <c r="AB490">
        <v>165</v>
      </c>
      <c r="AC490" s="16">
        <v>44084</v>
      </c>
      <c r="AD490" s="16">
        <v>44084</v>
      </c>
      <c r="AE490" t="str">
        <f t="shared" si="50"/>
        <v>Average Buyer</v>
      </c>
      <c r="AF490" t="str">
        <f t="shared" si="51"/>
        <v>One-Time Buyer</v>
      </c>
      <c r="AG490" t="str">
        <f t="shared" si="48"/>
        <v>Male</v>
      </c>
      <c r="AH490" t="str">
        <f t="shared" si="49"/>
        <v>Lockport</v>
      </c>
      <c r="AW490" t="s">
        <v>844</v>
      </c>
      <c r="AX490" t="s">
        <v>1145</v>
      </c>
      <c r="AY490" t="s">
        <v>5</v>
      </c>
      <c r="AZ490" t="str">
        <f t="shared" si="53"/>
        <v>MaleGender</v>
      </c>
      <c r="CN490">
        <v>88065566522</v>
      </c>
      <c r="EP490">
        <v>487</v>
      </c>
      <c r="EQ490" t="s">
        <v>844</v>
      </c>
      <c r="ER490" t="s">
        <v>5</v>
      </c>
      <c r="ES490" t="s">
        <v>1145</v>
      </c>
      <c r="ET490">
        <v>2</v>
      </c>
      <c r="EU490">
        <v>30</v>
      </c>
      <c r="EV490">
        <v>6</v>
      </c>
      <c r="EW490" s="16">
        <v>44076</v>
      </c>
      <c r="EX490" s="16">
        <v>44076</v>
      </c>
      <c r="EY490">
        <f t="shared" si="52"/>
        <v>1</v>
      </c>
    </row>
    <row r="491" spans="24:155" x14ac:dyDescent="0.3">
      <c r="X491" s="11" t="s">
        <v>838</v>
      </c>
      <c r="Y491">
        <v>6</v>
      </c>
      <c r="Z491">
        <v>180</v>
      </c>
      <c r="AA491">
        <v>1</v>
      </c>
      <c r="AB491">
        <v>165</v>
      </c>
      <c r="AC491" s="16">
        <v>44102</v>
      </c>
      <c r="AD491" s="16">
        <v>44102</v>
      </c>
      <c r="AE491" t="str">
        <f t="shared" si="50"/>
        <v>Average Buyer</v>
      </c>
      <c r="AF491" t="str">
        <f t="shared" si="51"/>
        <v>One-Time Buyer</v>
      </c>
      <c r="AG491" t="str">
        <f t="shared" si="48"/>
        <v>Female</v>
      </c>
      <c r="AH491" t="str">
        <f t="shared" si="49"/>
        <v>Choes</v>
      </c>
      <c r="AW491" t="s">
        <v>868</v>
      </c>
      <c r="AX491" t="s">
        <v>1145</v>
      </c>
      <c r="AY491" t="s">
        <v>5</v>
      </c>
      <c r="AZ491" t="str">
        <f t="shared" si="53"/>
        <v>MaleGender</v>
      </c>
      <c r="CN491">
        <v>88065566523</v>
      </c>
      <c r="EP491">
        <v>488</v>
      </c>
      <c r="EQ491" t="s">
        <v>868</v>
      </c>
      <c r="ER491" t="s">
        <v>5</v>
      </c>
      <c r="ES491" t="s">
        <v>1145</v>
      </c>
      <c r="ET491">
        <v>1</v>
      </c>
      <c r="EU491">
        <v>18</v>
      </c>
      <c r="EV491">
        <v>3</v>
      </c>
      <c r="EW491" s="16">
        <v>44093</v>
      </c>
      <c r="EX491" s="16">
        <v>44093</v>
      </c>
      <c r="EY491">
        <f t="shared" si="52"/>
        <v>1</v>
      </c>
    </row>
    <row r="492" spans="24:155" x14ac:dyDescent="0.3">
      <c r="X492" s="11" t="s">
        <v>1126</v>
      </c>
      <c r="Y492">
        <v>15</v>
      </c>
      <c r="Z492">
        <v>180</v>
      </c>
      <c r="AA492">
        <v>1</v>
      </c>
      <c r="AB492">
        <v>165</v>
      </c>
      <c r="AC492" s="16">
        <v>44052</v>
      </c>
      <c r="AD492" s="16">
        <v>44052</v>
      </c>
      <c r="AE492" t="str">
        <f t="shared" si="50"/>
        <v>Average Buyer</v>
      </c>
      <c r="AF492" t="str">
        <f t="shared" si="51"/>
        <v>One-Time Buyer</v>
      </c>
      <c r="AG492" t="str">
        <f t="shared" si="48"/>
        <v>Female</v>
      </c>
      <c r="AH492" t="str">
        <f t="shared" si="49"/>
        <v>Choes</v>
      </c>
      <c r="AW492" t="s">
        <v>179</v>
      </c>
      <c r="AX492" t="s">
        <v>1146</v>
      </c>
      <c r="AY492" t="s">
        <v>92</v>
      </c>
      <c r="AZ492" t="str">
        <f t="shared" si="53"/>
        <v>FemaleGender</v>
      </c>
      <c r="CN492">
        <v>88065566524</v>
      </c>
      <c r="EP492">
        <v>489</v>
      </c>
      <c r="EQ492" t="s">
        <v>179</v>
      </c>
      <c r="ER492" t="s">
        <v>92</v>
      </c>
      <c r="ES492" t="s">
        <v>1146</v>
      </c>
      <c r="ET492">
        <v>282</v>
      </c>
      <c r="EU492">
        <v>3346</v>
      </c>
      <c r="EV492">
        <v>846</v>
      </c>
      <c r="EW492" s="16">
        <v>44044</v>
      </c>
      <c r="EX492" s="16">
        <v>44097</v>
      </c>
      <c r="EY492">
        <f t="shared" si="52"/>
        <v>6</v>
      </c>
    </row>
    <row r="493" spans="24:155" x14ac:dyDescent="0.3">
      <c r="X493" s="11" t="s">
        <v>404</v>
      </c>
      <c r="Y493">
        <v>15</v>
      </c>
      <c r="Z493">
        <v>180</v>
      </c>
      <c r="AA493">
        <v>1</v>
      </c>
      <c r="AB493">
        <v>165</v>
      </c>
      <c r="AC493" s="16">
        <v>44066</v>
      </c>
      <c r="AD493" s="16">
        <v>44066</v>
      </c>
      <c r="AE493" t="str">
        <f t="shared" si="50"/>
        <v>Average Buyer</v>
      </c>
      <c r="AF493" t="str">
        <f t="shared" si="51"/>
        <v>One-Time Buyer</v>
      </c>
      <c r="AG493" t="str">
        <f t="shared" si="48"/>
        <v>Male</v>
      </c>
      <c r="AH493" t="str">
        <f t="shared" si="49"/>
        <v>Geneva</v>
      </c>
      <c r="AW493" t="s">
        <v>1036</v>
      </c>
      <c r="AX493" t="s">
        <v>1145</v>
      </c>
      <c r="AY493" t="s">
        <v>16</v>
      </c>
      <c r="AZ493" t="str">
        <f t="shared" si="53"/>
        <v>MaleGender</v>
      </c>
      <c r="CN493">
        <v>88065566525</v>
      </c>
      <c r="EP493">
        <v>490</v>
      </c>
      <c r="EQ493" t="s">
        <v>1036</v>
      </c>
      <c r="ER493" t="s">
        <v>16</v>
      </c>
      <c r="ES493" t="s">
        <v>1145</v>
      </c>
      <c r="ET493">
        <v>3</v>
      </c>
      <c r="EU493">
        <v>39</v>
      </c>
      <c r="EV493">
        <v>9</v>
      </c>
      <c r="EW493" s="16">
        <v>44094</v>
      </c>
      <c r="EX493" s="16">
        <v>44094</v>
      </c>
      <c r="EY493">
        <f t="shared" si="52"/>
        <v>1</v>
      </c>
    </row>
    <row r="494" spans="24:155" x14ac:dyDescent="0.3">
      <c r="X494" s="11" t="s">
        <v>702</v>
      </c>
      <c r="Y494">
        <v>6</v>
      </c>
      <c r="Z494">
        <v>180</v>
      </c>
      <c r="AA494">
        <v>1</v>
      </c>
      <c r="AB494">
        <v>165</v>
      </c>
      <c r="AC494" s="16">
        <v>44058</v>
      </c>
      <c r="AD494" s="16">
        <v>44058</v>
      </c>
      <c r="AE494" t="str">
        <f t="shared" si="50"/>
        <v>Average Buyer</v>
      </c>
      <c r="AF494" t="str">
        <f t="shared" si="51"/>
        <v>One-Time Buyer</v>
      </c>
      <c r="AG494" t="str">
        <f t="shared" si="48"/>
        <v>Female</v>
      </c>
      <c r="AH494" t="str">
        <f t="shared" si="49"/>
        <v>Little Falls</v>
      </c>
      <c r="AW494" t="s">
        <v>426</v>
      </c>
      <c r="AX494" t="s">
        <v>1145</v>
      </c>
      <c r="AY494" t="s">
        <v>82</v>
      </c>
      <c r="AZ494" t="str">
        <f t="shared" si="53"/>
        <v>MaleGender</v>
      </c>
      <c r="CN494">
        <v>88065566526</v>
      </c>
      <c r="EP494">
        <v>491</v>
      </c>
      <c r="EQ494" t="s">
        <v>426</v>
      </c>
      <c r="ER494" t="s">
        <v>82</v>
      </c>
      <c r="ES494" t="s">
        <v>1145</v>
      </c>
      <c r="ET494">
        <v>11</v>
      </c>
      <c r="EU494">
        <v>143</v>
      </c>
      <c r="EV494">
        <v>33</v>
      </c>
      <c r="EW494" s="16">
        <v>44057</v>
      </c>
      <c r="EX494" s="16">
        <v>44057</v>
      </c>
      <c r="EY494">
        <f t="shared" si="52"/>
        <v>1</v>
      </c>
    </row>
    <row r="495" spans="24:155" x14ac:dyDescent="0.3">
      <c r="X495" s="11" t="s">
        <v>586</v>
      </c>
      <c r="Y495">
        <v>6</v>
      </c>
      <c r="Z495">
        <v>180</v>
      </c>
      <c r="AA495">
        <v>1</v>
      </c>
      <c r="AB495">
        <v>165</v>
      </c>
      <c r="AC495" s="16">
        <v>44051</v>
      </c>
      <c r="AD495" s="16">
        <v>44051</v>
      </c>
      <c r="AE495" t="str">
        <f t="shared" si="50"/>
        <v>Average Buyer</v>
      </c>
      <c r="AF495" t="str">
        <f t="shared" si="51"/>
        <v>One-Time Buyer</v>
      </c>
      <c r="AG495" t="str">
        <f t="shared" si="48"/>
        <v>Female</v>
      </c>
      <c r="AH495" t="str">
        <f t="shared" si="49"/>
        <v>Islip</v>
      </c>
      <c r="AW495" t="s">
        <v>596</v>
      </c>
      <c r="AX495" t="s">
        <v>1145</v>
      </c>
      <c r="AY495" t="s">
        <v>18</v>
      </c>
      <c r="AZ495" t="str">
        <f t="shared" si="53"/>
        <v>MaleGender</v>
      </c>
      <c r="CN495">
        <v>88065566527</v>
      </c>
      <c r="EP495">
        <v>492</v>
      </c>
      <c r="EQ495" t="s">
        <v>596</v>
      </c>
      <c r="ER495" t="s">
        <v>18</v>
      </c>
      <c r="ES495" t="s">
        <v>1145</v>
      </c>
      <c r="ET495">
        <v>10</v>
      </c>
      <c r="EU495">
        <v>180</v>
      </c>
      <c r="EV495">
        <v>30</v>
      </c>
      <c r="EW495" s="16">
        <v>44061</v>
      </c>
      <c r="EX495" s="16">
        <v>44061</v>
      </c>
      <c r="EY495">
        <f t="shared" si="52"/>
        <v>1</v>
      </c>
    </row>
    <row r="496" spans="24:155" x14ac:dyDescent="0.3">
      <c r="X496" s="11" t="s">
        <v>641</v>
      </c>
      <c r="Y496">
        <v>9</v>
      </c>
      <c r="Z496">
        <v>180</v>
      </c>
      <c r="AA496">
        <v>1</v>
      </c>
      <c r="AB496">
        <v>165</v>
      </c>
      <c r="AC496" s="16">
        <v>44074</v>
      </c>
      <c r="AD496" s="16">
        <v>44074</v>
      </c>
      <c r="AE496" t="str">
        <f t="shared" si="50"/>
        <v>Average Buyer</v>
      </c>
      <c r="AF496" t="str">
        <f t="shared" si="51"/>
        <v>One-Time Buyer</v>
      </c>
      <c r="AG496" t="str">
        <f t="shared" si="48"/>
        <v>Male</v>
      </c>
      <c r="AH496" t="str">
        <f t="shared" si="49"/>
        <v xml:space="preserve">Hornell </v>
      </c>
      <c r="AW496" t="s">
        <v>425</v>
      </c>
      <c r="AX496" t="s">
        <v>1145</v>
      </c>
      <c r="AY496" t="s">
        <v>80</v>
      </c>
      <c r="AZ496" t="str">
        <f t="shared" si="53"/>
        <v>MaleGender</v>
      </c>
      <c r="CN496">
        <v>88065566528</v>
      </c>
      <c r="EP496">
        <v>493</v>
      </c>
      <c r="EQ496" t="s">
        <v>425</v>
      </c>
      <c r="ER496" t="s">
        <v>80</v>
      </c>
      <c r="ES496" t="s">
        <v>1145</v>
      </c>
      <c r="ET496">
        <v>10</v>
      </c>
      <c r="EU496">
        <v>100</v>
      </c>
      <c r="EV496">
        <v>30</v>
      </c>
      <c r="EW496" s="16">
        <v>44056</v>
      </c>
      <c r="EX496" s="16">
        <v>44056</v>
      </c>
      <c r="EY496">
        <f t="shared" si="52"/>
        <v>1</v>
      </c>
    </row>
    <row r="497" spans="24:155" x14ac:dyDescent="0.3">
      <c r="X497" s="11" t="s">
        <v>443</v>
      </c>
      <c r="Y497">
        <v>10</v>
      </c>
      <c r="Z497">
        <v>180</v>
      </c>
      <c r="AA497">
        <v>1</v>
      </c>
      <c r="AB497">
        <v>165</v>
      </c>
      <c r="AC497" s="16">
        <v>44074</v>
      </c>
      <c r="AD497" s="16">
        <v>44074</v>
      </c>
      <c r="AE497" t="str">
        <f t="shared" si="50"/>
        <v>Average Buyer</v>
      </c>
      <c r="AF497" t="str">
        <f t="shared" si="51"/>
        <v>One-Time Buyer</v>
      </c>
      <c r="AG497" t="str">
        <f t="shared" si="48"/>
        <v>Female</v>
      </c>
      <c r="AH497" t="str">
        <f t="shared" si="49"/>
        <v>Elmira</v>
      </c>
      <c r="AW497" t="s">
        <v>152</v>
      </c>
      <c r="AX497" t="s">
        <v>1145</v>
      </c>
      <c r="AY497" t="s">
        <v>7</v>
      </c>
      <c r="AZ497" t="str">
        <f t="shared" si="53"/>
        <v>MaleGender</v>
      </c>
      <c r="CN497">
        <v>88065566529</v>
      </c>
      <c r="EP497">
        <v>494</v>
      </c>
      <c r="EQ497" t="s">
        <v>152</v>
      </c>
      <c r="ER497" t="s">
        <v>7</v>
      </c>
      <c r="ES497" t="s">
        <v>1145</v>
      </c>
      <c r="ET497">
        <v>60</v>
      </c>
      <c r="EU497">
        <v>360</v>
      </c>
      <c r="EV497">
        <v>180</v>
      </c>
      <c r="EW497" s="16">
        <v>44092</v>
      </c>
      <c r="EX497" s="16">
        <v>44092</v>
      </c>
      <c r="EY497">
        <f t="shared" si="52"/>
        <v>1</v>
      </c>
    </row>
    <row r="498" spans="24:155" x14ac:dyDescent="0.3">
      <c r="X498" s="11" t="s">
        <v>156</v>
      </c>
      <c r="Y498">
        <v>15</v>
      </c>
      <c r="Z498">
        <v>180</v>
      </c>
      <c r="AA498">
        <v>1</v>
      </c>
      <c r="AB498">
        <v>165</v>
      </c>
      <c r="AC498" s="16">
        <v>44096</v>
      </c>
      <c r="AD498" s="16">
        <v>44096</v>
      </c>
      <c r="AE498" t="str">
        <f t="shared" si="50"/>
        <v>Average Buyer</v>
      </c>
      <c r="AF498" t="str">
        <f t="shared" si="51"/>
        <v>One-Time Buyer</v>
      </c>
      <c r="AG498" t="str">
        <f t="shared" si="48"/>
        <v>Male</v>
      </c>
      <c r="AH498" t="str">
        <f t="shared" si="49"/>
        <v xml:space="preserve">Hornell </v>
      </c>
      <c r="AW498" t="s">
        <v>291</v>
      </c>
      <c r="AX498" t="s">
        <v>1145</v>
      </c>
      <c r="AY498" t="s">
        <v>16</v>
      </c>
      <c r="AZ498" t="str">
        <f t="shared" si="53"/>
        <v>MaleGender</v>
      </c>
      <c r="CN498">
        <v>88065566530</v>
      </c>
      <c r="EP498">
        <v>495</v>
      </c>
      <c r="EQ498" t="s">
        <v>291</v>
      </c>
      <c r="ER498" t="s">
        <v>16</v>
      </c>
      <c r="ES498" t="s">
        <v>1145</v>
      </c>
      <c r="ET498">
        <v>15</v>
      </c>
      <c r="EU498">
        <v>75</v>
      </c>
      <c r="EV498">
        <v>45</v>
      </c>
      <c r="EW498" s="16">
        <v>44056</v>
      </c>
      <c r="EX498" s="16">
        <v>44056</v>
      </c>
      <c r="EY498">
        <f t="shared" si="52"/>
        <v>1</v>
      </c>
    </row>
    <row r="499" spans="24:155" x14ac:dyDescent="0.3">
      <c r="X499" s="11" t="s">
        <v>565</v>
      </c>
      <c r="Y499">
        <v>10</v>
      </c>
      <c r="Z499">
        <v>180</v>
      </c>
      <c r="AA499">
        <v>1</v>
      </c>
      <c r="AB499">
        <v>165</v>
      </c>
      <c r="AC499" s="16">
        <v>44093</v>
      </c>
      <c r="AD499" s="16">
        <v>44093</v>
      </c>
      <c r="AE499" t="str">
        <f t="shared" si="50"/>
        <v>Average Buyer</v>
      </c>
      <c r="AF499" t="str">
        <f t="shared" si="51"/>
        <v>One-Time Buyer</v>
      </c>
      <c r="AG499" t="str">
        <f t="shared" si="48"/>
        <v>Male</v>
      </c>
      <c r="AH499" t="str">
        <f t="shared" si="49"/>
        <v>Babylon</v>
      </c>
      <c r="AW499" t="s">
        <v>213</v>
      </c>
      <c r="AX499" t="s">
        <v>1145</v>
      </c>
      <c r="AY499" t="s">
        <v>68</v>
      </c>
      <c r="AZ499" t="str">
        <f t="shared" si="53"/>
        <v>MaleGender</v>
      </c>
      <c r="CN499">
        <v>88065566531</v>
      </c>
      <c r="EP499">
        <v>496</v>
      </c>
      <c r="EQ499" t="s">
        <v>213</v>
      </c>
      <c r="ER499" t="s">
        <v>68</v>
      </c>
      <c r="ES499" t="s">
        <v>1145</v>
      </c>
      <c r="ET499">
        <v>10</v>
      </c>
      <c r="EU499">
        <v>130</v>
      </c>
      <c r="EV499">
        <v>30</v>
      </c>
      <c r="EW499" s="16">
        <v>44051</v>
      </c>
      <c r="EX499" s="16">
        <v>44051</v>
      </c>
      <c r="EY499">
        <f t="shared" si="52"/>
        <v>1</v>
      </c>
    </row>
    <row r="500" spans="24:155" x14ac:dyDescent="0.3">
      <c r="X500" s="11" t="s">
        <v>494</v>
      </c>
      <c r="Y500">
        <v>15</v>
      </c>
      <c r="Z500">
        <v>180</v>
      </c>
      <c r="AA500">
        <v>1</v>
      </c>
      <c r="AB500">
        <v>165</v>
      </c>
      <c r="AC500" s="16">
        <v>44053</v>
      </c>
      <c r="AD500" s="16">
        <v>44053</v>
      </c>
      <c r="AE500" t="str">
        <f t="shared" si="50"/>
        <v>Average Buyer</v>
      </c>
      <c r="AF500" t="str">
        <f t="shared" si="51"/>
        <v>One-Time Buyer</v>
      </c>
      <c r="AG500" t="str">
        <f t="shared" si="48"/>
        <v>Female</v>
      </c>
      <c r="AH500" t="str">
        <f t="shared" si="49"/>
        <v>Johnstown</v>
      </c>
      <c r="AW500" t="s">
        <v>778</v>
      </c>
      <c r="AX500" t="s">
        <v>1146</v>
      </c>
      <c r="AY500" t="s">
        <v>84</v>
      </c>
      <c r="AZ500" t="str">
        <f t="shared" si="53"/>
        <v>FemaleGender</v>
      </c>
      <c r="CN500">
        <v>88065566532</v>
      </c>
      <c r="EP500">
        <v>497</v>
      </c>
      <c r="EQ500" t="s">
        <v>778</v>
      </c>
      <c r="ER500" t="s">
        <v>84</v>
      </c>
      <c r="ES500" t="s">
        <v>1146</v>
      </c>
      <c r="ET500">
        <v>4</v>
      </c>
      <c r="EU500">
        <v>48</v>
      </c>
      <c r="EV500">
        <v>12</v>
      </c>
      <c r="EW500" s="16">
        <v>44072</v>
      </c>
      <c r="EX500" s="16">
        <v>44072</v>
      </c>
      <c r="EY500">
        <f t="shared" si="52"/>
        <v>1</v>
      </c>
    </row>
    <row r="501" spans="24:155" x14ac:dyDescent="0.3">
      <c r="X501" s="11" t="s">
        <v>1012</v>
      </c>
      <c r="Y501">
        <v>15</v>
      </c>
      <c r="Z501">
        <v>180</v>
      </c>
      <c r="AA501">
        <v>1</v>
      </c>
      <c r="AB501">
        <v>165</v>
      </c>
      <c r="AC501" s="16">
        <v>44078</v>
      </c>
      <c r="AD501" s="16">
        <v>44078</v>
      </c>
      <c r="AE501" t="str">
        <f t="shared" si="50"/>
        <v>Average Buyer</v>
      </c>
      <c r="AF501" t="str">
        <f t="shared" si="51"/>
        <v>One-Time Buyer</v>
      </c>
      <c r="AG501" t="str">
        <f t="shared" si="48"/>
        <v>Female</v>
      </c>
      <c r="AH501" t="str">
        <f t="shared" si="49"/>
        <v>Yakers</v>
      </c>
      <c r="AW501" t="s">
        <v>1112</v>
      </c>
      <c r="AX501" t="s">
        <v>1146</v>
      </c>
      <c r="AY501" t="s">
        <v>11</v>
      </c>
      <c r="AZ501" t="str">
        <f t="shared" si="53"/>
        <v>FemaleGender</v>
      </c>
      <c r="CN501">
        <v>88065566533</v>
      </c>
      <c r="EP501">
        <v>498</v>
      </c>
      <c r="EQ501" t="s">
        <v>1112</v>
      </c>
      <c r="ER501" t="s">
        <v>11</v>
      </c>
      <c r="ES501" t="s">
        <v>1146</v>
      </c>
      <c r="ET501">
        <v>15</v>
      </c>
      <c r="EU501">
        <v>225</v>
      </c>
      <c r="EV501">
        <v>45</v>
      </c>
      <c r="EW501" s="16">
        <v>44047</v>
      </c>
      <c r="EX501" s="16">
        <v>44047</v>
      </c>
      <c r="EY501">
        <f t="shared" si="52"/>
        <v>1</v>
      </c>
    </row>
    <row r="502" spans="24:155" x14ac:dyDescent="0.3">
      <c r="X502" s="11" t="s">
        <v>192</v>
      </c>
      <c r="Y502">
        <v>15</v>
      </c>
      <c r="Z502">
        <v>180</v>
      </c>
      <c r="AA502">
        <v>1</v>
      </c>
      <c r="AB502">
        <v>165</v>
      </c>
      <c r="AC502" s="16">
        <v>44061</v>
      </c>
      <c r="AD502" s="16">
        <v>44061</v>
      </c>
      <c r="AE502" t="str">
        <f t="shared" si="50"/>
        <v>Average Buyer</v>
      </c>
      <c r="AF502" t="str">
        <f t="shared" si="51"/>
        <v>One-Time Buyer</v>
      </c>
      <c r="AG502" t="str">
        <f t="shared" si="48"/>
        <v>Male</v>
      </c>
      <c r="AH502" t="str">
        <f t="shared" si="49"/>
        <v>Glen Cove</v>
      </c>
      <c r="AW502" t="s">
        <v>858</v>
      </c>
      <c r="AX502" t="s">
        <v>1146</v>
      </c>
      <c r="AY502" t="s">
        <v>4</v>
      </c>
      <c r="AZ502" t="str">
        <f t="shared" si="53"/>
        <v>FemaleGender</v>
      </c>
      <c r="CN502">
        <v>88065566534</v>
      </c>
      <c r="EP502">
        <v>499</v>
      </c>
      <c r="EQ502" t="s">
        <v>858</v>
      </c>
      <c r="ER502" t="s">
        <v>4</v>
      </c>
      <c r="ES502" t="s">
        <v>1146</v>
      </c>
      <c r="ET502">
        <v>2</v>
      </c>
      <c r="EU502">
        <v>60</v>
      </c>
      <c r="EV502">
        <v>6</v>
      </c>
      <c r="EW502" s="16">
        <v>44102</v>
      </c>
      <c r="EX502" s="16">
        <v>44102</v>
      </c>
      <c r="EY502">
        <f t="shared" si="52"/>
        <v>1</v>
      </c>
    </row>
    <row r="503" spans="24:155" x14ac:dyDescent="0.3">
      <c r="X503" s="11" t="s">
        <v>237</v>
      </c>
      <c r="Y503">
        <v>15</v>
      </c>
      <c r="Z503">
        <v>180</v>
      </c>
      <c r="AA503">
        <v>1</v>
      </c>
      <c r="AB503">
        <v>165</v>
      </c>
      <c r="AC503" s="16">
        <v>44074</v>
      </c>
      <c r="AD503" s="16">
        <v>44074</v>
      </c>
      <c r="AE503" t="str">
        <f t="shared" si="50"/>
        <v>Average Buyer</v>
      </c>
      <c r="AF503" t="str">
        <f t="shared" si="51"/>
        <v>One-Time Buyer</v>
      </c>
      <c r="AG503" t="str">
        <f t="shared" si="48"/>
        <v>Female</v>
      </c>
      <c r="AH503" t="str">
        <f t="shared" si="49"/>
        <v>Elmira</v>
      </c>
      <c r="AW503" t="s">
        <v>55</v>
      </c>
      <c r="AX503" t="s">
        <v>1146</v>
      </c>
      <c r="AY503" t="s">
        <v>10</v>
      </c>
      <c r="AZ503" t="str">
        <f t="shared" si="53"/>
        <v>FemaleGender</v>
      </c>
      <c r="CN503">
        <v>88065566535</v>
      </c>
      <c r="EP503">
        <v>500</v>
      </c>
      <c r="EQ503" t="s">
        <v>55</v>
      </c>
      <c r="ER503" t="s">
        <v>10</v>
      </c>
      <c r="ES503" t="s">
        <v>1146</v>
      </c>
      <c r="ET503">
        <v>154</v>
      </c>
      <c r="EU503">
        <v>3419</v>
      </c>
      <c r="EV503">
        <v>462</v>
      </c>
      <c r="EW503" s="16">
        <v>44047</v>
      </c>
      <c r="EX503" s="16">
        <v>44103</v>
      </c>
      <c r="EY503">
        <f t="shared" si="52"/>
        <v>4</v>
      </c>
    </row>
    <row r="504" spans="24:155" x14ac:dyDescent="0.3">
      <c r="X504" s="11" t="s">
        <v>596</v>
      </c>
      <c r="Y504">
        <v>10</v>
      </c>
      <c r="Z504">
        <v>180</v>
      </c>
      <c r="AA504">
        <v>1</v>
      </c>
      <c r="AB504">
        <v>165</v>
      </c>
      <c r="AC504" s="16">
        <v>44061</v>
      </c>
      <c r="AD504" s="16">
        <v>44061</v>
      </c>
      <c r="AE504" t="str">
        <f t="shared" si="50"/>
        <v>Average Buyer</v>
      </c>
      <c r="AF504" t="str">
        <f t="shared" si="51"/>
        <v>One-Time Buyer</v>
      </c>
      <c r="AG504" t="str">
        <f t="shared" si="48"/>
        <v>Male</v>
      </c>
      <c r="AH504" t="str">
        <f t="shared" si="49"/>
        <v>Brookhaven</v>
      </c>
      <c r="AW504" t="s">
        <v>188</v>
      </c>
      <c r="AX504" t="s">
        <v>1146</v>
      </c>
      <c r="AY504" t="s">
        <v>16</v>
      </c>
      <c r="AZ504" t="str">
        <f t="shared" si="53"/>
        <v>FemaleGender</v>
      </c>
      <c r="CN504">
        <v>88065566536</v>
      </c>
      <c r="EP504">
        <v>501</v>
      </c>
      <c r="EQ504" t="s">
        <v>188</v>
      </c>
      <c r="ER504" t="s">
        <v>16</v>
      </c>
      <c r="ES504" t="s">
        <v>1146</v>
      </c>
      <c r="ET504">
        <v>282</v>
      </c>
      <c r="EU504">
        <v>6163</v>
      </c>
      <c r="EV504">
        <v>846</v>
      </c>
      <c r="EW504" s="16">
        <v>44045</v>
      </c>
      <c r="EX504" s="16">
        <v>44071</v>
      </c>
      <c r="EY504">
        <f t="shared" si="52"/>
        <v>6</v>
      </c>
    </row>
    <row r="505" spans="24:155" x14ac:dyDescent="0.3">
      <c r="X505" s="11" t="s">
        <v>219</v>
      </c>
      <c r="Y505">
        <v>15</v>
      </c>
      <c r="Z505">
        <v>180</v>
      </c>
      <c r="AA505">
        <v>1</v>
      </c>
      <c r="AB505">
        <v>165</v>
      </c>
      <c r="AC505" s="16">
        <v>44056</v>
      </c>
      <c r="AD505" s="16">
        <v>44056</v>
      </c>
      <c r="AE505" t="str">
        <f t="shared" si="50"/>
        <v>Average Buyer</v>
      </c>
      <c r="AF505" t="str">
        <f t="shared" si="51"/>
        <v>One-Time Buyer</v>
      </c>
      <c r="AG505" t="str">
        <f t="shared" si="48"/>
        <v>Female</v>
      </c>
      <c r="AH505" t="str">
        <f t="shared" si="49"/>
        <v>Long Beach</v>
      </c>
      <c r="AW505" t="s">
        <v>685</v>
      </c>
      <c r="AX505" t="s">
        <v>1145</v>
      </c>
      <c r="AY505" t="s">
        <v>13</v>
      </c>
      <c r="AZ505" t="str">
        <f t="shared" si="53"/>
        <v>MaleGender</v>
      </c>
      <c r="CN505">
        <v>88065566537</v>
      </c>
      <c r="EP505">
        <v>502</v>
      </c>
      <c r="EQ505" t="s">
        <v>685</v>
      </c>
      <c r="ER505" t="s">
        <v>13</v>
      </c>
      <c r="ES505" t="s">
        <v>1145</v>
      </c>
      <c r="ET505">
        <v>10</v>
      </c>
      <c r="EU505">
        <v>200</v>
      </c>
      <c r="EV505">
        <v>30</v>
      </c>
      <c r="EW505" s="16">
        <v>44072</v>
      </c>
      <c r="EX505" s="16">
        <v>44072</v>
      </c>
      <c r="EY505">
        <f t="shared" si="52"/>
        <v>1</v>
      </c>
    </row>
    <row r="506" spans="24:155" x14ac:dyDescent="0.3">
      <c r="X506" s="11" t="s">
        <v>718</v>
      </c>
      <c r="Y506">
        <v>15</v>
      </c>
      <c r="Z506">
        <v>180</v>
      </c>
      <c r="AA506">
        <v>1</v>
      </c>
      <c r="AB506">
        <v>165</v>
      </c>
      <c r="AC506" s="16">
        <v>44074</v>
      </c>
      <c r="AD506" s="16">
        <v>44074</v>
      </c>
      <c r="AE506" t="str">
        <f t="shared" si="50"/>
        <v>Average Buyer</v>
      </c>
      <c r="AF506" t="str">
        <f t="shared" si="51"/>
        <v>One-Time Buyer</v>
      </c>
      <c r="AG506" t="str">
        <f t="shared" si="48"/>
        <v>Male</v>
      </c>
      <c r="AH506" t="str">
        <f t="shared" si="49"/>
        <v>Beacon</v>
      </c>
      <c r="AW506" t="s">
        <v>138</v>
      </c>
      <c r="AX506" t="s">
        <v>1145</v>
      </c>
      <c r="AY506" t="s">
        <v>96</v>
      </c>
      <c r="AZ506" t="str">
        <f t="shared" si="53"/>
        <v>MaleGender</v>
      </c>
      <c r="CN506">
        <v>88065566600</v>
      </c>
      <c r="EP506">
        <v>503</v>
      </c>
      <c r="EQ506" t="s">
        <v>138</v>
      </c>
      <c r="ER506" t="s">
        <v>96</v>
      </c>
      <c r="ES506" t="s">
        <v>1145</v>
      </c>
      <c r="ET506">
        <v>15</v>
      </c>
      <c r="EU506">
        <v>180</v>
      </c>
      <c r="EV506">
        <v>45</v>
      </c>
      <c r="EW506" s="16">
        <v>44078</v>
      </c>
      <c r="EX506" s="16">
        <v>44078</v>
      </c>
      <c r="EY506">
        <f t="shared" si="52"/>
        <v>1</v>
      </c>
    </row>
    <row r="507" spans="24:155" x14ac:dyDescent="0.3">
      <c r="X507" s="11" t="s">
        <v>138</v>
      </c>
      <c r="Y507">
        <v>15</v>
      </c>
      <c r="Z507">
        <v>180</v>
      </c>
      <c r="AA507">
        <v>1</v>
      </c>
      <c r="AB507">
        <v>165</v>
      </c>
      <c r="AC507" s="16">
        <v>44078</v>
      </c>
      <c r="AD507" s="16">
        <v>44078</v>
      </c>
      <c r="AE507" t="str">
        <f t="shared" si="50"/>
        <v>Average Buyer</v>
      </c>
      <c r="AF507" t="str">
        <f t="shared" si="51"/>
        <v>One-Time Buyer</v>
      </c>
      <c r="AG507" t="str">
        <f t="shared" si="48"/>
        <v>Male</v>
      </c>
      <c r="AH507" t="str">
        <f t="shared" si="49"/>
        <v>Yakers</v>
      </c>
      <c r="AW507" t="s">
        <v>660</v>
      </c>
      <c r="AX507" t="s">
        <v>1145</v>
      </c>
      <c r="AY507" t="s">
        <v>84</v>
      </c>
      <c r="AZ507" t="str">
        <f t="shared" si="53"/>
        <v>MaleGender</v>
      </c>
      <c r="CN507">
        <v>88065566601</v>
      </c>
      <c r="EP507">
        <v>504</v>
      </c>
      <c r="EQ507" t="s">
        <v>660</v>
      </c>
      <c r="ER507" t="s">
        <v>84</v>
      </c>
      <c r="ES507" t="s">
        <v>1145</v>
      </c>
      <c r="ET507">
        <v>11</v>
      </c>
      <c r="EU507">
        <v>165</v>
      </c>
      <c r="EV507">
        <v>33</v>
      </c>
      <c r="EW507" s="16">
        <v>44093</v>
      </c>
      <c r="EX507" s="16">
        <v>44093</v>
      </c>
      <c r="EY507">
        <f t="shared" si="52"/>
        <v>1</v>
      </c>
    </row>
    <row r="508" spans="24:155" x14ac:dyDescent="0.3">
      <c r="X508" s="11" t="s">
        <v>388</v>
      </c>
      <c r="Y508">
        <v>6</v>
      </c>
      <c r="Z508">
        <v>180</v>
      </c>
      <c r="AA508">
        <v>1</v>
      </c>
      <c r="AB508">
        <v>165</v>
      </c>
      <c r="AC508" s="16">
        <v>44051</v>
      </c>
      <c r="AD508" s="16">
        <v>44051</v>
      </c>
      <c r="AE508" t="str">
        <f t="shared" si="50"/>
        <v>Average Buyer</v>
      </c>
      <c r="AF508" t="str">
        <f t="shared" si="51"/>
        <v>One-Time Buyer</v>
      </c>
      <c r="AG508" t="str">
        <f t="shared" si="48"/>
        <v>Female</v>
      </c>
      <c r="AH508" t="str">
        <f t="shared" si="49"/>
        <v>Middletown</v>
      </c>
      <c r="AW508" t="s">
        <v>1121</v>
      </c>
      <c r="AX508" t="s">
        <v>1145</v>
      </c>
      <c r="AY508" t="s">
        <v>59</v>
      </c>
      <c r="AZ508" t="str">
        <f t="shared" si="53"/>
        <v>MaleGender</v>
      </c>
      <c r="CN508">
        <v>88065566602</v>
      </c>
      <c r="EP508">
        <v>505</v>
      </c>
      <c r="EQ508" t="s">
        <v>1121</v>
      </c>
      <c r="ER508" t="s">
        <v>59</v>
      </c>
      <c r="ES508" t="s">
        <v>1145</v>
      </c>
      <c r="ET508">
        <v>6</v>
      </c>
      <c r="EU508">
        <v>312</v>
      </c>
      <c r="EV508">
        <v>18</v>
      </c>
      <c r="EW508" s="16">
        <v>44067</v>
      </c>
      <c r="EX508" s="16">
        <v>44067</v>
      </c>
      <c r="EY508">
        <f t="shared" si="52"/>
        <v>1</v>
      </c>
    </row>
    <row r="509" spans="24:155" x14ac:dyDescent="0.3">
      <c r="X509" s="11" t="s">
        <v>95</v>
      </c>
      <c r="Y509">
        <v>11</v>
      </c>
      <c r="Z509">
        <v>176</v>
      </c>
      <c r="AA509">
        <v>1</v>
      </c>
      <c r="AB509">
        <v>166</v>
      </c>
      <c r="AC509" s="16">
        <v>44068</v>
      </c>
      <c r="AD509" s="16">
        <v>44068</v>
      </c>
      <c r="AE509" t="str">
        <f t="shared" si="50"/>
        <v>Average Buyer</v>
      </c>
      <c r="AF509" t="str">
        <f t="shared" si="51"/>
        <v>One-Time Buyer</v>
      </c>
      <c r="AG509" t="str">
        <f t="shared" si="48"/>
        <v>Female</v>
      </c>
      <c r="AH509" t="str">
        <f t="shared" si="49"/>
        <v>Yakers</v>
      </c>
      <c r="AW509" t="s">
        <v>1006</v>
      </c>
      <c r="AX509" t="s">
        <v>1146</v>
      </c>
      <c r="AY509" t="s">
        <v>68</v>
      </c>
      <c r="AZ509" t="str">
        <f t="shared" si="53"/>
        <v>FemaleGender</v>
      </c>
      <c r="CN509">
        <v>88065566603</v>
      </c>
      <c r="EP509">
        <v>506</v>
      </c>
      <c r="EQ509" t="s">
        <v>1006</v>
      </c>
      <c r="ER509" t="s">
        <v>68</v>
      </c>
      <c r="ES509" t="s">
        <v>1146</v>
      </c>
      <c r="ET509">
        <v>3</v>
      </c>
      <c r="EU509">
        <v>60</v>
      </c>
      <c r="EV509">
        <v>9</v>
      </c>
      <c r="EW509" s="16">
        <v>44072</v>
      </c>
      <c r="EX509" s="16">
        <v>44072</v>
      </c>
      <c r="EY509">
        <f t="shared" si="52"/>
        <v>1</v>
      </c>
    </row>
    <row r="510" spans="24:155" x14ac:dyDescent="0.3">
      <c r="X510" s="11" t="s">
        <v>169</v>
      </c>
      <c r="Y510">
        <v>11</v>
      </c>
      <c r="Z510">
        <v>176</v>
      </c>
      <c r="AA510">
        <v>1</v>
      </c>
      <c r="AB510">
        <v>166</v>
      </c>
      <c r="AC510" s="16">
        <v>44098</v>
      </c>
      <c r="AD510" s="16">
        <v>44098</v>
      </c>
      <c r="AE510" t="str">
        <f t="shared" si="50"/>
        <v>Average Buyer</v>
      </c>
      <c r="AF510" t="str">
        <f t="shared" si="51"/>
        <v>One-Time Buyer</v>
      </c>
      <c r="AG510" t="str">
        <f t="shared" si="48"/>
        <v>Male</v>
      </c>
      <c r="AH510" t="str">
        <f t="shared" si="49"/>
        <v>Port Jervis</v>
      </c>
      <c r="AW510" t="s">
        <v>671</v>
      </c>
      <c r="AX510" t="s">
        <v>1146</v>
      </c>
      <c r="AY510" t="s">
        <v>20</v>
      </c>
      <c r="AZ510" t="str">
        <f t="shared" si="53"/>
        <v>FemaleGender</v>
      </c>
      <c r="CN510">
        <v>88065566604</v>
      </c>
      <c r="EP510">
        <v>507</v>
      </c>
      <c r="EQ510" t="s">
        <v>671</v>
      </c>
      <c r="ER510" t="s">
        <v>20</v>
      </c>
      <c r="ES510" t="s">
        <v>1146</v>
      </c>
      <c r="ET510">
        <v>5</v>
      </c>
      <c r="EU510">
        <v>60</v>
      </c>
      <c r="EV510">
        <v>15</v>
      </c>
      <c r="EW510" s="16">
        <v>44058</v>
      </c>
      <c r="EX510" s="16">
        <v>44058</v>
      </c>
      <c r="EY510">
        <f t="shared" si="52"/>
        <v>1</v>
      </c>
    </row>
    <row r="511" spans="24:155" x14ac:dyDescent="0.3">
      <c r="X511" s="11" t="s">
        <v>277</v>
      </c>
      <c r="Y511">
        <v>11</v>
      </c>
      <c r="Z511">
        <v>176</v>
      </c>
      <c r="AA511">
        <v>1</v>
      </c>
      <c r="AB511">
        <v>166</v>
      </c>
      <c r="AC511" s="16">
        <v>44103</v>
      </c>
      <c r="AD511" s="16">
        <v>44103</v>
      </c>
      <c r="AE511" t="str">
        <f t="shared" si="50"/>
        <v>Average Buyer</v>
      </c>
      <c r="AF511" t="str">
        <f t="shared" si="51"/>
        <v>One-Time Buyer</v>
      </c>
      <c r="AG511" t="str">
        <f t="shared" si="48"/>
        <v>Female</v>
      </c>
      <c r="AH511" t="str">
        <f t="shared" si="49"/>
        <v>New York</v>
      </c>
      <c r="AW511" t="s">
        <v>1048</v>
      </c>
      <c r="AX511" t="s">
        <v>1146</v>
      </c>
      <c r="AY511" t="s">
        <v>94</v>
      </c>
      <c r="AZ511" t="str">
        <f t="shared" si="53"/>
        <v>FemaleGender</v>
      </c>
      <c r="CN511">
        <v>88065566605</v>
      </c>
      <c r="EP511">
        <v>508</v>
      </c>
      <c r="EQ511" t="s">
        <v>1048</v>
      </c>
      <c r="ER511" t="s">
        <v>94</v>
      </c>
      <c r="ES511" t="s">
        <v>1146</v>
      </c>
      <c r="ET511">
        <v>1</v>
      </c>
      <c r="EU511">
        <v>9</v>
      </c>
      <c r="EV511">
        <v>3</v>
      </c>
      <c r="EW511" s="16">
        <v>44048</v>
      </c>
      <c r="EX511" s="16">
        <v>44048</v>
      </c>
      <c r="EY511">
        <f t="shared" si="52"/>
        <v>1</v>
      </c>
    </row>
    <row r="512" spans="24:155" x14ac:dyDescent="0.3">
      <c r="X512" s="11" t="s">
        <v>196</v>
      </c>
      <c r="Y512">
        <v>11</v>
      </c>
      <c r="Z512">
        <v>176</v>
      </c>
      <c r="AA512">
        <v>1</v>
      </c>
      <c r="AB512">
        <v>166</v>
      </c>
      <c r="AC512" s="16">
        <v>44064</v>
      </c>
      <c r="AD512" s="16">
        <v>44064</v>
      </c>
      <c r="AE512" t="str">
        <f t="shared" si="50"/>
        <v>Average Buyer</v>
      </c>
      <c r="AF512" t="str">
        <f t="shared" si="51"/>
        <v>One-Time Buyer</v>
      </c>
      <c r="AG512" t="str">
        <f t="shared" si="48"/>
        <v>Male</v>
      </c>
      <c r="AH512" t="str">
        <f t="shared" si="49"/>
        <v>Glen Cove</v>
      </c>
      <c r="AW512" t="s">
        <v>1010</v>
      </c>
      <c r="AX512" t="s">
        <v>1145</v>
      </c>
      <c r="AY512" t="s">
        <v>61</v>
      </c>
      <c r="AZ512" t="str">
        <f t="shared" si="53"/>
        <v>MaleGender</v>
      </c>
      <c r="CN512">
        <v>88065566606</v>
      </c>
      <c r="EP512">
        <v>509</v>
      </c>
      <c r="EQ512" t="s">
        <v>1010</v>
      </c>
      <c r="ER512" t="s">
        <v>61</v>
      </c>
      <c r="ES512" t="s">
        <v>1145</v>
      </c>
      <c r="ET512">
        <v>7</v>
      </c>
      <c r="EU512">
        <v>112</v>
      </c>
      <c r="EV512">
        <v>21</v>
      </c>
      <c r="EW512" s="16">
        <v>44076</v>
      </c>
      <c r="EX512" s="16">
        <v>44076</v>
      </c>
      <c r="EY512">
        <f t="shared" si="52"/>
        <v>1</v>
      </c>
    </row>
    <row r="513" spans="24:155" x14ac:dyDescent="0.3">
      <c r="X513" s="11" t="s">
        <v>133</v>
      </c>
      <c r="Y513">
        <v>11</v>
      </c>
      <c r="Z513">
        <v>176</v>
      </c>
      <c r="AA513">
        <v>1</v>
      </c>
      <c r="AB513">
        <v>166</v>
      </c>
      <c r="AC513" s="16">
        <v>44073</v>
      </c>
      <c r="AD513" s="16">
        <v>44073</v>
      </c>
      <c r="AE513" t="str">
        <f t="shared" si="50"/>
        <v>Average Buyer</v>
      </c>
      <c r="AF513" t="str">
        <f t="shared" si="51"/>
        <v>One-Time Buyer</v>
      </c>
      <c r="AG513" t="str">
        <f t="shared" si="48"/>
        <v>Female</v>
      </c>
      <c r="AH513" t="str">
        <f t="shared" si="49"/>
        <v>Little Falls</v>
      </c>
      <c r="AW513" t="s">
        <v>267</v>
      </c>
      <c r="AX513" t="s">
        <v>1145</v>
      </c>
      <c r="AY513" t="s">
        <v>17</v>
      </c>
      <c r="AZ513" t="str">
        <f t="shared" si="53"/>
        <v>MaleGender</v>
      </c>
      <c r="CN513">
        <v>88065566607</v>
      </c>
      <c r="EP513">
        <v>510</v>
      </c>
      <c r="EQ513" t="s">
        <v>267</v>
      </c>
      <c r="ER513" t="s">
        <v>17</v>
      </c>
      <c r="ES513" t="s">
        <v>1145</v>
      </c>
      <c r="ET513">
        <v>10</v>
      </c>
      <c r="EU513">
        <v>140</v>
      </c>
      <c r="EV513">
        <v>30</v>
      </c>
      <c r="EW513" s="16">
        <v>44104</v>
      </c>
      <c r="EX513" s="16">
        <v>44104</v>
      </c>
      <c r="EY513">
        <f t="shared" si="52"/>
        <v>1</v>
      </c>
    </row>
    <row r="514" spans="24:155" x14ac:dyDescent="0.3">
      <c r="X514" s="11" t="s">
        <v>353</v>
      </c>
      <c r="Y514">
        <v>17</v>
      </c>
      <c r="Z514">
        <v>170</v>
      </c>
      <c r="AA514">
        <v>2</v>
      </c>
      <c r="AB514">
        <v>167</v>
      </c>
      <c r="AC514" s="16">
        <v>44087</v>
      </c>
      <c r="AD514" s="16">
        <v>44087</v>
      </c>
      <c r="AE514" t="str">
        <f t="shared" si="50"/>
        <v>Average Buyer</v>
      </c>
      <c r="AF514" t="str">
        <f t="shared" si="51"/>
        <v>One-Time Buyer</v>
      </c>
      <c r="AG514" t="str">
        <f t="shared" ref="AG514:AG577" si="54">VLOOKUP(X514,LookupRange,2,0)</f>
        <v>Female</v>
      </c>
      <c r="AH514" t="str">
        <f t="shared" ref="AH514:AH577" si="55">VLOOKUP(X514,LookupRange,3,0)</f>
        <v>Islip</v>
      </c>
      <c r="AW514" t="s">
        <v>688</v>
      </c>
      <c r="AX514" t="s">
        <v>1145</v>
      </c>
      <c r="AY514" t="s">
        <v>59</v>
      </c>
      <c r="AZ514" t="str">
        <f t="shared" si="53"/>
        <v>MaleGender</v>
      </c>
      <c r="CN514">
        <v>88065566608</v>
      </c>
      <c r="EP514">
        <v>511</v>
      </c>
      <c r="EQ514" t="s">
        <v>688</v>
      </c>
      <c r="ER514" t="s">
        <v>59</v>
      </c>
      <c r="ES514" t="s">
        <v>1145</v>
      </c>
      <c r="ET514">
        <v>1</v>
      </c>
      <c r="EU514">
        <v>70</v>
      </c>
      <c r="EV514">
        <v>3</v>
      </c>
      <c r="EW514" s="16">
        <v>44044</v>
      </c>
      <c r="EX514" s="16">
        <v>44044</v>
      </c>
      <c r="EY514">
        <f t="shared" si="52"/>
        <v>1</v>
      </c>
    </row>
    <row r="515" spans="24:155" x14ac:dyDescent="0.3">
      <c r="X515" s="11" t="s">
        <v>1075</v>
      </c>
      <c r="Y515">
        <v>13</v>
      </c>
      <c r="Z515">
        <v>166</v>
      </c>
      <c r="AA515">
        <v>2</v>
      </c>
      <c r="AB515">
        <v>168</v>
      </c>
      <c r="AC515" s="16">
        <v>44051</v>
      </c>
      <c r="AD515" s="16">
        <v>44074</v>
      </c>
      <c r="AE515" t="str">
        <f t="shared" ref="AE515:AE578" si="56">IF(AB515&lt;=10,"Top Buyer",IF(AB515&lt;=21,"2nd Top Buyer","Average Buyer"))</f>
        <v>Average Buyer</v>
      </c>
      <c r="AF515" t="str">
        <f t="shared" ref="AF515:AF578" si="57">(IF(AC515=AD515,$AL$9,$AL$10))</f>
        <v>Old Customer</v>
      </c>
      <c r="AG515" t="str">
        <f t="shared" si="54"/>
        <v>Female</v>
      </c>
      <c r="AH515" t="str">
        <f t="shared" si="55"/>
        <v>Olean</v>
      </c>
      <c r="AW515" t="s">
        <v>1097</v>
      </c>
      <c r="AX515" t="s">
        <v>1146</v>
      </c>
      <c r="AY515" t="s">
        <v>78</v>
      </c>
      <c r="AZ515" t="str">
        <f t="shared" si="53"/>
        <v>FemaleGender</v>
      </c>
      <c r="CN515">
        <v>88065566609</v>
      </c>
      <c r="EP515">
        <v>512</v>
      </c>
      <c r="EQ515" t="s">
        <v>1097</v>
      </c>
      <c r="ER515" t="s">
        <v>78</v>
      </c>
      <c r="ES515" t="s">
        <v>1146</v>
      </c>
      <c r="ET515">
        <v>4</v>
      </c>
      <c r="EU515">
        <v>64</v>
      </c>
      <c r="EV515">
        <v>12</v>
      </c>
      <c r="EW515" s="16">
        <v>44093</v>
      </c>
      <c r="EX515" s="16">
        <v>44093</v>
      </c>
      <c r="EY515">
        <f t="shared" si="52"/>
        <v>1</v>
      </c>
    </row>
    <row r="516" spans="24:155" x14ac:dyDescent="0.3">
      <c r="X516" s="11" t="s">
        <v>996</v>
      </c>
      <c r="Y516">
        <v>11</v>
      </c>
      <c r="Z516">
        <v>165</v>
      </c>
      <c r="AA516">
        <v>1</v>
      </c>
      <c r="AB516">
        <v>169</v>
      </c>
      <c r="AC516" s="16">
        <v>44056</v>
      </c>
      <c r="AD516" s="16">
        <v>44056</v>
      </c>
      <c r="AE516" t="str">
        <f t="shared" si="56"/>
        <v>Average Buyer</v>
      </c>
      <c r="AF516" t="str">
        <f t="shared" si="57"/>
        <v>One-Time Buyer</v>
      </c>
      <c r="AG516" t="str">
        <f t="shared" si="54"/>
        <v>Female</v>
      </c>
      <c r="AH516" t="str">
        <f t="shared" si="55"/>
        <v>Johnstown</v>
      </c>
      <c r="AW516" t="s">
        <v>881</v>
      </c>
      <c r="AX516" t="s">
        <v>1145</v>
      </c>
      <c r="AY516" t="s">
        <v>9</v>
      </c>
      <c r="AZ516" t="str">
        <f t="shared" si="53"/>
        <v>MaleGender</v>
      </c>
      <c r="CN516">
        <v>88065566610</v>
      </c>
      <c r="EP516">
        <v>513</v>
      </c>
      <c r="EQ516" t="s">
        <v>881</v>
      </c>
      <c r="ER516" t="s">
        <v>9</v>
      </c>
      <c r="ES516" t="s">
        <v>1145</v>
      </c>
      <c r="ET516">
        <v>1</v>
      </c>
      <c r="EU516">
        <v>20</v>
      </c>
      <c r="EV516">
        <v>3</v>
      </c>
      <c r="EW516" s="16">
        <v>44075</v>
      </c>
      <c r="EX516" s="16">
        <v>44075</v>
      </c>
      <c r="EY516">
        <f t="shared" ref="EY516:EY579" si="58">COUNTIF(DatasourceNameRange,EQ516)</f>
        <v>1</v>
      </c>
    </row>
    <row r="517" spans="24:155" x14ac:dyDescent="0.3">
      <c r="X517" s="11" t="s">
        <v>989</v>
      </c>
      <c r="Y517">
        <v>11</v>
      </c>
      <c r="Z517">
        <v>165</v>
      </c>
      <c r="AA517">
        <v>1</v>
      </c>
      <c r="AB517">
        <v>169</v>
      </c>
      <c r="AC517" s="16">
        <v>44046</v>
      </c>
      <c r="AD517" s="16">
        <v>44046</v>
      </c>
      <c r="AE517" t="str">
        <f t="shared" si="56"/>
        <v>Average Buyer</v>
      </c>
      <c r="AF517" t="str">
        <f t="shared" si="57"/>
        <v>One-Time Buyer</v>
      </c>
      <c r="AG517" t="str">
        <f t="shared" si="54"/>
        <v>Male</v>
      </c>
      <c r="AH517" t="str">
        <f t="shared" si="55"/>
        <v>Beacon</v>
      </c>
      <c r="AW517" t="s">
        <v>1002</v>
      </c>
      <c r="AX517" t="s">
        <v>1146</v>
      </c>
      <c r="AY517" t="s">
        <v>84</v>
      </c>
      <c r="AZ517" t="str">
        <f t="shared" si="53"/>
        <v>FemaleGender</v>
      </c>
      <c r="CN517">
        <v>88065566611</v>
      </c>
      <c r="EP517">
        <v>514</v>
      </c>
      <c r="EQ517" t="s">
        <v>1002</v>
      </c>
      <c r="ER517" t="s">
        <v>84</v>
      </c>
      <c r="ES517" t="s">
        <v>1146</v>
      </c>
      <c r="ET517">
        <v>3</v>
      </c>
      <c r="EU517">
        <v>42</v>
      </c>
      <c r="EV517">
        <v>9</v>
      </c>
      <c r="EW517" s="16">
        <v>44065</v>
      </c>
      <c r="EX517" s="16">
        <v>44065</v>
      </c>
      <c r="EY517">
        <f t="shared" si="58"/>
        <v>1</v>
      </c>
    </row>
    <row r="518" spans="24:155" x14ac:dyDescent="0.3">
      <c r="X518" s="11" t="s">
        <v>516</v>
      </c>
      <c r="Y518">
        <v>11</v>
      </c>
      <c r="Z518">
        <v>165</v>
      </c>
      <c r="AA518">
        <v>1</v>
      </c>
      <c r="AB518">
        <v>169</v>
      </c>
      <c r="AC518" s="16">
        <v>44044</v>
      </c>
      <c r="AD518" s="16">
        <v>44044</v>
      </c>
      <c r="AE518" t="str">
        <f t="shared" si="56"/>
        <v>Average Buyer</v>
      </c>
      <c r="AF518" t="str">
        <f t="shared" si="57"/>
        <v>One-Time Buyer</v>
      </c>
      <c r="AG518" t="str">
        <f t="shared" si="54"/>
        <v>Male</v>
      </c>
      <c r="AH518" t="str">
        <f t="shared" si="55"/>
        <v>Watervliet</v>
      </c>
      <c r="AW518" t="s">
        <v>460</v>
      </c>
      <c r="AX518" t="s">
        <v>1145</v>
      </c>
      <c r="AY518" t="s">
        <v>82</v>
      </c>
      <c r="AZ518" t="str">
        <f t="shared" ref="AZ518:AZ581" si="59">IF(AX518=$AS$11,"FemaleGender","MaleGender")</f>
        <v>MaleGender</v>
      </c>
      <c r="CN518">
        <v>88065566612</v>
      </c>
      <c r="EP518">
        <v>515</v>
      </c>
      <c r="EQ518" t="s">
        <v>460</v>
      </c>
      <c r="ER518" t="s">
        <v>82</v>
      </c>
      <c r="ES518" t="s">
        <v>1145</v>
      </c>
      <c r="ET518">
        <v>6</v>
      </c>
      <c r="EU518">
        <v>120</v>
      </c>
      <c r="EV518">
        <v>18</v>
      </c>
      <c r="EW518" s="16">
        <v>44092</v>
      </c>
      <c r="EX518" s="16">
        <v>44092</v>
      </c>
      <c r="EY518">
        <f t="shared" si="58"/>
        <v>1</v>
      </c>
    </row>
    <row r="519" spans="24:155" x14ac:dyDescent="0.3">
      <c r="X519" s="11" t="s">
        <v>1016</v>
      </c>
      <c r="Y519">
        <v>11</v>
      </c>
      <c r="Z519">
        <v>165</v>
      </c>
      <c r="AA519">
        <v>1</v>
      </c>
      <c r="AB519">
        <v>169</v>
      </c>
      <c r="AC519" s="16">
        <v>44082</v>
      </c>
      <c r="AD519" s="16">
        <v>44082</v>
      </c>
      <c r="AE519" t="str">
        <f t="shared" si="56"/>
        <v>Average Buyer</v>
      </c>
      <c r="AF519" t="str">
        <f t="shared" si="57"/>
        <v>One-Time Buyer</v>
      </c>
      <c r="AG519" t="str">
        <f t="shared" si="54"/>
        <v>Male</v>
      </c>
      <c r="AH519" t="str">
        <f t="shared" si="55"/>
        <v>Hempstead</v>
      </c>
      <c r="AW519" t="s">
        <v>1108</v>
      </c>
      <c r="AX519" t="s">
        <v>1145</v>
      </c>
      <c r="AY519" t="s">
        <v>17</v>
      </c>
      <c r="AZ519" t="str">
        <f t="shared" si="59"/>
        <v>MaleGender</v>
      </c>
      <c r="EP519">
        <v>516</v>
      </c>
      <c r="EQ519" t="s">
        <v>1108</v>
      </c>
      <c r="ER519" t="s">
        <v>17</v>
      </c>
      <c r="ES519" t="s">
        <v>1145</v>
      </c>
      <c r="ET519">
        <v>2</v>
      </c>
      <c r="EU519">
        <v>40</v>
      </c>
      <c r="EV519">
        <v>6</v>
      </c>
      <c r="EW519" s="16">
        <v>44104</v>
      </c>
      <c r="EX519" s="16">
        <v>44104</v>
      </c>
      <c r="EY519">
        <f t="shared" si="58"/>
        <v>1</v>
      </c>
    </row>
    <row r="520" spans="24:155" x14ac:dyDescent="0.3">
      <c r="X520" s="11" t="s">
        <v>1091</v>
      </c>
      <c r="Y520">
        <v>11</v>
      </c>
      <c r="Z520">
        <v>165</v>
      </c>
      <c r="AA520">
        <v>1</v>
      </c>
      <c r="AB520">
        <v>169</v>
      </c>
      <c r="AC520" s="16">
        <v>44087</v>
      </c>
      <c r="AD520" s="16">
        <v>44087</v>
      </c>
      <c r="AE520" t="str">
        <f t="shared" si="56"/>
        <v>Average Buyer</v>
      </c>
      <c r="AF520" t="str">
        <f t="shared" si="57"/>
        <v>One-Time Buyer</v>
      </c>
      <c r="AG520" t="str">
        <f t="shared" si="54"/>
        <v>Female</v>
      </c>
      <c r="AH520" t="str">
        <f t="shared" si="55"/>
        <v>Newburgh</v>
      </c>
      <c r="AW520" t="s">
        <v>962</v>
      </c>
      <c r="AX520" t="s">
        <v>1146</v>
      </c>
      <c r="AY520" t="s">
        <v>9</v>
      </c>
      <c r="AZ520" t="str">
        <f t="shared" si="59"/>
        <v>FemaleGender</v>
      </c>
      <c r="EP520">
        <v>517</v>
      </c>
      <c r="EQ520" t="s">
        <v>962</v>
      </c>
      <c r="ER520" t="s">
        <v>9</v>
      </c>
      <c r="ES520" t="s">
        <v>1146</v>
      </c>
      <c r="ET520">
        <v>11</v>
      </c>
      <c r="EU520">
        <v>165</v>
      </c>
      <c r="EV520">
        <v>33</v>
      </c>
      <c r="EW520" s="16">
        <v>44102</v>
      </c>
      <c r="EX520" s="16">
        <v>44102</v>
      </c>
      <c r="EY520">
        <f t="shared" si="58"/>
        <v>1</v>
      </c>
    </row>
    <row r="521" spans="24:155" x14ac:dyDescent="0.3">
      <c r="X521" s="11" t="s">
        <v>214</v>
      </c>
      <c r="Y521">
        <v>11</v>
      </c>
      <c r="Z521">
        <v>165</v>
      </c>
      <c r="AA521">
        <v>1</v>
      </c>
      <c r="AB521">
        <v>169</v>
      </c>
      <c r="AC521" s="16">
        <v>44051</v>
      </c>
      <c r="AD521" s="16">
        <v>44051</v>
      </c>
      <c r="AE521" t="str">
        <f t="shared" si="56"/>
        <v>Average Buyer</v>
      </c>
      <c r="AF521" t="str">
        <f t="shared" si="57"/>
        <v>One-Time Buyer</v>
      </c>
      <c r="AG521" t="str">
        <f t="shared" si="54"/>
        <v>Male</v>
      </c>
      <c r="AH521" t="str">
        <f t="shared" si="55"/>
        <v>Peekskill</v>
      </c>
      <c r="AW521" t="s">
        <v>111</v>
      </c>
      <c r="AX521" t="s">
        <v>1145</v>
      </c>
      <c r="AY521" t="s">
        <v>18</v>
      </c>
      <c r="AZ521" t="str">
        <f t="shared" si="59"/>
        <v>MaleGender</v>
      </c>
      <c r="EP521">
        <v>518</v>
      </c>
      <c r="EQ521" t="s">
        <v>111</v>
      </c>
      <c r="ER521" t="s">
        <v>18</v>
      </c>
      <c r="ES521" t="s">
        <v>1145</v>
      </c>
      <c r="ET521">
        <v>15</v>
      </c>
      <c r="EU521">
        <v>75</v>
      </c>
      <c r="EV521">
        <v>45</v>
      </c>
      <c r="EW521" s="16">
        <v>44051</v>
      </c>
      <c r="EX521" s="16">
        <v>44051</v>
      </c>
      <c r="EY521">
        <f t="shared" si="58"/>
        <v>1</v>
      </c>
    </row>
    <row r="522" spans="24:155" x14ac:dyDescent="0.3">
      <c r="X522" s="11" t="s">
        <v>866</v>
      </c>
      <c r="Y522">
        <v>11</v>
      </c>
      <c r="Z522">
        <v>165</v>
      </c>
      <c r="AA522">
        <v>1</v>
      </c>
      <c r="AB522">
        <v>169</v>
      </c>
      <c r="AC522" s="16">
        <v>44092</v>
      </c>
      <c r="AD522" s="16">
        <v>44092</v>
      </c>
      <c r="AE522" t="str">
        <f t="shared" si="56"/>
        <v>Average Buyer</v>
      </c>
      <c r="AF522" t="str">
        <f t="shared" si="57"/>
        <v>One-Time Buyer</v>
      </c>
      <c r="AG522" t="str">
        <f t="shared" si="54"/>
        <v>Female</v>
      </c>
      <c r="AH522" t="str">
        <f t="shared" si="55"/>
        <v>Fulton</v>
      </c>
      <c r="AW522" t="s">
        <v>383</v>
      </c>
      <c r="AX522" t="s">
        <v>1145</v>
      </c>
      <c r="AY522" t="s">
        <v>72</v>
      </c>
      <c r="AZ522" t="str">
        <f t="shared" si="59"/>
        <v>MaleGender</v>
      </c>
      <c r="EP522">
        <v>519</v>
      </c>
      <c r="EQ522" t="s">
        <v>383</v>
      </c>
      <c r="ER522" t="s">
        <v>72</v>
      </c>
      <c r="ES522" t="s">
        <v>1145</v>
      </c>
      <c r="ET522">
        <v>89</v>
      </c>
      <c r="EU522">
        <v>1335</v>
      </c>
      <c r="EV522">
        <v>267</v>
      </c>
      <c r="EW522" s="16">
        <v>44045</v>
      </c>
      <c r="EX522" s="16">
        <v>44045</v>
      </c>
      <c r="EY522">
        <f t="shared" si="58"/>
        <v>1</v>
      </c>
    </row>
    <row r="523" spans="24:155" x14ac:dyDescent="0.3">
      <c r="X523" s="11" t="s">
        <v>962</v>
      </c>
      <c r="Y523">
        <v>11</v>
      </c>
      <c r="Z523">
        <v>165</v>
      </c>
      <c r="AA523">
        <v>1</v>
      </c>
      <c r="AB523">
        <v>169</v>
      </c>
      <c r="AC523" s="16">
        <v>44102</v>
      </c>
      <c r="AD523" s="16">
        <v>44102</v>
      </c>
      <c r="AE523" t="str">
        <f t="shared" si="56"/>
        <v>Average Buyer</v>
      </c>
      <c r="AF523" t="str">
        <f t="shared" si="57"/>
        <v>One-Time Buyer</v>
      </c>
      <c r="AG523" t="str">
        <f t="shared" si="54"/>
        <v>Female</v>
      </c>
      <c r="AH523" t="str">
        <f t="shared" si="55"/>
        <v>Glen Cove</v>
      </c>
      <c r="AW523" t="s">
        <v>986</v>
      </c>
      <c r="AX523" t="s">
        <v>1146</v>
      </c>
      <c r="AY523" t="s">
        <v>1</v>
      </c>
      <c r="AZ523" t="str">
        <f t="shared" si="59"/>
        <v>FemaleGender</v>
      </c>
      <c r="EP523">
        <v>520</v>
      </c>
      <c r="EQ523" t="s">
        <v>986</v>
      </c>
      <c r="ER523" t="s">
        <v>1</v>
      </c>
      <c r="ES523" t="s">
        <v>1146</v>
      </c>
      <c r="ET523">
        <v>3</v>
      </c>
      <c r="EU523">
        <v>60</v>
      </c>
      <c r="EV523">
        <v>9</v>
      </c>
      <c r="EW523" s="16">
        <v>44074</v>
      </c>
      <c r="EX523" s="16">
        <v>44074</v>
      </c>
      <c r="EY523">
        <f t="shared" si="58"/>
        <v>1</v>
      </c>
    </row>
    <row r="524" spans="24:155" x14ac:dyDescent="0.3">
      <c r="X524" s="11" t="s">
        <v>286</v>
      </c>
      <c r="Y524">
        <v>11</v>
      </c>
      <c r="Z524">
        <v>165</v>
      </c>
      <c r="AA524">
        <v>1</v>
      </c>
      <c r="AB524">
        <v>169</v>
      </c>
      <c r="AC524" s="16">
        <v>44051</v>
      </c>
      <c r="AD524" s="16">
        <v>44051</v>
      </c>
      <c r="AE524" t="str">
        <f t="shared" si="56"/>
        <v>Average Buyer</v>
      </c>
      <c r="AF524" t="str">
        <f t="shared" si="57"/>
        <v>One-Time Buyer</v>
      </c>
      <c r="AG524" t="str">
        <f t="shared" si="54"/>
        <v>Male</v>
      </c>
      <c r="AH524" t="str">
        <f t="shared" si="55"/>
        <v>Little Falls</v>
      </c>
      <c r="AW524" t="s">
        <v>1053</v>
      </c>
      <c r="AX524" t="s">
        <v>1146</v>
      </c>
      <c r="AY524" t="s">
        <v>2</v>
      </c>
      <c r="AZ524" t="str">
        <f t="shared" si="59"/>
        <v>FemaleGender</v>
      </c>
      <c r="EP524">
        <v>521</v>
      </c>
      <c r="EQ524" t="s">
        <v>1053</v>
      </c>
      <c r="ER524" t="s">
        <v>2</v>
      </c>
      <c r="ES524" t="s">
        <v>1146</v>
      </c>
      <c r="ET524">
        <v>11</v>
      </c>
      <c r="EU524">
        <v>143</v>
      </c>
      <c r="EV524">
        <v>33</v>
      </c>
      <c r="EW524" s="16">
        <v>44056</v>
      </c>
      <c r="EX524" s="16">
        <v>44056</v>
      </c>
      <c r="EY524">
        <f t="shared" si="58"/>
        <v>1</v>
      </c>
    </row>
    <row r="525" spans="24:155" x14ac:dyDescent="0.3">
      <c r="X525" s="11" t="s">
        <v>250</v>
      </c>
      <c r="Y525">
        <v>11</v>
      </c>
      <c r="Z525">
        <v>165</v>
      </c>
      <c r="AA525">
        <v>1</v>
      </c>
      <c r="AB525">
        <v>169</v>
      </c>
      <c r="AC525" s="16">
        <v>44087</v>
      </c>
      <c r="AD525" s="16">
        <v>44087</v>
      </c>
      <c r="AE525" t="str">
        <f t="shared" si="56"/>
        <v>Average Buyer</v>
      </c>
      <c r="AF525" t="str">
        <f t="shared" si="57"/>
        <v>One-Time Buyer</v>
      </c>
      <c r="AG525" t="str">
        <f t="shared" si="54"/>
        <v>Male</v>
      </c>
      <c r="AH525" t="str">
        <f t="shared" si="55"/>
        <v>Newburgh</v>
      </c>
      <c r="AW525" t="s">
        <v>719</v>
      </c>
      <c r="AX525" t="s">
        <v>1145</v>
      </c>
      <c r="AY525" t="s">
        <v>5</v>
      </c>
      <c r="AZ525" t="str">
        <f t="shared" si="59"/>
        <v>MaleGender</v>
      </c>
      <c r="EP525">
        <v>522</v>
      </c>
      <c r="EQ525" t="s">
        <v>719</v>
      </c>
      <c r="ER525" t="s">
        <v>5</v>
      </c>
      <c r="ES525" t="s">
        <v>1145</v>
      </c>
      <c r="ET525">
        <v>3</v>
      </c>
      <c r="EU525">
        <v>39</v>
      </c>
      <c r="EV525">
        <v>9</v>
      </c>
      <c r="EW525" s="16">
        <v>44075</v>
      </c>
      <c r="EX525" s="16">
        <v>44075</v>
      </c>
      <c r="EY525">
        <f t="shared" si="58"/>
        <v>1</v>
      </c>
    </row>
    <row r="526" spans="24:155" x14ac:dyDescent="0.3">
      <c r="X526" s="11" t="s">
        <v>768</v>
      </c>
      <c r="Y526">
        <v>11</v>
      </c>
      <c r="Z526">
        <v>165</v>
      </c>
      <c r="AA526">
        <v>1</v>
      </c>
      <c r="AB526">
        <v>169</v>
      </c>
      <c r="AC526" s="16">
        <v>44062</v>
      </c>
      <c r="AD526" s="16">
        <v>44062</v>
      </c>
      <c r="AE526" t="str">
        <f t="shared" si="56"/>
        <v>Average Buyer</v>
      </c>
      <c r="AF526" t="str">
        <f t="shared" si="57"/>
        <v>One-Time Buyer</v>
      </c>
      <c r="AG526" t="str">
        <f t="shared" si="54"/>
        <v>Male</v>
      </c>
      <c r="AH526" t="str">
        <f t="shared" si="55"/>
        <v>Hudson</v>
      </c>
      <c r="AW526" t="s">
        <v>897</v>
      </c>
      <c r="AX526" t="s">
        <v>1146</v>
      </c>
      <c r="AY526" t="s">
        <v>90</v>
      </c>
      <c r="AZ526" t="str">
        <f t="shared" si="59"/>
        <v>FemaleGender</v>
      </c>
      <c r="EP526">
        <v>523</v>
      </c>
      <c r="EQ526" t="s">
        <v>897</v>
      </c>
      <c r="ER526" t="s">
        <v>90</v>
      </c>
      <c r="ES526" t="s">
        <v>1146</v>
      </c>
      <c r="ET526">
        <v>9</v>
      </c>
      <c r="EU526">
        <v>138</v>
      </c>
      <c r="EV526">
        <v>27</v>
      </c>
      <c r="EW526" s="16">
        <v>44103</v>
      </c>
      <c r="EX526" s="16">
        <v>44103</v>
      </c>
      <c r="EY526">
        <f t="shared" si="58"/>
        <v>2</v>
      </c>
    </row>
    <row r="527" spans="24:155" x14ac:dyDescent="0.3">
      <c r="X527" s="11" t="s">
        <v>660</v>
      </c>
      <c r="Y527">
        <v>11</v>
      </c>
      <c r="Z527">
        <v>165</v>
      </c>
      <c r="AA527">
        <v>1</v>
      </c>
      <c r="AB527">
        <v>169</v>
      </c>
      <c r="AC527" s="16">
        <v>44093</v>
      </c>
      <c r="AD527" s="16">
        <v>44093</v>
      </c>
      <c r="AE527" t="str">
        <f t="shared" si="56"/>
        <v>Average Buyer</v>
      </c>
      <c r="AF527" t="str">
        <f t="shared" si="57"/>
        <v>One-Time Buyer</v>
      </c>
      <c r="AG527" t="str">
        <f t="shared" si="54"/>
        <v>Male</v>
      </c>
      <c r="AH527" t="str">
        <f t="shared" si="55"/>
        <v>Springs</v>
      </c>
      <c r="AW527" t="s">
        <v>853</v>
      </c>
      <c r="AX527" t="s">
        <v>1146</v>
      </c>
      <c r="AY527" t="s">
        <v>5</v>
      </c>
      <c r="AZ527" t="str">
        <f t="shared" si="59"/>
        <v>FemaleGender</v>
      </c>
      <c r="EP527">
        <v>524</v>
      </c>
      <c r="EQ527" t="s">
        <v>853</v>
      </c>
      <c r="ER527" t="s">
        <v>5</v>
      </c>
      <c r="ES527" t="s">
        <v>1146</v>
      </c>
      <c r="ET527">
        <v>3</v>
      </c>
      <c r="EU527">
        <v>60</v>
      </c>
      <c r="EV527">
        <v>9</v>
      </c>
      <c r="EW527" s="16">
        <v>44097</v>
      </c>
      <c r="EX527" s="16">
        <v>44097</v>
      </c>
      <c r="EY527">
        <f t="shared" si="58"/>
        <v>1</v>
      </c>
    </row>
    <row r="528" spans="24:155" x14ac:dyDescent="0.3">
      <c r="X528" s="11" t="s">
        <v>142</v>
      </c>
      <c r="Y528">
        <v>11</v>
      </c>
      <c r="Z528">
        <v>165</v>
      </c>
      <c r="AA528">
        <v>1</v>
      </c>
      <c r="AB528">
        <v>169</v>
      </c>
      <c r="AC528" s="16">
        <v>44082</v>
      </c>
      <c r="AD528" s="16">
        <v>44082</v>
      </c>
      <c r="AE528" t="str">
        <f t="shared" si="56"/>
        <v>Average Buyer</v>
      </c>
      <c r="AF528" t="str">
        <f t="shared" si="57"/>
        <v>One-Time Buyer</v>
      </c>
      <c r="AG528" t="str">
        <f t="shared" si="54"/>
        <v>Male</v>
      </c>
      <c r="AH528" t="str">
        <f t="shared" si="55"/>
        <v>Hempstead</v>
      </c>
      <c r="AW528" t="s">
        <v>827</v>
      </c>
      <c r="AX528" t="s">
        <v>1146</v>
      </c>
      <c r="AY528" t="s">
        <v>17</v>
      </c>
      <c r="AZ528" t="str">
        <f t="shared" si="59"/>
        <v>FemaleGender</v>
      </c>
      <c r="EP528">
        <v>525</v>
      </c>
      <c r="EQ528" t="s">
        <v>827</v>
      </c>
      <c r="ER528" t="s">
        <v>17</v>
      </c>
      <c r="ES528" t="s">
        <v>1146</v>
      </c>
      <c r="ET528">
        <v>3</v>
      </c>
      <c r="EU528">
        <v>60</v>
      </c>
      <c r="EV528">
        <v>9</v>
      </c>
      <c r="EW528" s="16">
        <v>44093</v>
      </c>
      <c r="EX528" s="16">
        <v>44093</v>
      </c>
      <c r="EY528">
        <f t="shared" si="58"/>
        <v>1</v>
      </c>
    </row>
    <row r="529" spans="24:155" x14ac:dyDescent="0.3">
      <c r="X529" s="11" t="s">
        <v>106</v>
      </c>
      <c r="Y529">
        <v>11</v>
      </c>
      <c r="Z529">
        <v>165</v>
      </c>
      <c r="AA529">
        <v>1</v>
      </c>
      <c r="AB529">
        <v>169</v>
      </c>
      <c r="AC529" s="16">
        <v>44046</v>
      </c>
      <c r="AD529" s="16">
        <v>44046</v>
      </c>
      <c r="AE529" t="str">
        <f t="shared" si="56"/>
        <v>Average Buyer</v>
      </c>
      <c r="AF529" t="str">
        <f t="shared" si="57"/>
        <v>One-Time Buyer</v>
      </c>
      <c r="AG529" t="str">
        <f t="shared" si="54"/>
        <v>Female</v>
      </c>
      <c r="AH529" t="str">
        <f t="shared" si="55"/>
        <v>Beacon</v>
      </c>
      <c r="AW529" t="s">
        <v>106</v>
      </c>
      <c r="AX529" t="s">
        <v>1146</v>
      </c>
      <c r="AY529" t="s">
        <v>4</v>
      </c>
      <c r="AZ529" t="str">
        <f t="shared" si="59"/>
        <v>FemaleGender</v>
      </c>
      <c r="EP529">
        <v>526</v>
      </c>
      <c r="EQ529" t="s">
        <v>106</v>
      </c>
      <c r="ER529" t="s">
        <v>4</v>
      </c>
      <c r="ES529" t="s">
        <v>1146</v>
      </c>
      <c r="ET529">
        <v>11</v>
      </c>
      <c r="EU529">
        <v>165</v>
      </c>
      <c r="EV529">
        <v>33</v>
      </c>
      <c r="EW529" s="16">
        <v>44046</v>
      </c>
      <c r="EX529" s="16">
        <v>44046</v>
      </c>
      <c r="EY529">
        <f t="shared" si="58"/>
        <v>1</v>
      </c>
    </row>
    <row r="530" spans="24:155" x14ac:dyDescent="0.3">
      <c r="X530" s="11" t="s">
        <v>696</v>
      </c>
      <c r="Y530">
        <v>11</v>
      </c>
      <c r="Z530">
        <v>165</v>
      </c>
      <c r="AA530">
        <v>1</v>
      </c>
      <c r="AB530">
        <v>169</v>
      </c>
      <c r="AC530" s="16">
        <v>44052</v>
      </c>
      <c r="AD530" s="16">
        <v>44052</v>
      </c>
      <c r="AE530" t="str">
        <f t="shared" si="56"/>
        <v>Average Buyer</v>
      </c>
      <c r="AF530" t="str">
        <f t="shared" si="57"/>
        <v>One-Time Buyer</v>
      </c>
      <c r="AG530" t="str">
        <f t="shared" si="54"/>
        <v>Male</v>
      </c>
      <c r="AH530" t="str">
        <f t="shared" si="55"/>
        <v>Syracuse</v>
      </c>
      <c r="AW530" t="s">
        <v>780</v>
      </c>
      <c r="AX530" t="s">
        <v>1146</v>
      </c>
      <c r="AY530" t="s">
        <v>88</v>
      </c>
      <c r="AZ530" t="str">
        <f t="shared" si="59"/>
        <v>FemaleGender</v>
      </c>
      <c r="EP530">
        <v>527</v>
      </c>
      <c r="EQ530" t="s">
        <v>780</v>
      </c>
      <c r="ER530" t="s">
        <v>88</v>
      </c>
      <c r="ES530" t="s">
        <v>1146</v>
      </c>
      <c r="ET530">
        <v>6</v>
      </c>
      <c r="EU530">
        <v>90</v>
      </c>
      <c r="EV530">
        <v>18</v>
      </c>
      <c r="EW530" s="16">
        <v>44074</v>
      </c>
      <c r="EX530" s="16">
        <v>44074</v>
      </c>
      <c r="EY530">
        <f t="shared" si="58"/>
        <v>1</v>
      </c>
    </row>
    <row r="531" spans="24:155" x14ac:dyDescent="0.3">
      <c r="X531" s="11" t="s">
        <v>811</v>
      </c>
      <c r="Y531">
        <v>9</v>
      </c>
      <c r="Z531">
        <v>162</v>
      </c>
      <c r="AA531">
        <v>1</v>
      </c>
      <c r="AB531">
        <v>170</v>
      </c>
      <c r="AC531" s="16">
        <v>44074</v>
      </c>
      <c r="AD531" s="16">
        <v>44074</v>
      </c>
      <c r="AE531" t="str">
        <f t="shared" si="56"/>
        <v>Average Buyer</v>
      </c>
      <c r="AF531" t="str">
        <f t="shared" si="57"/>
        <v>One-Time Buyer</v>
      </c>
      <c r="AG531" t="str">
        <f t="shared" si="54"/>
        <v>Male</v>
      </c>
      <c r="AH531" t="str">
        <f t="shared" si="55"/>
        <v>New York</v>
      </c>
      <c r="AW531" t="s">
        <v>669</v>
      </c>
      <c r="AX531" t="s">
        <v>1145</v>
      </c>
      <c r="AY531" t="s">
        <v>18</v>
      </c>
      <c r="AZ531" t="str">
        <f t="shared" si="59"/>
        <v>MaleGender</v>
      </c>
      <c r="EP531">
        <v>528</v>
      </c>
      <c r="EQ531" t="s">
        <v>669</v>
      </c>
      <c r="ER531" t="s">
        <v>18</v>
      </c>
      <c r="ES531" t="s">
        <v>1145</v>
      </c>
      <c r="ET531">
        <v>3</v>
      </c>
      <c r="EU531">
        <v>210</v>
      </c>
      <c r="EV531">
        <v>9</v>
      </c>
      <c r="EW531" s="16">
        <v>44102</v>
      </c>
      <c r="EX531" s="16">
        <v>44102</v>
      </c>
      <c r="EY531">
        <f t="shared" si="58"/>
        <v>1</v>
      </c>
    </row>
    <row r="532" spans="24:155" x14ac:dyDescent="0.3">
      <c r="X532" s="11" t="s">
        <v>1118</v>
      </c>
      <c r="Y532">
        <v>7</v>
      </c>
      <c r="Z532">
        <v>161</v>
      </c>
      <c r="AA532">
        <v>1</v>
      </c>
      <c r="AB532">
        <v>171</v>
      </c>
      <c r="AC532" s="16">
        <v>44064</v>
      </c>
      <c r="AD532" s="16">
        <v>44064</v>
      </c>
      <c r="AE532" t="str">
        <f t="shared" si="56"/>
        <v>Average Buyer</v>
      </c>
      <c r="AF532" t="str">
        <f t="shared" si="57"/>
        <v>One-Time Buyer</v>
      </c>
      <c r="AG532" t="str">
        <f t="shared" si="54"/>
        <v>Female</v>
      </c>
      <c r="AH532" t="str">
        <f t="shared" si="55"/>
        <v>Port Jervis</v>
      </c>
      <c r="AW532" t="s">
        <v>337</v>
      </c>
      <c r="AX532" t="s">
        <v>1146</v>
      </c>
      <c r="AY532" t="s">
        <v>72</v>
      </c>
      <c r="AZ532" t="str">
        <f t="shared" si="59"/>
        <v>FemaleGender</v>
      </c>
      <c r="EP532">
        <v>529</v>
      </c>
      <c r="EQ532" t="s">
        <v>337</v>
      </c>
      <c r="ER532" t="s">
        <v>72</v>
      </c>
      <c r="ES532" t="s">
        <v>1146</v>
      </c>
      <c r="ET532">
        <v>130</v>
      </c>
      <c r="EU532">
        <v>2080</v>
      </c>
      <c r="EV532">
        <v>390</v>
      </c>
      <c r="EW532" s="16">
        <v>44071</v>
      </c>
      <c r="EX532" s="16">
        <v>44071</v>
      </c>
      <c r="EY532">
        <f t="shared" si="58"/>
        <v>2</v>
      </c>
    </row>
    <row r="533" spans="24:155" x14ac:dyDescent="0.3">
      <c r="X533" s="11" t="s">
        <v>488</v>
      </c>
      <c r="Y533">
        <v>10</v>
      </c>
      <c r="Z533">
        <v>160</v>
      </c>
      <c r="AA533">
        <v>1</v>
      </c>
      <c r="AB533">
        <v>172</v>
      </c>
      <c r="AC533" s="16">
        <v>44047</v>
      </c>
      <c r="AD533" s="16">
        <v>44047</v>
      </c>
      <c r="AE533" t="str">
        <f t="shared" si="56"/>
        <v>Average Buyer</v>
      </c>
      <c r="AF533" t="str">
        <f t="shared" si="57"/>
        <v>One-Time Buyer</v>
      </c>
      <c r="AG533" t="str">
        <f t="shared" si="54"/>
        <v>Male</v>
      </c>
      <c r="AH533" t="str">
        <f t="shared" si="55"/>
        <v>Geneva</v>
      </c>
      <c r="AW533" t="s">
        <v>341</v>
      </c>
      <c r="AX533" t="s">
        <v>1146</v>
      </c>
      <c r="AY533" t="s">
        <v>80</v>
      </c>
      <c r="AZ533" t="str">
        <f t="shared" si="59"/>
        <v>FemaleGender</v>
      </c>
      <c r="EP533">
        <v>530</v>
      </c>
      <c r="EQ533" t="s">
        <v>341</v>
      </c>
      <c r="ER533" t="s">
        <v>80</v>
      </c>
      <c r="ES533" t="s">
        <v>1146</v>
      </c>
      <c r="ET533">
        <v>83</v>
      </c>
      <c r="EU533">
        <v>1245</v>
      </c>
      <c r="EV533">
        <v>249</v>
      </c>
      <c r="EW533" s="16">
        <v>44075</v>
      </c>
      <c r="EX533" s="16">
        <v>44075</v>
      </c>
      <c r="EY533">
        <f t="shared" si="58"/>
        <v>2</v>
      </c>
    </row>
    <row r="534" spans="24:155" x14ac:dyDescent="0.3">
      <c r="X534" s="11" t="s">
        <v>587</v>
      </c>
      <c r="Y534">
        <v>10</v>
      </c>
      <c r="Z534">
        <v>160</v>
      </c>
      <c r="AA534">
        <v>1</v>
      </c>
      <c r="AB534">
        <v>172</v>
      </c>
      <c r="AC534" s="16">
        <v>44051</v>
      </c>
      <c r="AD534" s="16">
        <v>44051</v>
      </c>
      <c r="AE534" t="str">
        <f t="shared" si="56"/>
        <v>Average Buyer</v>
      </c>
      <c r="AF534" t="str">
        <f t="shared" si="57"/>
        <v>One-Time Buyer</v>
      </c>
      <c r="AG534" t="str">
        <f t="shared" si="54"/>
        <v>Female</v>
      </c>
      <c r="AH534" t="str">
        <f t="shared" si="55"/>
        <v>Babylon</v>
      </c>
      <c r="AW534" t="s">
        <v>987</v>
      </c>
      <c r="AX534" t="s">
        <v>1146</v>
      </c>
      <c r="AY534" t="s">
        <v>2</v>
      </c>
      <c r="AZ534" t="str">
        <f t="shared" si="59"/>
        <v>FemaleGender</v>
      </c>
      <c r="EP534">
        <v>531</v>
      </c>
      <c r="EQ534" t="s">
        <v>987</v>
      </c>
      <c r="ER534" t="s">
        <v>2</v>
      </c>
      <c r="ES534" t="s">
        <v>1146</v>
      </c>
      <c r="ET534">
        <v>6</v>
      </c>
      <c r="EU534">
        <v>72</v>
      </c>
      <c r="EV534">
        <v>18</v>
      </c>
      <c r="EW534" s="16">
        <v>44044</v>
      </c>
      <c r="EX534" s="16">
        <v>44044</v>
      </c>
      <c r="EY534">
        <f t="shared" si="58"/>
        <v>1</v>
      </c>
    </row>
    <row r="535" spans="24:155" x14ac:dyDescent="0.3">
      <c r="X535" s="11" t="s">
        <v>434</v>
      </c>
      <c r="Y535">
        <v>10</v>
      </c>
      <c r="Z535">
        <v>160</v>
      </c>
      <c r="AA535">
        <v>1</v>
      </c>
      <c r="AB535">
        <v>172</v>
      </c>
      <c r="AC535" s="16">
        <v>44065</v>
      </c>
      <c r="AD535" s="16">
        <v>44065</v>
      </c>
      <c r="AE535" t="str">
        <f t="shared" si="56"/>
        <v>Average Buyer</v>
      </c>
      <c r="AF535" t="str">
        <f t="shared" si="57"/>
        <v>One-Time Buyer</v>
      </c>
      <c r="AG535" t="str">
        <f t="shared" si="54"/>
        <v>Male</v>
      </c>
      <c r="AH535" t="str">
        <f t="shared" si="55"/>
        <v>New York</v>
      </c>
      <c r="AW535" t="s">
        <v>543</v>
      </c>
      <c r="AX535" t="s">
        <v>1146</v>
      </c>
      <c r="AY535" t="s">
        <v>16</v>
      </c>
      <c r="AZ535" t="str">
        <f t="shared" si="59"/>
        <v>FemaleGender</v>
      </c>
      <c r="EP535">
        <v>532</v>
      </c>
      <c r="EQ535" t="s">
        <v>543</v>
      </c>
      <c r="ER535" t="s">
        <v>16</v>
      </c>
      <c r="ES535" t="s">
        <v>1146</v>
      </c>
      <c r="ET535">
        <v>11</v>
      </c>
      <c r="EU535">
        <v>220</v>
      </c>
      <c r="EV535">
        <v>33</v>
      </c>
      <c r="EW535" s="16">
        <v>44071</v>
      </c>
      <c r="EX535" s="16">
        <v>44071</v>
      </c>
      <c r="EY535">
        <f t="shared" si="58"/>
        <v>1</v>
      </c>
    </row>
    <row r="536" spans="24:155" x14ac:dyDescent="0.3">
      <c r="X536" s="11" t="s">
        <v>1061</v>
      </c>
      <c r="Y536">
        <v>10</v>
      </c>
      <c r="Z536">
        <v>160</v>
      </c>
      <c r="AA536">
        <v>1</v>
      </c>
      <c r="AB536">
        <v>172</v>
      </c>
      <c r="AC536" s="16">
        <v>44064</v>
      </c>
      <c r="AD536" s="16">
        <v>44064</v>
      </c>
      <c r="AE536" t="str">
        <f t="shared" si="56"/>
        <v>Average Buyer</v>
      </c>
      <c r="AF536" t="str">
        <f t="shared" si="57"/>
        <v>One-Time Buyer</v>
      </c>
      <c r="AG536" t="str">
        <f t="shared" si="54"/>
        <v>Male</v>
      </c>
      <c r="AH536" t="str">
        <f t="shared" si="55"/>
        <v>Glen Cove</v>
      </c>
      <c r="AW536" t="s">
        <v>779</v>
      </c>
      <c r="AX536" t="s">
        <v>1145</v>
      </c>
      <c r="AY536" t="s">
        <v>86</v>
      </c>
      <c r="AZ536" t="str">
        <f t="shared" si="59"/>
        <v>MaleGender</v>
      </c>
      <c r="EP536">
        <v>533</v>
      </c>
      <c r="EQ536" t="s">
        <v>779</v>
      </c>
      <c r="ER536" t="s">
        <v>86</v>
      </c>
      <c r="ES536" t="s">
        <v>1145</v>
      </c>
      <c r="ET536">
        <v>5</v>
      </c>
      <c r="EU536">
        <v>65</v>
      </c>
      <c r="EV536">
        <v>15</v>
      </c>
      <c r="EW536" s="16">
        <v>44073</v>
      </c>
      <c r="EX536" s="16">
        <v>44073</v>
      </c>
      <c r="EY536">
        <f t="shared" si="58"/>
        <v>1</v>
      </c>
    </row>
    <row r="537" spans="24:155" x14ac:dyDescent="0.3">
      <c r="X537" s="11" t="s">
        <v>712</v>
      </c>
      <c r="Y537">
        <v>8</v>
      </c>
      <c r="Z537">
        <v>160</v>
      </c>
      <c r="AA537">
        <v>1</v>
      </c>
      <c r="AB537">
        <v>172</v>
      </c>
      <c r="AC537" s="16">
        <v>44068</v>
      </c>
      <c r="AD537" s="16">
        <v>44068</v>
      </c>
      <c r="AE537" t="str">
        <f t="shared" si="56"/>
        <v>Average Buyer</v>
      </c>
      <c r="AF537" t="str">
        <f t="shared" si="57"/>
        <v>One-Time Buyer</v>
      </c>
      <c r="AG537" t="str">
        <f t="shared" si="54"/>
        <v>Female</v>
      </c>
      <c r="AH537" t="str">
        <f t="shared" si="55"/>
        <v>Brookhaven</v>
      </c>
      <c r="AW537" t="s">
        <v>361</v>
      </c>
      <c r="AX537" t="s">
        <v>1145</v>
      </c>
      <c r="AY537" t="s">
        <v>16</v>
      </c>
      <c r="AZ537" t="str">
        <f t="shared" si="59"/>
        <v>MaleGender</v>
      </c>
      <c r="EP537">
        <v>534</v>
      </c>
      <c r="EQ537" t="s">
        <v>361</v>
      </c>
      <c r="ER537" t="s">
        <v>16</v>
      </c>
      <c r="ES537" t="s">
        <v>1145</v>
      </c>
      <c r="ET537">
        <v>6</v>
      </c>
      <c r="EU537">
        <v>108</v>
      </c>
      <c r="EV537">
        <v>18</v>
      </c>
      <c r="EW537" s="16">
        <v>44095</v>
      </c>
      <c r="EX537" s="16">
        <v>44095</v>
      </c>
      <c r="EY537">
        <f t="shared" si="58"/>
        <v>1</v>
      </c>
    </row>
    <row r="538" spans="24:155" x14ac:dyDescent="0.3">
      <c r="X538" s="11" t="s">
        <v>614</v>
      </c>
      <c r="Y538">
        <v>10</v>
      </c>
      <c r="Z538">
        <v>160</v>
      </c>
      <c r="AA538">
        <v>1</v>
      </c>
      <c r="AB538">
        <v>172</v>
      </c>
      <c r="AC538" s="16">
        <v>44047</v>
      </c>
      <c r="AD538" s="16">
        <v>44047</v>
      </c>
      <c r="AE538" t="str">
        <f t="shared" si="56"/>
        <v>Average Buyer</v>
      </c>
      <c r="AF538" t="str">
        <f t="shared" si="57"/>
        <v>One-Time Buyer</v>
      </c>
      <c r="AG538" t="str">
        <f t="shared" si="54"/>
        <v>Male</v>
      </c>
      <c r="AH538" t="str">
        <f t="shared" si="55"/>
        <v>Olean</v>
      </c>
      <c r="AW538" t="s">
        <v>277</v>
      </c>
      <c r="AX538" t="s">
        <v>1146</v>
      </c>
      <c r="AY538" t="s">
        <v>16</v>
      </c>
      <c r="AZ538" t="str">
        <f t="shared" si="59"/>
        <v>FemaleGender</v>
      </c>
      <c r="EP538">
        <v>535</v>
      </c>
      <c r="EQ538" t="s">
        <v>277</v>
      </c>
      <c r="ER538" t="s">
        <v>16</v>
      </c>
      <c r="ES538" t="s">
        <v>1146</v>
      </c>
      <c r="ET538">
        <v>11</v>
      </c>
      <c r="EU538">
        <v>176</v>
      </c>
      <c r="EV538">
        <v>33</v>
      </c>
      <c r="EW538" s="16">
        <v>44103</v>
      </c>
      <c r="EX538" s="16">
        <v>44103</v>
      </c>
      <c r="EY538">
        <f t="shared" si="58"/>
        <v>1</v>
      </c>
    </row>
    <row r="539" spans="24:155" x14ac:dyDescent="0.3">
      <c r="X539" s="11" t="s">
        <v>389</v>
      </c>
      <c r="Y539">
        <v>10</v>
      </c>
      <c r="Z539">
        <v>160</v>
      </c>
      <c r="AA539">
        <v>1</v>
      </c>
      <c r="AB539">
        <v>172</v>
      </c>
      <c r="AC539" s="16">
        <v>44051</v>
      </c>
      <c r="AD539" s="16">
        <v>44051</v>
      </c>
      <c r="AE539" t="str">
        <f t="shared" si="56"/>
        <v>Average Buyer</v>
      </c>
      <c r="AF539" t="str">
        <f t="shared" si="57"/>
        <v>One-Time Buyer</v>
      </c>
      <c r="AG539" t="str">
        <f t="shared" si="54"/>
        <v>Male</v>
      </c>
      <c r="AH539" t="str">
        <f t="shared" si="55"/>
        <v>Watervliet</v>
      </c>
      <c r="AW539" t="s">
        <v>546</v>
      </c>
      <c r="AX539" t="s">
        <v>1145</v>
      </c>
      <c r="AY539" t="s">
        <v>86</v>
      </c>
      <c r="AZ539" t="str">
        <f t="shared" si="59"/>
        <v>MaleGender</v>
      </c>
      <c r="EP539">
        <v>536</v>
      </c>
      <c r="EQ539" t="s">
        <v>546</v>
      </c>
      <c r="ER539" t="s">
        <v>86</v>
      </c>
      <c r="ES539" t="s">
        <v>1145</v>
      </c>
      <c r="ET539">
        <v>77</v>
      </c>
      <c r="EU539">
        <v>5390</v>
      </c>
      <c r="EV539">
        <v>231</v>
      </c>
      <c r="EW539" s="16">
        <v>44074</v>
      </c>
      <c r="EX539" s="16">
        <v>44074</v>
      </c>
      <c r="EY539">
        <f t="shared" si="58"/>
        <v>1</v>
      </c>
    </row>
    <row r="540" spans="24:155" x14ac:dyDescent="0.3">
      <c r="X540" s="11" t="s">
        <v>332</v>
      </c>
      <c r="Y540">
        <v>26</v>
      </c>
      <c r="Z540">
        <v>156</v>
      </c>
      <c r="AA540">
        <v>2</v>
      </c>
      <c r="AB540">
        <v>173</v>
      </c>
      <c r="AC540" s="16">
        <v>44066</v>
      </c>
      <c r="AD540" s="16">
        <v>44066</v>
      </c>
      <c r="AE540" t="str">
        <f t="shared" si="56"/>
        <v>Average Buyer</v>
      </c>
      <c r="AF540" t="str">
        <f t="shared" si="57"/>
        <v>One-Time Buyer</v>
      </c>
      <c r="AG540" t="str">
        <f t="shared" si="54"/>
        <v>Male</v>
      </c>
      <c r="AH540" t="str">
        <f t="shared" si="55"/>
        <v>Mount</v>
      </c>
      <c r="AW540" t="s">
        <v>1090</v>
      </c>
      <c r="AX540" t="s">
        <v>1145</v>
      </c>
      <c r="AY540" t="s">
        <v>16</v>
      </c>
      <c r="AZ540" t="str">
        <f t="shared" si="59"/>
        <v>MaleGender</v>
      </c>
      <c r="EP540">
        <v>537</v>
      </c>
      <c r="EQ540" t="s">
        <v>1090</v>
      </c>
      <c r="ER540" t="s">
        <v>16</v>
      </c>
      <c r="ES540" t="s">
        <v>1145</v>
      </c>
      <c r="ET540">
        <v>62</v>
      </c>
      <c r="EU540">
        <v>1021</v>
      </c>
      <c r="EV540">
        <v>186</v>
      </c>
      <c r="EW540" s="16">
        <v>44051</v>
      </c>
      <c r="EX540" s="16">
        <v>44103</v>
      </c>
      <c r="EY540">
        <f t="shared" si="58"/>
        <v>4</v>
      </c>
    </row>
    <row r="541" spans="24:155" x14ac:dyDescent="0.3">
      <c r="X541" s="11" t="s">
        <v>336</v>
      </c>
      <c r="Y541">
        <v>13</v>
      </c>
      <c r="Z541">
        <v>156</v>
      </c>
      <c r="AA541">
        <v>2</v>
      </c>
      <c r="AB541">
        <v>173</v>
      </c>
      <c r="AC541" s="16">
        <v>44071</v>
      </c>
      <c r="AD541" s="16">
        <v>44071</v>
      </c>
      <c r="AE541" t="str">
        <f t="shared" si="56"/>
        <v>Average Buyer</v>
      </c>
      <c r="AF541" t="str">
        <f t="shared" si="57"/>
        <v>One-Time Buyer</v>
      </c>
      <c r="AG541" t="str">
        <f t="shared" si="54"/>
        <v>Female</v>
      </c>
      <c r="AH541" t="str">
        <f t="shared" si="55"/>
        <v>Peekskill</v>
      </c>
      <c r="AW541" t="s">
        <v>1120</v>
      </c>
      <c r="AX541" t="s">
        <v>1145</v>
      </c>
      <c r="AY541" t="s">
        <v>15</v>
      </c>
      <c r="AZ541" t="str">
        <f t="shared" si="59"/>
        <v>MaleGender</v>
      </c>
      <c r="EP541">
        <v>538</v>
      </c>
      <c r="EQ541" t="s">
        <v>1120</v>
      </c>
      <c r="ER541" t="s">
        <v>15</v>
      </c>
      <c r="ES541" t="s">
        <v>1145</v>
      </c>
      <c r="ET541">
        <v>1</v>
      </c>
      <c r="EU541">
        <v>18</v>
      </c>
      <c r="EV541">
        <v>3</v>
      </c>
      <c r="EW541" s="16">
        <v>44066</v>
      </c>
      <c r="EX541" s="16">
        <v>44066</v>
      </c>
      <c r="EY541">
        <f t="shared" si="58"/>
        <v>1</v>
      </c>
    </row>
    <row r="542" spans="24:155" x14ac:dyDescent="0.3">
      <c r="X542" s="11" t="s">
        <v>151</v>
      </c>
      <c r="Y542">
        <v>11</v>
      </c>
      <c r="Z542">
        <v>154</v>
      </c>
      <c r="AA542">
        <v>1</v>
      </c>
      <c r="AB542">
        <v>174</v>
      </c>
      <c r="AC542" s="16">
        <v>44092</v>
      </c>
      <c r="AD542" s="16">
        <v>44092</v>
      </c>
      <c r="AE542" t="str">
        <f t="shared" si="56"/>
        <v>Average Buyer</v>
      </c>
      <c r="AF542" t="str">
        <f t="shared" si="57"/>
        <v>One-Time Buyer</v>
      </c>
      <c r="AG542" t="str">
        <f t="shared" si="54"/>
        <v>Female</v>
      </c>
      <c r="AH542" t="str">
        <f t="shared" si="55"/>
        <v>Fulton</v>
      </c>
      <c r="AW542" t="s">
        <v>961</v>
      </c>
      <c r="AX542" t="s">
        <v>1145</v>
      </c>
      <c r="AY542" t="s">
        <v>8</v>
      </c>
      <c r="AZ542" t="str">
        <f t="shared" si="59"/>
        <v>MaleGender</v>
      </c>
      <c r="EP542">
        <v>539</v>
      </c>
      <c r="EQ542" t="s">
        <v>961</v>
      </c>
      <c r="ER542" t="s">
        <v>8</v>
      </c>
      <c r="ES542" t="s">
        <v>1145</v>
      </c>
      <c r="ET542">
        <v>10</v>
      </c>
      <c r="EU542">
        <v>200</v>
      </c>
      <c r="EV542">
        <v>30</v>
      </c>
      <c r="EW542" s="16">
        <v>44102</v>
      </c>
      <c r="EX542" s="16">
        <v>44102</v>
      </c>
      <c r="EY542">
        <f t="shared" si="58"/>
        <v>1</v>
      </c>
    </row>
    <row r="543" spans="24:155" x14ac:dyDescent="0.3">
      <c r="X543" s="11" t="s">
        <v>480</v>
      </c>
      <c r="Y543">
        <v>11</v>
      </c>
      <c r="Z543">
        <v>154</v>
      </c>
      <c r="AA543">
        <v>1</v>
      </c>
      <c r="AB543">
        <v>174</v>
      </c>
      <c r="AC543" s="16">
        <v>44103</v>
      </c>
      <c r="AD543" s="16">
        <v>44103</v>
      </c>
      <c r="AE543" t="str">
        <f t="shared" si="56"/>
        <v>Average Buyer</v>
      </c>
      <c r="AF543" t="str">
        <f t="shared" si="57"/>
        <v>One-Time Buyer</v>
      </c>
      <c r="AG543" t="str">
        <f t="shared" si="54"/>
        <v>Female</v>
      </c>
      <c r="AH543" t="str">
        <f t="shared" si="55"/>
        <v>Islip</v>
      </c>
      <c r="AW543" t="s">
        <v>204</v>
      </c>
      <c r="AX543" t="s">
        <v>1146</v>
      </c>
      <c r="AY543" t="s">
        <v>60</v>
      </c>
      <c r="AZ543" t="str">
        <f t="shared" si="59"/>
        <v>FemaleGender</v>
      </c>
      <c r="EP543">
        <v>540</v>
      </c>
      <c r="EQ543" t="s">
        <v>204</v>
      </c>
      <c r="ER543" t="s">
        <v>60</v>
      </c>
      <c r="ES543" t="s">
        <v>1146</v>
      </c>
      <c r="ET543">
        <v>10</v>
      </c>
      <c r="EU543">
        <v>230</v>
      </c>
      <c r="EV543">
        <v>30</v>
      </c>
      <c r="EW543" s="16">
        <v>44072</v>
      </c>
      <c r="EX543" s="16">
        <v>44072</v>
      </c>
      <c r="EY543">
        <f t="shared" si="58"/>
        <v>1</v>
      </c>
    </row>
    <row r="544" spans="24:155" x14ac:dyDescent="0.3">
      <c r="X544" s="11" t="s">
        <v>444</v>
      </c>
      <c r="Y544">
        <v>11</v>
      </c>
      <c r="Z544">
        <v>154</v>
      </c>
      <c r="AA544">
        <v>1</v>
      </c>
      <c r="AB544">
        <v>174</v>
      </c>
      <c r="AC544" s="16">
        <v>44075</v>
      </c>
      <c r="AD544" s="16">
        <v>44075</v>
      </c>
      <c r="AE544" t="str">
        <f t="shared" si="56"/>
        <v>Average Buyer</v>
      </c>
      <c r="AF544" t="str">
        <f t="shared" si="57"/>
        <v>One-Time Buyer</v>
      </c>
      <c r="AG544" t="str">
        <f t="shared" si="54"/>
        <v>Male</v>
      </c>
      <c r="AH544" t="str">
        <f t="shared" si="55"/>
        <v>Glen Cove</v>
      </c>
      <c r="AW544" t="s">
        <v>826</v>
      </c>
      <c r="AX544" t="s">
        <v>1145</v>
      </c>
      <c r="AY544" t="s">
        <v>16</v>
      </c>
      <c r="AZ544" t="str">
        <f t="shared" si="59"/>
        <v>MaleGender</v>
      </c>
      <c r="EP544">
        <v>541</v>
      </c>
      <c r="EQ544" t="s">
        <v>826</v>
      </c>
      <c r="ER544" t="s">
        <v>16</v>
      </c>
      <c r="ES544" t="s">
        <v>1145</v>
      </c>
      <c r="ET544">
        <v>15</v>
      </c>
      <c r="EU544">
        <v>240</v>
      </c>
      <c r="EV544">
        <v>45</v>
      </c>
      <c r="EW544" s="16">
        <v>44089</v>
      </c>
      <c r="EX544" s="16">
        <v>44089</v>
      </c>
      <c r="EY544">
        <f t="shared" si="58"/>
        <v>1</v>
      </c>
    </row>
    <row r="545" spans="24:155" x14ac:dyDescent="0.3">
      <c r="X545" s="11" t="s">
        <v>350</v>
      </c>
      <c r="Y545">
        <v>17</v>
      </c>
      <c r="Z545">
        <v>153</v>
      </c>
      <c r="AA545">
        <v>2</v>
      </c>
      <c r="AB545">
        <v>175</v>
      </c>
      <c r="AC545" s="16">
        <v>44084</v>
      </c>
      <c r="AD545" s="16">
        <v>44084</v>
      </c>
      <c r="AE545" t="str">
        <f t="shared" si="56"/>
        <v>Average Buyer</v>
      </c>
      <c r="AF545" t="str">
        <f t="shared" si="57"/>
        <v>One-Time Buyer</v>
      </c>
      <c r="AG545" t="str">
        <f t="shared" si="54"/>
        <v>Male</v>
      </c>
      <c r="AH545" t="str">
        <f t="shared" si="55"/>
        <v>New York</v>
      </c>
      <c r="AW545" t="s">
        <v>981</v>
      </c>
      <c r="AX545" t="s">
        <v>1145</v>
      </c>
      <c r="AY545" t="s">
        <v>92</v>
      </c>
      <c r="AZ545" t="str">
        <f t="shared" si="59"/>
        <v>MaleGender</v>
      </c>
      <c r="EP545">
        <v>542</v>
      </c>
      <c r="EQ545" t="s">
        <v>981</v>
      </c>
      <c r="ER545" t="s">
        <v>92</v>
      </c>
      <c r="ES545" t="s">
        <v>1145</v>
      </c>
      <c r="ET545">
        <v>5</v>
      </c>
      <c r="EU545">
        <v>100</v>
      </c>
      <c r="EV545">
        <v>15</v>
      </c>
      <c r="EW545" s="16">
        <v>44066</v>
      </c>
      <c r="EX545" s="16">
        <v>44066</v>
      </c>
      <c r="EY545">
        <f t="shared" si="58"/>
        <v>1</v>
      </c>
    </row>
    <row r="546" spans="24:155" x14ac:dyDescent="0.3">
      <c r="X546" s="11" t="s">
        <v>497</v>
      </c>
      <c r="Y546">
        <v>10</v>
      </c>
      <c r="Z546">
        <v>150</v>
      </c>
      <c r="AA546">
        <v>1</v>
      </c>
      <c r="AB546">
        <v>176</v>
      </c>
      <c r="AC546" s="16">
        <v>44056</v>
      </c>
      <c r="AD546" s="16">
        <v>44056</v>
      </c>
      <c r="AE546" t="str">
        <f t="shared" si="56"/>
        <v>Average Buyer</v>
      </c>
      <c r="AF546" t="str">
        <f t="shared" si="57"/>
        <v>One-Time Buyer</v>
      </c>
      <c r="AG546" t="str">
        <f t="shared" si="54"/>
        <v>Female</v>
      </c>
      <c r="AH546" t="str">
        <f t="shared" si="55"/>
        <v>Lockport</v>
      </c>
      <c r="AW546" t="s">
        <v>773</v>
      </c>
      <c r="AX546" t="s">
        <v>1145</v>
      </c>
      <c r="AY546" t="s">
        <v>60</v>
      </c>
      <c r="AZ546" t="str">
        <f t="shared" si="59"/>
        <v>MaleGender</v>
      </c>
      <c r="EP546">
        <v>543</v>
      </c>
      <c r="EQ546" t="s">
        <v>773</v>
      </c>
      <c r="ER546" t="s">
        <v>60</v>
      </c>
      <c r="ES546" t="s">
        <v>1145</v>
      </c>
      <c r="ET546">
        <v>1</v>
      </c>
      <c r="EU546">
        <v>12</v>
      </c>
      <c r="EV546">
        <v>3</v>
      </c>
      <c r="EW546" s="16">
        <v>44067</v>
      </c>
      <c r="EX546" s="16">
        <v>44067</v>
      </c>
      <c r="EY546">
        <f t="shared" si="58"/>
        <v>1</v>
      </c>
    </row>
    <row r="547" spans="24:155" x14ac:dyDescent="0.3">
      <c r="X547" s="11" t="s">
        <v>416</v>
      </c>
      <c r="Y547">
        <v>10</v>
      </c>
      <c r="Z547">
        <v>150</v>
      </c>
      <c r="AA547">
        <v>1</v>
      </c>
      <c r="AB547">
        <v>176</v>
      </c>
      <c r="AC547" s="16">
        <v>44047</v>
      </c>
      <c r="AD547" s="16">
        <v>44047</v>
      </c>
      <c r="AE547" t="str">
        <f t="shared" si="56"/>
        <v>Average Buyer</v>
      </c>
      <c r="AF547" t="str">
        <f t="shared" si="57"/>
        <v>One-Time Buyer</v>
      </c>
      <c r="AG547" t="str">
        <f t="shared" si="54"/>
        <v>Male</v>
      </c>
      <c r="AH547" t="str">
        <f t="shared" si="55"/>
        <v>Mount</v>
      </c>
      <c r="AW547" t="s">
        <v>371</v>
      </c>
      <c r="AX547" t="s">
        <v>1146</v>
      </c>
      <c r="AY547" t="s">
        <v>59</v>
      </c>
      <c r="AZ547" t="str">
        <f t="shared" si="59"/>
        <v>FemaleGender</v>
      </c>
      <c r="EP547">
        <v>544</v>
      </c>
      <c r="EQ547" t="s">
        <v>371</v>
      </c>
      <c r="ER547" t="s">
        <v>59</v>
      </c>
      <c r="ES547" t="s">
        <v>1146</v>
      </c>
      <c r="ET547">
        <v>10</v>
      </c>
      <c r="EU547">
        <v>200</v>
      </c>
      <c r="EV547">
        <v>30</v>
      </c>
      <c r="EW547" s="16">
        <v>44094</v>
      </c>
      <c r="EX547" s="16">
        <v>44094</v>
      </c>
      <c r="EY547">
        <f t="shared" si="58"/>
        <v>1</v>
      </c>
    </row>
    <row r="548" spans="24:155" x14ac:dyDescent="0.3">
      <c r="X548" s="11" t="s">
        <v>515</v>
      </c>
      <c r="Y548">
        <v>10</v>
      </c>
      <c r="Z548">
        <v>150</v>
      </c>
      <c r="AA548">
        <v>1</v>
      </c>
      <c r="AB548">
        <v>176</v>
      </c>
      <c r="AC548" s="16">
        <v>44074</v>
      </c>
      <c r="AD548" s="16">
        <v>44074</v>
      </c>
      <c r="AE548" t="str">
        <f t="shared" si="56"/>
        <v>Average Buyer</v>
      </c>
      <c r="AF548" t="str">
        <f t="shared" si="57"/>
        <v>One-Time Buyer</v>
      </c>
      <c r="AG548" t="str">
        <f t="shared" si="54"/>
        <v>Male</v>
      </c>
      <c r="AH548" t="str">
        <f t="shared" si="55"/>
        <v>Watertown</v>
      </c>
      <c r="AW548" t="s">
        <v>301</v>
      </c>
      <c r="AX548" t="s">
        <v>1146</v>
      </c>
      <c r="AY548" t="s">
        <v>15</v>
      </c>
      <c r="AZ548" t="str">
        <f t="shared" si="59"/>
        <v>FemaleGender</v>
      </c>
      <c r="EP548">
        <v>545</v>
      </c>
      <c r="EQ548" t="s">
        <v>301</v>
      </c>
      <c r="ER548" t="s">
        <v>15</v>
      </c>
      <c r="ES548" t="s">
        <v>1146</v>
      </c>
      <c r="ET548">
        <v>47</v>
      </c>
      <c r="EU548">
        <v>846</v>
      </c>
      <c r="EV548">
        <v>141</v>
      </c>
      <c r="EW548" s="16">
        <v>44066</v>
      </c>
      <c r="EX548" s="16">
        <v>44066</v>
      </c>
      <c r="EY548">
        <f t="shared" si="58"/>
        <v>1</v>
      </c>
    </row>
    <row r="549" spans="24:155" x14ac:dyDescent="0.3">
      <c r="X549" s="11" t="s">
        <v>539</v>
      </c>
      <c r="Y549">
        <v>15</v>
      </c>
      <c r="Z549">
        <v>150</v>
      </c>
      <c r="AA549">
        <v>1</v>
      </c>
      <c r="AB549">
        <v>176</v>
      </c>
      <c r="AC549" s="16">
        <v>44067</v>
      </c>
      <c r="AD549" s="16">
        <v>44067</v>
      </c>
      <c r="AE549" t="str">
        <f t="shared" si="56"/>
        <v>Average Buyer</v>
      </c>
      <c r="AF549" t="str">
        <f t="shared" si="57"/>
        <v>One-Time Buyer</v>
      </c>
      <c r="AG549" t="str">
        <f t="shared" si="54"/>
        <v>Female</v>
      </c>
      <c r="AH549" t="str">
        <f t="shared" si="55"/>
        <v>Lockport</v>
      </c>
      <c r="AW549" t="s">
        <v>539</v>
      </c>
      <c r="AX549" t="s">
        <v>1146</v>
      </c>
      <c r="AY549" t="s">
        <v>59</v>
      </c>
      <c r="AZ549" t="str">
        <f t="shared" si="59"/>
        <v>FemaleGender</v>
      </c>
      <c r="EP549">
        <v>546</v>
      </c>
      <c r="EQ549" t="s">
        <v>539</v>
      </c>
      <c r="ER549" t="s">
        <v>59</v>
      </c>
      <c r="ES549" t="s">
        <v>1146</v>
      </c>
      <c r="ET549">
        <v>15</v>
      </c>
      <c r="EU549">
        <v>150</v>
      </c>
      <c r="EV549">
        <v>45</v>
      </c>
      <c r="EW549" s="16">
        <v>44067</v>
      </c>
      <c r="EX549" s="16">
        <v>44067</v>
      </c>
      <c r="EY549">
        <f t="shared" si="58"/>
        <v>1</v>
      </c>
    </row>
    <row r="550" spans="24:155" x14ac:dyDescent="0.3">
      <c r="X550" s="11" t="s">
        <v>201</v>
      </c>
      <c r="Y550">
        <v>15</v>
      </c>
      <c r="Z550">
        <v>150</v>
      </c>
      <c r="AA550">
        <v>1</v>
      </c>
      <c r="AB550">
        <v>176</v>
      </c>
      <c r="AC550" s="16">
        <v>44072</v>
      </c>
      <c r="AD550" s="16">
        <v>44072</v>
      </c>
      <c r="AE550" t="str">
        <f t="shared" si="56"/>
        <v>Average Buyer</v>
      </c>
      <c r="AF550" t="str">
        <f t="shared" si="57"/>
        <v>One-Time Buyer</v>
      </c>
      <c r="AG550" t="str">
        <f t="shared" si="54"/>
        <v>Female</v>
      </c>
      <c r="AH550" t="str">
        <f t="shared" si="55"/>
        <v>Kingston</v>
      </c>
      <c r="AW550" t="s">
        <v>251</v>
      </c>
      <c r="AX550" t="s">
        <v>1145</v>
      </c>
      <c r="AY550" t="s">
        <v>68</v>
      </c>
      <c r="AZ550" t="str">
        <f t="shared" si="59"/>
        <v>MaleGender</v>
      </c>
      <c r="EP550">
        <v>547</v>
      </c>
      <c r="EQ550" t="s">
        <v>251</v>
      </c>
      <c r="ER550" t="s">
        <v>68</v>
      </c>
      <c r="ES550" t="s">
        <v>1145</v>
      </c>
      <c r="ET550">
        <v>60</v>
      </c>
      <c r="EU550">
        <v>1200</v>
      </c>
      <c r="EV550">
        <v>180</v>
      </c>
      <c r="EW550" s="16">
        <v>44088</v>
      </c>
      <c r="EX550" s="16">
        <v>44088</v>
      </c>
      <c r="EY550">
        <f t="shared" si="58"/>
        <v>1</v>
      </c>
    </row>
    <row r="551" spans="24:155" x14ac:dyDescent="0.3">
      <c r="X551" s="11" t="s">
        <v>895</v>
      </c>
      <c r="Y551">
        <v>12</v>
      </c>
      <c r="Z551">
        <v>150</v>
      </c>
      <c r="AA551">
        <v>2</v>
      </c>
      <c r="AB551">
        <v>176</v>
      </c>
      <c r="AC551" s="16">
        <v>44102</v>
      </c>
      <c r="AD551" s="16">
        <v>44102</v>
      </c>
      <c r="AE551" t="str">
        <f t="shared" si="56"/>
        <v>Average Buyer</v>
      </c>
      <c r="AF551" t="str">
        <f t="shared" si="57"/>
        <v>One-Time Buyer</v>
      </c>
      <c r="AG551" t="str">
        <f t="shared" si="54"/>
        <v>Male</v>
      </c>
      <c r="AH551" t="str">
        <f t="shared" si="55"/>
        <v>Sherrill</v>
      </c>
      <c r="AW551" t="s">
        <v>664</v>
      </c>
      <c r="AX551" t="s">
        <v>1145</v>
      </c>
      <c r="AY551" t="s">
        <v>92</v>
      </c>
      <c r="AZ551" t="str">
        <f t="shared" si="59"/>
        <v>MaleGender</v>
      </c>
      <c r="EP551">
        <v>548</v>
      </c>
      <c r="EQ551" t="s">
        <v>664</v>
      </c>
      <c r="ER551" t="s">
        <v>92</v>
      </c>
      <c r="ES551" t="s">
        <v>1145</v>
      </c>
      <c r="ET551">
        <v>2</v>
      </c>
      <c r="EU551">
        <v>18</v>
      </c>
      <c r="EV551">
        <v>6</v>
      </c>
      <c r="EW551" s="16">
        <v>44097</v>
      </c>
      <c r="EX551" s="16">
        <v>44097</v>
      </c>
      <c r="EY551">
        <f t="shared" si="58"/>
        <v>1</v>
      </c>
    </row>
    <row r="552" spans="24:155" x14ac:dyDescent="0.3">
      <c r="X552" s="11" t="s">
        <v>632</v>
      </c>
      <c r="Y552">
        <v>10</v>
      </c>
      <c r="Z552">
        <v>150</v>
      </c>
      <c r="AA552">
        <v>1</v>
      </c>
      <c r="AB552">
        <v>176</v>
      </c>
      <c r="AC552" s="16">
        <v>44065</v>
      </c>
      <c r="AD552" s="16">
        <v>44065</v>
      </c>
      <c r="AE552" t="str">
        <f t="shared" si="56"/>
        <v>Average Buyer</v>
      </c>
      <c r="AF552" t="str">
        <f t="shared" si="57"/>
        <v>One-Time Buyer</v>
      </c>
      <c r="AG552" t="str">
        <f t="shared" si="54"/>
        <v>Female</v>
      </c>
      <c r="AH552" t="str">
        <f t="shared" si="55"/>
        <v>Auburn</v>
      </c>
      <c r="AW552" t="s">
        <v>602</v>
      </c>
      <c r="AX552" t="s">
        <v>1146</v>
      </c>
      <c r="AY552" t="s">
        <v>14</v>
      </c>
      <c r="AZ552" t="str">
        <f t="shared" si="59"/>
        <v>FemaleGender</v>
      </c>
      <c r="EP552">
        <v>549</v>
      </c>
      <c r="EQ552" t="s">
        <v>602</v>
      </c>
      <c r="ER552" t="s">
        <v>14</v>
      </c>
      <c r="ES552" t="s">
        <v>1146</v>
      </c>
      <c r="ET552">
        <v>15</v>
      </c>
      <c r="EU552">
        <v>75</v>
      </c>
      <c r="EV552">
        <v>45</v>
      </c>
      <c r="EW552" s="16">
        <v>44066</v>
      </c>
      <c r="EX552" s="16">
        <v>44066</v>
      </c>
      <c r="EY552">
        <f t="shared" si="58"/>
        <v>1</v>
      </c>
    </row>
    <row r="553" spans="24:155" x14ac:dyDescent="0.3">
      <c r="X553" s="11" t="s">
        <v>542</v>
      </c>
      <c r="Y553">
        <v>10</v>
      </c>
      <c r="Z553">
        <v>150</v>
      </c>
      <c r="AA553">
        <v>1</v>
      </c>
      <c r="AB553">
        <v>176</v>
      </c>
      <c r="AC553" s="16">
        <v>44071</v>
      </c>
      <c r="AD553" s="16">
        <v>44071</v>
      </c>
      <c r="AE553" t="str">
        <f t="shared" si="56"/>
        <v>Average Buyer</v>
      </c>
      <c r="AF553" t="str">
        <f t="shared" si="57"/>
        <v>One-Time Buyer</v>
      </c>
      <c r="AG553" t="str">
        <f t="shared" si="54"/>
        <v>Male</v>
      </c>
      <c r="AH553" t="str">
        <f t="shared" si="55"/>
        <v>Mount</v>
      </c>
      <c r="AW553" t="s">
        <v>452</v>
      </c>
      <c r="AX553" t="s">
        <v>1146</v>
      </c>
      <c r="AY553" t="s">
        <v>13</v>
      </c>
      <c r="AZ553" t="str">
        <f t="shared" si="59"/>
        <v>FemaleGender</v>
      </c>
      <c r="EP553">
        <v>550</v>
      </c>
      <c r="EQ553" t="s">
        <v>452</v>
      </c>
      <c r="ER553" t="s">
        <v>13</v>
      </c>
      <c r="ES553" t="s">
        <v>1146</v>
      </c>
      <c r="ET553">
        <v>10</v>
      </c>
      <c r="EU553">
        <v>200</v>
      </c>
      <c r="EV553">
        <v>30</v>
      </c>
      <c r="EW553" s="16">
        <v>44083</v>
      </c>
      <c r="EX553" s="16">
        <v>44083</v>
      </c>
      <c r="EY553">
        <f t="shared" si="58"/>
        <v>1</v>
      </c>
    </row>
    <row r="554" spans="24:155" x14ac:dyDescent="0.3">
      <c r="X554" s="11" t="s">
        <v>222</v>
      </c>
      <c r="Y554">
        <v>10</v>
      </c>
      <c r="Z554">
        <v>150</v>
      </c>
      <c r="AA554">
        <v>1</v>
      </c>
      <c r="AB554">
        <v>176</v>
      </c>
      <c r="AC554" s="16">
        <v>44062</v>
      </c>
      <c r="AD554" s="16">
        <v>44062</v>
      </c>
      <c r="AE554" t="str">
        <f t="shared" si="56"/>
        <v>Average Buyer</v>
      </c>
      <c r="AF554" t="str">
        <f t="shared" si="57"/>
        <v>One-Time Buyer</v>
      </c>
      <c r="AG554" t="str">
        <f t="shared" si="54"/>
        <v>Male</v>
      </c>
      <c r="AH554" t="str">
        <f t="shared" si="55"/>
        <v>Yakers</v>
      </c>
      <c r="AW554" t="s">
        <v>906</v>
      </c>
      <c r="AX554" t="s">
        <v>1146</v>
      </c>
      <c r="AY554" t="s">
        <v>94</v>
      </c>
      <c r="AZ554" t="str">
        <f t="shared" si="59"/>
        <v>FemaleGender</v>
      </c>
      <c r="EP554">
        <v>551</v>
      </c>
      <c r="EQ554" t="s">
        <v>906</v>
      </c>
      <c r="ER554" t="s">
        <v>94</v>
      </c>
      <c r="ES554" t="s">
        <v>1146</v>
      </c>
      <c r="ET554">
        <v>5</v>
      </c>
      <c r="EU554">
        <v>84</v>
      </c>
      <c r="EV554">
        <v>15</v>
      </c>
      <c r="EW554" s="16">
        <v>44093</v>
      </c>
      <c r="EX554" s="16">
        <v>44093</v>
      </c>
      <c r="EY554">
        <f t="shared" si="58"/>
        <v>2</v>
      </c>
    </row>
    <row r="555" spans="24:155" x14ac:dyDescent="0.3">
      <c r="X555" s="11" t="s">
        <v>790</v>
      </c>
      <c r="Y555">
        <v>15</v>
      </c>
      <c r="Z555">
        <v>150</v>
      </c>
      <c r="AA555">
        <v>1</v>
      </c>
      <c r="AB555">
        <v>176</v>
      </c>
      <c r="AC555" s="16">
        <v>44084</v>
      </c>
      <c r="AD555" s="16">
        <v>44084</v>
      </c>
      <c r="AE555" t="str">
        <f t="shared" si="56"/>
        <v>Average Buyer</v>
      </c>
      <c r="AF555" t="str">
        <f t="shared" si="57"/>
        <v>One-Time Buyer</v>
      </c>
      <c r="AG555" t="str">
        <f t="shared" si="54"/>
        <v>Male</v>
      </c>
      <c r="AH555" t="str">
        <f t="shared" si="55"/>
        <v>Watervliet</v>
      </c>
      <c r="AW555" t="s">
        <v>458</v>
      </c>
      <c r="AX555" t="s">
        <v>1145</v>
      </c>
      <c r="AY555" t="s">
        <v>63</v>
      </c>
      <c r="AZ555" t="str">
        <f t="shared" si="59"/>
        <v>MaleGender</v>
      </c>
      <c r="EP555">
        <v>552</v>
      </c>
      <c r="EQ555" t="s">
        <v>458</v>
      </c>
      <c r="ER555" t="s">
        <v>63</v>
      </c>
      <c r="ES555" t="s">
        <v>1145</v>
      </c>
      <c r="ET555">
        <v>15</v>
      </c>
      <c r="EU555">
        <v>225</v>
      </c>
      <c r="EV555">
        <v>45</v>
      </c>
      <c r="EW555" s="16">
        <v>44089</v>
      </c>
      <c r="EX555" s="16">
        <v>44089</v>
      </c>
      <c r="EY555">
        <f t="shared" si="58"/>
        <v>1</v>
      </c>
    </row>
    <row r="556" spans="24:155" x14ac:dyDescent="0.3">
      <c r="X556" s="11" t="s">
        <v>757</v>
      </c>
      <c r="Y556">
        <v>10</v>
      </c>
      <c r="Z556">
        <v>150</v>
      </c>
      <c r="AA556">
        <v>1</v>
      </c>
      <c r="AB556">
        <v>176</v>
      </c>
      <c r="AC556" s="16">
        <v>44051</v>
      </c>
      <c r="AD556" s="16">
        <v>44051</v>
      </c>
      <c r="AE556" t="str">
        <f t="shared" si="56"/>
        <v>Average Buyer</v>
      </c>
      <c r="AF556" t="str">
        <f t="shared" si="57"/>
        <v>One-Time Buyer</v>
      </c>
      <c r="AG556" t="str">
        <f t="shared" si="54"/>
        <v>Female</v>
      </c>
      <c r="AH556" t="str">
        <f t="shared" si="55"/>
        <v>Auburn</v>
      </c>
      <c r="AW556" t="s">
        <v>1116</v>
      </c>
      <c r="AX556" t="s">
        <v>1146</v>
      </c>
      <c r="AY556" t="s">
        <v>68</v>
      </c>
      <c r="AZ556" t="str">
        <f t="shared" si="59"/>
        <v>FemaleGender</v>
      </c>
      <c r="EP556">
        <v>553</v>
      </c>
      <c r="EQ556" t="s">
        <v>1116</v>
      </c>
      <c r="ER556" t="s">
        <v>68</v>
      </c>
      <c r="ES556" t="s">
        <v>1146</v>
      </c>
      <c r="ET556">
        <v>50</v>
      </c>
      <c r="EU556">
        <v>600</v>
      </c>
      <c r="EV556">
        <v>150</v>
      </c>
      <c r="EW556" s="16">
        <v>44062</v>
      </c>
      <c r="EX556" s="16">
        <v>44062</v>
      </c>
      <c r="EY556">
        <f t="shared" si="58"/>
        <v>1</v>
      </c>
    </row>
    <row r="557" spans="24:155" x14ac:dyDescent="0.3">
      <c r="X557" s="11" t="s">
        <v>776</v>
      </c>
      <c r="Y557">
        <v>10</v>
      </c>
      <c r="Z557">
        <v>150</v>
      </c>
      <c r="AA557">
        <v>1</v>
      </c>
      <c r="AB557">
        <v>176</v>
      </c>
      <c r="AC557" s="16">
        <v>44071</v>
      </c>
      <c r="AD557" s="16">
        <v>44071</v>
      </c>
      <c r="AE557" t="str">
        <f t="shared" si="56"/>
        <v>Average Buyer</v>
      </c>
      <c r="AF557" t="str">
        <f t="shared" si="57"/>
        <v>One-Time Buyer</v>
      </c>
      <c r="AG557" t="str">
        <f t="shared" si="54"/>
        <v>Female</v>
      </c>
      <c r="AH557" t="str">
        <f t="shared" si="55"/>
        <v>New York</v>
      </c>
      <c r="AW557" t="s">
        <v>476</v>
      </c>
      <c r="AX557" t="s">
        <v>1146</v>
      </c>
      <c r="AY557" t="s">
        <v>17</v>
      </c>
      <c r="AZ557" t="str">
        <f t="shared" si="59"/>
        <v>FemaleGender</v>
      </c>
      <c r="EP557">
        <v>554</v>
      </c>
      <c r="EQ557" t="s">
        <v>476</v>
      </c>
      <c r="ER557" t="s">
        <v>17</v>
      </c>
      <c r="ES557" t="s">
        <v>1146</v>
      </c>
      <c r="ET557">
        <v>15</v>
      </c>
      <c r="EU557">
        <v>345</v>
      </c>
      <c r="EV557">
        <v>45</v>
      </c>
      <c r="EW557" s="16">
        <v>44096</v>
      </c>
      <c r="EX557" s="16">
        <v>44096</v>
      </c>
      <c r="EY557">
        <f t="shared" si="58"/>
        <v>1</v>
      </c>
    </row>
    <row r="558" spans="24:155" x14ac:dyDescent="0.3">
      <c r="X558" s="11" t="s">
        <v>413</v>
      </c>
      <c r="Y558">
        <v>15</v>
      </c>
      <c r="Z558">
        <v>150</v>
      </c>
      <c r="AA558">
        <v>1</v>
      </c>
      <c r="AB558">
        <v>176</v>
      </c>
      <c r="AC558" s="16">
        <v>44044</v>
      </c>
      <c r="AD558" s="16">
        <v>44044</v>
      </c>
      <c r="AE558" t="str">
        <f t="shared" si="56"/>
        <v>Average Buyer</v>
      </c>
      <c r="AF558" t="str">
        <f t="shared" si="57"/>
        <v>One-Time Buyer</v>
      </c>
      <c r="AG558" t="str">
        <f t="shared" si="54"/>
        <v>Male</v>
      </c>
      <c r="AH558" t="str">
        <f t="shared" si="55"/>
        <v>Lockport</v>
      </c>
      <c r="AW558" t="s">
        <v>653</v>
      </c>
      <c r="AX558" t="s">
        <v>1146</v>
      </c>
      <c r="AY558" t="s">
        <v>70</v>
      </c>
      <c r="AZ558" t="str">
        <f t="shared" si="59"/>
        <v>FemaleGender</v>
      </c>
      <c r="EP558">
        <v>555</v>
      </c>
      <c r="EQ558" t="s">
        <v>653</v>
      </c>
      <c r="ER558" t="s">
        <v>70</v>
      </c>
      <c r="ES558" t="s">
        <v>1146</v>
      </c>
      <c r="ET558">
        <v>1</v>
      </c>
      <c r="EU558">
        <v>12</v>
      </c>
      <c r="EV558">
        <v>3</v>
      </c>
      <c r="EW558" s="16">
        <v>44086</v>
      </c>
      <c r="EX558" s="16">
        <v>44086</v>
      </c>
      <c r="EY558">
        <f t="shared" si="58"/>
        <v>1</v>
      </c>
    </row>
    <row r="559" spans="24:155" x14ac:dyDescent="0.3">
      <c r="X559" s="11" t="s">
        <v>195</v>
      </c>
      <c r="Y559">
        <v>10</v>
      </c>
      <c r="Z559">
        <v>150</v>
      </c>
      <c r="AA559">
        <v>1</v>
      </c>
      <c r="AB559">
        <v>176</v>
      </c>
      <c r="AC559" s="16">
        <v>44063</v>
      </c>
      <c r="AD559" s="16">
        <v>44063</v>
      </c>
      <c r="AE559" t="str">
        <f t="shared" si="56"/>
        <v>Average Buyer</v>
      </c>
      <c r="AF559" t="str">
        <f t="shared" si="57"/>
        <v>One-Time Buyer</v>
      </c>
      <c r="AG559" t="str">
        <f t="shared" si="54"/>
        <v>Female</v>
      </c>
      <c r="AH559" t="str">
        <f t="shared" si="55"/>
        <v>Brookhaven</v>
      </c>
      <c r="AW559" t="s">
        <v>687</v>
      </c>
      <c r="AX559" t="s">
        <v>1145</v>
      </c>
      <c r="AY559" t="s">
        <v>15</v>
      </c>
      <c r="AZ559" t="str">
        <f t="shared" si="59"/>
        <v>MaleGender</v>
      </c>
      <c r="EP559">
        <v>556</v>
      </c>
      <c r="EQ559" t="s">
        <v>687</v>
      </c>
      <c r="ER559" t="s">
        <v>15</v>
      </c>
      <c r="ES559" t="s">
        <v>1145</v>
      </c>
      <c r="ET559">
        <v>3</v>
      </c>
      <c r="EU559">
        <v>48</v>
      </c>
      <c r="EV559">
        <v>9</v>
      </c>
      <c r="EW559" s="16">
        <v>44074</v>
      </c>
      <c r="EX559" s="16">
        <v>44074</v>
      </c>
      <c r="EY559">
        <f t="shared" si="58"/>
        <v>1</v>
      </c>
    </row>
    <row r="560" spans="24:155" x14ac:dyDescent="0.3">
      <c r="X560" s="11" t="s">
        <v>883</v>
      </c>
      <c r="Y560">
        <v>9</v>
      </c>
      <c r="Z560">
        <v>144</v>
      </c>
      <c r="AA560">
        <v>1</v>
      </c>
      <c r="AB560">
        <v>177</v>
      </c>
      <c r="AC560" s="16">
        <v>44077</v>
      </c>
      <c r="AD560" s="16">
        <v>44077</v>
      </c>
      <c r="AE560" t="str">
        <f t="shared" si="56"/>
        <v>Average Buyer</v>
      </c>
      <c r="AF560" t="str">
        <f t="shared" si="57"/>
        <v>One-Time Buyer</v>
      </c>
      <c r="AG560" t="str">
        <f t="shared" si="54"/>
        <v>Female</v>
      </c>
      <c r="AH560" t="str">
        <f t="shared" si="55"/>
        <v xml:space="preserve">Hornell </v>
      </c>
      <c r="AW560" t="s">
        <v>614</v>
      </c>
      <c r="AX560" t="s">
        <v>1145</v>
      </c>
      <c r="AY560" t="s">
        <v>68</v>
      </c>
      <c r="AZ560" t="str">
        <f t="shared" si="59"/>
        <v>MaleGender</v>
      </c>
      <c r="EP560">
        <v>557</v>
      </c>
      <c r="EQ560" t="s">
        <v>614</v>
      </c>
      <c r="ER560" t="s">
        <v>68</v>
      </c>
      <c r="ES560" t="s">
        <v>1145</v>
      </c>
      <c r="ET560">
        <v>10</v>
      </c>
      <c r="EU560">
        <v>160</v>
      </c>
      <c r="EV560">
        <v>30</v>
      </c>
      <c r="EW560" s="16">
        <v>44047</v>
      </c>
      <c r="EX560" s="16">
        <v>44047</v>
      </c>
      <c r="EY560">
        <f t="shared" si="58"/>
        <v>1</v>
      </c>
    </row>
    <row r="561" spans="24:155" x14ac:dyDescent="0.3">
      <c r="X561" s="11" t="s">
        <v>847</v>
      </c>
      <c r="Y561">
        <v>9</v>
      </c>
      <c r="Z561">
        <v>144</v>
      </c>
      <c r="AA561">
        <v>1</v>
      </c>
      <c r="AB561">
        <v>177</v>
      </c>
      <c r="AC561" s="16">
        <v>44092</v>
      </c>
      <c r="AD561" s="16">
        <v>44092</v>
      </c>
      <c r="AE561" t="str">
        <f t="shared" si="56"/>
        <v>Average Buyer</v>
      </c>
      <c r="AF561" t="str">
        <f t="shared" si="57"/>
        <v>One-Time Buyer</v>
      </c>
      <c r="AG561" t="str">
        <f t="shared" si="54"/>
        <v>Female</v>
      </c>
      <c r="AH561" t="str">
        <f t="shared" si="55"/>
        <v>Choes</v>
      </c>
      <c r="AW561" t="s">
        <v>368</v>
      </c>
      <c r="AX561" t="s">
        <v>1146</v>
      </c>
      <c r="AY561" t="s">
        <v>13</v>
      </c>
      <c r="AZ561" t="str">
        <f t="shared" si="59"/>
        <v>FemaleGender</v>
      </c>
      <c r="EP561">
        <v>558</v>
      </c>
      <c r="EQ561" t="s">
        <v>368</v>
      </c>
      <c r="ER561" t="s">
        <v>13</v>
      </c>
      <c r="ES561" t="s">
        <v>1146</v>
      </c>
      <c r="ET561">
        <v>15</v>
      </c>
      <c r="EU561">
        <v>195</v>
      </c>
      <c r="EV561">
        <v>45</v>
      </c>
      <c r="EW561" s="16">
        <v>44102</v>
      </c>
      <c r="EX561" s="16">
        <v>44102</v>
      </c>
      <c r="EY561">
        <f t="shared" si="58"/>
        <v>1</v>
      </c>
    </row>
    <row r="562" spans="24:155" x14ac:dyDescent="0.3">
      <c r="X562" s="11" t="s">
        <v>983</v>
      </c>
      <c r="Y562">
        <v>9</v>
      </c>
      <c r="Z562">
        <v>144</v>
      </c>
      <c r="AA562">
        <v>1</v>
      </c>
      <c r="AB562">
        <v>177</v>
      </c>
      <c r="AC562" s="16">
        <v>44068</v>
      </c>
      <c r="AD562" s="16">
        <v>44068</v>
      </c>
      <c r="AE562" t="str">
        <f t="shared" si="56"/>
        <v>Average Buyer</v>
      </c>
      <c r="AF562" t="str">
        <f t="shared" si="57"/>
        <v>One-Time Buyer</v>
      </c>
      <c r="AG562" t="str">
        <f t="shared" si="54"/>
        <v>Female</v>
      </c>
      <c r="AH562" t="str">
        <f t="shared" si="55"/>
        <v>Yakers</v>
      </c>
      <c r="AW562" t="s">
        <v>804</v>
      </c>
      <c r="AX562" t="s">
        <v>1145</v>
      </c>
      <c r="AY562" t="s">
        <v>6</v>
      </c>
      <c r="AZ562" t="str">
        <f t="shared" si="59"/>
        <v>MaleGender</v>
      </c>
      <c r="EP562">
        <v>559</v>
      </c>
      <c r="EQ562" t="s">
        <v>804</v>
      </c>
      <c r="ER562" t="s">
        <v>6</v>
      </c>
      <c r="ES562" t="s">
        <v>1145</v>
      </c>
      <c r="ET562">
        <v>11</v>
      </c>
      <c r="EU562">
        <v>220</v>
      </c>
      <c r="EV562">
        <v>33</v>
      </c>
      <c r="EW562" s="16">
        <v>44098</v>
      </c>
      <c r="EX562" s="16">
        <v>44098</v>
      </c>
      <c r="EY562">
        <f t="shared" si="58"/>
        <v>1</v>
      </c>
    </row>
    <row r="563" spans="24:155" x14ac:dyDescent="0.3">
      <c r="X563" s="11" t="s">
        <v>703</v>
      </c>
      <c r="Y563">
        <v>9</v>
      </c>
      <c r="Z563">
        <v>144</v>
      </c>
      <c r="AA563">
        <v>1</v>
      </c>
      <c r="AB563">
        <v>177</v>
      </c>
      <c r="AC563" s="16">
        <v>44062</v>
      </c>
      <c r="AD563" s="16">
        <v>44062</v>
      </c>
      <c r="AE563" t="str">
        <f t="shared" si="56"/>
        <v>Average Buyer</v>
      </c>
      <c r="AF563" t="str">
        <f t="shared" si="57"/>
        <v>One-Time Buyer</v>
      </c>
      <c r="AG563" t="str">
        <f t="shared" si="54"/>
        <v>Female</v>
      </c>
      <c r="AH563" t="str">
        <f t="shared" si="55"/>
        <v>Lockport</v>
      </c>
      <c r="AW563" t="s">
        <v>1086</v>
      </c>
      <c r="AX563" t="s">
        <v>1145</v>
      </c>
      <c r="AY563" t="s">
        <v>59</v>
      </c>
      <c r="AZ563" t="str">
        <f t="shared" si="59"/>
        <v>MaleGender</v>
      </c>
      <c r="EP563">
        <v>560</v>
      </c>
      <c r="EQ563" t="s">
        <v>1086</v>
      </c>
      <c r="ER563" t="s">
        <v>59</v>
      </c>
      <c r="ES563" t="s">
        <v>1145</v>
      </c>
      <c r="ET563">
        <v>22</v>
      </c>
      <c r="EU563">
        <v>305</v>
      </c>
      <c r="EV563">
        <v>66</v>
      </c>
      <c r="EW563" s="16">
        <v>44046</v>
      </c>
      <c r="EX563" s="16">
        <v>44099</v>
      </c>
      <c r="EY563">
        <f t="shared" si="58"/>
        <v>4</v>
      </c>
    </row>
    <row r="564" spans="24:155" x14ac:dyDescent="0.3">
      <c r="X564" s="11" t="s">
        <v>462</v>
      </c>
      <c r="Y564">
        <v>11</v>
      </c>
      <c r="Z564">
        <v>143</v>
      </c>
      <c r="AA564">
        <v>1</v>
      </c>
      <c r="AB564">
        <v>178</v>
      </c>
      <c r="AC564" s="16">
        <v>44093</v>
      </c>
      <c r="AD564" s="16">
        <v>44093</v>
      </c>
      <c r="AE564" t="str">
        <f t="shared" si="56"/>
        <v>Average Buyer</v>
      </c>
      <c r="AF564" t="str">
        <f t="shared" si="57"/>
        <v>One-Time Buyer</v>
      </c>
      <c r="AG564" t="str">
        <f t="shared" si="54"/>
        <v>Male</v>
      </c>
      <c r="AH564" t="str">
        <f t="shared" si="55"/>
        <v>Sherrill</v>
      </c>
      <c r="AW564" t="s">
        <v>468</v>
      </c>
      <c r="AX564" t="s">
        <v>1146</v>
      </c>
      <c r="AY564" t="s">
        <v>14</v>
      </c>
      <c r="AZ564" t="str">
        <f t="shared" si="59"/>
        <v>FemaleGender</v>
      </c>
      <c r="EP564">
        <v>561</v>
      </c>
      <c r="EQ564" t="s">
        <v>468</v>
      </c>
      <c r="ER564" t="s">
        <v>14</v>
      </c>
      <c r="ES564" t="s">
        <v>1146</v>
      </c>
      <c r="ET564">
        <v>47</v>
      </c>
      <c r="EU564">
        <v>235</v>
      </c>
      <c r="EV564">
        <v>141</v>
      </c>
      <c r="EW564" s="16">
        <v>44099</v>
      </c>
      <c r="EX564" s="16">
        <v>44099</v>
      </c>
      <c r="EY564">
        <f t="shared" si="58"/>
        <v>1</v>
      </c>
    </row>
    <row r="565" spans="24:155" x14ac:dyDescent="0.3">
      <c r="X565" s="11" t="s">
        <v>1053</v>
      </c>
      <c r="Y565">
        <v>11</v>
      </c>
      <c r="Z565">
        <v>143</v>
      </c>
      <c r="AA565">
        <v>1</v>
      </c>
      <c r="AB565">
        <v>178</v>
      </c>
      <c r="AC565" s="16">
        <v>44056</v>
      </c>
      <c r="AD565" s="16">
        <v>44056</v>
      </c>
      <c r="AE565" t="str">
        <f t="shared" si="56"/>
        <v>Average Buyer</v>
      </c>
      <c r="AF565" t="str">
        <f t="shared" si="57"/>
        <v>One-Time Buyer</v>
      </c>
      <c r="AG565" t="str">
        <f t="shared" si="54"/>
        <v>Female</v>
      </c>
      <c r="AH565" t="str">
        <f t="shared" si="55"/>
        <v>Auburn</v>
      </c>
      <c r="AW565" t="s">
        <v>872</v>
      </c>
      <c r="AX565" t="s">
        <v>1146</v>
      </c>
      <c r="AY565" t="s">
        <v>6</v>
      </c>
      <c r="AZ565" t="str">
        <f t="shared" si="59"/>
        <v>FemaleGender</v>
      </c>
      <c r="EP565">
        <v>562</v>
      </c>
      <c r="EQ565" t="s">
        <v>872</v>
      </c>
      <c r="ER565" t="s">
        <v>6</v>
      </c>
      <c r="ES565" t="s">
        <v>1146</v>
      </c>
      <c r="ET565">
        <v>4</v>
      </c>
      <c r="EU565">
        <v>208</v>
      </c>
      <c r="EV565">
        <v>12</v>
      </c>
      <c r="EW565" s="16">
        <v>44097</v>
      </c>
      <c r="EX565" s="16">
        <v>44097</v>
      </c>
      <c r="EY565">
        <f t="shared" si="58"/>
        <v>1</v>
      </c>
    </row>
    <row r="566" spans="24:155" x14ac:dyDescent="0.3">
      <c r="X566" s="11" t="s">
        <v>507</v>
      </c>
      <c r="Y566">
        <v>11</v>
      </c>
      <c r="Z566">
        <v>143</v>
      </c>
      <c r="AA566">
        <v>1</v>
      </c>
      <c r="AB566">
        <v>178</v>
      </c>
      <c r="AC566" s="16">
        <v>44066</v>
      </c>
      <c r="AD566" s="16">
        <v>44066</v>
      </c>
      <c r="AE566" t="str">
        <f t="shared" si="56"/>
        <v>Average Buyer</v>
      </c>
      <c r="AF566" t="str">
        <f t="shared" si="57"/>
        <v>One-Time Buyer</v>
      </c>
      <c r="AG566" t="str">
        <f t="shared" si="54"/>
        <v>Female</v>
      </c>
      <c r="AH566" t="str">
        <f t="shared" si="55"/>
        <v xml:space="preserve">Rye </v>
      </c>
      <c r="AW566" t="s">
        <v>748</v>
      </c>
      <c r="AX566" t="s">
        <v>1146</v>
      </c>
      <c r="AY566" t="s">
        <v>92</v>
      </c>
      <c r="AZ566" t="str">
        <f t="shared" si="59"/>
        <v>FemaleGender</v>
      </c>
      <c r="EP566">
        <v>563</v>
      </c>
      <c r="EQ566" t="s">
        <v>748</v>
      </c>
      <c r="ER566" t="s">
        <v>92</v>
      </c>
      <c r="ES566" t="s">
        <v>1146</v>
      </c>
      <c r="ET566">
        <v>8</v>
      </c>
      <c r="EU566">
        <v>560</v>
      </c>
      <c r="EV566">
        <v>24</v>
      </c>
      <c r="EW566" s="16">
        <v>44073</v>
      </c>
      <c r="EX566" s="16">
        <v>44073</v>
      </c>
      <c r="EY566">
        <f t="shared" si="58"/>
        <v>1</v>
      </c>
    </row>
    <row r="567" spans="24:155" x14ac:dyDescent="0.3">
      <c r="X567" s="11" t="s">
        <v>606</v>
      </c>
      <c r="Y567">
        <v>11</v>
      </c>
      <c r="Z567">
        <v>143</v>
      </c>
      <c r="AA567">
        <v>1</v>
      </c>
      <c r="AB567">
        <v>178</v>
      </c>
      <c r="AC567" s="16">
        <v>44071</v>
      </c>
      <c r="AD567" s="16">
        <v>44071</v>
      </c>
      <c r="AE567" t="str">
        <f t="shared" si="56"/>
        <v>Average Buyer</v>
      </c>
      <c r="AF567" t="str">
        <f t="shared" si="57"/>
        <v>One-Time Buyer</v>
      </c>
      <c r="AG567" t="str">
        <f t="shared" si="54"/>
        <v>Male</v>
      </c>
      <c r="AH567" t="str">
        <f t="shared" si="55"/>
        <v>Middletown</v>
      </c>
      <c r="AW567" t="s">
        <v>429</v>
      </c>
      <c r="AX567" t="s">
        <v>1146</v>
      </c>
      <c r="AY567" t="s">
        <v>88</v>
      </c>
      <c r="AZ567" t="str">
        <f t="shared" si="59"/>
        <v>FemaleGender</v>
      </c>
      <c r="EP567">
        <v>564</v>
      </c>
      <c r="EQ567" t="s">
        <v>429</v>
      </c>
      <c r="ER567" t="s">
        <v>88</v>
      </c>
      <c r="ES567" t="s">
        <v>1146</v>
      </c>
      <c r="ET567">
        <v>77</v>
      </c>
      <c r="EU567">
        <v>1540</v>
      </c>
      <c r="EV567">
        <v>231</v>
      </c>
      <c r="EW567" s="16">
        <v>44061</v>
      </c>
      <c r="EX567" s="16">
        <v>44061</v>
      </c>
      <c r="EY567">
        <f t="shared" si="58"/>
        <v>1</v>
      </c>
    </row>
    <row r="568" spans="24:155" x14ac:dyDescent="0.3">
      <c r="X568" s="11" t="s">
        <v>426</v>
      </c>
      <c r="Y568">
        <v>11</v>
      </c>
      <c r="Z568">
        <v>143</v>
      </c>
      <c r="AA568">
        <v>1</v>
      </c>
      <c r="AB568">
        <v>178</v>
      </c>
      <c r="AC568" s="16">
        <v>44057</v>
      </c>
      <c r="AD568" s="16">
        <v>44057</v>
      </c>
      <c r="AE568" t="str">
        <f t="shared" si="56"/>
        <v>Average Buyer</v>
      </c>
      <c r="AF568" t="str">
        <f t="shared" si="57"/>
        <v>One-Time Buyer</v>
      </c>
      <c r="AG568" t="str">
        <f t="shared" si="54"/>
        <v>Male</v>
      </c>
      <c r="AH568" t="str">
        <f t="shared" si="55"/>
        <v>Salamanca</v>
      </c>
      <c r="AW568" t="s">
        <v>576</v>
      </c>
      <c r="AX568" t="s">
        <v>1146</v>
      </c>
      <c r="AY568" t="s">
        <v>11</v>
      </c>
      <c r="AZ568" t="str">
        <f t="shared" si="59"/>
        <v>FemaleGender</v>
      </c>
      <c r="EP568">
        <v>565</v>
      </c>
      <c r="EQ568" t="s">
        <v>576</v>
      </c>
      <c r="ER568" t="s">
        <v>11</v>
      </c>
      <c r="ES568" t="s">
        <v>1146</v>
      </c>
      <c r="ET568">
        <v>60</v>
      </c>
      <c r="EU568">
        <v>780</v>
      </c>
      <c r="EV568">
        <v>180</v>
      </c>
      <c r="EW568" s="16">
        <v>44104</v>
      </c>
      <c r="EX568" s="16">
        <v>44104</v>
      </c>
      <c r="EY568">
        <f t="shared" si="58"/>
        <v>1</v>
      </c>
    </row>
    <row r="569" spans="24:155" x14ac:dyDescent="0.3">
      <c r="X569" s="11" t="s">
        <v>1125</v>
      </c>
      <c r="Y569">
        <v>7</v>
      </c>
      <c r="Z569">
        <v>140</v>
      </c>
      <c r="AA569">
        <v>1</v>
      </c>
      <c r="AB569">
        <v>179</v>
      </c>
      <c r="AC569" s="16">
        <v>44051</v>
      </c>
      <c r="AD569" s="16">
        <v>44051</v>
      </c>
      <c r="AE569" t="str">
        <f t="shared" si="56"/>
        <v>Average Buyer</v>
      </c>
      <c r="AF569" t="str">
        <f t="shared" si="57"/>
        <v>One-Time Buyer</v>
      </c>
      <c r="AG569" t="str">
        <f t="shared" si="54"/>
        <v>Female</v>
      </c>
      <c r="AH569" t="str">
        <f t="shared" si="55"/>
        <v>Beacon</v>
      </c>
      <c r="AW569" t="s">
        <v>632</v>
      </c>
      <c r="AX569" t="s">
        <v>1146</v>
      </c>
      <c r="AY569" t="s">
        <v>2</v>
      </c>
      <c r="AZ569" t="str">
        <f t="shared" si="59"/>
        <v>FemaleGender</v>
      </c>
      <c r="EP569">
        <v>566</v>
      </c>
      <c r="EQ569" t="s">
        <v>632</v>
      </c>
      <c r="ER569" t="s">
        <v>2</v>
      </c>
      <c r="ES569" t="s">
        <v>1146</v>
      </c>
      <c r="ET569">
        <v>10</v>
      </c>
      <c r="EU569">
        <v>150</v>
      </c>
      <c r="EV569">
        <v>30</v>
      </c>
      <c r="EW569" s="16">
        <v>44065</v>
      </c>
      <c r="EX569" s="16">
        <v>44065</v>
      </c>
      <c r="EY569">
        <f t="shared" si="58"/>
        <v>1</v>
      </c>
    </row>
    <row r="570" spans="24:155" x14ac:dyDescent="0.3">
      <c r="X570" s="11" t="s">
        <v>717</v>
      </c>
      <c r="Y570">
        <v>7</v>
      </c>
      <c r="Z570">
        <v>140</v>
      </c>
      <c r="AA570">
        <v>1</v>
      </c>
      <c r="AB570">
        <v>179</v>
      </c>
      <c r="AC570" s="16">
        <v>44073</v>
      </c>
      <c r="AD570" s="16">
        <v>44073</v>
      </c>
      <c r="AE570" t="str">
        <f t="shared" si="56"/>
        <v>Average Buyer</v>
      </c>
      <c r="AF570" t="str">
        <f t="shared" si="57"/>
        <v>One-Time Buyer</v>
      </c>
      <c r="AG570" t="str">
        <f t="shared" si="54"/>
        <v>Male</v>
      </c>
      <c r="AH570" t="str">
        <f t="shared" si="55"/>
        <v>Betavia</v>
      </c>
      <c r="AW570" t="s">
        <v>227</v>
      </c>
      <c r="AX570" t="s">
        <v>1145</v>
      </c>
      <c r="AY570" t="s">
        <v>18</v>
      </c>
      <c r="AZ570" t="str">
        <f t="shared" si="59"/>
        <v>MaleGender</v>
      </c>
      <c r="EP570">
        <v>567</v>
      </c>
      <c r="EQ570" t="s">
        <v>227</v>
      </c>
      <c r="ER570" t="s">
        <v>18</v>
      </c>
      <c r="ES570" t="s">
        <v>1145</v>
      </c>
      <c r="ET570">
        <v>68</v>
      </c>
      <c r="EU570">
        <v>952</v>
      </c>
      <c r="EV570">
        <v>204</v>
      </c>
      <c r="EW570" s="16">
        <v>44064</v>
      </c>
      <c r="EX570" s="16">
        <v>44064</v>
      </c>
      <c r="EY570">
        <f t="shared" si="58"/>
        <v>1</v>
      </c>
    </row>
    <row r="571" spans="24:155" x14ac:dyDescent="0.3">
      <c r="X571" s="11" t="s">
        <v>1011</v>
      </c>
      <c r="Y571">
        <v>7</v>
      </c>
      <c r="Z571">
        <v>140</v>
      </c>
      <c r="AA571">
        <v>1</v>
      </c>
      <c r="AB571">
        <v>179</v>
      </c>
      <c r="AC571" s="16">
        <v>44077</v>
      </c>
      <c r="AD571" s="16">
        <v>44077</v>
      </c>
      <c r="AE571" t="str">
        <f t="shared" si="56"/>
        <v>Average Buyer</v>
      </c>
      <c r="AF571" t="str">
        <f t="shared" si="57"/>
        <v>One-Time Buyer</v>
      </c>
      <c r="AG571" t="str">
        <f t="shared" si="54"/>
        <v>Male</v>
      </c>
      <c r="AH571" t="str">
        <f t="shared" si="55"/>
        <v>Watervliet</v>
      </c>
      <c r="AW571" t="s">
        <v>557</v>
      </c>
      <c r="AX571" t="s">
        <v>1145</v>
      </c>
      <c r="AY571" t="s">
        <v>94</v>
      </c>
      <c r="AZ571" t="str">
        <f t="shared" si="59"/>
        <v>MaleGender</v>
      </c>
      <c r="EP571">
        <v>568</v>
      </c>
      <c r="EQ571" t="s">
        <v>557</v>
      </c>
      <c r="ER571" t="s">
        <v>94</v>
      </c>
      <c r="ES571" t="s">
        <v>1145</v>
      </c>
      <c r="ET571">
        <v>15</v>
      </c>
      <c r="EU571">
        <v>345</v>
      </c>
      <c r="EV571">
        <v>45</v>
      </c>
      <c r="EW571" s="16">
        <v>44085</v>
      </c>
      <c r="EX571" s="16">
        <v>44085</v>
      </c>
      <c r="EY571">
        <f t="shared" si="58"/>
        <v>1</v>
      </c>
    </row>
    <row r="572" spans="24:155" x14ac:dyDescent="0.3">
      <c r="X572" s="11" t="s">
        <v>407</v>
      </c>
      <c r="Y572">
        <v>10</v>
      </c>
      <c r="Z572">
        <v>140</v>
      </c>
      <c r="AA572">
        <v>1</v>
      </c>
      <c r="AB572">
        <v>179</v>
      </c>
      <c r="AC572" s="16">
        <v>44072</v>
      </c>
      <c r="AD572" s="16">
        <v>44072</v>
      </c>
      <c r="AE572" t="str">
        <f t="shared" si="56"/>
        <v>Average Buyer</v>
      </c>
      <c r="AF572" t="str">
        <f t="shared" si="57"/>
        <v>One-Time Buyer</v>
      </c>
      <c r="AG572" t="str">
        <f t="shared" si="54"/>
        <v>Female</v>
      </c>
      <c r="AH572" t="str">
        <f t="shared" si="55"/>
        <v>Glens Falls</v>
      </c>
      <c r="AW572" t="s">
        <v>190</v>
      </c>
      <c r="AX572" t="s">
        <v>1145</v>
      </c>
      <c r="AY572" t="s">
        <v>4</v>
      </c>
      <c r="AZ572" t="str">
        <f t="shared" si="59"/>
        <v>MaleGender</v>
      </c>
      <c r="EP572">
        <v>569</v>
      </c>
      <c r="EQ572" t="s">
        <v>190</v>
      </c>
      <c r="ER572" t="s">
        <v>4</v>
      </c>
      <c r="ES572" t="s">
        <v>1145</v>
      </c>
      <c r="ET572">
        <v>77</v>
      </c>
      <c r="EU572">
        <v>1155</v>
      </c>
      <c r="EV572">
        <v>231</v>
      </c>
      <c r="EW572" s="16">
        <v>44058</v>
      </c>
      <c r="EX572" s="16">
        <v>44058</v>
      </c>
      <c r="EY572">
        <f t="shared" si="58"/>
        <v>1</v>
      </c>
    </row>
    <row r="573" spans="24:155" x14ac:dyDescent="0.3">
      <c r="X573" s="11" t="s">
        <v>721</v>
      </c>
      <c r="Y573">
        <v>10</v>
      </c>
      <c r="Z573">
        <v>140</v>
      </c>
      <c r="AA573">
        <v>1</v>
      </c>
      <c r="AB573">
        <v>179</v>
      </c>
      <c r="AC573" s="16">
        <v>44077</v>
      </c>
      <c r="AD573" s="16">
        <v>44077</v>
      </c>
      <c r="AE573" t="str">
        <f t="shared" si="56"/>
        <v>Average Buyer</v>
      </c>
      <c r="AF573" t="str">
        <f t="shared" si="57"/>
        <v>One-Time Buyer</v>
      </c>
      <c r="AG573" t="str">
        <f t="shared" si="54"/>
        <v>Female</v>
      </c>
      <c r="AH573" t="str">
        <f t="shared" si="55"/>
        <v>Geneva</v>
      </c>
      <c r="AW573" t="s">
        <v>467</v>
      </c>
      <c r="AX573" t="s">
        <v>1146</v>
      </c>
      <c r="AY573" t="s">
        <v>72</v>
      </c>
      <c r="AZ573" t="str">
        <f t="shared" si="59"/>
        <v>FemaleGender</v>
      </c>
      <c r="EP573">
        <v>570</v>
      </c>
      <c r="EQ573" t="s">
        <v>467</v>
      </c>
      <c r="ER573" t="s">
        <v>72</v>
      </c>
      <c r="ES573" t="s">
        <v>1146</v>
      </c>
      <c r="ET573">
        <v>15</v>
      </c>
      <c r="EU573">
        <v>135</v>
      </c>
      <c r="EV573">
        <v>45</v>
      </c>
      <c r="EW573" s="16">
        <v>44098</v>
      </c>
      <c r="EX573" s="16">
        <v>44098</v>
      </c>
      <c r="EY573">
        <f t="shared" si="58"/>
        <v>1</v>
      </c>
    </row>
    <row r="574" spans="24:155" x14ac:dyDescent="0.3">
      <c r="X574" s="11" t="s">
        <v>805</v>
      </c>
      <c r="Y574">
        <v>2</v>
      </c>
      <c r="Z574">
        <v>140</v>
      </c>
      <c r="AA574">
        <v>1</v>
      </c>
      <c r="AB574">
        <v>179</v>
      </c>
      <c r="AC574" s="16">
        <v>44099</v>
      </c>
      <c r="AD574" s="16">
        <v>44099</v>
      </c>
      <c r="AE574" t="str">
        <f t="shared" si="56"/>
        <v>Average Buyer</v>
      </c>
      <c r="AF574" t="str">
        <f t="shared" si="57"/>
        <v>One-Time Buyer</v>
      </c>
      <c r="AG574" t="str">
        <f t="shared" si="54"/>
        <v>Male</v>
      </c>
      <c r="AH574" t="str">
        <f t="shared" si="55"/>
        <v>Geneva</v>
      </c>
      <c r="AW574" t="s">
        <v>976</v>
      </c>
      <c r="AX574" t="s">
        <v>1145</v>
      </c>
      <c r="AY574" t="s">
        <v>76</v>
      </c>
      <c r="AZ574" t="str">
        <f t="shared" si="59"/>
        <v>MaleGender</v>
      </c>
      <c r="EP574">
        <v>571</v>
      </c>
      <c r="EQ574" t="s">
        <v>976</v>
      </c>
      <c r="ER574" t="s">
        <v>76</v>
      </c>
      <c r="ES574" t="s">
        <v>1145</v>
      </c>
      <c r="ET574">
        <v>9</v>
      </c>
      <c r="EU574">
        <v>126</v>
      </c>
      <c r="EV574">
        <v>27</v>
      </c>
      <c r="EW574" s="16">
        <v>44058</v>
      </c>
      <c r="EX574" s="16">
        <v>44058</v>
      </c>
      <c r="EY574">
        <f t="shared" si="58"/>
        <v>1</v>
      </c>
    </row>
    <row r="575" spans="24:155" x14ac:dyDescent="0.3">
      <c r="X575" s="11" t="s">
        <v>788</v>
      </c>
      <c r="Y575">
        <v>7</v>
      </c>
      <c r="Z575">
        <v>140</v>
      </c>
      <c r="AA575">
        <v>1</v>
      </c>
      <c r="AB575">
        <v>179</v>
      </c>
      <c r="AC575" s="16">
        <v>44082</v>
      </c>
      <c r="AD575" s="16">
        <v>44082</v>
      </c>
      <c r="AE575" t="str">
        <f t="shared" si="56"/>
        <v>Average Buyer</v>
      </c>
      <c r="AF575" t="str">
        <f t="shared" si="57"/>
        <v>One-Time Buyer</v>
      </c>
      <c r="AG575" t="str">
        <f t="shared" si="54"/>
        <v>Female</v>
      </c>
      <c r="AH575" t="str">
        <f t="shared" si="55"/>
        <v>Long Beach</v>
      </c>
      <c r="AW575" t="s">
        <v>638</v>
      </c>
      <c r="AX575" t="s">
        <v>1146</v>
      </c>
      <c r="AY575" t="s">
        <v>8</v>
      </c>
      <c r="AZ575" t="str">
        <f t="shared" si="59"/>
        <v>FemaleGender</v>
      </c>
      <c r="EP575">
        <v>572</v>
      </c>
      <c r="EQ575" t="s">
        <v>638</v>
      </c>
      <c r="ER575" t="s">
        <v>8</v>
      </c>
      <c r="ES575" t="s">
        <v>1146</v>
      </c>
      <c r="ET575">
        <v>7</v>
      </c>
      <c r="EU575">
        <v>70</v>
      </c>
      <c r="EV575">
        <v>21</v>
      </c>
      <c r="EW575" s="16">
        <v>44071</v>
      </c>
      <c r="EX575" s="16">
        <v>44071</v>
      </c>
      <c r="EY575">
        <f t="shared" si="58"/>
        <v>1</v>
      </c>
    </row>
    <row r="576" spans="24:155" x14ac:dyDescent="0.3">
      <c r="X576" s="11" t="s">
        <v>75</v>
      </c>
      <c r="Y576">
        <v>10</v>
      </c>
      <c r="Z576">
        <v>140</v>
      </c>
      <c r="AA576">
        <v>1</v>
      </c>
      <c r="AB576">
        <v>179</v>
      </c>
      <c r="AC576" s="16">
        <v>44058</v>
      </c>
      <c r="AD576" s="16">
        <v>44058</v>
      </c>
      <c r="AE576" t="str">
        <f t="shared" si="56"/>
        <v>Average Buyer</v>
      </c>
      <c r="AF576" t="str">
        <f t="shared" si="57"/>
        <v>One-Time Buyer</v>
      </c>
      <c r="AG576" t="str">
        <f t="shared" si="54"/>
        <v>Male</v>
      </c>
      <c r="AH576" t="str">
        <f t="shared" si="55"/>
        <v xml:space="preserve">Rye </v>
      </c>
      <c r="AW576" t="s">
        <v>62</v>
      </c>
      <c r="AX576" t="s">
        <v>1146</v>
      </c>
      <c r="AY576" t="s">
        <v>63</v>
      </c>
      <c r="AZ576" t="str">
        <f t="shared" si="59"/>
        <v>FemaleGender</v>
      </c>
      <c r="EP576">
        <v>573</v>
      </c>
      <c r="EQ576" t="s">
        <v>62</v>
      </c>
      <c r="ER576" t="s">
        <v>63</v>
      </c>
      <c r="ES576" t="s">
        <v>1146</v>
      </c>
      <c r="ET576">
        <v>60</v>
      </c>
      <c r="EU576">
        <v>1080</v>
      </c>
      <c r="EV576">
        <v>180</v>
      </c>
      <c r="EW576" s="16">
        <v>44051</v>
      </c>
      <c r="EX576" s="16">
        <v>44051</v>
      </c>
      <c r="EY576">
        <f t="shared" si="58"/>
        <v>1</v>
      </c>
    </row>
    <row r="577" spans="24:155" x14ac:dyDescent="0.3">
      <c r="X577" s="11" t="s">
        <v>267</v>
      </c>
      <c r="Y577">
        <v>10</v>
      </c>
      <c r="Z577">
        <v>140</v>
      </c>
      <c r="AA577">
        <v>1</v>
      </c>
      <c r="AB577">
        <v>179</v>
      </c>
      <c r="AC577" s="16">
        <v>44104</v>
      </c>
      <c r="AD577" s="16">
        <v>44104</v>
      </c>
      <c r="AE577" t="str">
        <f t="shared" si="56"/>
        <v>Average Buyer</v>
      </c>
      <c r="AF577" t="str">
        <f t="shared" si="57"/>
        <v>One-Time Buyer</v>
      </c>
      <c r="AG577" t="str">
        <f t="shared" si="54"/>
        <v>Male</v>
      </c>
      <c r="AH577" t="str">
        <f t="shared" si="55"/>
        <v>Hempstead</v>
      </c>
      <c r="AW577" t="s">
        <v>244</v>
      </c>
      <c r="AX577" t="s">
        <v>1146</v>
      </c>
      <c r="AY577" t="s">
        <v>15</v>
      </c>
      <c r="AZ577" t="str">
        <f t="shared" si="59"/>
        <v>FemaleGender</v>
      </c>
      <c r="EP577">
        <v>574</v>
      </c>
      <c r="EQ577" t="s">
        <v>244</v>
      </c>
      <c r="ER577" t="s">
        <v>15</v>
      </c>
      <c r="ES577" t="s">
        <v>1146</v>
      </c>
      <c r="ET577">
        <v>77</v>
      </c>
      <c r="EU577">
        <v>385</v>
      </c>
      <c r="EV577">
        <v>231</v>
      </c>
      <c r="EW577" s="16">
        <v>44082</v>
      </c>
      <c r="EX577" s="16">
        <v>44082</v>
      </c>
      <c r="EY577">
        <f t="shared" si="58"/>
        <v>1</v>
      </c>
    </row>
    <row r="578" spans="24:155" x14ac:dyDescent="0.3">
      <c r="X578" s="11" t="s">
        <v>622</v>
      </c>
      <c r="Y578">
        <v>6</v>
      </c>
      <c r="Z578">
        <v>138</v>
      </c>
      <c r="AA578">
        <v>1</v>
      </c>
      <c r="AB578">
        <v>180</v>
      </c>
      <c r="AC578" s="16">
        <v>44055</v>
      </c>
      <c r="AD578" s="16">
        <v>44055</v>
      </c>
      <c r="AE578" t="str">
        <f t="shared" si="56"/>
        <v>Average Buyer</v>
      </c>
      <c r="AF578" t="str">
        <f t="shared" si="57"/>
        <v>One-Time Buyer</v>
      </c>
      <c r="AG578" t="str">
        <f t="shared" ref="AG578:AG641" si="60">VLOOKUP(X578,LookupRange,2,0)</f>
        <v>Male</v>
      </c>
      <c r="AH578" t="str">
        <f t="shared" ref="AH578:AH641" si="61">VLOOKUP(X578,LookupRange,3,0)</f>
        <v>Watervliet</v>
      </c>
      <c r="AW578" t="s">
        <v>818</v>
      </c>
      <c r="AX578" t="s">
        <v>1145</v>
      </c>
      <c r="AY578" t="s">
        <v>13</v>
      </c>
      <c r="AZ578" t="str">
        <f t="shared" si="59"/>
        <v>MaleGender</v>
      </c>
      <c r="EP578">
        <v>575</v>
      </c>
      <c r="EQ578" t="s">
        <v>818</v>
      </c>
      <c r="ER578" t="s">
        <v>13</v>
      </c>
      <c r="ES578" t="s">
        <v>1145</v>
      </c>
      <c r="ET578">
        <v>7</v>
      </c>
      <c r="EU578">
        <v>91</v>
      </c>
      <c r="EV578">
        <v>21</v>
      </c>
      <c r="EW578" s="16">
        <v>44082</v>
      </c>
      <c r="EX578" s="16">
        <v>44082</v>
      </c>
      <c r="EY578">
        <f t="shared" si="58"/>
        <v>1</v>
      </c>
    </row>
    <row r="579" spans="24:155" x14ac:dyDescent="0.3">
      <c r="X579" s="11" t="s">
        <v>1063</v>
      </c>
      <c r="Y579">
        <v>10</v>
      </c>
      <c r="Z579">
        <v>138</v>
      </c>
      <c r="AA579">
        <v>2</v>
      </c>
      <c r="AB579">
        <v>180</v>
      </c>
      <c r="AC579" s="16">
        <v>44062</v>
      </c>
      <c r="AD579" s="16">
        <v>44066</v>
      </c>
      <c r="AE579" t="str">
        <f t="shared" ref="AE579:AE642" si="62">IF(AB579&lt;=10,"Top Buyer",IF(AB579&lt;=21,"2nd Top Buyer","Average Buyer"))</f>
        <v>Average Buyer</v>
      </c>
      <c r="AF579" t="str">
        <f t="shared" ref="AF579:AF642" si="63">(IF(AC579=AD579,$AL$9,$AL$10))</f>
        <v>Old Customer</v>
      </c>
      <c r="AG579" t="str">
        <f t="shared" si="60"/>
        <v>Female</v>
      </c>
      <c r="AH579" t="str">
        <f t="shared" si="61"/>
        <v xml:space="preserve">Hornell </v>
      </c>
      <c r="AW579" t="s">
        <v>649</v>
      </c>
      <c r="AX579" t="s">
        <v>1145</v>
      </c>
      <c r="AY579" t="s">
        <v>63</v>
      </c>
      <c r="AZ579" t="str">
        <f t="shared" si="59"/>
        <v>MaleGender</v>
      </c>
      <c r="EP579">
        <v>576</v>
      </c>
      <c r="EQ579" t="s">
        <v>649</v>
      </c>
      <c r="ER579" t="s">
        <v>63</v>
      </c>
      <c r="ES579" t="s">
        <v>1145</v>
      </c>
      <c r="ET579">
        <v>10</v>
      </c>
      <c r="EU579">
        <v>50</v>
      </c>
      <c r="EV579">
        <v>30</v>
      </c>
      <c r="EW579" s="16">
        <v>44082</v>
      </c>
      <c r="EX579" s="16">
        <v>44082</v>
      </c>
      <c r="EY579">
        <f t="shared" si="58"/>
        <v>1</v>
      </c>
    </row>
    <row r="580" spans="24:155" x14ac:dyDescent="0.3">
      <c r="X580" s="11" t="s">
        <v>239</v>
      </c>
      <c r="Y580">
        <v>6</v>
      </c>
      <c r="Z580">
        <v>138</v>
      </c>
      <c r="AA580">
        <v>1</v>
      </c>
      <c r="AB580">
        <v>180</v>
      </c>
      <c r="AC580" s="16">
        <v>44076</v>
      </c>
      <c r="AD580" s="16">
        <v>44076</v>
      </c>
      <c r="AE580" t="str">
        <f t="shared" si="62"/>
        <v>Average Buyer</v>
      </c>
      <c r="AF580" t="str">
        <f t="shared" si="63"/>
        <v>One-Time Buyer</v>
      </c>
      <c r="AG580" t="str">
        <f t="shared" si="60"/>
        <v>Female</v>
      </c>
      <c r="AH580" t="str">
        <f t="shared" si="61"/>
        <v>Glens Falls</v>
      </c>
      <c r="AW580" t="s">
        <v>369</v>
      </c>
      <c r="AX580" t="s">
        <v>1145</v>
      </c>
      <c r="AY580" t="s">
        <v>14</v>
      </c>
      <c r="AZ580" t="str">
        <f t="shared" si="59"/>
        <v>MaleGender</v>
      </c>
      <c r="EP580">
        <v>577</v>
      </c>
      <c r="EQ580" t="s">
        <v>369</v>
      </c>
      <c r="ER580" t="s">
        <v>14</v>
      </c>
      <c r="ES580" t="s">
        <v>1145</v>
      </c>
      <c r="ET580">
        <v>47</v>
      </c>
      <c r="EU580">
        <v>940</v>
      </c>
      <c r="EV580">
        <v>141</v>
      </c>
      <c r="EW580" s="16">
        <v>44103</v>
      </c>
      <c r="EX580" s="16">
        <v>44103</v>
      </c>
      <c r="EY580">
        <f t="shared" ref="EY580:EY643" si="64">COUNTIF(DatasourceNameRange,EQ580)</f>
        <v>1</v>
      </c>
    </row>
    <row r="581" spans="24:155" x14ac:dyDescent="0.3">
      <c r="X581" s="11" t="s">
        <v>897</v>
      </c>
      <c r="Y581">
        <v>9</v>
      </c>
      <c r="Z581">
        <v>138</v>
      </c>
      <c r="AA581">
        <v>2</v>
      </c>
      <c r="AB581">
        <v>180</v>
      </c>
      <c r="AC581" s="16">
        <v>44103</v>
      </c>
      <c r="AD581" s="16">
        <v>44103</v>
      </c>
      <c r="AE581" t="str">
        <f t="shared" si="62"/>
        <v>Average Buyer</v>
      </c>
      <c r="AF581" t="str">
        <f t="shared" si="63"/>
        <v>One-Time Buyer</v>
      </c>
      <c r="AG581" t="str">
        <f t="shared" si="60"/>
        <v>Female</v>
      </c>
      <c r="AH581" t="str">
        <f t="shared" si="61"/>
        <v>Troy</v>
      </c>
      <c r="AW581" t="s">
        <v>657</v>
      </c>
      <c r="AX581" t="s">
        <v>1145</v>
      </c>
      <c r="AY581" t="s">
        <v>78</v>
      </c>
      <c r="AZ581" t="str">
        <f t="shared" si="59"/>
        <v>MaleGender</v>
      </c>
      <c r="EP581">
        <v>578</v>
      </c>
      <c r="EQ581" t="s">
        <v>657</v>
      </c>
      <c r="ER581" t="s">
        <v>78</v>
      </c>
      <c r="ES581" t="s">
        <v>1145</v>
      </c>
      <c r="ET581">
        <v>5</v>
      </c>
      <c r="EU581">
        <v>100</v>
      </c>
      <c r="EV581">
        <v>15</v>
      </c>
      <c r="EW581" s="16">
        <v>44093</v>
      </c>
      <c r="EX581" s="16">
        <v>44093</v>
      </c>
      <c r="EY581">
        <f t="shared" si="64"/>
        <v>1</v>
      </c>
    </row>
    <row r="582" spans="24:155" x14ac:dyDescent="0.3">
      <c r="X582" s="11" t="s">
        <v>300</v>
      </c>
      <c r="Y582">
        <v>15</v>
      </c>
      <c r="Z582">
        <v>135</v>
      </c>
      <c r="AA582">
        <v>1</v>
      </c>
      <c r="AB582">
        <v>181</v>
      </c>
      <c r="AC582" s="16">
        <v>44065</v>
      </c>
      <c r="AD582" s="16">
        <v>44065</v>
      </c>
      <c r="AE582" t="str">
        <f t="shared" si="62"/>
        <v>Average Buyer</v>
      </c>
      <c r="AF582" t="str">
        <f t="shared" si="63"/>
        <v>One-Time Buyer</v>
      </c>
      <c r="AG582" t="str">
        <f t="shared" si="60"/>
        <v>Female</v>
      </c>
      <c r="AH582" t="str">
        <f t="shared" si="61"/>
        <v>Kingston</v>
      </c>
      <c r="AW582" t="s">
        <v>374</v>
      </c>
      <c r="AX582" t="s">
        <v>1146</v>
      </c>
      <c r="AY582" t="s">
        <v>63</v>
      </c>
      <c r="AZ582" t="str">
        <f t="shared" ref="AZ582:AZ645" si="65">IF(AX582=$AS$11,"FemaleGender","MaleGender")</f>
        <v>FemaleGender</v>
      </c>
      <c r="EP582">
        <v>579</v>
      </c>
      <c r="EQ582" t="s">
        <v>374</v>
      </c>
      <c r="ER582" t="s">
        <v>63</v>
      </c>
      <c r="ES582" t="s">
        <v>1146</v>
      </c>
      <c r="ET582">
        <v>89</v>
      </c>
      <c r="EU582">
        <v>6230</v>
      </c>
      <c r="EV582">
        <v>267</v>
      </c>
      <c r="EW582" s="16">
        <v>44097</v>
      </c>
      <c r="EX582" s="16">
        <v>44097</v>
      </c>
      <c r="EY582">
        <f t="shared" si="64"/>
        <v>1</v>
      </c>
    </row>
    <row r="583" spans="24:155" x14ac:dyDescent="0.3">
      <c r="X583" s="11" t="s">
        <v>1060</v>
      </c>
      <c r="Y583">
        <v>9</v>
      </c>
      <c r="Z583">
        <v>135</v>
      </c>
      <c r="AA583">
        <v>1</v>
      </c>
      <c r="AB583">
        <v>181</v>
      </c>
      <c r="AC583" s="16">
        <v>44063</v>
      </c>
      <c r="AD583" s="16">
        <v>44063</v>
      </c>
      <c r="AE583" t="str">
        <f t="shared" si="62"/>
        <v>Average Buyer</v>
      </c>
      <c r="AF583" t="str">
        <f t="shared" si="63"/>
        <v>One-Time Buyer</v>
      </c>
      <c r="AG583" t="str">
        <f t="shared" si="60"/>
        <v>Female</v>
      </c>
      <c r="AH583" t="str">
        <f t="shared" si="61"/>
        <v>Brookhaven</v>
      </c>
      <c r="AW583" t="s">
        <v>398</v>
      </c>
      <c r="AX583" t="s">
        <v>1146</v>
      </c>
      <c r="AY583" t="s">
        <v>1</v>
      </c>
      <c r="AZ583" t="str">
        <f t="shared" si="65"/>
        <v>FemaleGender</v>
      </c>
      <c r="EP583">
        <v>580</v>
      </c>
      <c r="EQ583" t="s">
        <v>398</v>
      </c>
      <c r="ER583" t="s">
        <v>1</v>
      </c>
      <c r="ES583" t="s">
        <v>1146</v>
      </c>
      <c r="ET583">
        <v>10</v>
      </c>
      <c r="EU583">
        <v>200</v>
      </c>
      <c r="EV583">
        <v>30</v>
      </c>
      <c r="EW583" s="16">
        <v>44061</v>
      </c>
      <c r="EX583" s="16">
        <v>44061</v>
      </c>
      <c r="EY583">
        <f t="shared" si="64"/>
        <v>1</v>
      </c>
    </row>
    <row r="584" spans="24:155" x14ac:dyDescent="0.3">
      <c r="X584" s="11" t="s">
        <v>1062</v>
      </c>
      <c r="Y584">
        <v>8</v>
      </c>
      <c r="Z584">
        <v>135</v>
      </c>
      <c r="AA584">
        <v>2</v>
      </c>
      <c r="AB584">
        <v>181</v>
      </c>
      <c r="AC584" s="16">
        <v>44058</v>
      </c>
      <c r="AD584" s="16">
        <v>44065</v>
      </c>
      <c r="AE584" t="str">
        <f t="shared" si="62"/>
        <v>Average Buyer</v>
      </c>
      <c r="AF584" t="str">
        <f t="shared" si="63"/>
        <v>Old Customer</v>
      </c>
      <c r="AG584" t="str">
        <f t="shared" si="60"/>
        <v>Female</v>
      </c>
      <c r="AH584" t="str">
        <f t="shared" si="61"/>
        <v>Glens Falls</v>
      </c>
      <c r="AW584" t="s">
        <v>350</v>
      </c>
      <c r="AX584" t="s">
        <v>1145</v>
      </c>
      <c r="AY584" t="s">
        <v>16</v>
      </c>
      <c r="AZ584" t="str">
        <f t="shared" si="65"/>
        <v>MaleGender</v>
      </c>
      <c r="EP584">
        <v>581</v>
      </c>
      <c r="EQ584" t="s">
        <v>350</v>
      </c>
      <c r="ER584" t="s">
        <v>16</v>
      </c>
      <c r="ES584" t="s">
        <v>1145</v>
      </c>
      <c r="ET584">
        <v>17</v>
      </c>
      <c r="EU584">
        <v>153</v>
      </c>
      <c r="EV584">
        <v>51</v>
      </c>
      <c r="EW584" s="16">
        <v>44084</v>
      </c>
      <c r="EX584" s="16">
        <v>44084</v>
      </c>
      <c r="EY584">
        <f t="shared" si="64"/>
        <v>2</v>
      </c>
    </row>
    <row r="585" spans="24:155" x14ac:dyDescent="0.3">
      <c r="X585" s="11" t="s">
        <v>120</v>
      </c>
      <c r="Y585">
        <v>15</v>
      </c>
      <c r="Z585">
        <v>135</v>
      </c>
      <c r="AA585">
        <v>1</v>
      </c>
      <c r="AB585">
        <v>181</v>
      </c>
      <c r="AC585" s="16">
        <v>44061</v>
      </c>
      <c r="AD585" s="16">
        <v>44061</v>
      </c>
      <c r="AE585" t="str">
        <f t="shared" si="62"/>
        <v>Average Buyer</v>
      </c>
      <c r="AF585" t="str">
        <f t="shared" si="63"/>
        <v>One-Time Buyer</v>
      </c>
      <c r="AG585" t="str">
        <f t="shared" si="60"/>
        <v>Female</v>
      </c>
      <c r="AH585" t="str">
        <f t="shared" si="61"/>
        <v>Long Beach</v>
      </c>
      <c r="AW585" t="s">
        <v>465</v>
      </c>
      <c r="AX585" t="s">
        <v>1146</v>
      </c>
      <c r="AY585" t="s">
        <v>68</v>
      </c>
      <c r="AZ585" t="str">
        <f t="shared" si="65"/>
        <v>FemaleGender</v>
      </c>
      <c r="EP585">
        <v>582</v>
      </c>
      <c r="EQ585" t="s">
        <v>465</v>
      </c>
      <c r="ER585" t="s">
        <v>68</v>
      </c>
      <c r="ES585" t="s">
        <v>1146</v>
      </c>
      <c r="ET585">
        <v>77</v>
      </c>
      <c r="EU585">
        <v>2310</v>
      </c>
      <c r="EV585">
        <v>231</v>
      </c>
      <c r="EW585" s="16">
        <v>44096</v>
      </c>
      <c r="EX585" s="16">
        <v>44096</v>
      </c>
      <c r="EY585">
        <f t="shared" si="64"/>
        <v>1</v>
      </c>
    </row>
    <row r="586" spans="24:155" x14ac:dyDescent="0.3">
      <c r="X586" s="11" t="s">
        <v>334</v>
      </c>
      <c r="Y586">
        <v>9</v>
      </c>
      <c r="Z586">
        <v>135</v>
      </c>
      <c r="AA586">
        <v>2</v>
      </c>
      <c r="AB586">
        <v>181</v>
      </c>
      <c r="AC586" s="16">
        <v>44068</v>
      </c>
      <c r="AD586" s="16">
        <v>44068</v>
      </c>
      <c r="AE586" t="str">
        <f t="shared" si="62"/>
        <v>Average Buyer</v>
      </c>
      <c r="AF586" t="str">
        <f t="shared" si="63"/>
        <v>One-Time Buyer</v>
      </c>
      <c r="AG586" t="str">
        <f t="shared" si="60"/>
        <v>Female</v>
      </c>
      <c r="AH586" t="str">
        <f t="shared" si="61"/>
        <v>Newburgh</v>
      </c>
      <c r="AW586" t="s">
        <v>334</v>
      </c>
      <c r="AX586" t="s">
        <v>1146</v>
      </c>
      <c r="AY586" t="s">
        <v>66</v>
      </c>
      <c r="AZ586" t="str">
        <f t="shared" si="65"/>
        <v>FemaleGender</v>
      </c>
      <c r="EP586">
        <v>583</v>
      </c>
      <c r="EQ586" t="s">
        <v>334</v>
      </c>
      <c r="ER586" t="s">
        <v>66</v>
      </c>
      <c r="ES586" t="s">
        <v>1146</v>
      </c>
      <c r="ET586">
        <v>9</v>
      </c>
      <c r="EU586">
        <v>135</v>
      </c>
      <c r="EV586">
        <v>27</v>
      </c>
      <c r="EW586" s="16">
        <v>44068</v>
      </c>
      <c r="EX586" s="16">
        <v>44068</v>
      </c>
      <c r="EY586">
        <f t="shared" si="64"/>
        <v>2</v>
      </c>
    </row>
    <row r="587" spans="24:155" x14ac:dyDescent="0.3">
      <c r="X587" s="11" t="s">
        <v>467</v>
      </c>
      <c r="Y587">
        <v>15</v>
      </c>
      <c r="Z587">
        <v>135</v>
      </c>
      <c r="AA587">
        <v>1</v>
      </c>
      <c r="AB587">
        <v>181</v>
      </c>
      <c r="AC587" s="16">
        <v>44098</v>
      </c>
      <c r="AD587" s="16">
        <v>44098</v>
      </c>
      <c r="AE587" t="str">
        <f t="shared" si="62"/>
        <v>Average Buyer</v>
      </c>
      <c r="AF587" t="str">
        <f t="shared" si="63"/>
        <v>One-Time Buyer</v>
      </c>
      <c r="AG587" t="str">
        <f t="shared" si="60"/>
        <v>Female</v>
      </c>
      <c r="AH587" t="str">
        <f t="shared" si="61"/>
        <v>Port Jervis</v>
      </c>
      <c r="AW587" t="s">
        <v>469</v>
      </c>
      <c r="AX587" t="s">
        <v>1146</v>
      </c>
      <c r="AY587" t="s">
        <v>15</v>
      </c>
      <c r="AZ587" t="str">
        <f t="shared" si="65"/>
        <v>FemaleGender</v>
      </c>
      <c r="EP587">
        <v>584</v>
      </c>
      <c r="EQ587" t="s">
        <v>469</v>
      </c>
      <c r="ER587" t="s">
        <v>15</v>
      </c>
      <c r="ES587" t="s">
        <v>1146</v>
      </c>
      <c r="ET587">
        <v>6</v>
      </c>
      <c r="EU587">
        <v>108</v>
      </c>
      <c r="EV587">
        <v>18</v>
      </c>
      <c r="EW587" s="16">
        <v>44103</v>
      </c>
      <c r="EX587" s="16">
        <v>44103</v>
      </c>
      <c r="EY587">
        <f t="shared" si="64"/>
        <v>1</v>
      </c>
    </row>
    <row r="588" spans="24:155" x14ac:dyDescent="0.3">
      <c r="X588" s="11" t="s">
        <v>749</v>
      </c>
      <c r="Y588">
        <v>9</v>
      </c>
      <c r="Z588">
        <v>135</v>
      </c>
      <c r="AA588">
        <v>1</v>
      </c>
      <c r="AB588">
        <v>181</v>
      </c>
      <c r="AC588" s="16">
        <v>44074</v>
      </c>
      <c r="AD588" s="16">
        <v>44074</v>
      </c>
      <c r="AE588" t="str">
        <f t="shared" si="62"/>
        <v>Average Buyer</v>
      </c>
      <c r="AF588" t="str">
        <f t="shared" si="63"/>
        <v>One-Time Buyer</v>
      </c>
      <c r="AG588" t="str">
        <f t="shared" si="60"/>
        <v>Female</v>
      </c>
      <c r="AH588" t="str">
        <f t="shared" si="61"/>
        <v>Watervliet</v>
      </c>
      <c r="AW588" t="s">
        <v>47</v>
      </c>
      <c r="AX588" t="s">
        <v>1145</v>
      </c>
      <c r="AY588" t="s">
        <v>61</v>
      </c>
      <c r="AZ588" t="str">
        <f t="shared" si="65"/>
        <v>MaleGender</v>
      </c>
      <c r="EP588">
        <v>585</v>
      </c>
      <c r="EQ588" t="s">
        <v>47</v>
      </c>
      <c r="ER588" t="s">
        <v>61</v>
      </c>
      <c r="ES588" t="s">
        <v>1145</v>
      </c>
      <c r="ET588">
        <v>93</v>
      </c>
      <c r="EU588">
        <v>1502</v>
      </c>
      <c r="EV588">
        <v>279</v>
      </c>
      <c r="EW588" s="16">
        <v>44046</v>
      </c>
      <c r="EX588" s="16">
        <v>44072</v>
      </c>
      <c r="EY588">
        <f t="shared" si="64"/>
        <v>3</v>
      </c>
    </row>
    <row r="589" spans="24:155" x14ac:dyDescent="0.3">
      <c r="X589" s="11" t="s">
        <v>775</v>
      </c>
      <c r="Y589">
        <v>9</v>
      </c>
      <c r="Z589">
        <v>135</v>
      </c>
      <c r="AA589">
        <v>1</v>
      </c>
      <c r="AB589">
        <v>181</v>
      </c>
      <c r="AC589" s="16">
        <v>44072</v>
      </c>
      <c r="AD589" s="16">
        <v>44072</v>
      </c>
      <c r="AE589" t="str">
        <f t="shared" si="62"/>
        <v>Average Buyer</v>
      </c>
      <c r="AF589" t="str">
        <f t="shared" si="63"/>
        <v>One-Time Buyer</v>
      </c>
      <c r="AG589" t="str">
        <f t="shared" si="60"/>
        <v>Female</v>
      </c>
      <c r="AH589" t="str">
        <f t="shared" si="61"/>
        <v>Mount</v>
      </c>
      <c r="AW589" t="s">
        <v>315</v>
      </c>
      <c r="AX589" t="s">
        <v>1145</v>
      </c>
      <c r="AY589" t="s">
        <v>2</v>
      </c>
      <c r="AZ589" t="str">
        <f t="shared" si="65"/>
        <v>MaleGender</v>
      </c>
      <c r="EP589">
        <v>586</v>
      </c>
      <c r="EQ589" t="s">
        <v>315</v>
      </c>
      <c r="ER589" t="s">
        <v>2</v>
      </c>
      <c r="ES589" t="s">
        <v>1145</v>
      </c>
      <c r="ET589">
        <v>47</v>
      </c>
      <c r="EU589">
        <v>705</v>
      </c>
      <c r="EV589">
        <v>141</v>
      </c>
      <c r="EW589" s="16">
        <v>44052</v>
      </c>
      <c r="EX589" s="16">
        <v>44052</v>
      </c>
      <c r="EY589">
        <f t="shared" si="64"/>
        <v>1</v>
      </c>
    </row>
    <row r="590" spans="24:155" x14ac:dyDescent="0.3">
      <c r="X590" s="11" t="s">
        <v>575</v>
      </c>
      <c r="Y590">
        <v>11</v>
      </c>
      <c r="Z590">
        <v>132</v>
      </c>
      <c r="AA590">
        <v>1</v>
      </c>
      <c r="AB590">
        <v>182</v>
      </c>
      <c r="AC590" s="16">
        <v>44103</v>
      </c>
      <c r="AD590" s="16">
        <v>44103</v>
      </c>
      <c r="AE590" t="str">
        <f t="shared" si="62"/>
        <v>Average Buyer</v>
      </c>
      <c r="AF590" t="str">
        <f t="shared" si="63"/>
        <v>One-Time Buyer</v>
      </c>
      <c r="AG590" t="str">
        <f t="shared" si="60"/>
        <v>Male</v>
      </c>
      <c r="AH590" t="str">
        <f t="shared" si="61"/>
        <v>Glens Falls</v>
      </c>
      <c r="AW590" t="s">
        <v>480</v>
      </c>
      <c r="AX590" t="s">
        <v>1146</v>
      </c>
      <c r="AY590" t="s">
        <v>19</v>
      </c>
      <c r="AZ590" t="str">
        <f t="shared" si="65"/>
        <v>FemaleGender</v>
      </c>
      <c r="EP590">
        <v>587</v>
      </c>
      <c r="EQ590" t="s">
        <v>480</v>
      </c>
      <c r="ER590" t="s">
        <v>19</v>
      </c>
      <c r="ES590" t="s">
        <v>1146</v>
      </c>
      <c r="ET590">
        <v>11</v>
      </c>
      <c r="EU590">
        <v>154</v>
      </c>
      <c r="EV590">
        <v>33</v>
      </c>
      <c r="EW590" s="16">
        <v>44103</v>
      </c>
      <c r="EX590" s="16">
        <v>44103</v>
      </c>
      <c r="EY590">
        <f t="shared" si="64"/>
        <v>1</v>
      </c>
    </row>
    <row r="591" spans="24:155" x14ac:dyDescent="0.3">
      <c r="X591" s="11" t="s">
        <v>794</v>
      </c>
      <c r="Y591">
        <v>11</v>
      </c>
      <c r="Z591">
        <v>132</v>
      </c>
      <c r="AA591">
        <v>1</v>
      </c>
      <c r="AB591">
        <v>182</v>
      </c>
      <c r="AC591" s="16">
        <v>44088</v>
      </c>
      <c r="AD591" s="16">
        <v>44088</v>
      </c>
      <c r="AE591" t="str">
        <f t="shared" si="62"/>
        <v>Average Buyer</v>
      </c>
      <c r="AF591" t="str">
        <f t="shared" si="63"/>
        <v>One-Time Buyer</v>
      </c>
      <c r="AG591" t="str">
        <f t="shared" si="60"/>
        <v>Female</v>
      </c>
      <c r="AH591" t="str">
        <f t="shared" si="61"/>
        <v>New York</v>
      </c>
      <c r="AW591" t="s">
        <v>129</v>
      </c>
      <c r="AX591" t="s">
        <v>1145</v>
      </c>
      <c r="AY591" t="s">
        <v>68</v>
      </c>
      <c r="AZ591" t="str">
        <f t="shared" si="65"/>
        <v>MaleGender</v>
      </c>
      <c r="EP591">
        <v>588</v>
      </c>
      <c r="EQ591" t="s">
        <v>129</v>
      </c>
      <c r="ER591" t="s">
        <v>68</v>
      </c>
      <c r="ES591" t="s">
        <v>1145</v>
      </c>
      <c r="ET591">
        <v>15</v>
      </c>
      <c r="EU591">
        <v>300</v>
      </c>
      <c r="EV591">
        <v>45</v>
      </c>
      <c r="EW591" s="16">
        <v>44072</v>
      </c>
      <c r="EX591" s="16">
        <v>44072</v>
      </c>
      <c r="EY591">
        <f t="shared" si="64"/>
        <v>1</v>
      </c>
    </row>
    <row r="592" spans="24:155" x14ac:dyDescent="0.3">
      <c r="X592" s="11" t="s">
        <v>259</v>
      </c>
      <c r="Y592">
        <v>11</v>
      </c>
      <c r="Z592">
        <v>132</v>
      </c>
      <c r="AA592">
        <v>1</v>
      </c>
      <c r="AB592">
        <v>182</v>
      </c>
      <c r="AC592" s="16">
        <v>44096</v>
      </c>
      <c r="AD592" s="16">
        <v>44096</v>
      </c>
      <c r="AE592" t="str">
        <f t="shared" si="62"/>
        <v>Average Buyer</v>
      </c>
      <c r="AF592" t="str">
        <f t="shared" si="63"/>
        <v>One-Time Buyer</v>
      </c>
      <c r="AG592" t="str">
        <f t="shared" si="60"/>
        <v>Female</v>
      </c>
      <c r="AH592" t="str">
        <f t="shared" si="61"/>
        <v>Springs</v>
      </c>
      <c r="AW592" t="s">
        <v>1082</v>
      </c>
      <c r="AX592" t="s">
        <v>1146</v>
      </c>
      <c r="AY592" t="s">
        <v>61</v>
      </c>
      <c r="AZ592" t="str">
        <f t="shared" si="65"/>
        <v>FemaleGender</v>
      </c>
      <c r="EP592">
        <v>589</v>
      </c>
      <c r="EQ592" t="s">
        <v>1082</v>
      </c>
      <c r="ER592" t="s">
        <v>61</v>
      </c>
      <c r="ES592" t="s">
        <v>1146</v>
      </c>
      <c r="ET592">
        <v>4</v>
      </c>
      <c r="EU592">
        <v>40</v>
      </c>
      <c r="EV592">
        <v>12</v>
      </c>
      <c r="EW592" s="16">
        <v>44057</v>
      </c>
      <c r="EX592" s="16">
        <v>44057</v>
      </c>
      <c r="EY592">
        <f t="shared" si="64"/>
        <v>1</v>
      </c>
    </row>
    <row r="593" spans="24:155" x14ac:dyDescent="0.3">
      <c r="X593" s="11" t="s">
        <v>417</v>
      </c>
      <c r="Y593">
        <v>11</v>
      </c>
      <c r="Z593">
        <v>132</v>
      </c>
      <c r="AA593">
        <v>1</v>
      </c>
      <c r="AB593">
        <v>182</v>
      </c>
      <c r="AC593" s="16">
        <v>44048</v>
      </c>
      <c r="AD593" s="16">
        <v>44048</v>
      </c>
      <c r="AE593" t="str">
        <f t="shared" si="62"/>
        <v>Average Buyer</v>
      </c>
      <c r="AF593" t="str">
        <f t="shared" si="63"/>
        <v>One-Time Buyer</v>
      </c>
      <c r="AG593" t="str">
        <f t="shared" si="60"/>
        <v>Male</v>
      </c>
      <c r="AH593" t="str">
        <f t="shared" si="61"/>
        <v>New York</v>
      </c>
      <c r="AW593" t="s">
        <v>549</v>
      </c>
      <c r="AX593" t="s">
        <v>1146</v>
      </c>
      <c r="AY593" t="s">
        <v>68</v>
      </c>
      <c r="AZ593" t="str">
        <f t="shared" si="65"/>
        <v>FemaleGender</v>
      </c>
      <c r="EP593">
        <v>590</v>
      </c>
      <c r="EQ593" t="s">
        <v>549</v>
      </c>
      <c r="ER593" t="s">
        <v>68</v>
      </c>
      <c r="ES593" t="s">
        <v>1146</v>
      </c>
      <c r="ET593">
        <v>47</v>
      </c>
      <c r="EU593">
        <v>940</v>
      </c>
      <c r="EV593">
        <v>141</v>
      </c>
      <c r="EW593" s="16">
        <v>44077</v>
      </c>
      <c r="EX593" s="16">
        <v>44077</v>
      </c>
      <c r="EY593">
        <f t="shared" si="64"/>
        <v>1</v>
      </c>
    </row>
    <row r="594" spans="24:155" x14ac:dyDescent="0.3">
      <c r="X594" s="11" t="s">
        <v>372</v>
      </c>
      <c r="Y594">
        <v>11</v>
      </c>
      <c r="Z594">
        <v>132</v>
      </c>
      <c r="AA594">
        <v>1</v>
      </c>
      <c r="AB594">
        <v>182</v>
      </c>
      <c r="AC594" s="16">
        <v>44095</v>
      </c>
      <c r="AD594" s="16">
        <v>44095</v>
      </c>
      <c r="AE594" t="str">
        <f t="shared" si="62"/>
        <v>Average Buyer</v>
      </c>
      <c r="AF594" t="str">
        <f t="shared" si="63"/>
        <v>One-Time Buyer</v>
      </c>
      <c r="AG594" t="str">
        <f t="shared" si="60"/>
        <v>Female</v>
      </c>
      <c r="AH594" t="str">
        <f t="shared" si="61"/>
        <v>Long Beach</v>
      </c>
      <c r="AW594" t="s">
        <v>100</v>
      </c>
      <c r="AX594" t="s">
        <v>1145</v>
      </c>
      <c r="AY594" t="s">
        <v>19</v>
      </c>
      <c r="AZ594" t="str">
        <f t="shared" si="65"/>
        <v>MaleGender</v>
      </c>
      <c r="EP594">
        <v>591</v>
      </c>
      <c r="EQ594" t="s">
        <v>100</v>
      </c>
      <c r="ER594" t="s">
        <v>19</v>
      </c>
      <c r="ES594" t="s">
        <v>1145</v>
      </c>
      <c r="ET594">
        <v>68</v>
      </c>
      <c r="EU594">
        <v>1020</v>
      </c>
      <c r="EV594">
        <v>204</v>
      </c>
      <c r="EW594" s="16">
        <v>44072</v>
      </c>
      <c r="EX594" s="16">
        <v>44072</v>
      </c>
      <c r="EY594">
        <f t="shared" si="64"/>
        <v>1</v>
      </c>
    </row>
    <row r="595" spans="24:155" x14ac:dyDescent="0.3">
      <c r="X595" s="11" t="s">
        <v>318</v>
      </c>
      <c r="Y595">
        <v>11</v>
      </c>
      <c r="Z595">
        <v>132</v>
      </c>
      <c r="AA595">
        <v>1</v>
      </c>
      <c r="AB595">
        <v>182</v>
      </c>
      <c r="AC595" s="16">
        <v>44052</v>
      </c>
      <c r="AD595" s="16">
        <v>44052</v>
      </c>
      <c r="AE595" t="str">
        <f t="shared" si="62"/>
        <v>Average Buyer</v>
      </c>
      <c r="AF595" t="str">
        <f t="shared" si="63"/>
        <v>One-Time Buyer</v>
      </c>
      <c r="AG595" t="str">
        <f t="shared" si="60"/>
        <v>Female</v>
      </c>
      <c r="AH595" t="str">
        <f t="shared" si="61"/>
        <v>Choes</v>
      </c>
      <c r="AW595" t="s">
        <v>578</v>
      </c>
      <c r="AX595" t="s">
        <v>1146</v>
      </c>
      <c r="AY595" t="s">
        <v>13</v>
      </c>
      <c r="AZ595" t="str">
        <f t="shared" si="65"/>
        <v>FemaleGender</v>
      </c>
      <c r="EP595">
        <v>592</v>
      </c>
      <c r="EQ595" t="s">
        <v>578</v>
      </c>
      <c r="ER595" t="s">
        <v>13</v>
      </c>
      <c r="ES595" t="s">
        <v>1146</v>
      </c>
      <c r="ET595">
        <v>77</v>
      </c>
      <c r="EU595">
        <v>1078</v>
      </c>
      <c r="EV595">
        <v>231</v>
      </c>
      <c r="EW595" s="16">
        <v>44103</v>
      </c>
      <c r="EX595" s="16">
        <v>44103</v>
      </c>
      <c r="EY595">
        <f t="shared" si="64"/>
        <v>1</v>
      </c>
    </row>
    <row r="596" spans="24:155" x14ac:dyDescent="0.3">
      <c r="X596" s="11" t="s">
        <v>453</v>
      </c>
      <c r="Y596">
        <v>11</v>
      </c>
      <c r="Z596">
        <v>132</v>
      </c>
      <c r="AA596">
        <v>1</v>
      </c>
      <c r="AB596">
        <v>182</v>
      </c>
      <c r="AC596" s="16">
        <v>44084</v>
      </c>
      <c r="AD596" s="16">
        <v>44084</v>
      </c>
      <c r="AE596" t="str">
        <f t="shared" si="62"/>
        <v>Average Buyer</v>
      </c>
      <c r="AF596" t="str">
        <f t="shared" si="63"/>
        <v>One-Time Buyer</v>
      </c>
      <c r="AG596" t="str">
        <f t="shared" si="60"/>
        <v>Male</v>
      </c>
      <c r="AH596" t="str">
        <f t="shared" si="61"/>
        <v>Kingston</v>
      </c>
      <c r="AW596" t="s">
        <v>164</v>
      </c>
      <c r="AX596" t="s">
        <v>1146</v>
      </c>
      <c r="AY596" t="s">
        <v>63</v>
      </c>
      <c r="AZ596" t="str">
        <f t="shared" si="65"/>
        <v>FemaleGender</v>
      </c>
      <c r="EP596">
        <v>593</v>
      </c>
      <c r="EQ596" t="s">
        <v>164</v>
      </c>
      <c r="ER596" t="s">
        <v>63</v>
      </c>
      <c r="ES596" t="s">
        <v>1146</v>
      </c>
      <c r="ET596">
        <v>68</v>
      </c>
      <c r="EU596">
        <v>816</v>
      </c>
      <c r="EV596">
        <v>204</v>
      </c>
      <c r="EW596" s="16">
        <v>44104</v>
      </c>
      <c r="EX596" s="16">
        <v>44104</v>
      </c>
      <c r="EY596">
        <f t="shared" si="64"/>
        <v>1</v>
      </c>
    </row>
    <row r="597" spans="24:155" x14ac:dyDescent="0.3">
      <c r="X597" s="11" t="s">
        <v>686</v>
      </c>
      <c r="Y597">
        <v>11</v>
      </c>
      <c r="Z597">
        <v>132</v>
      </c>
      <c r="AA597">
        <v>1</v>
      </c>
      <c r="AB597">
        <v>182</v>
      </c>
      <c r="AC597" s="16">
        <v>44073</v>
      </c>
      <c r="AD597" s="16">
        <v>44073</v>
      </c>
      <c r="AE597" t="str">
        <f t="shared" si="62"/>
        <v>Average Buyer</v>
      </c>
      <c r="AF597" t="str">
        <f t="shared" si="63"/>
        <v>One-Time Buyer</v>
      </c>
      <c r="AG597" t="str">
        <f t="shared" si="60"/>
        <v>Male</v>
      </c>
      <c r="AH597" t="str">
        <f t="shared" si="61"/>
        <v>Kingston</v>
      </c>
      <c r="AW597" t="s">
        <v>272</v>
      </c>
      <c r="AX597" t="s">
        <v>1146</v>
      </c>
      <c r="AY597" t="s">
        <v>2</v>
      </c>
      <c r="AZ597" t="str">
        <f t="shared" si="65"/>
        <v>FemaleGender</v>
      </c>
      <c r="EP597">
        <v>594</v>
      </c>
      <c r="EQ597" t="s">
        <v>272</v>
      </c>
      <c r="ER597" t="s">
        <v>2</v>
      </c>
      <c r="ES597" t="s">
        <v>1146</v>
      </c>
      <c r="ET597">
        <v>68</v>
      </c>
      <c r="EU597">
        <v>408</v>
      </c>
      <c r="EV597">
        <v>204</v>
      </c>
      <c r="EW597" s="16">
        <v>44098</v>
      </c>
      <c r="EX597" s="16">
        <v>44098</v>
      </c>
      <c r="EY597">
        <f t="shared" si="64"/>
        <v>1</v>
      </c>
    </row>
    <row r="598" spans="24:155" x14ac:dyDescent="0.3">
      <c r="X598" s="11" t="s">
        <v>399</v>
      </c>
      <c r="Y598">
        <v>11</v>
      </c>
      <c r="Z598">
        <v>132</v>
      </c>
      <c r="AA598">
        <v>1</v>
      </c>
      <c r="AB598">
        <v>182</v>
      </c>
      <c r="AC598" s="16">
        <v>44061</v>
      </c>
      <c r="AD598" s="16">
        <v>44061</v>
      </c>
      <c r="AE598" t="str">
        <f t="shared" si="62"/>
        <v>Average Buyer</v>
      </c>
      <c r="AF598" t="str">
        <f t="shared" si="63"/>
        <v>One-Time Buyer</v>
      </c>
      <c r="AG598" t="str">
        <f t="shared" si="60"/>
        <v>Female</v>
      </c>
      <c r="AH598" t="str">
        <f t="shared" si="61"/>
        <v>Auburn</v>
      </c>
      <c r="AW598" t="s">
        <v>1065</v>
      </c>
      <c r="AX598" t="s">
        <v>1145</v>
      </c>
      <c r="AY598" t="s">
        <v>13</v>
      </c>
      <c r="AZ598" t="str">
        <f t="shared" si="65"/>
        <v>MaleGender</v>
      </c>
      <c r="EP598">
        <v>595</v>
      </c>
      <c r="EQ598" t="s">
        <v>1065</v>
      </c>
      <c r="ER598" t="s">
        <v>13</v>
      </c>
      <c r="ES598" t="s">
        <v>1145</v>
      </c>
      <c r="ET598">
        <v>17</v>
      </c>
      <c r="EU598">
        <v>240</v>
      </c>
      <c r="EV598">
        <v>51</v>
      </c>
      <c r="EW598" s="16">
        <v>44061</v>
      </c>
      <c r="EX598" s="16">
        <v>44068</v>
      </c>
      <c r="EY598">
        <f t="shared" si="64"/>
        <v>2</v>
      </c>
    </row>
    <row r="599" spans="24:155" x14ac:dyDescent="0.3">
      <c r="X599" s="11" t="s">
        <v>988</v>
      </c>
      <c r="Y599">
        <v>10</v>
      </c>
      <c r="Z599">
        <v>130</v>
      </c>
      <c r="AA599">
        <v>1</v>
      </c>
      <c r="AB599">
        <v>183</v>
      </c>
      <c r="AC599" s="16">
        <v>44045</v>
      </c>
      <c r="AD599" s="16">
        <v>44045</v>
      </c>
      <c r="AE599" t="str">
        <f t="shared" si="62"/>
        <v>Average Buyer</v>
      </c>
      <c r="AF599" t="str">
        <f t="shared" si="63"/>
        <v>One-Time Buyer</v>
      </c>
      <c r="AG599" t="str">
        <f t="shared" si="60"/>
        <v>Male</v>
      </c>
      <c r="AH599" t="str">
        <f t="shared" si="61"/>
        <v>Betavia</v>
      </c>
      <c r="AW599" t="s">
        <v>223</v>
      </c>
      <c r="AX599" t="s">
        <v>1145</v>
      </c>
      <c r="AY599" t="s">
        <v>16</v>
      </c>
      <c r="AZ599" t="str">
        <f t="shared" si="65"/>
        <v>MaleGender</v>
      </c>
      <c r="EP599">
        <v>596</v>
      </c>
      <c r="EQ599" t="s">
        <v>223</v>
      </c>
      <c r="ER599" t="s">
        <v>16</v>
      </c>
      <c r="ES599" t="s">
        <v>1145</v>
      </c>
      <c r="ET599">
        <v>11</v>
      </c>
      <c r="EU599">
        <v>220</v>
      </c>
      <c r="EV599">
        <v>33</v>
      </c>
      <c r="EW599" s="16">
        <v>44061</v>
      </c>
      <c r="EX599" s="16">
        <v>44061</v>
      </c>
      <c r="EY599">
        <f t="shared" si="64"/>
        <v>1</v>
      </c>
    </row>
    <row r="600" spans="24:155" x14ac:dyDescent="0.3">
      <c r="X600" s="11" t="s">
        <v>1115</v>
      </c>
      <c r="Y600">
        <v>10</v>
      </c>
      <c r="Z600">
        <v>130</v>
      </c>
      <c r="AA600">
        <v>1</v>
      </c>
      <c r="AB600">
        <v>183</v>
      </c>
      <c r="AC600" s="16">
        <v>44051</v>
      </c>
      <c r="AD600" s="16">
        <v>44051</v>
      </c>
      <c r="AE600" t="str">
        <f t="shared" si="62"/>
        <v>Average Buyer</v>
      </c>
      <c r="AF600" t="str">
        <f t="shared" si="63"/>
        <v>One-Time Buyer</v>
      </c>
      <c r="AG600" t="str">
        <f t="shared" si="60"/>
        <v>Male</v>
      </c>
      <c r="AH600" t="str">
        <f t="shared" si="61"/>
        <v>Kingston</v>
      </c>
      <c r="AW600" t="s">
        <v>150</v>
      </c>
      <c r="AX600" t="s">
        <v>1145</v>
      </c>
      <c r="AY600" t="s">
        <v>5</v>
      </c>
      <c r="AZ600" t="str">
        <f t="shared" si="65"/>
        <v>MaleGender</v>
      </c>
      <c r="EP600">
        <v>597</v>
      </c>
      <c r="EQ600" t="s">
        <v>150</v>
      </c>
      <c r="ER600" t="s">
        <v>5</v>
      </c>
      <c r="ES600" t="s">
        <v>1145</v>
      </c>
      <c r="ET600">
        <v>10</v>
      </c>
      <c r="EU600">
        <v>520</v>
      </c>
      <c r="EV600">
        <v>30</v>
      </c>
      <c r="EW600" s="16">
        <v>44093</v>
      </c>
      <c r="EX600" s="16">
        <v>44093</v>
      </c>
      <c r="EY600">
        <f t="shared" si="64"/>
        <v>1</v>
      </c>
    </row>
    <row r="601" spans="24:155" x14ac:dyDescent="0.3">
      <c r="X601" s="11" t="s">
        <v>285</v>
      </c>
      <c r="Y601">
        <v>10</v>
      </c>
      <c r="Z601">
        <v>130</v>
      </c>
      <c r="AA601">
        <v>1</v>
      </c>
      <c r="AB601">
        <v>183</v>
      </c>
      <c r="AC601" s="16">
        <v>44051</v>
      </c>
      <c r="AD601" s="16">
        <v>44051</v>
      </c>
      <c r="AE601" t="str">
        <f t="shared" si="62"/>
        <v>Average Buyer</v>
      </c>
      <c r="AF601" t="str">
        <f t="shared" si="63"/>
        <v>One-Time Buyer</v>
      </c>
      <c r="AG601" t="str">
        <f t="shared" si="60"/>
        <v>Male</v>
      </c>
      <c r="AH601" t="str">
        <f t="shared" si="61"/>
        <v>Kingston</v>
      </c>
      <c r="AW601" t="s">
        <v>620</v>
      </c>
      <c r="AX601" t="s">
        <v>1145</v>
      </c>
      <c r="AY601" t="s">
        <v>60</v>
      </c>
      <c r="AZ601" t="str">
        <f t="shared" si="65"/>
        <v>MaleGender</v>
      </c>
      <c r="EP601">
        <v>598</v>
      </c>
      <c r="EQ601" t="s">
        <v>620</v>
      </c>
      <c r="ER601" t="s">
        <v>60</v>
      </c>
      <c r="ES601" t="s">
        <v>1145</v>
      </c>
      <c r="ET601">
        <v>15</v>
      </c>
      <c r="EU601">
        <v>225</v>
      </c>
      <c r="EV601">
        <v>45</v>
      </c>
      <c r="EW601" s="16">
        <v>44053</v>
      </c>
      <c r="EX601" s="16">
        <v>44053</v>
      </c>
      <c r="EY601">
        <f t="shared" si="64"/>
        <v>1</v>
      </c>
    </row>
    <row r="602" spans="24:155" x14ac:dyDescent="0.3">
      <c r="X602" s="11" t="s">
        <v>213</v>
      </c>
      <c r="Y602">
        <v>10</v>
      </c>
      <c r="Z602">
        <v>130</v>
      </c>
      <c r="AA602">
        <v>1</v>
      </c>
      <c r="AB602">
        <v>183</v>
      </c>
      <c r="AC602" s="16">
        <v>44051</v>
      </c>
      <c r="AD602" s="16">
        <v>44051</v>
      </c>
      <c r="AE602" t="str">
        <f t="shared" si="62"/>
        <v>Average Buyer</v>
      </c>
      <c r="AF602" t="str">
        <f t="shared" si="63"/>
        <v>One-Time Buyer</v>
      </c>
      <c r="AG602" t="str">
        <f t="shared" si="60"/>
        <v>Male</v>
      </c>
      <c r="AH602" t="str">
        <f t="shared" si="61"/>
        <v>Olean</v>
      </c>
      <c r="AW602" t="s">
        <v>121</v>
      </c>
      <c r="AX602" t="s">
        <v>1145</v>
      </c>
      <c r="AY602" t="s">
        <v>61</v>
      </c>
      <c r="AZ602" t="str">
        <f t="shared" si="65"/>
        <v>MaleGender</v>
      </c>
      <c r="EP602">
        <v>599</v>
      </c>
      <c r="EQ602" t="s">
        <v>121</v>
      </c>
      <c r="ER602" t="s">
        <v>61</v>
      </c>
      <c r="ES602" t="s">
        <v>1145</v>
      </c>
      <c r="ET602">
        <v>47</v>
      </c>
      <c r="EU602">
        <v>846</v>
      </c>
      <c r="EV602">
        <v>141</v>
      </c>
      <c r="EW602" s="16">
        <v>44061</v>
      </c>
      <c r="EX602" s="16">
        <v>44061</v>
      </c>
      <c r="EY602">
        <f t="shared" si="64"/>
        <v>1</v>
      </c>
    </row>
    <row r="603" spans="24:155" x14ac:dyDescent="0.3">
      <c r="X603" s="11" t="s">
        <v>105</v>
      </c>
      <c r="Y603">
        <v>10</v>
      </c>
      <c r="Z603">
        <v>130</v>
      </c>
      <c r="AA603">
        <v>1</v>
      </c>
      <c r="AB603">
        <v>183</v>
      </c>
      <c r="AC603" s="16">
        <v>44045</v>
      </c>
      <c r="AD603" s="16">
        <v>44045</v>
      </c>
      <c r="AE603" t="str">
        <f t="shared" si="62"/>
        <v>Average Buyer</v>
      </c>
      <c r="AF603" t="str">
        <f t="shared" si="63"/>
        <v>One-Time Buyer</v>
      </c>
      <c r="AG603" t="str">
        <f t="shared" si="60"/>
        <v>Female</v>
      </c>
      <c r="AH603" t="str">
        <f t="shared" si="61"/>
        <v>Betavia</v>
      </c>
      <c r="AW603" t="s">
        <v>656</v>
      </c>
      <c r="AX603" t="s">
        <v>1145</v>
      </c>
      <c r="AY603" t="s">
        <v>76</v>
      </c>
      <c r="AZ603" t="str">
        <f t="shared" si="65"/>
        <v>MaleGender</v>
      </c>
      <c r="EP603">
        <v>600</v>
      </c>
      <c r="EQ603" t="s">
        <v>656</v>
      </c>
      <c r="ER603" t="s">
        <v>76</v>
      </c>
      <c r="ES603" t="s">
        <v>1145</v>
      </c>
      <c r="ET603">
        <v>4</v>
      </c>
      <c r="EU603">
        <v>60</v>
      </c>
      <c r="EV603">
        <v>12</v>
      </c>
      <c r="EW603" s="16">
        <v>44089</v>
      </c>
      <c r="EX603" s="16">
        <v>44089</v>
      </c>
      <c r="EY603">
        <f t="shared" si="64"/>
        <v>1</v>
      </c>
    </row>
    <row r="604" spans="24:155" x14ac:dyDescent="0.3">
      <c r="X604" s="11" t="s">
        <v>1074</v>
      </c>
      <c r="Y604">
        <v>12</v>
      </c>
      <c r="Z604">
        <v>126</v>
      </c>
      <c r="AA604">
        <v>2</v>
      </c>
      <c r="AB604">
        <v>184</v>
      </c>
      <c r="AC604" s="16">
        <v>44052</v>
      </c>
      <c r="AD604" s="16">
        <v>44073</v>
      </c>
      <c r="AE604" t="str">
        <f t="shared" si="62"/>
        <v>Average Buyer</v>
      </c>
      <c r="AF604" t="str">
        <f t="shared" si="63"/>
        <v>Old Customer</v>
      </c>
      <c r="AG604" t="str">
        <f t="shared" si="60"/>
        <v>Male</v>
      </c>
      <c r="AH604" t="str">
        <f t="shared" si="61"/>
        <v>Troy</v>
      </c>
      <c r="AW604" t="s">
        <v>882</v>
      </c>
      <c r="AX604" t="s">
        <v>1145</v>
      </c>
      <c r="AY604" t="s">
        <v>10</v>
      </c>
      <c r="AZ604" t="str">
        <f t="shared" si="65"/>
        <v>MaleGender</v>
      </c>
      <c r="EP604">
        <v>601</v>
      </c>
      <c r="EQ604" t="s">
        <v>882</v>
      </c>
      <c r="ER604" t="s">
        <v>10</v>
      </c>
      <c r="ES604" t="s">
        <v>1145</v>
      </c>
      <c r="ET604">
        <v>6</v>
      </c>
      <c r="EU604">
        <v>72</v>
      </c>
      <c r="EV604">
        <v>18</v>
      </c>
      <c r="EW604" s="16">
        <v>44076</v>
      </c>
      <c r="EX604" s="16">
        <v>44076</v>
      </c>
      <c r="EY604">
        <f t="shared" si="64"/>
        <v>1</v>
      </c>
    </row>
    <row r="605" spans="24:155" x14ac:dyDescent="0.3">
      <c r="X605" s="11" t="s">
        <v>857</v>
      </c>
      <c r="Y605">
        <v>9</v>
      </c>
      <c r="Z605">
        <v>126</v>
      </c>
      <c r="AA605">
        <v>1</v>
      </c>
      <c r="AB605">
        <v>184</v>
      </c>
      <c r="AC605" s="16">
        <v>44102</v>
      </c>
      <c r="AD605" s="16">
        <v>44102</v>
      </c>
      <c r="AE605" t="str">
        <f t="shared" si="62"/>
        <v>Average Buyer</v>
      </c>
      <c r="AF605" t="str">
        <f t="shared" si="63"/>
        <v>One-Time Buyer</v>
      </c>
      <c r="AG605" t="str">
        <f t="shared" si="60"/>
        <v>Male</v>
      </c>
      <c r="AH605" t="str">
        <f t="shared" si="61"/>
        <v>Fulton</v>
      </c>
      <c r="AW605" t="s">
        <v>595</v>
      </c>
      <c r="AX605" t="s">
        <v>1146</v>
      </c>
      <c r="AY605" t="s">
        <v>17</v>
      </c>
      <c r="AZ605" t="str">
        <f t="shared" si="65"/>
        <v>FemaleGender</v>
      </c>
      <c r="EP605">
        <v>602</v>
      </c>
      <c r="EQ605" t="s">
        <v>595</v>
      </c>
      <c r="ER605" t="s">
        <v>17</v>
      </c>
      <c r="ES605" t="s">
        <v>1146</v>
      </c>
      <c r="ET605">
        <v>6</v>
      </c>
      <c r="EU605">
        <v>72</v>
      </c>
      <c r="EV605">
        <v>18</v>
      </c>
      <c r="EW605" s="16">
        <v>44062</v>
      </c>
      <c r="EX605" s="16">
        <v>44062</v>
      </c>
      <c r="EY605">
        <f t="shared" si="64"/>
        <v>1</v>
      </c>
    </row>
    <row r="606" spans="24:155" x14ac:dyDescent="0.3">
      <c r="X606" s="11" t="s">
        <v>890</v>
      </c>
      <c r="Y606">
        <v>7</v>
      </c>
      <c r="Z606">
        <v>126</v>
      </c>
      <c r="AA606">
        <v>1</v>
      </c>
      <c r="AB606">
        <v>184</v>
      </c>
      <c r="AC606" s="16">
        <v>44096</v>
      </c>
      <c r="AD606" s="16">
        <v>44096</v>
      </c>
      <c r="AE606" t="str">
        <f t="shared" si="62"/>
        <v>Average Buyer</v>
      </c>
      <c r="AF606" t="str">
        <f t="shared" si="63"/>
        <v>One-Time Buyer</v>
      </c>
      <c r="AG606" t="str">
        <f t="shared" si="60"/>
        <v>Male</v>
      </c>
      <c r="AH606" t="str">
        <f t="shared" si="61"/>
        <v>Middletown</v>
      </c>
      <c r="AW606" t="s">
        <v>127</v>
      </c>
      <c r="AX606" t="s">
        <v>1145</v>
      </c>
      <c r="AY606" t="s">
        <v>88</v>
      </c>
      <c r="AZ606" t="str">
        <f t="shared" si="65"/>
        <v>MaleGender</v>
      </c>
      <c r="EP606">
        <v>603</v>
      </c>
      <c r="EQ606" t="s">
        <v>127</v>
      </c>
      <c r="ER606" t="s">
        <v>88</v>
      </c>
      <c r="ES606" t="s">
        <v>1145</v>
      </c>
      <c r="ET606">
        <v>77</v>
      </c>
      <c r="EU606">
        <v>770</v>
      </c>
      <c r="EV606">
        <v>231</v>
      </c>
      <c r="EW606" s="16">
        <v>44067</v>
      </c>
      <c r="EX606" s="16">
        <v>44067</v>
      </c>
      <c r="EY606">
        <f t="shared" si="64"/>
        <v>1</v>
      </c>
    </row>
    <row r="607" spans="24:155" x14ac:dyDescent="0.3">
      <c r="X607" s="11" t="s">
        <v>1040</v>
      </c>
      <c r="Y607">
        <v>7</v>
      </c>
      <c r="Z607">
        <v>126</v>
      </c>
      <c r="AA607">
        <v>1</v>
      </c>
      <c r="AB607">
        <v>184</v>
      </c>
      <c r="AC607" s="16">
        <v>44102</v>
      </c>
      <c r="AD607" s="16">
        <v>44102</v>
      </c>
      <c r="AE607" t="str">
        <f t="shared" si="62"/>
        <v>Average Buyer</v>
      </c>
      <c r="AF607" t="str">
        <f t="shared" si="63"/>
        <v>One-Time Buyer</v>
      </c>
      <c r="AG607" t="str">
        <f t="shared" si="60"/>
        <v>Female</v>
      </c>
      <c r="AH607" t="str">
        <f t="shared" si="61"/>
        <v>Rome</v>
      </c>
      <c r="AW607" t="s">
        <v>327</v>
      </c>
      <c r="AX607" t="s">
        <v>1145</v>
      </c>
      <c r="AY607" t="s">
        <v>14</v>
      </c>
      <c r="AZ607" t="str">
        <f t="shared" si="65"/>
        <v>MaleGender</v>
      </c>
      <c r="EP607">
        <v>604</v>
      </c>
      <c r="EQ607" t="s">
        <v>327</v>
      </c>
      <c r="ER607" t="s">
        <v>14</v>
      </c>
      <c r="ES607" t="s">
        <v>1145</v>
      </c>
      <c r="ET607">
        <v>28</v>
      </c>
      <c r="EU607">
        <v>392</v>
      </c>
      <c r="EV607">
        <v>84</v>
      </c>
      <c r="EW607" s="16">
        <v>44061</v>
      </c>
      <c r="EX607" s="16">
        <v>44061</v>
      </c>
      <c r="EY607">
        <f t="shared" si="64"/>
        <v>2</v>
      </c>
    </row>
    <row r="608" spans="24:155" x14ac:dyDescent="0.3">
      <c r="X608" s="11" t="s">
        <v>976</v>
      </c>
      <c r="Y608">
        <v>9</v>
      </c>
      <c r="Z608">
        <v>126</v>
      </c>
      <c r="AA608">
        <v>1</v>
      </c>
      <c r="AB608">
        <v>184</v>
      </c>
      <c r="AC608" s="16">
        <v>44058</v>
      </c>
      <c r="AD608" s="16">
        <v>44058</v>
      </c>
      <c r="AE608" t="str">
        <f t="shared" si="62"/>
        <v>Average Buyer</v>
      </c>
      <c r="AF608" t="str">
        <f t="shared" si="63"/>
        <v>One-Time Buyer</v>
      </c>
      <c r="AG608" t="str">
        <f t="shared" si="60"/>
        <v>Male</v>
      </c>
      <c r="AH608" t="str">
        <f t="shared" si="61"/>
        <v xml:space="preserve">Rye </v>
      </c>
      <c r="AW608" t="s">
        <v>850</v>
      </c>
      <c r="AX608" t="s">
        <v>1145</v>
      </c>
      <c r="AY608" t="s">
        <v>5</v>
      </c>
      <c r="AZ608" t="str">
        <f t="shared" si="65"/>
        <v>MaleGender</v>
      </c>
      <c r="EP608">
        <v>605</v>
      </c>
      <c r="EQ608" t="s">
        <v>850</v>
      </c>
      <c r="ER608" t="s">
        <v>5</v>
      </c>
      <c r="ES608" t="s">
        <v>1145</v>
      </c>
      <c r="ET608">
        <v>4</v>
      </c>
      <c r="EU608">
        <v>40</v>
      </c>
      <c r="EV608">
        <v>12</v>
      </c>
      <c r="EW608" s="16">
        <v>44094</v>
      </c>
      <c r="EX608" s="16">
        <v>44094</v>
      </c>
      <c r="EY608">
        <f t="shared" si="64"/>
        <v>1</v>
      </c>
    </row>
    <row r="609" spans="24:155" x14ac:dyDescent="0.3">
      <c r="X609" s="11" t="s">
        <v>739</v>
      </c>
      <c r="Y609">
        <v>9</v>
      </c>
      <c r="Z609">
        <v>126</v>
      </c>
      <c r="AA609">
        <v>1</v>
      </c>
      <c r="AB609">
        <v>184</v>
      </c>
      <c r="AC609" s="16">
        <v>44095</v>
      </c>
      <c r="AD609" s="16">
        <v>44095</v>
      </c>
      <c r="AE609" t="str">
        <f t="shared" si="62"/>
        <v>Average Buyer</v>
      </c>
      <c r="AF609" t="str">
        <f t="shared" si="63"/>
        <v>One-Time Buyer</v>
      </c>
      <c r="AG609" t="str">
        <f t="shared" si="60"/>
        <v>Male</v>
      </c>
      <c r="AH609" t="str">
        <f t="shared" si="61"/>
        <v>Poughkeepsie</v>
      </c>
      <c r="AW609" t="s">
        <v>672</v>
      </c>
      <c r="AX609" t="s">
        <v>1145</v>
      </c>
      <c r="AY609" t="s">
        <v>1</v>
      </c>
      <c r="AZ609" t="str">
        <f t="shared" si="65"/>
        <v>MaleGender</v>
      </c>
      <c r="EP609">
        <v>606</v>
      </c>
      <c r="EQ609" t="s">
        <v>672</v>
      </c>
      <c r="ER609" t="s">
        <v>1</v>
      </c>
      <c r="ES609" t="s">
        <v>1145</v>
      </c>
      <c r="ET609">
        <v>6</v>
      </c>
      <c r="EU609">
        <v>108</v>
      </c>
      <c r="EV609">
        <v>18</v>
      </c>
      <c r="EW609" s="16">
        <v>44062</v>
      </c>
      <c r="EX609" s="16">
        <v>44062</v>
      </c>
      <c r="EY609">
        <f t="shared" si="64"/>
        <v>1</v>
      </c>
    </row>
    <row r="610" spans="24:155" x14ac:dyDescent="0.3">
      <c r="X610" s="11" t="s">
        <v>258</v>
      </c>
      <c r="Y610">
        <v>10</v>
      </c>
      <c r="Z610">
        <v>120</v>
      </c>
      <c r="AA610">
        <v>1</v>
      </c>
      <c r="AB610">
        <v>185</v>
      </c>
      <c r="AC610" s="16">
        <v>44095</v>
      </c>
      <c r="AD610" s="16">
        <v>44095</v>
      </c>
      <c r="AE610" t="str">
        <f t="shared" si="62"/>
        <v>Average Buyer</v>
      </c>
      <c r="AF610" t="str">
        <f t="shared" si="63"/>
        <v>One-Time Buyer</v>
      </c>
      <c r="AG610" t="str">
        <f t="shared" si="60"/>
        <v>Male</v>
      </c>
      <c r="AH610" t="str">
        <f t="shared" si="61"/>
        <v>Salamanca</v>
      </c>
      <c r="AW610" t="s">
        <v>870</v>
      </c>
      <c r="AX610" t="s">
        <v>1146</v>
      </c>
      <c r="AY610" t="s">
        <v>4</v>
      </c>
      <c r="AZ610" t="str">
        <f t="shared" si="65"/>
        <v>FemaleGender</v>
      </c>
      <c r="EP610">
        <v>607</v>
      </c>
      <c r="EQ610" t="s">
        <v>870</v>
      </c>
      <c r="ER610" t="s">
        <v>4</v>
      </c>
      <c r="ES610" t="s">
        <v>1146</v>
      </c>
      <c r="ET610">
        <v>1</v>
      </c>
      <c r="EU610">
        <v>9</v>
      </c>
      <c r="EV610">
        <v>3</v>
      </c>
      <c r="EW610" s="16">
        <v>44095</v>
      </c>
      <c r="EX610" s="16">
        <v>44095</v>
      </c>
      <c r="EY610">
        <f t="shared" si="64"/>
        <v>1</v>
      </c>
    </row>
    <row r="611" spans="24:155" x14ac:dyDescent="0.3">
      <c r="X611" s="11" t="s">
        <v>91</v>
      </c>
      <c r="Y611">
        <v>6</v>
      </c>
      <c r="Z611">
        <v>120</v>
      </c>
      <c r="AA611">
        <v>1</v>
      </c>
      <c r="AB611">
        <v>185</v>
      </c>
      <c r="AC611" s="16">
        <v>44066</v>
      </c>
      <c r="AD611" s="16">
        <v>44066</v>
      </c>
      <c r="AE611" t="str">
        <f t="shared" si="62"/>
        <v>Average Buyer</v>
      </c>
      <c r="AF611" t="str">
        <f t="shared" si="63"/>
        <v>One-Time Buyer</v>
      </c>
      <c r="AG611" t="str">
        <f t="shared" si="60"/>
        <v>Male</v>
      </c>
      <c r="AH611" t="str">
        <f t="shared" si="61"/>
        <v>Watertown</v>
      </c>
      <c r="AW611" t="s">
        <v>977</v>
      </c>
      <c r="AX611" t="s">
        <v>1145</v>
      </c>
      <c r="AY611" t="s">
        <v>78</v>
      </c>
      <c r="AZ611" t="str">
        <f t="shared" si="65"/>
        <v>MaleGender</v>
      </c>
      <c r="EP611">
        <v>608</v>
      </c>
      <c r="EQ611" t="s">
        <v>977</v>
      </c>
      <c r="ER611" t="s">
        <v>78</v>
      </c>
      <c r="ES611" t="s">
        <v>1145</v>
      </c>
      <c r="ET611">
        <v>10</v>
      </c>
      <c r="EU611">
        <v>300</v>
      </c>
      <c r="EV611">
        <v>30</v>
      </c>
      <c r="EW611" s="16">
        <v>44062</v>
      </c>
      <c r="EX611" s="16">
        <v>44062</v>
      </c>
      <c r="EY611">
        <f t="shared" si="64"/>
        <v>1</v>
      </c>
    </row>
    <row r="612" spans="24:155" x14ac:dyDescent="0.3">
      <c r="X612" s="11" t="s">
        <v>132</v>
      </c>
      <c r="Y612">
        <v>10</v>
      </c>
      <c r="Z612">
        <v>120</v>
      </c>
      <c r="AA612">
        <v>1</v>
      </c>
      <c r="AB612">
        <v>185</v>
      </c>
      <c r="AC612" s="16">
        <v>44072</v>
      </c>
      <c r="AD612" s="16">
        <v>44072</v>
      </c>
      <c r="AE612" t="str">
        <f t="shared" si="62"/>
        <v>Average Buyer</v>
      </c>
      <c r="AF612" t="str">
        <f t="shared" si="63"/>
        <v>One-Time Buyer</v>
      </c>
      <c r="AG612" t="str">
        <f t="shared" si="60"/>
        <v>Male</v>
      </c>
      <c r="AH612" t="str">
        <f t="shared" si="61"/>
        <v>Kingston</v>
      </c>
      <c r="AW612" t="s">
        <v>528</v>
      </c>
      <c r="AX612" t="s">
        <v>1146</v>
      </c>
      <c r="AY612" t="s">
        <v>9</v>
      </c>
      <c r="AZ612" t="str">
        <f t="shared" si="65"/>
        <v>FemaleGender</v>
      </c>
      <c r="EP612">
        <v>609</v>
      </c>
      <c r="EQ612" t="s">
        <v>528</v>
      </c>
      <c r="ER612" t="s">
        <v>9</v>
      </c>
      <c r="ES612" t="s">
        <v>1146</v>
      </c>
      <c r="ET612">
        <v>77</v>
      </c>
      <c r="EU612">
        <v>1540</v>
      </c>
      <c r="EV612">
        <v>231</v>
      </c>
      <c r="EW612" s="16">
        <v>44056</v>
      </c>
      <c r="EX612" s="16">
        <v>44056</v>
      </c>
      <c r="EY612">
        <f t="shared" si="64"/>
        <v>1</v>
      </c>
    </row>
    <row r="613" spans="24:155" x14ac:dyDescent="0.3">
      <c r="X613" s="11" t="s">
        <v>640</v>
      </c>
      <c r="Y613">
        <v>8</v>
      </c>
      <c r="Z613">
        <v>120</v>
      </c>
      <c r="AA613">
        <v>1</v>
      </c>
      <c r="AB613">
        <v>185</v>
      </c>
      <c r="AC613" s="16">
        <v>44073</v>
      </c>
      <c r="AD613" s="16">
        <v>44073</v>
      </c>
      <c r="AE613" t="str">
        <f t="shared" si="62"/>
        <v>Average Buyer</v>
      </c>
      <c r="AF613" t="str">
        <f t="shared" si="63"/>
        <v>One-Time Buyer</v>
      </c>
      <c r="AG613" t="str">
        <f t="shared" si="60"/>
        <v>Male</v>
      </c>
      <c r="AH613" t="str">
        <f t="shared" si="61"/>
        <v>Glens Falls</v>
      </c>
      <c r="AW613" t="s">
        <v>473</v>
      </c>
      <c r="AX613" t="s">
        <v>1146</v>
      </c>
      <c r="AY613" t="s">
        <v>94</v>
      </c>
      <c r="AZ613" t="str">
        <f t="shared" si="65"/>
        <v>FemaleGender</v>
      </c>
      <c r="EP613">
        <v>610</v>
      </c>
      <c r="EQ613" t="s">
        <v>473</v>
      </c>
      <c r="ER613" t="s">
        <v>94</v>
      </c>
      <c r="ES613" t="s">
        <v>1146</v>
      </c>
      <c r="ET613">
        <v>89</v>
      </c>
      <c r="EU613">
        <v>1335</v>
      </c>
      <c r="EV613">
        <v>267</v>
      </c>
      <c r="EW613" s="16">
        <v>44104</v>
      </c>
      <c r="EX613" s="16">
        <v>44104</v>
      </c>
      <c r="EY613">
        <f t="shared" si="64"/>
        <v>1</v>
      </c>
    </row>
    <row r="614" spans="24:155" x14ac:dyDescent="0.3">
      <c r="X614" s="11" t="s">
        <v>820</v>
      </c>
      <c r="Y614">
        <v>8</v>
      </c>
      <c r="Z614">
        <v>120</v>
      </c>
      <c r="AA614">
        <v>1</v>
      </c>
      <c r="AB614">
        <v>185</v>
      </c>
      <c r="AC614" s="16">
        <v>44083</v>
      </c>
      <c r="AD614" s="16">
        <v>44083</v>
      </c>
      <c r="AE614" t="str">
        <f t="shared" si="62"/>
        <v>Average Buyer</v>
      </c>
      <c r="AF614" t="str">
        <f t="shared" si="63"/>
        <v>One-Time Buyer</v>
      </c>
      <c r="AG614" t="str">
        <f t="shared" si="60"/>
        <v>Female</v>
      </c>
      <c r="AH614" t="str">
        <f t="shared" si="61"/>
        <v>Little Falls</v>
      </c>
      <c r="AW614" t="s">
        <v>222</v>
      </c>
      <c r="AX614" t="s">
        <v>1145</v>
      </c>
      <c r="AY614" t="s">
        <v>96</v>
      </c>
      <c r="AZ614" t="str">
        <f t="shared" si="65"/>
        <v>MaleGender</v>
      </c>
      <c r="EP614">
        <v>611</v>
      </c>
      <c r="EQ614" t="s">
        <v>222</v>
      </c>
      <c r="ER614" t="s">
        <v>96</v>
      </c>
      <c r="ES614" t="s">
        <v>1145</v>
      </c>
      <c r="ET614">
        <v>10</v>
      </c>
      <c r="EU614">
        <v>150</v>
      </c>
      <c r="EV614">
        <v>30</v>
      </c>
      <c r="EW614" s="16">
        <v>44062</v>
      </c>
      <c r="EX614" s="16">
        <v>44062</v>
      </c>
      <c r="EY614">
        <f t="shared" si="64"/>
        <v>1</v>
      </c>
    </row>
    <row r="615" spans="24:155" x14ac:dyDescent="0.3">
      <c r="X615" s="11" t="s">
        <v>1045</v>
      </c>
      <c r="Y615">
        <v>10</v>
      </c>
      <c r="Z615">
        <v>120</v>
      </c>
      <c r="AA615">
        <v>1</v>
      </c>
      <c r="AB615">
        <v>185</v>
      </c>
      <c r="AC615" s="16">
        <v>44045</v>
      </c>
      <c r="AD615" s="16">
        <v>44045</v>
      </c>
      <c r="AE615" t="str">
        <f t="shared" si="62"/>
        <v>Average Buyer</v>
      </c>
      <c r="AF615" t="str">
        <f t="shared" si="63"/>
        <v>One-Time Buyer</v>
      </c>
      <c r="AG615" t="str">
        <f t="shared" si="60"/>
        <v>Male</v>
      </c>
      <c r="AH615" t="str">
        <f t="shared" si="61"/>
        <v>Syracuse</v>
      </c>
      <c r="AW615" t="s">
        <v>160</v>
      </c>
      <c r="AX615" t="s">
        <v>1146</v>
      </c>
      <c r="AY615" t="s">
        <v>15</v>
      </c>
      <c r="AZ615" t="str">
        <f t="shared" si="65"/>
        <v>FemaleGender</v>
      </c>
      <c r="EP615">
        <v>612</v>
      </c>
      <c r="EQ615" t="s">
        <v>160</v>
      </c>
      <c r="ER615" t="s">
        <v>15</v>
      </c>
      <c r="ES615" t="s">
        <v>1146</v>
      </c>
      <c r="ET615">
        <v>11</v>
      </c>
      <c r="EU615">
        <v>110</v>
      </c>
      <c r="EV615">
        <v>33</v>
      </c>
      <c r="EW615" s="16">
        <v>44103</v>
      </c>
      <c r="EX615" s="16">
        <v>44103</v>
      </c>
      <c r="EY615">
        <f t="shared" si="64"/>
        <v>1</v>
      </c>
    </row>
    <row r="616" spans="24:155" x14ac:dyDescent="0.3">
      <c r="X616" s="11" t="s">
        <v>551</v>
      </c>
      <c r="Y616">
        <v>10</v>
      </c>
      <c r="Z616">
        <v>120</v>
      </c>
      <c r="AA616">
        <v>1</v>
      </c>
      <c r="AB616">
        <v>185</v>
      </c>
      <c r="AC616" s="16">
        <v>44079</v>
      </c>
      <c r="AD616" s="16">
        <v>44079</v>
      </c>
      <c r="AE616" t="str">
        <f t="shared" si="62"/>
        <v>Average Buyer</v>
      </c>
      <c r="AF616" t="str">
        <f t="shared" si="63"/>
        <v>One-Time Buyer</v>
      </c>
      <c r="AG616" t="str">
        <f t="shared" si="60"/>
        <v>Female</v>
      </c>
      <c r="AH616" t="str">
        <f t="shared" si="61"/>
        <v>Port Jervis</v>
      </c>
      <c r="AW616" t="s">
        <v>1054</v>
      </c>
      <c r="AX616" t="s">
        <v>1146</v>
      </c>
      <c r="AY616" t="s">
        <v>3</v>
      </c>
      <c r="AZ616" t="str">
        <f t="shared" si="65"/>
        <v>FemaleGender</v>
      </c>
      <c r="EP616">
        <v>613</v>
      </c>
      <c r="EQ616" t="s">
        <v>1054</v>
      </c>
      <c r="ER616" t="s">
        <v>3</v>
      </c>
      <c r="ES616" t="s">
        <v>1146</v>
      </c>
      <c r="ET616">
        <v>2</v>
      </c>
      <c r="EU616">
        <v>40</v>
      </c>
      <c r="EV616">
        <v>6</v>
      </c>
      <c r="EW616" s="16">
        <v>44057</v>
      </c>
      <c r="EX616" s="16">
        <v>44057</v>
      </c>
      <c r="EY616">
        <f t="shared" si="64"/>
        <v>1</v>
      </c>
    </row>
    <row r="617" spans="24:155" x14ac:dyDescent="0.3">
      <c r="X617" s="11" t="s">
        <v>1029</v>
      </c>
      <c r="Y617">
        <v>6</v>
      </c>
      <c r="Z617">
        <v>120</v>
      </c>
      <c r="AA617">
        <v>1</v>
      </c>
      <c r="AB617">
        <v>185</v>
      </c>
      <c r="AC617" s="16">
        <v>44098</v>
      </c>
      <c r="AD617" s="16">
        <v>44098</v>
      </c>
      <c r="AE617" t="str">
        <f t="shared" si="62"/>
        <v>Average Buyer</v>
      </c>
      <c r="AF617" t="str">
        <f t="shared" si="63"/>
        <v>One-Time Buyer</v>
      </c>
      <c r="AG617" t="str">
        <f t="shared" si="60"/>
        <v>Male</v>
      </c>
      <c r="AH617" t="str">
        <f t="shared" si="61"/>
        <v>Johnstown</v>
      </c>
      <c r="AW617" t="s">
        <v>860</v>
      </c>
      <c r="AX617" t="s">
        <v>1146</v>
      </c>
      <c r="AY617" t="s">
        <v>6</v>
      </c>
      <c r="AZ617" t="str">
        <f t="shared" si="65"/>
        <v>FemaleGender</v>
      </c>
      <c r="EP617">
        <v>614</v>
      </c>
      <c r="EQ617" t="s">
        <v>860</v>
      </c>
      <c r="ER617" t="s">
        <v>6</v>
      </c>
      <c r="ES617" t="s">
        <v>1146</v>
      </c>
      <c r="ET617">
        <v>7</v>
      </c>
      <c r="EU617">
        <v>63</v>
      </c>
      <c r="EV617">
        <v>21</v>
      </c>
      <c r="EW617" s="16">
        <v>44073</v>
      </c>
      <c r="EX617" s="16">
        <v>44073</v>
      </c>
      <c r="EY617">
        <f t="shared" si="64"/>
        <v>1</v>
      </c>
    </row>
    <row r="618" spans="24:155" x14ac:dyDescent="0.3">
      <c r="X618" s="11" t="s">
        <v>159</v>
      </c>
      <c r="Y618">
        <v>10</v>
      </c>
      <c r="Z618">
        <v>120</v>
      </c>
      <c r="AA618">
        <v>1</v>
      </c>
      <c r="AB618">
        <v>185</v>
      </c>
      <c r="AC618" s="16">
        <v>44099</v>
      </c>
      <c r="AD618" s="16">
        <v>44099</v>
      </c>
      <c r="AE618" t="str">
        <f t="shared" si="62"/>
        <v>Average Buyer</v>
      </c>
      <c r="AF618" t="str">
        <f t="shared" si="63"/>
        <v>One-Time Buyer</v>
      </c>
      <c r="AG618" t="str">
        <f t="shared" si="60"/>
        <v>Female</v>
      </c>
      <c r="AH618" t="str">
        <f t="shared" si="61"/>
        <v>Kingston</v>
      </c>
      <c r="AW618" t="s">
        <v>254</v>
      </c>
      <c r="AX618" t="s">
        <v>1146</v>
      </c>
      <c r="AY618" t="s">
        <v>74</v>
      </c>
      <c r="AZ618" t="str">
        <f t="shared" si="65"/>
        <v>FemaleGender</v>
      </c>
      <c r="EP618">
        <v>615</v>
      </c>
      <c r="EQ618" t="s">
        <v>254</v>
      </c>
      <c r="ER618" t="s">
        <v>74</v>
      </c>
      <c r="ES618" t="s">
        <v>1146</v>
      </c>
      <c r="ET618">
        <v>68</v>
      </c>
      <c r="EU618">
        <v>4760</v>
      </c>
      <c r="EV618">
        <v>204</v>
      </c>
      <c r="EW618" s="16">
        <v>44092</v>
      </c>
      <c r="EX618" s="16">
        <v>44092</v>
      </c>
      <c r="EY618">
        <f t="shared" si="64"/>
        <v>1</v>
      </c>
    </row>
    <row r="619" spans="24:155" x14ac:dyDescent="0.3">
      <c r="X619" s="11" t="s">
        <v>994</v>
      </c>
      <c r="Y619">
        <v>6</v>
      </c>
      <c r="Z619">
        <v>120</v>
      </c>
      <c r="AA619">
        <v>1</v>
      </c>
      <c r="AB619">
        <v>185</v>
      </c>
      <c r="AC619" s="16">
        <v>44054</v>
      </c>
      <c r="AD619" s="16">
        <v>44054</v>
      </c>
      <c r="AE619" t="str">
        <f t="shared" si="62"/>
        <v>Average Buyer</v>
      </c>
      <c r="AF619" t="str">
        <f t="shared" si="63"/>
        <v>One-Time Buyer</v>
      </c>
      <c r="AG619" t="str">
        <f t="shared" si="60"/>
        <v>Female</v>
      </c>
      <c r="AH619" t="str">
        <f t="shared" si="61"/>
        <v xml:space="preserve">Hornell </v>
      </c>
      <c r="AW619" t="s">
        <v>1075</v>
      </c>
      <c r="AX619" t="s">
        <v>1146</v>
      </c>
      <c r="AY619" t="s">
        <v>68</v>
      </c>
      <c r="AZ619" t="str">
        <f t="shared" si="65"/>
        <v>FemaleGender</v>
      </c>
      <c r="EP619">
        <v>616</v>
      </c>
      <c r="EQ619" t="s">
        <v>1075</v>
      </c>
      <c r="ER619" t="s">
        <v>68</v>
      </c>
      <c r="ES619" t="s">
        <v>1146</v>
      </c>
      <c r="ET619">
        <v>13</v>
      </c>
      <c r="EU619">
        <v>166</v>
      </c>
      <c r="EV619">
        <v>39</v>
      </c>
      <c r="EW619" s="16">
        <v>44051</v>
      </c>
      <c r="EX619" s="16">
        <v>44074</v>
      </c>
      <c r="EY619">
        <f t="shared" si="64"/>
        <v>2</v>
      </c>
    </row>
    <row r="620" spans="24:155" x14ac:dyDescent="0.3">
      <c r="X620" s="11" t="s">
        <v>275</v>
      </c>
      <c r="Y620">
        <v>6</v>
      </c>
      <c r="Z620">
        <v>120</v>
      </c>
      <c r="AA620">
        <v>1</v>
      </c>
      <c r="AB620">
        <v>185</v>
      </c>
      <c r="AC620" s="16">
        <v>44102</v>
      </c>
      <c r="AD620" s="16">
        <v>44102</v>
      </c>
      <c r="AE620" t="str">
        <f t="shared" si="62"/>
        <v>Average Buyer</v>
      </c>
      <c r="AF620" t="str">
        <f t="shared" si="63"/>
        <v>One-Time Buyer</v>
      </c>
      <c r="AG620" t="str">
        <f t="shared" si="60"/>
        <v>Female</v>
      </c>
      <c r="AH620" t="str">
        <f t="shared" si="61"/>
        <v>Elmira</v>
      </c>
      <c r="AW620" t="s">
        <v>296</v>
      </c>
      <c r="AX620" t="s">
        <v>1146</v>
      </c>
      <c r="AY620" t="s">
        <v>90</v>
      </c>
      <c r="AZ620" t="str">
        <f t="shared" si="65"/>
        <v>FemaleGender</v>
      </c>
      <c r="EP620">
        <v>617</v>
      </c>
      <c r="EQ620" t="s">
        <v>296</v>
      </c>
      <c r="ER620" t="s">
        <v>90</v>
      </c>
      <c r="ES620" t="s">
        <v>1146</v>
      </c>
      <c r="ET620">
        <v>60</v>
      </c>
      <c r="EU620">
        <v>900</v>
      </c>
      <c r="EV620">
        <v>180</v>
      </c>
      <c r="EW620" s="16">
        <v>44061</v>
      </c>
      <c r="EX620" s="16">
        <v>44061</v>
      </c>
      <c r="EY620">
        <f t="shared" si="64"/>
        <v>1</v>
      </c>
    </row>
    <row r="621" spans="24:155" x14ac:dyDescent="0.3">
      <c r="X621" s="11" t="s">
        <v>541</v>
      </c>
      <c r="Y621">
        <v>6</v>
      </c>
      <c r="Z621">
        <v>120</v>
      </c>
      <c r="AA621">
        <v>1</v>
      </c>
      <c r="AB621">
        <v>185</v>
      </c>
      <c r="AC621" s="16">
        <v>44072</v>
      </c>
      <c r="AD621" s="16">
        <v>44072</v>
      </c>
      <c r="AE621" t="str">
        <f t="shared" si="62"/>
        <v>Average Buyer</v>
      </c>
      <c r="AF621" t="str">
        <f t="shared" si="63"/>
        <v>One-Time Buyer</v>
      </c>
      <c r="AG621" t="str">
        <f t="shared" si="60"/>
        <v>Male</v>
      </c>
      <c r="AH621" t="str">
        <f t="shared" si="61"/>
        <v>Middletown</v>
      </c>
      <c r="AW621" t="s">
        <v>876</v>
      </c>
      <c r="AX621" t="s">
        <v>1146</v>
      </c>
      <c r="AY621" t="s">
        <v>8</v>
      </c>
      <c r="AZ621" t="str">
        <f t="shared" si="65"/>
        <v>FemaleGender</v>
      </c>
      <c r="EP621">
        <v>618</v>
      </c>
      <c r="EQ621" t="s">
        <v>876</v>
      </c>
      <c r="ER621" t="s">
        <v>8</v>
      </c>
      <c r="ES621" t="s">
        <v>1146</v>
      </c>
      <c r="ET621">
        <v>11</v>
      </c>
      <c r="EU621">
        <v>66</v>
      </c>
      <c r="EV621">
        <v>33</v>
      </c>
      <c r="EW621" s="16">
        <v>44102</v>
      </c>
      <c r="EX621" s="16">
        <v>44102</v>
      </c>
      <c r="EY621">
        <f t="shared" si="64"/>
        <v>1</v>
      </c>
    </row>
    <row r="622" spans="24:155" x14ac:dyDescent="0.3">
      <c r="X622" s="11" t="s">
        <v>636</v>
      </c>
      <c r="Y622">
        <v>6</v>
      </c>
      <c r="Z622">
        <v>120</v>
      </c>
      <c r="AA622">
        <v>1</v>
      </c>
      <c r="AB622">
        <v>185</v>
      </c>
      <c r="AC622" s="16">
        <v>44072</v>
      </c>
      <c r="AD622" s="16">
        <v>44072</v>
      </c>
      <c r="AE622" t="str">
        <f t="shared" si="62"/>
        <v>Average Buyer</v>
      </c>
      <c r="AF622" t="str">
        <f t="shared" si="63"/>
        <v>One-Time Buyer</v>
      </c>
      <c r="AG622" t="str">
        <f t="shared" si="60"/>
        <v>Male</v>
      </c>
      <c r="AH622" t="str">
        <f t="shared" si="61"/>
        <v>Fulton</v>
      </c>
      <c r="AW622" t="s">
        <v>830</v>
      </c>
      <c r="AX622" t="s">
        <v>1145</v>
      </c>
      <c r="AY622" t="s">
        <v>20</v>
      </c>
      <c r="AZ622" t="str">
        <f t="shared" si="65"/>
        <v>MaleGender</v>
      </c>
      <c r="EP622">
        <v>619</v>
      </c>
      <c r="EQ622" t="s">
        <v>830</v>
      </c>
      <c r="ER622" t="s">
        <v>20</v>
      </c>
      <c r="ES622" t="s">
        <v>1145</v>
      </c>
      <c r="ET622">
        <v>11</v>
      </c>
      <c r="EU622">
        <v>198</v>
      </c>
      <c r="EV622">
        <v>33</v>
      </c>
      <c r="EW622" s="16">
        <v>44093</v>
      </c>
      <c r="EX622" s="16">
        <v>44093</v>
      </c>
      <c r="EY622">
        <f t="shared" si="64"/>
        <v>1</v>
      </c>
    </row>
    <row r="623" spans="24:155" x14ac:dyDescent="0.3">
      <c r="X623" s="11" t="s">
        <v>131</v>
      </c>
      <c r="Y623">
        <v>6</v>
      </c>
      <c r="Z623">
        <v>120</v>
      </c>
      <c r="AA623">
        <v>1</v>
      </c>
      <c r="AB623">
        <v>185</v>
      </c>
      <c r="AC623" s="16">
        <v>44071</v>
      </c>
      <c r="AD623" s="16">
        <v>44071</v>
      </c>
      <c r="AE623" t="str">
        <f t="shared" si="62"/>
        <v>Average Buyer</v>
      </c>
      <c r="AF623" t="str">
        <f t="shared" si="63"/>
        <v>One-Time Buyer</v>
      </c>
      <c r="AG623" t="str">
        <f t="shared" si="60"/>
        <v>Female</v>
      </c>
      <c r="AH623" t="str">
        <f t="shared" si="61"/>
        <v>Port Jervis</v>
      </c>
      <c r="AW623" t="s">
        <v>968</v>
      </c>
      <c r="AX623" t="s">
        <v>1145</v>
      </c>
      <c r="AY623" t="s">
        <v>15</v>
      </c>
      <c r="AZ623" t="str">
        <f t="shared" si="65"/>
        <v>MaleGender</v>
      </c>
      <c r="EP623">
        <v>620</v>
      </c>
      <c r="EQ623" t="s">
        <v>968</v>
      </c>
      <c r="ER623" t="s">
        <v>15</v>
      </c>
      <c r="ES623" t="s">
        <v>1145</v>
      </c>
      <c r="ET623">
        <v>4</v>
      </c>
      <c r="EU623">
        <v>64</v>
      </c>
      <c r="EV623">
        <v>12</v>
      </c>
      <c r="EW623" s="16">
        <v>44047</v>
      </c>
      <c r="EX623" s="16">
        <v>44047</v>
      </c>
      <c r="EY623">
        <f t="shared" si="64"/>
        <v>1</v>
      </c>
    </row>
    <row r="624" spans="24:155" x14ac:dyDescent="0.3">
      <c r="X624" s="11" t="s">
        <v>93</v>
      </c>
      <c r="Y624">
        <v>10</v>
      </c>
      <c r="Z624">
        <v>120</v>
      </c>
      <c r="AA624">
        <v>1</v>
      </c>
      <c r="AB624">
        <v>185</v>
      </c>
      <c r="AC624" s="16">
        <v>44067</v>
      </c>
      <c r="AD624" s="16">
        <v>44067</v>
      </c>
      <c r="AE624" t="str">
        <f t="shared" si="62"/>
        <v>Average Buyer</v>
      </c>
      <c r="AF624" t="str">
        <f t="shared" si="63"/>
        <v>One-Time Buyer</v>
      </c>
      <c r="AG624" t="str">
        <f t="shared" si="60"/>
        <v>Male</v>
      </c>
      <c r="AH624" t="str">
        <f t="shared" si="61"/>
        <v>Watervliet</v>
      </c>
      <c r="AW624" t="s">
        <v>505</v>
      </c>
      <c r="AX624" t="s">
        <v>1145</v>
      </c>
      <c r="AY624" t="s">
        <v>72</v>
      </c>
      <c r="AZ624" t="str">
        <f t="shared" si="65"/>
        <v>MaleGender</v>
      </c>
      <c r="EP624">
        <v>621</v>
      </c>
      <c r="EQ624" t="s">
        <v>505</v>
      </c>
      <c r="ER624" t="s">
        <v>72</v>
      </c>
      <c r="ES624" t="s">
        <v>1145</v>
      </c>
      <c r="ET624">
        <v>6</v>
      </c>
      <c r="EU624">
        <v>84</v>
      </c>
      <c r="EV624">
        <v>18</v>
      </c>
      <c r="EW624" s="16">
        <v>44064</v>
      </c>
      <c r="EX624" s="16">
        <v>44064</v>
      </c>
      <c r="EY624">
        <f t="shared" si="64"/>
        <v>1</v>
      </c>
    </row>
    <row r="625" spans="24:155" x14ac:dyDescent="0.3">
      <c r="X625" s="11" t="s">
        <v>460</v>
      </c>
      <c r="Y625">
        <v>6</v>
      </c>
      <c r="Z625">
        <v>120</v>
      </c>
      <c r="AA625">
        <v>1</v>
      </c>
      <c r="AB625">
        <v>185</v>
      </c>
      <c r="AC625" s="16">
        <v>44092</v>
      </c>
      <c r="AD625" s="16">
        <v>44092</v>
      </c>
      <c r="AE625" t="str">
        <f t="shared" si="62"/>
        <v>Average Buyer</v>
      </c>
      <c r="AF625" t="str">
        <f t="shared" si="63"/>
        <v>One-Time Buyer</v>
      </c>
      <c r="AG625" t="str">
        <f t="shared" si="60"/>
        <v>Male</v>
      </c>
      <c r="AH625" t="str">
        <f t="shared" si="61"/>
        <v>Salamanca</v>
      </c>
      <c r="AW625" t="s">
        <v>559</v>
      </c>
      <c r="AX625" t="s">
        <v>1146</v>
      </c>
      <c r="AY625" t="s">
        <v>16</v>
      </c>
      <c r="AZ625" t="str">
        <f t="shared" si="65"/>
        <v>FemaleGender</v>
      </c>
      <c r="EP625">
        <v>622</v>
      </c>
      <c r="EQ625" t="s">
        <v>559</v>
      </c>
      <c r="ER625" t="s">
        <v>16</v>
      </c>
      <c r="ES625" t="s">
        <v>1146</v>
      </c>
      <c r="ET625">
        <v>89</v>
      </c>
      <c r="EU625">
        <v>1602</v>
      </c>
      <c r="EV625">
        <v>267</v>
      </c>
      <c r="EW625" s="16">
        <v>44087</v>
      </c>
      <c r="EX625" s="16">
        <v>44087</v>
      </c>
      <c r="EY625">
        <f t="shared" si="64"/>
        <v>1</v>
      </c>
    </row>
    <row r="626" spans="24:155" x14ac:dyDescent="0.3">
      <c r="X626" s="11" t="s">
        <v>864</v>
      </c>
      <c r="Y626">
        <v>6</v>
      </c>
      <c r="Z626">
        <v>120</v>
      </c>
      <c r="AA626">
        <v>1</v>
      </c>
      <c r="AB626">
        <v>185</v>
      </c>
      <c r="AC626" s="16">
        <v>44077</v>
      </c>
      <c r="AD626" s="16">
        <v>44077</v>
      </c>
      <c r="AE626" t="str">
        <f t="shared" si="62"/>
        <v>Average Buyer</v>
      </c>
      <c r="AF626" t="str">
        <f t="shared" si="63"/>
        <v>One-Time Buyer</v>
      </c>
      <c r="AG626" t="str">
        <f t="shared" si="60"/>
        <v>Female</v>
      </c>
      <c r="AH626" t="str">
        <f t="shared" si="61"/>
        <v>Beacon</v>
      </c>
      <c r="AW626" t="s">
        <v>842</v>
      </c>
      <c r="AX626" t="s">
        <v>1146</v>
      </c>
      <c r="AY626" t="s">
        <v>6</v>
      </c>
      <c r="AZ626" t="str">
        <f t="shared" si="65"/>
        <v>FemaleGender</v>
      </c>
      <c r="EP626">
        <v>623</v>
      </c>
      <c r="EQ626" t="s">
        <v>842</v>
      </c>
      <c r="ER626" t="s">
        <v>6</v>
      </c>
      <c r="ES626" t="s">
        <v>1146</v>
      </c>
      <c r="ET626">
        <v>3</v>
      </c>
      <c r="EU626">
        <v>18</v>
      </c>
      <c r="EV626">
        <v>9</v>
      </c>
      <c r="EW626" s="16">
        <v>44074</v>
      </c>
      <c r="EX626" s="16">
        <v>44074</v>
      </c>
      <c r="EY626">
        <f t="shared" si="64"/>
        <v>1</v>
      </c>
    </row>
    <row r="627" spans="24:155" x14ac:dyDescent="0.3">
      <c r="X627" s="11" t="s">
        <v>829</v>
      </c>
      <c r="Y627">
        <v>10</v>
      </c>
      <c r="Z627">
        <v>120</v>
      </c>
      <c r="AA627">
        <v>1</v>
      </c>
      <c r="AB627">
        <v>185</v>
      </c>
      <c r="AC627" s="16">
        <v>44092</v>
      </c>
      <c r="AD627" s="16">
        <v>44092</v>
      </c>
      <c r="AE627" t="str">
        <f t="shared" si="62"/>
        <v>Average Buyer</v>
      </c>
      <c r="AF627" t="str">
        <f t="shared" si="63"/>
        <v>One-Time Buyer</v>
      </c>
      <c r="AG627" t="str">
        <f t="shared" si="60"/>
        <v>Female</v>
      </c>
      <c r="AH627" t="str">
        <f t="shared" si="61"/>
        <v>Islip</v>
      </c>
      <c r="AW627" t="s">
        <v>724</v>
      </c>
      <c r="AX627" t="s">
        <v>1146</v>
      </c>
      <c r="AY627" t="s">
        <v>10</v>
      </c>
      <c r="AZ627" t="str">
        <f t="shared" si="65"/>
        <v>FemaleGender</v>
      </c>
      <c r="EP627">
        <v>624</v>
      </c>
      <c r="EQ627" t="s">
        <v>724</v>
      </c>
      <c r="ER627" t="s">
        <v>10</v>
      </c>
      <c r="ES627" t="s">
        <v>1146</v>
      </c>
      <c r="ET627">
        <v>1</v>
      </c>
      <c r="EU627">
        <v>9</v>
      </c>
      <c r="EV627">
        <v>3</v>
      </c>
      <c r="EW627" s="16">
        <v>44083</v>
      </c>
      <c r="EX627" s="16">
        <v>44083</v>
      </c>
      <c r="EY627">
        <f t="shared" si="64"/>
        <v>1</v>
      </c>
    </row>
    <row r="628" spans="24:155" x14ac:dyDescent="0.3">
      <c r="X628" s="11" t="s">
        <v>158</v>
      </c>
      <c r="Y628">
        <v>6</v>
      </c>
      <c r="Z628">
        <v>120</v>
      </c>
      <c r="AA628">
        <v>1</v>
      </c>
      <c r="AB628">
        <v>185</v>
      </c>
      <c r="AC628" s="16">
        <v>44098</v>
      </c>
      <c r="AD628" s="16">
        <v>44098</v>
      </c>
      <c r="AE628" t="str">
        <f t="shared" si="62"/>
        <v>Average Buyer</v>
      </c>
      <c r="AF628" t="str">
        <f t="shared" si="63"/>
        <v>One-Time Buyer</v>
      </c>
      <c r="AG628" t="str">
        <f t="shared" si="60"/>
        <v>Male</v>
      </c>
      <c r="AH628" t="str">
        <f t="shared" si="61"/>
        <v>Johnstown</v>
      </c>
      <c r="AW628" t="s">
        <v>508</v>
      </c>
      <c r="AX628" t="s">
        <v>1145</v>
      </c>
      <c r="AY628" t="s">
        <v>78</v>
      </c>
      <c r="AZ628" t="str">
        <f t="shared" si="65"/>
        <v>MaleGender</v>
      </c>
      <c r="EP628">
        <v>625</v>
      </c>
      <c r="EQ628" t="s">
        <v>508</v>
      </c>
      <c r="ER628" t="s">
        <v>78</v>
      </c>
      <c r="ES628" t="s">
        <v>1145</v>
      </c>
      <c r="ET628">
        <v>60</v>
      </c>
      <c r="EU628">
        <v>900</v>
      </c>
      <c r="EV628">
        <v>180</v>
      </c>
      <c r="EW628" s="16">
        <v>44067</v>
      </c>
      <c r="EX628" s="16">
        <v>44067</v>
      </c>
      <c r="EY628">
        <f t="shared" si="64"/>
        <v>1</v>
      </c>
    </row>
    <row r="629" spans="24:155" x14ac:dyDescent="0.3">
      <c r="X629" s="11" t="s">
        <v>856</v>
      </c>
      <c r="Y629">
        <v>8</v>
      </c>
      <c r="Z629">
        <v>120</v>
      </c>
      <c r="AA629">
        <v>1</v>
      </c>
      <c r="AB629">
        <v>185</v>
      </c>
      <c r="AC629" s="16">
        <v>44103</v>
      </c>
      <c r="AD629" s="16">
        <v>44103</v>
      </c>
      <c r="AE629" t="str">
        <f t="shared" si="62"/>
        <v>Average Buyer</v>
      </c>
      <c r="AF629" t="str">
        <f t="shared" si="63"/>
        <v>One-Time Buyer</v>
      </c>
      <c r="AG629" t="str">
        <f t="shared" si="60"/>
        <v>Female</v>
      </c>
      <c r="AH629" t="str">
        <f t="shared" si="61"/>
        <v>Choes</v>
      </c>
      <c r="AW629" t="s">
        <v>628</v>
      </c>
      <c r="AX629" t="s">
        <v>1146</v>
      </c>
      <c r="AY629" t="s">
        <v>18</v>
      </c>
      <c r="AZ629" t="str">
        <f t="shared" si="65"/>
        <v>FemaleGender</v>
      </c>
      <c r="EP629">
        <v>626</v>
      </c>
      <c r="EQ629" t="s">
        <v>628</v>
      </c>
      <c r="ER629" t="s">
        <v>18</v>
      </c>
      <c r="ES629" t="s">
        <v>1146</v>
      </c>
      <c r="ET629">
        <v>68</v>
      </c>
      <c r="EU629">
        <v>3536</v>
      </c>
      <c r="EV629">
        <v>204</v>
      </c>
      <c r="EW629" s="16">
        <v>44061</v>
      </c>
      <c r="EX629" s="16">
        <v>44061</v>
      </c>
      <c r="EY629">
        <f t="shared" si="64"/>
        <v>1</v>
      </c>
    </row>
    <row r="630" spans="24:155" x14ac:dyDescent="0.3">
      <c r="X630" s="11" t="s">
        <v>257</v>
      </c>
      <c r="Y630">
        <v>6</v>
      </c>
      <c r="Z630">
        <v>120</v>
      </c>
      <c r="AA630">
        <v>1</v>
      </c>
      <c r="AB630">
        <v>185</v>
      </c>
      <c r="AC630" s="16">
        <v>44094</v>
      </c>
      <c r="AD630" s="16">
        <v>44094</v>
      </c>
      <c r="AE630" t="str">
        <f t="shared" si="62"/>
        <v>Average Buyer</v>
      </c>
      <c r="AF630" t="str">
        <f t="shared" si="63"/>
        <v>One-Time Buyer</v>
      </c>
      <c r="AG630" t="str">
        <f t="shared" si="60"/>
        <v>Female</v>
      </c>
      <c r="AH630" t="str">
        <f t="shared" si="61"/>
        <v>Rochester</v>
      </c>
      <c r="AW630" t="s">
        <v>238</v>
      </c>
      <c r="AX630" t="s">
        <v>1145</v>
      </c>
      <c r="AY630" t="s">
        <v>9</v>
      </c>
      <c r="AZ630" t="str">
        <f t="shared" si="65"/>
        <v>MaleGender</v>
      </c>
      <c r="EP630">
        <v>627</v>
      </c>
      <c r="EQ630" t="s">
        <v>238</v>
      </c>
      <c r="ER630" t="s">
        <v>9</v>
      </c>
      <c r="ES630" t="s">
        <v>1145</v>
      </c>
      <c r="ET630">
        <v>47</v>
      </c>
      <c r="EU630">
        <v>846</v>
      </c>
      <c r="EV630">
        <v>141</v>
      </c>
      <c r="EW630" s="16">
        <v>44075</v>
      </c>
      <c r="EX630" s="16">
        <v>44075</v>
      </c>
      <c r="EY630">
        <f t="shared" si="64"/>
        <v>1</v>
      </c>
    </row>
    <row r="631" spans="24:155" x14ac:dyDescent="0.3">
      <c r="X631" s="11" t="s">
        <v>461</v>
      </c>
      <c r="Y631">
        <v>10</v>
      </c>
      <c r="Z631">
        <v>120</v>
      </c>
      <c r="AA631">
        <v>1</v>
      </c>
      <c r="AB631">
        <v>185</v>
      </c>
      <c r="AC631" s="16">
        <v>44092</v>
      </c>
      <c r="AD631" s="16">
        <v>44092</v>
      </c>
      <c r="AE631" t="str">
        <f t="shared" si="62"/>
        <v>Average Buyer</v>
      </c>
      <c r="AF631" t="str">
        <f t="shared" si="63"/>
        <v>One-Time Buyer</v>
      </c>
      <c r="AG631" t="str">
        <f t="shared" si="60"/>
        <v>Female</v>
      </c>
      <c r="AH631" t="str">
        <f t="shared" si="61"/>
        <v>Springs</v>
      </c>
      <c r="AW631" t="s">
        <v>666</v>
      </c>
      <c r="AX631" t="s">
        <v>1145</v>
      </c>
      <c r="AY631" t="s">
        <v>96</v>
      </c>
      <c r="AZ631" t="str">
        <f t="shared" si="65"/>
        <v>MaleGender</v>
      </c>
      <c r="EP631">
        <v>628</v>
      </c>
      <c r="EQ631" t="s">
        <v>666</v>
      </c>
      <c r="ER631" t="s">
        <v>96</v>
      </c>
      <c r="ES631" t="s">
        <v>1145</v>
      </c>
      <c r="ET631">
        <v>6</v>
      </c>
      <c r="EU631">
        <v>108</v>
      </c>
      <c r="EV631">
        <v>18</v>
      </c>
      <c r="EW631" s="16">
        <v>44099</v>
      </c>
      <c r="EX631" s="16">
        <v>44099</v>
      </c>
      <c r="EY631">
        <f t="shared" si="64"/>
        <v>1</v>
      </c>
    </row>
    <row r="632" spans="24:155" x14ac:dyDescent="0.3">
      <c r="X632" s="11" t="s">
        <v>276</v>
      </c>
      <c r="Y632">
        <v>10</v>
      </c>
      <c r="Z632">
        <v>120</v>
      </c>
      <c r="AA632">
        <v>1</v>
      </c>
      <c r="AB632">
        <v>185</v>
      </c>
      <c r="AC632" s="16">
        <v>44102</v>
      </c>
      <c r="AD632" s="16">
        <v>44102</v>
      </c>
      <c r="AE632" t="str">
        <f t="shared" si="62"/>
        <v>Average Buyer</v>
      </c>
      <c r="AF632" t="str">
        <f t="shared" si="63"/>
        <v>One-Time Buyer</v>
      </c>
      <c r="AG632" t="str">
        <f t="shared" si="60"/>
        <v>Male</v>
      </c>
      <c r="AH632" t="str">
        <f t="shared" si="61"/>
        <v>Glen Cove</v>
      </c>
      <c r="AW632" t="s">
        <v>888</v>
      </c>
      <c r="AX632" t="s">
        <v>1146</v>
      </c>
      <c r="AY632" t="s">
        <v>59</v>
      </c>
      <c r="AZ632" t="str">
        <f t="shared" si="65"/>
        <v>FemaleGender</v>
      </c>
      <c r="EP632">
        <v>629</v>
      </c>
      <c r="EQ632" t="s">
        <v>888</v>
      </c>
      <c r="ER632" t="s">
        <v>59</v>
      </c>
      <c r="ES632" t="s">
        <v>1146</v>
      </c>
      <c r="ET632">
        <v>6</v>
      </c>
      <c r="EU632">
        <v>72</v>
      </c>
      <c r="EV632">
        <v>18</v>
      </c>
      <c r="EW632" s="16">
        <v>44094</v>
      </c>
      <c r="EX632" s="16">
        <v>44094</v>
      </c>
      <c r="EY632">
        <f t="shared" si="64"/>
        <v>1</v>
      </c>
    </row>
    <row r="633" spans="24:155" x14ac:dyDescent="0.3">
      <c r="X633" s="11" t="s">
        <v>1069</v>
      </c>
      <c r="Y633">
        <v>14</v>
      </c>
      <c r="Z633">
        <v>115</v>
      </c>
      <c r="AA633">
        <v>2</v>
      </c>
      <c r="AB633">
        <v>186</v>
      </c>
      <c r="AC633" s="16">
        <v>44044</v>
      </c>
      <c r="AD633" s="16">
        <v>44068</v>
      </c>
      <c r="AE633" t="str">
        <f t="shared" si="62"/>
        <v>Average Buyer</v>
      </c>
      <c r="AF633" t="str">
        <f t="shared" si="63"/>
        <v>Old Customer</v>
      </c>
      <c r="AG633" t="str">
        <f t="shared" si="60"/>
        <v>Male</v>
      </c>
      <c r="AH633" t="str">
        <f t="shared" si="61"/>
        <v>New York</v>
      </c>
      <c r="AW633" t="s">
        <v>235</v>
      </c>
      <c r="AX633" t="s">
        <v>1146</v>
      </c>
      <c r="AY633" t="s">
        <v>6</v>
      </c>
      <c r="AZ633" t="str">
        <f t="shared" si="65"/>
        <v>FemaleGender</v>
      </c>
      <c r="EP633">
        <v>630</v>
      </c>
      <c r="EQ633" t="s">
        <v>235</v>
      </c>
      <c r="ER633" t="s">
        <v>6</v>
      </c>
      <c r="ES633" t="s">
        <v>1146</v>
      </c>
      <c r="ET633">
        <v>77</v>
      </c>
      <c r="EU633">
        <v>5390</v>
      </c>
      <c r="EV633">
        <v>231</v>
      </c>
      <c r="EW633" s="16">
        <v>44072</v>
      </c>
      <c r="EX633" s="16">
        <v>44072</v>
      </c>
      <c r="EY633">
        <f t="shared" si="64"/>
        <v>1</v>
      </c>
    </row>
    <row r="634" spans="24:155" x14ac:dyDescent="0.3">
      <c r="X634" s="11" t="s">
        <v>999</v>
      </c>
      <c r="Y634">
        <v>5</v>
      </c>
      <c r="Z634">
        <v>115</v>
      </c>
      <c r="AA634">
        <v>1</v>
      </c>
      <c r="AB634">
        <v>186</v>
      </c>
      <c r="AC634" s="16">
        <v>44062</v>
      </c>
      <c r="AD634" s="16">
        <v>44062</v>
      </c>
      <c r="AE634" t="str">
        <f t="shared" si="62"/>
        <v>Average Buyer</v>
      </c>
      <c r="AF634" t="str">
        <f t="shared" si="63"/>
        <v>One-Time Buyer</v>
      </c>
      <c r="AG634" t="str">
        <f t="shared" si="60"/>
        <v>Female</v>
      </c>
      <c r="AH634" t="str">
        <f t="shared" si="61"/>
        <v>Lockport</v>
      </c>
      <c r="AW634" t="s">
        <v>705</v>
      </c>
      <c r="AX634" t="s">
        <v>1146</v>
      </c>
      <c r="AY634" t="s">
        <v>61</v>
      </c>
      <c r="AZ634" t="str">
        <f t="shared" si="65"/>
        <v>FemaleGender</v>
      </c>
      <c r="EP634">
        <v>631</v>
      </c>
      <c r="EQ634" t="s">
        <v>705</v>
      </c>
      <c r="ER634" t="s">
        <v>61</v>
      </c>
      <c r="ES634" t="s">
        <v>1146</v>
      </c>
      <c r="ET634">
        <v>3</v>
      </c>
      <c r="EU634">
        <v>42</v>
      </c>
      <c r="EV634">
        <v>9</v>
      </c>
      <c r="EW634" s="16">
        <v>44061</v>
      </c>
      <c r="EX634" s="16">
        <v>44061</v>
      </c>
      <c r="EY634">
        <f t="shared" si="64"/>
        <v>1</v>
      </c>
    </row>
    <row r="635" spans="24:155" x14ac:dyDescent="0.3">
      <c r="X635" s="11" t="s">
        <v>899</v>
      </c>
      <c r="Y635">
        <v>8</v>
      </c>
      <c r="Z635">
        <v>113</v>
      </c>
      <c r="AA635">
        <v>2</v>
      </c>
      <c r="AB635">
        <v>187</v>
      </c>
      <c r="AC635" s="16">
        <v>44074</v>
      </c>
      <c r="AD635" s="16">
        <v>44074</v>
      </c>
      <c r="AE635" t="str">
        <f t="shared" si="62"/>
        <v>Average Buyer</v>
      </c>
      <c r="AF635" t="str">
        <f t="shared" si="63"/>
        <v>One-Time Buyer</v>
      </c>
      <c r="AG635" t="str">
        <f t="shared" si="60"/>
        <v>Female</v>
      </c>
      <c r="AH635" t="str">
        <f t="shared" si="61"/>
        <v>Peekskill</v>
      </c>
      <c r="AW635" t="s">
        <v>1015</v>
      </c>
      <c r="AX635" t="s">
        <v>1146</v>
      </c>
      <c r="AY635" t="s">
        <v>16</v>
      </c>
      <c r="AZ635" t="str">
        <f t="shared" si="65"/>
        <v>FemaleGender</v>
      </c>
      <c r="EP635">
        <v>632</v>
      </c>
      <c r="EQ635" t="s">
        <v>1015</v>
      </c>
      <c r="ER635" t="s">
        <v>16</v>
      </c>
      <c r="ES635" t="s">
        <v>1146</v>
      </c>
      <c r="ET635">
        <v>10</v>
      </c>
      <c r="EU635">
        <v>100</v>
      </c>
      <c r="EV635">
        <v>30</v>
      </c>
      <c r="EW635" s="16">
        <v>44082</v>
      </c>
      <c r="EX635" s="16">
        <v>44082</v>
      </c>
      <c r="EY635">
        <f t="shared" si="64"/>
        <v>1</v>
      </c>
    </row>
    <row r="636" spans="24:155" x14ac:dyDescent="0.3">
      <c r="X636" s="11" t="s">
        <v>1071</v>
      </c>
      <c r="Y636">
        <v>7</v>
      </c>
      <c r="Z636">
        <v>112</v>
      </c>
      <c r="AA636">
        <v>1</v>
      </c>
      <c r="AB636">
        <v>188</v>
      </c>
      <c r="AC636" s="16">
        <v>44046</v>
      </c>
      <c r="AD636" s="16">
        <v>44046</v>
      </c>
      <c r="AE636" t="str">
        <f t="shared" si="62"/>
        <v>Average Buyer</v>
      </c>
      <c r="AF636" t="str">
        <f t="shared" si="63"/>
        <v>One-Time Buyer</v>
      </c>
      <c r="AG636" t="str">
        <f t="shared" si="60"/>
        <v>Female</v>
      </c>
      <c r="AH636" t="str">
        <f t="shared" si="61"/>
        <v>Springs</v>
      </c>
      <c r="AW636" t="s">
        <v>551</v>
      </c>
      <c r="AX636" t="s">
        <v>1146</v>
      </c>
      <c r="AY636" t="s">
        <v>72</v>
      </c>
      <c r="AZ636" t="str">
        <f t="shared" si="65"/>
        <v>FemaleGender</v>
      </c>
      <c r="EP636">
        <v>633</v>
      </c>
      <c r="EQ636" t="s">
        <v>551</v>
      </c>
      <c r="ER636" t="s">
        <v>72</v>
      </c>
      <c r="ES636" t="s">
        <v>1146</v>
      </c>
      <c r="ET636">
        <v>10</v>
      </c>
      <c r="EU636">
        <v>120</v>
      </c>
      <c r="EV636">
        <v>30</v>
      </c>
      <c r="EW636" s="16">
        <v>44079</v>
      </c>
      <c r="EX636" s="16">
        <v>44079</v>
      </c>
      <c r="EY636">
        <f t="shared" si="64"/>
        <v>1</v>
      </c>
    </row>
    <row r="637" spans="24:155" x14ac:dyDescent="0.3">
      <c r="X637" s="11" t="s">
        <v>1010</v>
      </c>
      <c r="Y637">
        <v>7</v>
      </c>
      <c r="Z637">
        <v>112</v>
      </c>
      <c r="AA637">
        <v>1</v>
      </c>
      <c r="AB637">
        <v>188</v>
      </c>
      <c r="AC637" s="16">
        <v>44076</v>
      </c>
      <c r="AD637" s="16">
        <v>44076</v>
      </c>
      <c r="AE637" t="str">
        <f t="shared" si="62"/>
        <v>Average Buyer</v>
      </c>
      <c r="AF637" t="str">
        <f t="shared" si="63"/>
        <v>One-Time Buyer</v>
      </c>
      <c r="AG637" t="str">
        <f t="shared" si="60"/>
        <v>Male</v>
      </c>
      <c r="AH637" t="str">
        <f t="shared" si="61"/>
        <v>Middletown</v>
      </c>
      <c r="AW637" t="s">
        <v>210</v>
      </c>
      <c r="AX637" t="s">
        <v>1145</v>
      </c>
      <c r="AY637" t="s">
        <v>86</v>
      </c>
      <c r="AZ637" t="str">
        <f t="shared" si="65"/>
        <v>MaleGender</v>
      </c>
      <c r="EP637">
        <v>634</v>
      </c>
      <c r="EQ637" t="s">
        <v>210</v>
      </c>
      <c r="ER637" t="s">
        <v>86</v>
      </c>
      <c r="ES637" t="s">
        <v>1145</v>
      </c>
      <c r="ET637">
        <v>15</v>
      </c>
      <c r="EU637">
        <v>780</v>
      </c>
      <c r="EV637">
        <v>45</v>
      </c>
      <c r="EW637" s="16">
        <v>44047</v>
      </c>
      <c r="EX637" s="16">
        <v>44047</v>
      </c>
      <c r="EY637">
        <f t="shared" si="64"/>
        <v>1</v>
      </c>
    </row>
    <row r="638" spans="24:155" x14ac:dyDescent="0.3">
      <c r="X638" s="11" t="s">
        <v>839</v>
      </c>
      <c r="Y638">
        <v>7</v>
      </c>
      <c r="Z638">
        <v>112</v>
      </c>
      <c r="AA638">
        <v>1</v>
      </c>
      <c r="AB638">
        <v>188</v>
      </c>
      <c r="AC638" s="16">
        <v>44102</v>
      </c>
      <c r="AD638" s="16">
        <v>44102</v>
      </c>
      <c r="AE638" t="str">
        <f t="shared" si="62"/>
        <v>Average Buyer</v>
      </c>
      <c r="AF638" t="str">
        <f t="shared" si="63"/>
        <v>One-Time Buyer</v>
      </c>
      <c r="AG638" t="str">
        <f t="shared" si="60"/>
        <v>Female</v>
      </c>
      <c r="AH638" t="str">
        <f t="shared" si="61"/>
        <v>Fulton</v>
      </c>
      <c r="AW638" t="s">
        <v>289</v>
      </c>
      <c r="AX638" t="s">
        <v>1146</v>
      </c>
      <c r="AY638" t="s">
        <v>61</v>
      </c>
      <c r="AZ638" t="str">
        <f t="shared" si="65"/>
        <v>FemaleGender</v>
      </c>
      <c r="EP638">
        <v>635</v>
      </c>
      <c r="EQ638" t="s">
        <v>289</v>
      </c>
      <c r="ER638" t="s">
        <v>61</v>
      </c>
      <c r="ES638" t="s">
        <v>1146</v>
      </c>
      <c r="ET638">
        <v>77</v>
      </c>
      <c r="EU638">
        <v>1232</v>
      </c>
      <c r="EV638">
        <v>231</v>
      </c>
      <c r="EW638" s="16">
        <v>44054</v>
      </c>
      <c r="EX638" s="16">
        <v>44054</v>
      </c>
      <c r="EY638">
        <f t="shared" si="64"/>
        <v>1</v>
      </c>
    </row>
    <row r="639" spans="24:155" x14ac:dyDescent="0.3">
      <c r="X639" s="11" t="s">
        <v>160</v>
      </c>
      <c r="Y639">
        <v>11</v>
      </c>
      <c r="Z639">
        <v>110</v>
      </c>
      <c r="AA639">
        <v>1</v>
      </c>
      <c r="AB639">
        <v>189</v>
      </c>
      <c r="AC639" s="16">
        <v>44103</v>
      </c>
      <c r="AD639" s="16">
        <v>44103</v>
      </c>
      <c r="AE639" t="str">
        <f t="shared" si="62"/>
        <v>Average Buyer</v>
      </c>
      <c r="AF639" t="str">
        <f t="shared" si="63"/>
        <v>One-Time Buyer</v>
      </c>
      <c r="AG639" t="str">
        <f t="shared" si="60"/>
        <v>Female</v>
      </c>
      <c r="AH639" t="str">
        <f t="shared" si="61"/>
        <v>Little Falls</v>
      </c>
      <c r="AW639" t="s">
        <v>187</v>
      </c>
      <c r="AX639" t="s">
        <v>1146</v>
      </c>
      <c r="AY639" t="s">
        <v>4</v>
      </c>
      <c r="AZ639" t="str">
        <f t="shared" si="65"/>
        <v>FemaleGender</v>
      </c>
      <c r="EP639">
        <v>636</v>
      </c>
      <c r="EQ639" t="s">
        <v>187</v>
      </c>
      <c r="ER639" t="s">
        <v>4</v>
      </c>
      <c r="ES639" t="s">
        <v>1146</v>
      </c>
      <c r="ET639">
        <v>175</v>
      </c>
      <c r="EU639">
        <v>4002</v>
      </c>
      <c r="EV639">
        <v>525</v>
      </c>
      <c r="EW639" s="16">
        <v>44044</v>
      </c>
      <c r="EX639" s="16">
        <v>44071</v>
      </c>
      <c r="EY639">
        <f t="shared" si="64"/>
        <v>6</v>
      </c>
    </row>
    <row r="640" spans="24:155" x14ac:dyDescent="0.3">
      <c r="X640" s="11" t="s">
        <v>381</v>
      </c>
      <c r="Y640">
        <v>11</v>
      </c>
      <c r="Z640">
        <v>110</v>
      </c>
      <c r="AA640">
        <v>1</v>
      </c>
      <c r="AB640">
        <v>189</v>
      </c>
      <c r="AC640" s="16">
        <v>44104</v>
      </c>
      <c r="AD640" s="16">
        <v>44104</v>
      </c>
      <c r="AE640" t="str">
        <f t="shared" si="62"/>
        <v>Average Buyer</v>
      </c>
      <c r="AF640" t="str">
        <f t="shared" si="63"/>
        <v>One-Time Buyer</v>
      </c>
      <c r="AG640" t="str">
        <f t="shared" si="60"/>
        <v>Female</v>
      </c>
      <c r="AH640" t="str">
        <f t="shared" si="61"/>
        <v>Olean</v>
      </c>
      <c r="AW640" t="s">
        <v>165</v>
      </c>
      <c r="AX640" t="s">
        <v>1146</v>
      </c>
      <c r="AY640" t="s">
        <v>16</v>
      </c>
      <c r="AZ640" t="str">
        <f t="shared" si="65"/>
        <v>FemaleGender</v>
      </c>
      <c r="EP640">
        <v>637</v>
      </c>
      <c r="EQ640" t="s">
        <v>165</v>
      </c>
      <c r="ER640" t="s">
        <v>16</v>
      </c>
      <c r="ES640" t="s">
        <v>1146</v>
      </c>
      <c r="ET640">
        <v>15</v>
      </c>
      <c r="EU640">
        <v>195</v>
      </c>
      <c r="EV640">
        <v>45</v>
      </c>
      <c r="EW640" s="16">
        <v>44094</v>
      </c>
      <c r="EX640" s="16">
        <v>44094</v>
      </c>
      <c r="EY640">
        <f t="shared" si="64"/>
        <v>1</v>
      </c>
    </row>
    <row r="641" spans="24:155" x14ac:dyDescent="0.3">
      <c r="X641" s="11" t="s">
        <v>1107</v>
      </c>
      <c r="Y641">
        <v>6</v>
      </c>
      <c r="Z641">
        <v>108</v>
      </c>
      <c r="AA641">
        <v>1</v>
      </c>
      <c r="AB641">
        <v>190</v>
      </c>
      <c r="AC641" s="16">
        <v>44103</v>
      </c>
      <c r="AD641" s="16">
        <v>44103</v>
      </c>
      <c r="AE641" t="str">
        <f t="shared" si="62"/>
        <v>Average Buyer</v>
      </c>
      <c r="AF641" t="str">
        <f t="shared" si="63"/>
        <v>One-Time Buyer</v>
      </c>
      <c r="AG641" t="str">
        <f t="shared" si="60"/>
        <v>Female</v>
      </c>
      <c r="AH641" t="str">
        <f t="shared" si="61"/>
        <v>New York</v>
      </c>
      <c r="AW641" t="s">
        <v>863</v>
      </c>
      <c r="AX641" t="s">
        <v>1146</v>
      </c>
      <c r="AY641" t="s">
        <v>6</v>
      </c>
      <c r="AZ641" t="str">
        <f t="shared" si="65"/>
        <v>FemaleGender</v>
      </c>
      <c r="EP641">
        <v>638</v>
      </c>
      <c r="EQ641" t="s">
        <v>863</v>
      </c>
      <c r="ER641" t="s">
        <v>6</v>
      </c>
      <c r="ES641" t="s">
        <v>1146</v>
      </c>
      <c r="ET641">
        <v>3</v>
      </c>
      <c r="EU641">
        <v>30</v>
      </c>
      <c r="EV641">
        <v>9</v>
      </c>
      <c r="EW641" s="16">
        <v>44076</v>
      </c>
      <c r="EX641" s="16">
        <v>44076</v>
      </c>
      <c r="EY641">
        <f t="shared" si="64"/>
        <v>1</v>
      </c>
    </row>
    <row r="642" spans="24:155" x14ac:dyDescent="0.3">
      <c r="X642" s="11" t="s">
        <v>975</v>
      </c>
      <c r="Y642">
        <v>6</v>
      </c>
      <c r="Z642">
        <v>108</v>
      </c>
      <c r="AA642">
        <v>1</v>
      </c>
      <c r="AB642">
        <v>190</v>
      </c>
      <c r="AC642" s="16">
        <v>44057</v>
      </c>
      <c r="AD642" s="16">
        <v>44057</v>
      </c>
      <c r="AE642" t="str">
        <f t="shared" si="62"/>
        <v>Average Buyer</v>
      </c>
      <c r="AF642" t="str">
        <f t="shared" si="63"/>
        <v>One-Time Buyer</v>
      </c>
      <c r="AG642" t="str">
        <f t="shared" ref="AG642:AG705" si="66">VLOOKUP(X642,LookupRange,2,0)</f>
        <v>Female</v>
      </c>
      <c r="AH642" t="str">
        <f t="shared" ref="AH642:AH705" si="67">VLOOKUP(X642,LookupRange,3,0)</f>
        <v>Poughkeepsie</v>
      </c>
      <c r="AW642" t="s">
        <v>677</v>
      </c>
      <c r="AX642" t="s">
        <v>1145</v>
      </c>
      <c r="AY642" t="s">
        <v>9</v>
      </c>
      <c r="AZ642" t="str">
        <f t="shared" si="65"/>
        <v>MaleGender</v>
      </c>
      <c r="EP642">
        <v>639</v>
      </c>
      <c r="EQ642" t="s">
        <v>677</v>
      </c>
      <c r="ER642" t="s">
        <v>9</v>
      </c>
      <c r="ES642" t="s">
        <v>1145</v>
      </c>
      <c r="ET642">
        <v>9</v>
      </c>
      <c r="EU642">
        <v>81</v>
      </c>
      <c r="EV642">
        <v>27</v>
      </c>
      <c r="EW642" s="16">
        <v>44064</v>
      </c>
      <c r="EX642" s="16">
        <v>44064</v>
      </c>
      <c r="EY642">
        <f t="shared" si="64"/>
        <v>1</v>
      </c>
    </row>
    <row r="643" spans="24:155" x14ac:dyDescent="0.3">
      <c r="X643" s="11" t="s">
        <v>802</v>
      </c>
      <c r="Y643">
        <v>6</v>
      </c>
      <c r="Z643">
        <v>108</v>
      </c>
      <c r="AA643">
        <v>1</v>
      </c>
      <c r="AB643">
        <v>190</v>
      </c>
      <c r="AC643" s="16">
        <v>44096</v>
      </c>
      <c r="AD643" s="16">
        <v>44096</v>
      </c>
      <c r="AE643" t="str">
        <f t="shared" ref="AE643:AE706" si="68">IF(AB643&lt;=10,"Top Buyer",IF(AB643&lt;=21,"2nd Top Buyer","Average Buyer"))</f>
        <v>Average Buyer</v>
      </c>
      <c r="AF643" t="str">
        <f t="shared" ref="AF643:AF706" si="69">(IF(AC643=AD643,$AL$9,$AL$10))</f>
        <v>One-Time Buyer</v>
      </c>
      <c r="AG643" t="str">
        <f t="shared" si="66"/>
        <v>Female</v>
      </c>
      <c r="AH643" t="str">
        <f t="shared" si="67"/>
        <v>Beacon</v>
      </c>
      <c r="AW643" t="s">
        <v>153</v>
      </c>
      <c r="AX643" t="s">
        <v>1146</v>
      </c>
      <c r="AY643" t="s">
        <v>8</v>
      </c>
      <c r="AZ643" t="str">
        <f t="shared" si="65"/>
        <v>FemaleGender</v>
      </c>
      <c r="EP643">
        <v>640</v>
      </c>
      <c r="EQ643" t="s">
        <v>153</v>
      </c>
      <c r="ER643" t="s">
        <v>8</v>
      </c>
      <c r="ES643" t="s">
        <v>1146</v>
      </c>
      <c r="ET643">
        <v>89</v>
      </c>
      <c r="EU643">
        <v>1157</v>
      </c>
      <c r="EV643">
        <v>267</v>
      </c>
      <c r="EW643" s="16">
        <v>44093</v>
      </c>
      <c r="EX643" s="16">
        <v>44093</v>
      </c>
      <c r="EY643">
        <f t="shared" si="64"/>
        <v>1</v>
      </c>
    </row>
    <row r="644" spans="24:155" x14ac:dyDescent="0.3">
      <c r="X644" s="11" t="s">
        <v>1014</v>
      </c>
      <c r="Y644">
        <v>6</v>
      </c>
      <c r="Z644">
        <v>108</v>
      </c>
      <c r="AA644">
        <v>1</v>
      </c>
      <c r="AB644">
        <v>190</v>
      </c>
      <c r="AC644" s="16">
        <v>44083</v>
      </c>
      <c r="AD644" s="16">
        <v>44083</v>
      </c>
      <c r="AE644" t="str">
        <f t="shared" si="68"/>
        <v>Average Buyer</v>
      </c>
      <c r="AF644" t="str">
        <f t="shared" si="69"/>
        <v>One-Time Buyer</v>
      </c>
      <c r="AG644" t="str">
        <f t="shared" si="66"/>
        <v>Male</v>
      </c>
      <c r="AH644" t="str">
        <f t="shared" si="67"/>
        <v>Hempstead</v>
      </c>
      <c r="AW644" t="s">
        <v>771</v>
      </c>
      <c r="AX644" t="s">
        <v>1146</v>
      </c>
      <c r="AY644" t="s">
        <v>15</v>
      </c>
      <c r="AZ644" t="str">
        <f t="shared" si="65"/>
        <v>FemaleGender</v>
      </c>
      <c r="EP644">
        <v>641</v>
      </c>
      <c r="EQ644" t="s">
        <v>771</v>
      </c>
      <c r="ER644" t="s">
        <v>15</v>
      </c>
      <c r="ES644" t="s">
        <v>1146</v>
      </c>
      <c r="ET644">
        <v>5</v>
      </c>
      <c r="EU644">
        <v>80</v>
      </c>
      <c r="EV644">
        <v>15</v>
      </c>
      <c r="EW644" s="16">
        <v>44065</v>
      </c>
      <c r="EX644" s="16">
        <v>44065</v>
      </c>
      <c r="EY644">
        <f t="shared" ref="EY644:EY707" si="70">COUNTIF(DatasourceNameRange,EQ644)</f>
        <v>1</v>
      </c>
    </row>
    <row r="645" spans="24:155" x14ac:dyDescent="0.3">
      <c r="X645" s="11" t="s">
        <v>266</v>
      </c>
      <c r="Y645">
        <v>6</v>
      </c>
      <c r="Z645">
        <v>108</v>
      </c>
      <c r="AA645">
        <v>1</v>
      </c>
      <c r="AB645">
        <v>190</v>
      </c>
      <c r="AC645" s="16">
        <v>44103</v>
      </c>
      <c r="AD645" s="16">
        <v>44103</v>
      </c>
      <c r="AE645" t="str">
        <f t="shared" si="68"/>
        <v>Average Buyer</v>
      </c>
      <c r="AF645" t="str">
        <f t="shared" si="69"/>
        <v>One-Time Buyer</v>
      </c>
      <c r="AG645" t="str">
        <f t="shared" si="66"/>
        <v>Female</v>
      </c>
      <c r="AH645" t="str">
        <f t="shared" si="67"/>
        <v>New York</v>
      </c>
      <c r="AW645" t="s">
        <v>1047</v>
      </c>
      <c r="AX645" t="s">
        <v>1146</v>
      </c>
      <c r="AY645" t="s">
        <v>92</v>
      </c>
      <c r="AZ645" t="str">
        <f t="shared" si="65"/>
        <v>FemaleGender</v>
      </c>
      <c r="EP645">
        <v>642</v>
      </c>
      <c r="EQ645" t="s">
        <v>1047</v>
      </c>
      <c r="ER645" t="s">
        <v>92</v>
      </c>
      <c r="ES645" t="s">
        <v>1146</v>
      </c>
      <c r="ET645">
        <v>3</v>
      </c>
      <c r="EU645">
        <v>69</v>
      </c>
      <c r="EV645">
        <v>9</v>
      </c>
      <c r="EW645" s="16">
        <v>44047</v>
      </c>
      <c r="EX645" s="16">
        <v>44047</v>
      </c>
      <c r="EY645">
        <f t="shared" si="70"/>
        <v>1</v>
      </c>
    </row>
    <row r="646" spans="24:155" x14ac:dyDescent="0.3">
      <c r="X646" s="11" t="s">
        <v>694</v>
      </c>
      <c r="Y646">
        <v>6</v>
      </c>
      <c r="Z646">
        <v>108</v>
      </c>
      <c r="AA646">
        <v>1</v>
      </c>
      <c r="AB646">
        <v>190</v>
      </c>
      <c r="AC646" s="16">
        <v>44051</v>
      </c>
      <c r="AD646" s="16">
        <v>44051</v>
      </c>
      <c r="AE646" t="str">
        <f t="shared" si="68"/>
        <v>Average Buyer</v>
      </c>
      <c r="AF646" t="str">
        <f t="shared" si="69"/>
        <v>One-Time Buyer</v>
      </c>
      <c r="AG646" t="str">
        <f t="shared" si="66"/>
        <v>Male</v>
      </c>
      <c r="AH646" t="str">
        <f t="shared" si="67"/>
        <v>Springs</v>
      </c>
      <c r="AW646" t="s">
        <v>820</v>
      </c>
      <c r="AX646" t="s">
        <v>1146</v>
      </c>
      <c r="AY646" t="s">
        <v>15</v>
      </c>
      <c r="AZ646" t="str">
        <f t="shared" ref="AZ646:AZ709" si="71">IF(AX646=$AS$11,"FemaleGender","MaleGender")</f>
        <v>FemaleGender</v>
      </c>
      <c r="EP646">
        <v>643</v>
      </c>
      <c r="EQ646" t="s">
        <v>820</v>
      </c>
      <c r="ER646" t="s">
        <v>15</v>
      </c>
      <c r="ES646" t="s">
        <v>1146</v>
      </c>
      <c r="ET646">
        <v>8</v>
      </c>
      <c r="EU646">
        <v>120</v>
      </c>
      <c r="EV646">
        <v>24</v>
      </c>
      <c r="EW646" s="16">
        <v>44083</v>
      </c>
      <c r="EX646" s="16">
        <v>44083</v>
      </c>
      <c r="EY646">
        <f t="shared" si="70"/>
        <v>1</v>
      </c>
    </row>
    <row r="647" spans="24:155" x14ac:dyDescent="0.3">
      <c r="X647" s="11" t="s">
        <v>1030</v>
      </c>
      <c r="Y647">
        <v>9</v>
      </c>
      <c r="Z647">
        <v>108</v>
      </c>
      <c r="AA647">
        <v>1</v>
      </c>
      <c r="AB647">
        <v>190</v>
      </c>
      <c r="AC647" s="16">
        <v>44099</v>
      </c>
      <c r="AD647" s="16">
        <v>44099</v>
      </c>
      <c r="AE647" t="str">
        <f t="shared" si="68"/>
        <v>Average Buyer</v>
      </c>
      <c r="AF647" t="str">
        <f t="shared" si="69"/>
        <v>One-Time Buyer</v>
      </c>
      <c r="AG647" t="str">
        <f t="shared" si="66"/>
        <v>Male</v>
      </c>
      <c r="AH647" t="str">
        <f t="shared" si="67"/>
        <v>Kingston</v>
      </c>
      <c r="AW647" t="s">
        <v>904</v>
      </c>
      <c r="AX647" t="s">
        <v>1146</v>
      </c>
      <c r="AY647" t="s">
        <v>60</v>
      </c>
      <c r="AZ647" t="str">
        <f t="shared" si="71"/>
        <v>FemaleGender</v>
      </c>
      <c r="EP647">
        <v>644</v>
      </c>
      <c r="EQ647" t="s">
        <v>904</v>
      </c>
      <c r="ER647" t="s">
        <v>60</v>
      </c>
      <c r="ES647" t="s">
        <v>1146</v>
      </c>
      <c r="ET647">
        <v>11</v>
      </c>
      <c r="EU647">
        <v>105</v>
      </c>
      <c r="EV647">
        <v>33</v>
      </c>
      <c r="EW647" s="16">
        <v>44092</v>
      </c>
      <c r="EX647" s="16">
        <v>44092</v>
      </c>
      <c r="EY647">
        <f t="shared" si="70"/>
        <v>2</v>
      </c>
    </row>
    <row r="648" spans="24:155" x14ac:dyDescent="0.3">
      <c r="X648" s="11" t="s">
        <v>666</v>
      </c>
      <c r="Y648">
        <v>6</v>
      </c>
      <c r="Z648">
        <v>108</v>
      </c>
      <c r="AA648">
        <v>1</v>
      </c>
      <c r="AB648">
        <v>190</v>
      </c>
      <c r="AC648" s="16">
        <v>44099</v>
      </c>
      <c r="AD648" s="16">
        <v>44099</v>
      </c>
      <c r="AE648" t="str">
        <f t="shared" si="68"/>
        <v>Average Buyer</v>
      </c>
      <c r="AF648" t="str">
        <f t="shared" si="69"/>
        <v>One-Time Buyer</v>
      </c>
      <c r="AG648" t="str">
        <f t="shared" si="66"/>
        <v>Male</v>
      </c>
      <c r="AH648" t="str">
        <f t="shared" si="67"/>
        <v>Yakers</v>
      </c>
      <c r="AW648" t="s">
        <v>992</v>
      </c>
      <c r="AX648" t="s">
        <v>1145</v>
      </c>
      <c r="AY648" t="s">
        <v>16</v>
      </c>
      <c r="AZ648" t="str">
        <f t="shared" si="71"/>
        <v>MaleGender</v>
      </c>
      <c r="EP648">
        <v>645</v>
      </c>
      <c r="EQ648" t="s">
        <v>992</v>
      </c>
      <c r="ER648" t="s">
        <v>16</v>
      </c>
      <c r="ES648" t="s">
        <v>1145</v>
      </c>
      <c r="ET648">
        <v>1</v>
      </c>
      <c r="EU648">
        <v>16</v>
      </c>
      <c r="EV648">
        <v>3</v>
      </c>
      <c r="EW648" s="16">
        <v>44052</v>
      </c>
      <c r="EX648" s="16">
        <v>44052</v>
      </c>
      <c r="EY648">
        <f t="shared" si="70"/>
        <v>1</v>
      </c>
    </row>
    <row r="649" spans="24:155" x14ac:dyDescent="0.3">
      <c r="X649" s="11" t="s">
        <v>713</v>
      </c>
      <c r="Y649">
        <v>9</v>
      </c>
      <c r="Z649">
        <v>108</v>
      </c>
      <c r="AA649">
        <v>1</v>
      </c>
      <c r="AB649">
        <v>190</v>
      </c>
      <c r="AC649" s="16">
        <v>44072</v>
      </c>
      <c r="AD649" s="16">
        <v>44072</v>
      </c>
      <c r="AE649" t="str">
        <f t="shared" si="68"/>
        <v>Average Buyer</v>
      </c>
      <c r="AF649" t="str">
        <f t="shared" si="69"/>
        <v>One-Time Buyer</v>
      </c>
      <c r="AG649" t="str">
        <f t="shared" si="66"/>
        <v>Female</v>
      </c>
      <c r="AH649" t="str">
        <f t="shared" si="67"/>
        <v>Islip</v>
      </c>
      <c r="AW649" t="s">
        <v>139</v>
      </c>
      <c r="AX649" t="s">
        <v>1146</v>
      </c>
      <c r="AY649" t="s">
        <v>16</v>
      </c>
      <c r="AZ649" t="str">
        <f t="shared" si="71"/>
        <v>FemaleGender</v>
      </c>
      <c r="EP649">
        <v>646</v>
      </c>
      <c r="EQ649" t="s">
        <v>139</v>
      </c>
      <c r="ER649" t="s">
        <v>16</v>
      </c>
      <c r="ES649" t="s">
        <v>1146</v>
      </c>
      <c r="ET649">
        <v>47</v>
      </c>
      <c r="EU649">
        <v>564</v>
      </c>
      <c r="EV649">
        <v>141</v>
      </c>
      <c r="EW649" s="16">
        <v>44079</v>
      </c>
      <c r="EX649" s="16">
        <v>44079</v>
      </c>
      <c r="EY649">
        <f t="shared" si="70"/>
        <v>1</v>
      </c>
    </row>
    <row r="650" spans="24:155" x14ac:dyDescent="0.3">
      <c r="X650" s="11" t="s">
        <v>140</v>
      </c>
      <c r="Y650">
        <v>6</v>
      </c>
      <c r="Z650">
        <v>108</v>
      </c>
      <c r="AA650">
        <v>1</v>
      </c>
      <c r="AB650">
        <v>190</v>
      </c>
      <c r="AC650" s="16">
        <v>44083</v>
      </c>
      <c r="AD650" s="16">
        <v>44083</v>
      </c>
      <c r="AE650" t="str">
        <f t="shared" si="68"/>
        <v>Average Buyer</v>
      </c>
      <c r="AF650" t="str">
        <f t="shared" si="69"/>
        <v>One-Time Buyer</v>
      </c>
      <c r="AG650" t="str">
        <f t="shared" si="66"/>
        <v>Male</v>
      </c>
      <c r="AH650" t="str">
        <f t="shared" si="67"/>
        <v>Hempstead</v>
      </c>
      <c r="AW650" t="s">
        <v>440</v>
      </c>
      <c r="AX650" t="s">
        <v>1146</v>
      </c>
      <c r="AY650" t="s">
        <v>2</v>
      </c>
      <c r="AZ650" t="str">
        <f t="shared" si="71"/>
        <v>FemaleGender</v>
      </c>
      <c r="EP650">
        <v>647</v>
      </c>
      <c r="EQ650" t="s">
        <v>440</v>
      </c>
      <c r="ER650" t="s">
        <v>2</v>
      </c>
      <c r="ES650" t="s">
        <v>1146</v>
      </c>
      <c r="ET650">
        <v>15</v>
      </c>
      <c r="EU650">
        <v>225</v>
      </c>
      <c r="EV650">
        <v>45</v>
      </c>
      <c r="EW650" s="16">
        <v>44071</v>
      </c>
      <c r="EX650" s="16">
        <v>44071</v>
      </c>
      <c r="EY650">
        <f t="shared" si="70"/>
        <v>1</v>
      </c>
    </row>
    <row r="651" spans="24:155" x14ac:dyDescent="0.3">
      <c r="X651" s="11" t="s">
        <v>469</v>
      </c>
      <c r="Y651">
        <v>6</v>
      </c>
      <c r="Z651">
        <v>108</v>
      </c>
      <c r="AA651">
        <v>1</v>
      </c>
      <c r="AB651">
        <v>190</v>
      </c>
      <c r="AC651" s="16">
        <v>44103</v>
      </c>
      <c r="AD651" s="16">
        <v>44103</v>
      </c>
      <c r="AE651" t="str">
        <f t="shared" si="68"/>
        <v>Average Buyer</v>
      </c>
      <c r="AF651" t="str">
        <f t="shared" si="69"/>
        <v>One-Time Buyer</v>
      </c>
      <c r="AG651" t="str">
        <f t="shared" si="66"/>
        <v>Female</v>
      </c>
      <c r="AH651" t="str">
        <f t="shared" si="67"/>
        <v>Little Falls</v>
      </c>
      <c r="AW651" t="s">
        <v>340</v>
      </c>
      <c r="AX651" t="s">
        <v>1146</v>
      </c>
      <c r="AY651" t="s">
        <v>78</v>
      </c>
      <c r="AZ651" t="str">
        <f t="shared" si="71"/>
        <v>FemaleGender</v>
      </c>
      <c r="EP651">
        <v>648</v>
      </c>
      <c r="EQ651" t="s">
        <v>340</v>
      </c>
      <c r="ER651" t="s">
        <v>78</v>
      </c>
      <c r="ES651" t="s">
        <v>1146</v>
      </c>
      <c r="ET651">
        <v>78</v>
      </c>
      <c r="EU651">
        <v>780</v>
      </c>
      <c r="EV651">
        <v>234</v>
      </c>
      <c r="EW651" s="16">
        <v>44074</v>
      </c>
      <c r="EX651" s="16">
        <v>44074</v>
      </c>
      <c r="EY651">
        <f t="shared" si="70"/>
        <v>2</v>
      </c>
    </row>
    <row r="652" spans="24:155" x14ac:dyDescent="0.3">
      <c r="X652" s="11" t="s">
        <v>478</v>
      </c>
      <c r="Y652">
        <v>6</v>
      </c>
      <c r="Z652">
        <v>108</v>
      </c>
      <c r="AA652">
        <v>1</v>
      </c>
      <c r="AB652">
        <v>190</v>
      </c>
      <c r="AC652" s="16">
        <v>44098</v>
      </c>
      <c r="AD652" s="16">
        <v>44098</v>
      </c>
      <c r="AE652" t="str">
        <f t="shared" si="68"/>
        <v>Average Buyer</v>
      </c>
      <c r="AF652" t="str">
        <f t="shared" si="69"/>
        <v>One-Time Buyer</v>
      </c>
      <c r="AG652" t="str">
        <f t="shared" si="66"/>
        <v>Male</v>
      </c>
      <c r="AH652" t="str">
        <f t="shared" si="67"/>
        <v>Hempstead</v>
      </c>
      <c r="AW652" t="s">
        <v>53</v>
      </c>
      <c r="AX652" t="s">
        <v>1145</v>
      </c>
      <c r="AY652" t="s">
        <v>8</v>
      </c>
      <c r="AZ652" t="str">
        <f t="shared" si="71"/>
        <v>MaleGender</v>
      </c>
      <c r="EP652">
        <v>649</v>
      </c>
      <c r="EQ652" t="s">
        <v>53</v>
      </c>
      <c r="ER652" t="s">
        <v>8</v>
      </c>
      <c r="ES652" t="s">
        <v>1145</v>
      </c>
      <c r="ET652">
        <v>182</v>
      </c>
      <c r="EU652">
        <v>2216</v>
      </c>
      <c r="EV652">
        <v>546</v>
      </c>
      <c r="EW652" s="16">
        <v>44045</v>
      </c>
      <c r="EX652" s="16">
        <v>44102</v>
      </c>
      <c r="EY652">
        <f t="shared" si="70"/>
        <v>4</v>
      </c>
    </row>
    <row r="653" spans="24:155" x14ac:dyDescent="0.3">
      <c r="X653" s="11" t="s">
        <v>532</v>
      </c>
      <c r="Y653">
        <v>6</v>
      </c>
      <c r="Z653">
        <v>108</v>
      </c>
      <c r="AA653">
        <v>1</v>
      </c>
      <c r="AB653">
        <v>190</v>
      </c>
      <c r="AC653" s="16">
        <v>44061</v>
      </c>
      <c r="AD653" s="16">
        <v>44061</v>
      </c>
      <c r="AE653" t="str">
        <f t="shared" si="68"/>
        <v>Average Buyer</v>
      </c>
      <c r="AF653" t="str">
        <f t="shared" si="69"/>
        <v>One-Time Buyer</v>
      </c>
      <c r="AG653" t="str">
        <f t="shared" si="66"/>
        <v>Male</v>
      </c>
      <c r="AH653" t="str">
        <f t="shared" si="67"/>
        <v>Glen Cove</v>
      </c>
      <c r="AW653" t="s">
        <v>712</v>
      </c>
      <c r="AX653" t="s">
        <v>1146</v>
      </c>
      <c r="AY653" t="s">
        <v>18</v>
      </c>
      <c r="AZ653" t="str">
        <f t="shared" si="71"/>
        <v>FemaleGender</v>
      </c>
      <c r="EP653">
        <v>650</v>
      </c>
      <c r="EQ653" t="s">
        <v>712</v>
      </c>
      <c r="ER653" t="s">
        <v>18</v>
      </c>
      <c r="ES653" t="s">
        <v>1146</v>
      </c>
      <c r="ET653">
        <v>8</v>
      </c>
      <c r="EU653">
        <v>160</v>
      </c>
      <c r="EV653">
        <v>24</v>
      </c>
      <c r="EW653" s="16">
        <v>44068</v>
      </c>
      <c r="EX653" s="16">
        <v>44068</v>
      </c>
      <c r="EY653">
        <f t="shared" si="70"/>
        <v>1</v>
      </c>
    </row>
    <row r="654" spans="24:155" x14ac:dyDescent="0.3">
      <c r="X654" s="11" t="s">
        <v>672</v>
      </c>
      <c r="Y654">
        <v>6</v>
      </c>
      <c r="Z654">
        <v>108</v>
      </c>
      <c r="AA654">
        <v>1</v>
      </c>
      <c r="AB654">
        <v>190</v>
      </c>
      <c r="AC654" s="16">
        <v>44062</v>
      </c>
      <c r="AD654" s="16">
        <v>44062</v>
      </c>
      <c r="AE654" t="str">
        <f t="shared" si="68"/>
        <v>Average Buyer</v>
      </c>
      <c r="AF654" t="str">
        <f t="shared" si="69"/>
        <v>One-Time Buyer</v>
      </c>
      <c r="AG654" t="str">
        <f t="shared" si="66"/>
        <v>Male</v>
      </c>
      <c r="AH654" t="str">
        <f t="shared" si="67"/>
        <v>Albany</v>
      </c>
      <c r="AW654" t="s">
        <v>261</v>
      </c>
      <c r="AX654" t="s">
        <v>1145</v>
      </c>
      <c r="AY654" t="s">
        <v>88</v>
      </c>
      <c r="AZ654" t="str">
        <f t="shared" si="71"/>
        <v>MaleGender</v>
      </c>
      <c r="EP654">
        <v>651</v>
      </c>
      <c r="EQ654" t="s">
        <v>261</v>
      </c>
      <c r="ER654" t="s">
        <v>88</v>
      </c>
      <c r="ES654" t="s">
        <v>1145</v>
      </c>
      <c r="ET654">
        <v>89</v>
      </c>
      <c r="EU654">
        <v>890</v>
      </c>
      <c r="EV654">
        <v>267</v>
      </c>
      <c r="EW654" s="16">
        <v>44098</v>
      </c>
      <c r="EX654" s="16">
        <v>44098</v>
      </c>
      <c r="EY654">
        <f t="shared" si="70"/>
        <v>1</v>
      </c>
    </row>
    <row r="655" spans="24:155" x14ac:dyDescent="0.3">
      <c r="X655" s="11" t="s">
        <v>73</v>
      </c>
      <c r="Y655">
        <v>6</v>
      </c>
      <c r="Z655">
        <v>108</v>
      </c>
      <c r="AA655">
        <v>1</v>
      </c>
      <c r="AB655">
        <v>190</v>
      </c>
      <c r="AC655" s="16">
        <v>44057</v>
      </c>
      <c r="AD655" s="16">
        <v>44057</v>
      </c>
      <c r="AE655" t="str">
        <f t="shared" si="68"/>
        <v>Average Buyer</v>
      </c>
      <c r="AF655" t="str">
        <f t="shared" si="69"/>
        <v>One-Time Buyer</v>
      </c>
      <c r="AG655" t="str">
        <f t="shared" si="66"/>
        <v>Female</v>
      </c>
      <c r="AH655" t="str">
        <f t="shared" si="67"/>
        <v>Poughkeepsie</v>
      </c>
      <c r="AW655" t="s">
        <v>199</v>
      </c>
      <c r="AX655" t="s">
        <v>1145</v>
      </c>
      <c r="AY655" t="s">
        <v>12</v>
      </c>
      <c r="AZ655" t="str">
        <f t="shared" si="71"/>
        <v>MaleGender</v>
      </c>
      <c r="EP655">
        <v>652</v>
      </c>
      <c r="EQ655" t="s">
        <v>199</v>
      </c>
      <c r="ER655" t="s">
        <v>12</v>
      </c>
      <c r="ES655" t="s">
        <v>1145</v>
      </c>
      <c r="ET655">
        <v>77</v>
      </c>
      <c r="EU655">
        <v>924</v>
      </c>
      <c r="EV655">
        <v>231</v>
      </c>
      <c r="EW655" s="16">
        <v>44067</v>
      </c>
      <c r="EX655" s="16">
        <v>44067</v>
      </c>
      <c r="EY655">
        <f t="shared" si="70"/>
        <v>1</v>
      </c>
    </row>
    <row r="656" spans="24:155" x14ac:dyDescent="0.3">
      <c r="X656" s="11" t="s">
        <v>361</v>
      </c>
      <c r="Y656">
        <v>6</v>
      </c>
      <c r="Z656">
        <v>108</v>
      </c>
      <c r="AA656">
        <v>1</v>
      </c>
      <c r="AB656">
        <v>190</v>
      </c>
      <c r="AC656" s="16">
        <v>44095</v>
      </c>
      <c r="AD656" s="16">
        <v>44095</v>
      </c>
      <c r="AE656" t="str">
        <f t="shared" si="68"/>
        <v>Average Buyer</v>
      </c>
      <c r="AF656" t="str">
        <f t="shared" si="69"/>
        <v>One-Time Buyer</v>
      </c>
      <c r="AG656" t="str">
        <f t="shared" si="66"/>
        <v>Male</v>
      </c>
      <c r="AH656" t="str">
        <f t="shared" si="67"/>
        <v>New York</v>
      </c>
      <c r="AW656" t="s">
        <v>1109</v>
      </c>
      <c r="AX656" t="s">
        <v>1146</v>
      </c>
      <c r="AY656" t="s">
        <v>18</v>
      </c>
      <c r="AZ656" t="str">
        <f t="shared" si="71"/>
        <v>FemaleGender</v>
      </c>
      <c r="EP656">
        <v>653</v>
      </c>
      <c r="EQ656" t="s">
        <v>1109</v>
      </c>
      <c r="ER656" t="s">
        <v>18</v>
      </c>
      <c r="ES656" t="s">
        <v>1146</v>
      </c>
      <c r="ET656">
        <v>5</v>
      </c>
      <c r="EU656">
        <v>60</v>
      </c>
      <c r="EV656">
        <v>15</v>
      </c>
      <c r="EW656" s="16">
        <v>44044</v>
      </c>
      <c r="EX656" s="16">
        <v>44044</v>
      </c>
      <c r="EY656">
        <f t="shared" si="70"/>
        <v>1</v>
      </c>
    </row>
    <row r="657" spans="24:155" x14ac:dyDescent="0.3">
      <c r="X657" s="11" t="s">
        <v>894</v>
      </c>
      <c r="Y657">
        <v>8</v>
      </c>
      <c r="Z657">
        <v>106</v>
      </c>
      <c r="AA657">
        <v>2</v>
      </c>
      <c r="AB657">
        <v>191</v>
      </c>
      <c r="AC657" s="16">
        <v>44103</v>
      </c>
      <c r="AD657" s="16">
        <v>44103</v>
      </c>
      <c r="AE657" t="str">
        <f t="shared" si="68"/>
        <v>Average Buyer</v>
      </c>
      <c r="AF657" t="str">
        <f t="shared" si="69"/>
        <v>One-Time Buyer</v>
      </c>
      <c r="AG657" t="str">
        <f t="shared" si="66"/>
        <v>Female</v>
      </c>
      <c r="AH657" t="str">
        <f t="shared" si="67"/>
        <v>Springs</v>
      </c>
      <c r="AW657" t="s">
        <v>1046</v>
      </c>
      <c r="AX657" t="s">
        <v>1146</v>
      </c>
      <c r="AY657" t="s">
        <v>90</v>
      </c>
      <c r="AZ657" t="str">
        <f t="shared" si="71"/>
        <v>FemaleGender</v>
      </c>
      <c r="EP657">
        <v>654</v>
      </c>
      <c r="EQ657" t="s">
        <v>1046</v>
      </c>
      <c r="ER657" t="s">
        <v>90</v>
      </c>
      <c r="ES657" t="s">
        <v>1146</v>
      </c>
      <c r="ET657">
        <v>11</v>
      </c>
      <c r="EU657">
        <v>198</v>
      </c>
      <c r="EV657">
        <v>33</v>
      </c>
      <c r="EW657" s="16">
        <v>44046</v>
      </c>
      <c r="EX657" s="16">
        <v>44046</v>
      </c>
      <c r="EY657">
        <f t="shared" si="70"/>
        <v>1</v>
      </c>
    </row>
    <row r="658" spans="24:155" x14ac:dyDescent="0.3">
      <c r="X658" s="11" t="s">
        <v>1037</v>
      </c>
      <c r="Y658">
        <v>7</v>
      </c>
      <c r="Z658">
        <v>105</v>
      </c>
      <c r="AA658">
        <v>1</v>
      </c>
      <c r="AB658">
        <v>192</v>
      </c>
      <c r="AC658" s="16">
        <v>44095</v>
      </c>
      <c r="AD658" s="16">
        <v>44095</v>
      </c>
      <c r="AE658" t="str">
        <f t="shared" si="68"/>
        <v>Average Buyer</v>
      </c>
      <c r="AF658" t="str">
        <f t="shared" si="69"/>
        <v>One-Time Buyer</v>
      </c>
      <c r="AG658" t="str">
        <f t="shared" si="66"/>
        <v>Female</v>
      </c>
      <c r="AH658" t="str">
        <f t="shared" si="67"/>
        <v>Newburgh</v>
      </c>
      <c r="AW658" t="s">
        <v>663</v>
      </c>
      <c r="AX658" t="s">
        <v>1145</v>
      </c>
      <c r="AY658" t="s">
        <v>90</v>
      </c>
      <c r="AZ658" t="str">
        <f t="shared" si="71"/>
        <v>MaleGender</v>
      </c>
      <c r="EP658">
        <v>655</v>
      </c>
      <c r="EQ658" t="s">
        <v>663</v>
      </c>
      <c r="ER658" t="s">
        <v>90</v>
      </c>
      <c r="ES658" t="s">
        <v>1145</v>
      </c>
      <c r="ET658">
        <v>5</v>
      </c>
      <c r="EU658">
        <v>80</v>
      </c>
      <c r="EV658">
        <v>15</v>
      </c>
      <c r="EW658" s="16">
        <v>44096</v>
      </c>
      <c r="EX658" s="16">
        <v>44096</v>
      </c>
      <c r="EY658">
        <f t="shared" si="70"/>
        <v>1</v>
      </c>
    </row>
    <row r="659" spans="24:155" x14ac:dyDescent="0.3">
      <c r="X659" s="11" t="s">
        <v>644</v>
      </c>
      <c r="Y659">
        <v>7</v>
      </c>
      <c r="Z659">
        <v>105</v>
      </c>
      <c r="AA659">
        <v>1</v>
      </c>
      <c r="AB659">
        <v>192</v>
      </c>
      <c r="AC659" s="16">
        <v>44077</v>
      </c>
      <c r="AD659" s="16">
        <v>44077</v>
      </c>
      <c r="AE659" t="str">
        <f t="shared" si="68"/>
        <v>Average Buyer</v>
      </c>
      <c r="AF659" t="str">
        <f t="shared" si="69"/>
        <v>One-Time Buyer</v>
      </c>
      <c r="AG659" t="str">
        <f t="shared" si="66"/>
        <v>Female</v>
      </c>
      <c r="AH659" t="str">
        <f t="shared" si="67"/>
        <v>Kingston</v>
      </c>
      <c r="AW659" t="s">
        <v>1083</v>
      </c>
      <c r="AX659" t="s">
        <v>1145</v>
      </c>
      <c r="AY659" t="s">
        <v>13</v>
      </c>
      <c r="AZ659" t="str">
        <f t="shared" si="71"/>
        <v>MaleGender</v>
      </c>
      <c r="EP659">
        <v>656</v>
      </c>
      <c r="EQ659" t="s">
        <v>1083</v>
      </c>
      <c r="ER659" t="s">
        <v>13</v>
      </c>
      <c r="ES659" t="s">
        <v>1145</v>
      </c>
      <c r="ET659">
        <v>10</v>
      </c>
      <c r="EU659">
        <v>388</v>
      </c>
      <c r="EV659">
        <v>30</v>
      </c>
      <c r="EW659" s="16">
        <v>44054</v>
      </c>
      <c r="EX659" s="16">
        <v>44096</v>
      </c>
      <c r="EY659">
        <f t="shared" si="70"/>
        <v>4</v>
      </c>
    </row>
    <row r="660" spans="24:155" x14ac:dyDescent="0.3">
      <c r="X660" s="11" t="s">
        <v>1111</v>
      </c>
      <c r="Y660">
        <v>7</v>
      </c>
      <c r="Z660">
        <v>105</v>
      </c>
      <c r="AA660">
        <v>1</v>
      </c>
      <c r="AB660">
        <v>192</v>
      </c>
      <c r="AC660" s="16">
        <v>44046</v>
      </c>
      <c r="AD660" s="16">
        <v>44046</v>
      </c>
      <c r="AE660" t="str">
        <f t="shared" si="68"/>
        <v>Average Buyer</v>
      </c>
      <c r="AF660" t="str">
        <f t="shared" si="69"/>
        <v>One-Time Buyer</v>
      </c>
      <c r="AG660" t="str">
        <f t="shared" si="66"/>
        <v>Female</v>
      </c>
      <c r="AH660" t="str">
        <f t="shared" si="67"/>
        <v>Glens Falls</v>
      </c>
      <c r="AW660" t="s">
        <v>742</v>
      </c>
      <c r="AX660" t="s">
        <v>1145</v>
      </c>
      <c r="AY660" t="s">
        <v>80</v>
      </c>
      <c r="AZ660" t="str">
        <f t="shared" si="71"/>
        <v>MaleGender</v>
      </c>
      <c r="EP660">
        <v>657</v>
      </c>
      <c r="EQ660" t="s">
        <v>742</v>
      </c>
      <c r="ER660" t="s">
        <v>80</v>
      </c>
      <c r="ES660" t="s">
        <v>1145</v>
      </c>
      <c r="ET660">
        <v>4</v>
      </c>
      <c r="EU660">
        <v>52</v>
      </c>
      <c r="EV660">
        <v>12</v>
      </c>
      <c r="EW660" s="16">
        <v>44098</v>
      </c>
      <c r="EX660" s="16">
        <v>44098</v>
      </c>
      <c r="EY660">
        <f t="shared" si="70"/>
        <v>1</v>
      </c>
    </row>
    <row r="661" spans="24:155" x14ac:dyDescent="0.3">
      <c r="X661" s="11" t="s">
        <v>1007</v>
      </c>
      <c r="Y661">
        <v>7</v>
      </c>
      <c r="Z661">
        <v>105</v>
      </c>
      <c r="AA661">
        <v>1</v>
      </c>
      <c r="AB661">
        <v>192</v>
      </c>
      <c r="AC661" s="16">
        <v>44071</v>
      </c>
      <c r="AD661" s="16">
        <v>44071</v>
      </c>
      <c r="AE661" t="str">
        <f t="shared" si="68"/>
        <v>Average Buyer</v>
      </c>
      <c r="AF661" t="str">
        <f t="shared" si="69"/>
        <v>One-Time Buyer</v>
      </c>
      <c r="AG661" t="str">
        <f t="shared" si="66"/>
        <v>Male</v>
      </c>
      <c r="AH661" t="str">
        <f t="shared" si="67"/>
        <v>Peekskill</v>
      </c>
      <c r="AW661" t="s">
        <v>1011</v>
      </c>
      <c r="AX661" t="s">
        <v>1145</v>
      </c>
      <c r="AY661" t="s">
        <v>94</v>
      </c>
      <c r="AZ661" t="str">
        <f t="shared" si="71"/>
        <v>MaleGender</v>
      </c>
      <c r="EP661">
        <v>658</v>
      </c>
      <c r="EQ661" t="s">
        <v>1011</v>
      </c>
      <c r="ER661" t="s">
        <v>94</v>
      </c>
      <c r="ES661" t="s">
        <v>1145</v>
      </c>
      <c r="ET661">
        <v>7</v>
      </c>
      <c r="EU661">
        <v>140</v>
      </c>
      <c r="EV661">
        <v>21</v>
      </c>
      <c r="EW661" s="16">
        <v>44077</v>
      </c>
      <c r="EX661" s="16">
        <v>44077</v>
      </c>
      <c r="EY661">
        <f t="shared" si="70"/>
        <v>1</v>
      </c>
    </row>
    <row r="662" spans="24:155" x14ac:dyDescent="0.3">
      <c r="X662" s="11" t="s">
        <v>904</v>
      </c>
      <c r="Y662">
        <v>11</v>
      </c>
      <c r="Z662">
        <v>105</v>
      </c>
      <c r="AA662">
        <v>2</v>
      </c>
      <c r="AB662">
        <v>192</v>
      </c>
      <c r="AC662" s="16">
        <v>44092</v>
      </c>
      <c r="AD662" s="16">
        <v>44092</v>
      </c>
      <c r="AE662" t="str">
        <f t="shared" si="68"/>
        <v>Average Buyer</v>
      </c>
      <c r="AF662" t="str">
        <f t="shared" si="69"/>
        <v>One-Time Buyer</v>
      </c>
      <c r="AG662" t="str">
        <f t="shared" si="66"/>
        <v>Female</v>
      </c>
      <c r="AH662" t="str">
        <f t="shared" si="67"/>
        <v>Long Beach</v>
      </c>
      <c r="AW662" t="s">
        <v>765</v>
      </c>
      <c r="AX662" t="s">
        <v>1145</v>
      </c>
      <c r="AY662" t="s">
        <v>9</v>
      </c>
      <c r="AZ662" t="str">
        <f t="shared" si="71"/>
        <v>MaleGender</v>
      </c>
      <c r="EP662">
        <v>659</v>
      </c>
      <c r="EQ662" t="s">
        <v>765</v>
      </c>
      <c r="ER662" t="s">
        <v>9</v>
      </c>
      <c r="ES662" t="s">
        <v>1145</v>
      </c>
      <c r="ET662">
        <v>5</v>
      </c>
      <c r="EU662">
        <v>70</v>
      </c>
      <c r="EV662">
        <v>15</v>
      </c>
      <c r="EW662" s="16">
        <v>44062</v>
      </c>
      <c r="EX662" s="16">
        <v>44062</v>
      </c>
      <c r="EY662">
        <f t="shared" si="70"/>
        <v>1</v>
      </c>
    </row>
    <row r="663" spans="24:155" x14ac:dyDescent="0.3">
      <c r="X663" s="11" t="s">
        <v>716</v>
      </c>
      <c r="Y663">
        <v>7</v>
      </c>
      <c r="Z663">
        <v>105</v>
      </c>
      <c r="AA663">
        <v>1</v>
      </c>
      <c r="AB663">
        <v>192</v>
      </c>
      <c r="AC663" s="16">
        <v>44072</v>
      </c>
      <c r="AD663" s="16">
        <v>44072</v>
      </c>
      <c r="AE663" t="str">
        <f t="shared" si="68"/>
        <v>Average Buyer</v>
      </c>
      <c r="AF663" t="str">
        <f t="shared" si="69"/>
        <v>One-Time Buyer</v>
      </c>
      <c r="AG663" t="str">
        <f t="shared" si="66"/>
        <v>Male</v>
      </c>
      <c r="AH663" t="str">
        <f t="shared" si="67"/>
        <v>Auburn</v>
      </c>
      <c r="AW663" t="s">
        <v>555</v>
      </c>
      <c r="AX663" t="s">
        <v>1146</v>
      </c>
      <c r="AY663" t="s">
        <v>60</v>
      </c>
      <c r="AZ663" t="str">
        <f t="shared" si="71"/>
        <v>FemaleGender</v>
      </c>
      <c r="EP663">
        <v>660</v>
      </c>
      <c r="EQ663" t="s">
        <v>555</v>
      </c>
      <c r="ER663" t="s">
        <v>60</v>
      </c>
      <c r="ES663" t="s">
        <v>1146</v>
      </c>
      <c r="ET663">
        <v>77</v>
      </c>
      <c r="EU663">
        <v>770</v>
      </c>
      <c r="EV663">
        <v>231</v>
      </c>
      <c r="EW663" s="16">
        <v>44083</v>
      </c>
      <c r="EX663" s="16">
        <v>44083</v>
      </c>
      <c r="EY663">
        <f t="shared" si="70"/>
        <v>1</v>
      </c>
    </row>
    <row r="664" spans="24:155" x14ac:dyDescent="0.3">
      <c r="X664" s="11" t="s">
        <v>825</v>
      </c>
      <c r="Y664">
        <v>7</v>
      </c>
      <c r="Z664">
        <v>105</v>
      </c>
      <c r="AA664">
        <v>1</v>
      </c>
      <c r="AB664">
        <v>192</v>
      </c>
      <c r="AC664" s="16">
        <v>44088</v>
      </c>
      <c r="AD664" s="16">
        <v>44088</v>
      </c>
      <c r="AE664" t="str">
        <f t="shared" si="68"/>
        <v>Average Buyer</v>
      </c>
      <c r="AF664" t="str">
        <f t="shared" si="69"/>
        <v>One-Time Buyer</v>
      </c>
      <c r="AG664" t="str">
        <f t="shared" si="66"/>
        <v>Male</v>
      </c>
      <c r="AH664" t="str">
        <f t="shared" si="67"/>
        <v>New York</v>
      </c>
      <c r="AW664" t="s">
        <v>239</v>
      </c>
      <c r="AX664" t="s">
        <v>1146</v>
      </c>
      <c r="AY664" t="s">
        <v>10</v>
      </c>
      <c r="AZ664" t="str">
        <f t="shared" si="71"/>
        <v>FemaleGender</v>
      </c>
      <c r="EP664">
        <v>661</v>
      </c>
      <c r="EQ664" t="s">
        <v>239</v>
      </c>
      <c r="ER664" t="s">
        <v>10</v>
      </c>
      <c r="ES664" t="s">
        <v>1146</v>
      </c>
      <c r="ET664">
        <v>6</v>
      </c>
      <c r="EU664">
        <v>138</v>
      </c>
      <c r="EV664">
        <v>18</v>
      </c>
      <c r="EW664" s="16">
        <v>44076</v>
      </c>
      <c r="EX664" s="16">
        <v>44076</v>
      </c>
      <c r="EY664">
        <f t="shared" si="70"/>
        <v>1</v>
      </c>
    </row>
    <row r="665" spans="24:155" x14ac:dyDescent="0.3">
      <c r="X665" s="11" t="s">
        <v>957</v>
      </c>
      <c r="Y665">
        <v>2</v>
      </c>
      <c r="Z665">
        <v>104</v>
      </c>
      <c r="AA665">
        <v>1</v>
      </c>
      <c r="AB665">
        <v>193</v>
      </c>
      <c r="AC665" s="16">
        <v>44094</v>
      </c>
      <c r="AD665" s="16">
        <v>44094</v>
      </c>
      <c r="AE665" t="str">
        <f t="shared" si="68"/>
        <v>Average Buyer</v>
      </c>
      <c r="AF665" t="str">
        <f t="shared" si="69"/>
        <v>One-Time Buyer</v>
      </c>
      <c r="AG665" t="str">
        <f t="shared" si="66"/>
        <v>Female</v>
      </c>
      <c r="AH665" t="str">
        <f t="shared" si="67"/>
        <v>Albany</v>
      </c>
      <c r="AW665" t="s">
        <v>982</v>
      </c>
      <c r="AX665" t="s">
        <v>1146</v>
      </c>
      <c r="AY665" t="s">
        <v>94</v>
      </c>
      <c r="AZ665" t="str">
        <f t="shared" si="71"/>
        <v>FemaleGender</v>
      </c>
      <c r="EP665">
        <v>662</v>
      </c>
      <c r="EQ665" t="s">
        <v>982</v>
      </c>
      <c r="ER665" t="s">
        <v>94</v>
      </c>
      <c r="ES665" t="s">
        <v>1146</v>
      </c>
      <c r="ET665">
        <v>8</v>
      </c>
      <c r="EU665">
        <v>96</v>
      </c>
      <c r="EV665">
        <v>24</v>
      </c>
      <c r="EW665" s="16">
        <v>44067</v>
      </c>
      <c r="EX665" s="16">
        <v>44067</v>
      </c>
      <c r="EY665">
        <f t="shared" si="70"/>
        <v>1</v>
      </c>
    </row>
    <row r="666" spans="24:155" x14ac:dyDescent="0.3">
      <c r="X666" s="11" t="s">
        <v>736</v>
      </c>
      <c r="Y666">
        <v>2</v>
      </c>
      <c r="Z666">
        <v>104</v>
      </c>
      <c r="AA666">
        <v>1</v>
      </c>
      <c r="AB666">
        <v>193</v>
      </c>
      <c r="AC666" s="16">
        <v>44092</v>
      </c>
      <c r="AD666" s="16">
        <v>44092</v>
      </c>
      <c r="AE666" t="str">
        <f t="shared" si="68"/>
        <v>Average Buyer</v>
      </c>
      <c r="AF666" t="str">
        <f t="shared" si="69"/>
        <v>One-Time Buyer</v>
      </c>
      <c r="AG666" t="str">
        <f t="shared" si="66"/>
        <v>Female</v>
      </c>
      <c r="AH666" t="str">
        <f t="shared" si="67"/>
        <v>Olean</v>
      </c>
      <c r="AW666" t="s">
        <v>836</v>
      </c>
      <c r="AX666" t="s">
        <v>1145</v>
      </c>
      <c r="AY666" t="s">
        <v>6</v>
      </c>
      <c r="AZ666" t="str">
        <f t="shared" si="71"/>
        <v>MaleGender</v>
      </c>
      <c r="EP666">
        <v>663</v>
      </c>
      <c r="EQ666" t="s">
        <v>836</v>
      </c>
      <c r="ER666" t="s">
        <v>6</v>
      </c>
      <c r="ES666" t="s">
        <v>1145</v>
      </c>
      <c r="ET666">
        <v>4</v>
      </c>
      <c r="EU666">
        <v>72</v>
      </c>
      <c r="EV666">
        <v>12</v>
      </c>
      <c r="EW666" s="16">
        <v>44099</v>
      </c>
      <c r="EX666" s="16">
        <v>44099</v>
      </c>
      <c r="EY666">
        <f t="shared" si="70"/>
        <v>1</v>
      </c>
    </row>
    <row r="667" spans="24:155" x14ac:dyDescent="0.3">
      <c r="X667" s="11" t="s">
        <v>1098</v>
      </c>
      <c r="Y667">
        <v>5</v>
      </c>
      <c r="Z667">
        <v>100</v>
      </c>
      <c r="AA667">
        <v>1</v>
      </c>
      <c r="AB667">
        <v>194</v>
      </c>
      <c r="AC667" s="16">
        <v>44094</v>
      </c>
      <c r="AD667" s="16">
        <v>44094</v>
      </c>
      <c r="AE667" t="str">
        <f t="shared" si="68"/>
        <v>Average Buyer</v>
      </c>
      <c r="AF667" t="str">
        <f t="shared" si="69"/>
        <v>One-Time Buyer</v>
      </c>
      <c r="AG667" t="str">
        <f t="shared" si="66"/>
        <v>Female</v>
      </c>
      <c r="AH667" t="str">
        <f t="shared" si="67"/>
        <v>Rochester</v>
      </c>
      <c r="AW667" t="s">
        <v>71</v>
      </c>
      <c r="AX667" t="s">
        <v>1145</v>
      </c>
      <c r="AY667" t="s">
        <v>72</v>
      </c>
      <c r="AZ667" t="str">
        <f t="shared" si="71"/>
        <v>MaleGender</v>
      </c>
      <c r="EP667">
        <v>664</v>
      </c>
      <c r="EQ667" t="s">
        <v>71</v>
      </c>
      <c r="ER667" t="s">
        <v>72</v>
      </c>
      <c r="ES667" t="s">
        <v>1145</v>
      </c>
      <c r="ET667">
        <v>47</v>
      </c>
      <c r="EU667">
        <v>423</v>
      </c>
      <c r="EV667">
        <v>141</v>
      </c>
      <c r="EW667" s="16">
        <v>44056</v>
      </c>
      <c r="EX667" s="16">
        <v>44056</v>
      </c>
      <c r="EY667">
        <f t="shared" si="70"/>
        <v>1</v>
      </c>
    </row>
    <row r="668" spans="24:155" x14ac:dyDescent="0.3">
      <c r="X668" s="11" t="s">
        <v>605</v>
      </c>
      <c r="Y668">
        <v>10</v>
      </c>
      <c r="Z668">
        <v>100</v>
      </c>
      <c r="AA668">
        <v>1</v>
      </c>
      <c r="AB668">
        <v>194</v>
      </c>
      <c r="AC668" s="16">
        <v>44072</v>
      </c>
      <c r="AD668" s="16">
        <v>44072</v>
      </c>
      <c r="AE668" t="str">
        <f t="shared" si="68"/>
        <v>Average Buyer</v>
      </c>
      <c r="AF668" t="str">
        <f t="shared" si="69"/>
        <v>One-Time Buyer</v>
      </c>
      <c r="AG668" t="str">
        <f t="shared" si="66"/>
        <v>Female</v>
      </c>
      <c r="AH668" t="str">
        <f t="shared" si="67"/>
        <v>Long Beach</v>
      </c>
      <c r="AW668" t="s">
        <v>409</v>
      </c>
      <c r="AX668" t="s">
        <v>1146</v>
      </c>
      <c r="AY668" t="s">
        <v>12</v>
      </c>
      <c r="AZ668" t="str">
        <f t="shared" si="71"/>
        <v>FemaleGender</v>
      </c>
      <c r="EP668">
        <v>665</v>
      </c>
      <c r="EQ668" t="s">
        <v>409</v>
      </c>
      <c r="ER668" t="s">
        <v>12</v>
      </c>
      <c r="ES668" t="s">
        <v>1146</v>
      </c>
      <c r="ET668">
        <v>60</v>
      </c>
      <c r="EU668">
        <v>960</v>
      </c>
      <c r="EV668">
        <v>180</v>
      </c>
      <c r="EW668" s="16">
        <v>44071</v>
      </c>
      <c r="EX668" s="16">
        <v>44071</v>
      </c>
      <c r="EY668">
        <f t="shared" si="70"/>
        <v>1</v>
      </c>
    </row>
    <row r="669" spans="24:155" x14ac:dyDescent="0.3">
      <c r="X669" s="11" t="s">
        <v>1056</v>
      </c>
      <c r="Y669">
        <v>5</v>
      </c>
      <c r="Z669">
        <v>100</v>
      </c>
      <c r="AA669">
        <v>1</v>
      </c>
      <c r="AB669">
        <v>194</v>
      </c>
      <c r="AC669" s="16">
        <v>44062</v>
      </c>
      <c r="AD669" s="16">
        <v>44062</v>
      </c>
      <c r="AE669" t="str">
        <f t="shared" si="68"/>
        <v>Average Buyer</v>
      </c>
      <c r="AF669" t="str">
        <f t="shared" si="69"/>
        <v>One-Time Buyer</v>
      </c>
      <c r="AG669" t="str">
        <f t="shared" si="66"/>
        <v>Female</v>
      </c>
      <c r="AH669" t="str">
        <f t="shared" si="67"/>
        <v>Elmira</v>
      </c>
      <c r="AW669" t="s">
        <v>1085</v>
      </c>
      <c r="AX669" t="s">
        <v>1146</v>
      </c>
      <c r="AY669" t="s">
        <v>15</v>
      </c>
      <c r="AZ669" t="str">
        <f t="shared" si="71"/>
        <v>FemaleGender</v>
      </c>
      <c r="EP669">
        <v>666</v>
      </c>
      <c r="EQ669" t="s">
        <v>1085</v>
      </c>
      <c r="ER669" t="s">
        <v>15</v>
      </c>
      <c r="ES669" t="s">
        <v>1146</v>
      </c>
      <c r="ET669">
        <v>26</v>
      </c>
      <c r="EU669">
        <v>286</v>
      </c>
      <c r="EV669">
        <v>78</v>
      </c>
      <c r="EW669" s="16">
        <v>44045</v>
      </c>
      <c r="EX669" s="16">
        <v>44098</v>
      </c>
      <c r="EY669">
        <f t="shared" si="70"/>
        <v>4</v>
      </c>
    </row>
    <row r="670" spans="24:155" x14ac:dyDescent="0.3">
      <c r="X670" s="11" t="s">
        <v>819</v>
      </c>
      <c r="Y670">
        <v>5</v>
      </c>
      <c r="Z670">
        <v>100</v>
      </c>
      <c r="AA670">
        <v>1</v>
      </c>
      <c r="AB670">
        <v>194</v>
      </c>
      <c r="AC670" s="16">
        <v>44082</v>
      </c>
      <c r="AD670" s="16">
        <v>44082</v>
      </c>
      <c r="AE670" t="str">
        <f t="shared" si="68"/>
        <v>Average Buyer</v>
      </c>
      <c r="AF670" t="str">
        <f t="shared" si="69"/>
        <v>One-Time Buyer</v>
      </c>
      <c r="AG670" t="str">
        <f t="shared" si="66"/>
        <v>Male</v>
      </c>
      <c r="AH670" t="str">
        <f t="shared" si="67"/>
        <v>Kingston</v>
      </c>
      <c r="AW670" t="s">
        <v>491</v>
      </c>
      <c r="AX670" t="s">
        <v>1146</v>
      </c>
      <c r="AY670" t="s">
        <v>10</v>
      </c>
      <c r="AZ670" t="str">
        <f t="shared" si="71"/>
        <v>FemaleGender</v>
      </c>
      <c r="EP670">
        <v>667</v>
      </c>
      <c r="EQ670" t="s">
        <v>491</v>
      </c>
      <c r="ER670" t="s">
        <v>10</v>
      </c>
      <c r="ES670" t="s">
        <v>1146</v>
      </c>
      <c r="ET670">
        <v>89</v>
      </c>
      <c r="EU670">
        <v>1424</v>
      </c>
      <c r="EV670">
        <v>267</v>
      </c>
      <c r="EW670" s="16">
        <v>44051</v>
      </c>
      <c r="EX670" s="16">
        <v>44051</v>
      </c>
      <c r="EY670">
        <f t="shared" si="70"/>
        <v>1</v>
      </c>
    </row>
    <row r="671" spans="24:155" x14ac:dyDescent="0.3">
      <c r="X671" s="11" t="s">
        <v>141</v>
      </c>
      <c r="Y671">
        <v>10</v>
      </c>
      <c r="Z671">
        <v>100</v>
      </c>
      <c r="AA671">
        <v>1</v>
      </c>
      <c r="AB671">
        <v>194</v>
      </c>
      <c r="AC671" s="16">
        <v>44082</v>
      </c>
      <c r="AD671" s="16">
        <v>44082</v>
      </c>
      <c r="AE671" t="str">
        <f t="shared" si="68"/>
        <v>Average Buyer</v>
      </c>
      <c r="AF671" t="str">
        <f t="shared" si="69"/>
        <v>One-Time Buyer</v>
      </c>
      <c r="AG671" t="str">
        <f t="shared" si="66"/>
        <v>Female</v>
      </c>
      <c r="AH671" t="str">
        <f t="shared" si="67"/>
        <v>New York</v>
      </c>
      <c r="AW671" t="s">
        <v>1043</v>
      </c>
      <c r="AX671" t="s">
        <v>1146</v>
      </c>
      <c r="AY671" t="s">
        <v>84</v>
      </c>
      <c r="AZ671" t="str">
        <f t="shared" si="71"/>
        <v>FemaleGender</v>
      </c>
      <c r="EP671">
        <v>668</v>
      </c>
      <c r="EQ671" t="s">
        <v>1043</v>
      </c>
      <c r="ER671" t="s">
        <v>84</v>
      </c>
      <c r="ES671" t="s">
        <v>1146</v>
      </c>
      <c r="ET671">
        <v>3</v>
      </c>
      <c r="EU671">
        <v>210</v>
      </c>
      <c r="EV671">
        <v>9</v>
      </c>
      <c r="EW671" s="16">
        <v>44104</v>
      </c>
      <c r="EX671" s="16">
        <v>44104</v>
      </c>
      <c r="EY671">
        <f t="shared" si="70"/>
        <v>1</v>
      </c>
    </row>
    <row r="672" spans="24:155" x14ac:dyDescent="0.3">
      <c r="X672" s="11" t="s">
        <v>1034</v>
      </c>
      <c r="Y672">
        <v>5</v>
      </c>
      <c r="Z672">
        <v>100</v>
      </c>
      <c r="AA672">
        <v>1</v>
      </c>
      <c r="AB672">
        <v>194</v>
      </c>
      <c r="AC672" s="16">
        <v>44103</v>
      </c>
      <c r="AD672" s="16">
        <v>44103</v>
      </c>
      <c r="AE672" t="str">
        <f t="shared" si="68"/>
        <v>Average Buyer</v>
      </c>
      <c r="AF672" t="str">
        <f t="shared" si="69"/>
        <v>One-Time Buyer</v>
      </c>
      <c r="AG672" t="str">
        <f t="shared" si="66"/>
        <v>Male</v>
      </c>
      <c r="AH672" t="str">
        <f t="shared" si="67"/>
        <v>Middletown</v>
      </c>
      <c r="AW672" t="s">
        <v>624</v>
      </c>
      <c r="AX672" t="s">
        <v>1145</v>
      </c>
      <c r="AY672" t="s">
        <v>16</v>
      </c>
      <c r="AZ672" t="str">
        <f t="shared" si="71"/>
        <v>MaleGender</v>
      </c>
      <c r="EP672">
        <v>669</v>
      </c>
      <c r="EQ672" t="s">
        <v>624</v>
      </c>
      <c r="ER672" t="s">
        <v>16</v>
      </c>
      <c r="ES672" t="s">
        <v>1145</v>
      </c>
      <c r="ET672">
        <v>11</v>
      </c>
      <c r="EU672">
        <v>198</v>
      </c>
      <c r="EV672">
        <v>33</v>
      </c>
      <c r="EW672" s="16">
        <v>44057</v>
      </c>
      <c r="EX672" s="16">
        <v>44057</v>
      </c>
      <c r="EY672">
        <f t="shared" si="70"/>
        <v>1</v>
      </c>
    </row>
    <row r="673" spans="24:155" x14ac:dyDescent="0.3">
      <c r="X673" s="11" t="s">
        <v>1026</v>
      </c>
      <c r="Y673">
        <v>5</v>
      </c>
      <c r="Z673">
        <v>100</v>
      </c>
      <c r="AA673">
        <v>1</v>
      </c>
      <c r="AB673">
        <v>194</v>
      </c>
      <c r="AC673" s="16">
        <v>44095</v>
      </c>
      <c r="AD673" s="16">
        <v>44095</v>
      </c>
      <c r="AE673" t="str">
        <f t="shared" si="68"/>
        <v>Average Buyer</v>
      </c>
      <c r="AF673" t="str">
        <f t="shared" si="69"/>
        <v>One-Time Buyer</v>
      </c>
      <c r="AG673" t="str">
        <f t="shared" si="66"/>
        <v>Female</v>
      </c>
      <c r="AH673" t="str">
        <f t="shared" si="67"/>
        <v>Glens Falls</v>
      </c>
      <c r="AW673" t="s">
        <v>701</v>
      </c>
      <c r="AX673" t="s">
        <v>1145</v>
      </c>
      <c r="AY673" t="s">
        <v>14</v>
      </c>
      <c r="AZ673" t="str">
        <f t="shared" si="71"/>
        <v>MaleGender</v>
      </c>
      <c r="EP673">
        <v>670</v>
      </c>
      <c r="EQ673" t="s">
        <v>701</v>
      </c>
      <c r="ER673" t="s">
        <v>14</v>
      </c>
      <c r="ES673" t="s">
        <v>1145</v>
      </c>
      <c r="ET673">
        <v>1</v>
      </c>
      <c r="EU673">
        <v>14</v>
      </c>
      <c r="EV673">
        <v>3</v>
      </c>
      <c r="EW673" s="16">
        <v>44057</v>
      </c>
      <c r="EX673" s="16">
        <v>44057</v>
      </c>
      <c r="EY673">
        <f t="shared" si="70"/>
        <v>1</v>
      </c>
    </row>
    <row r="674" spans="24:155" x14ac:dyDescent="0.3">
      <c r="X674" s="11" t="s">
        <v>743</v>
      </c>
      <c r="Y674">
        <v>5</v>
      </c>
      <c r="Z674">
        <v>100</v>
      </c>
      <c r="AA674">
        <v>1</v>
      </c>
      <c r="AB674">
        <v>194</v>
      </c>
      <c r="AC674" s="16">
        <v>44099</v>
      </c>
      <c r="AD674" s="16">
        <v>44099</v>
      </c>
      <c r="AE674" t="str">
        <f t="shared" si="68"/>
        <v>Average Buyer</v>
      </c>
      <c r="AF674" t="str">
        <f t="shared" si="69"/>
        <v>One-Time Buyer</v>
      </c>
      <c r="AG674" t="str">
        <f t="shared" si="66"/>
        <v>Male</v>
      </c>
      <c r="AH674" t="str">
        <f t="shared" si="67"/>
        <v>Salamanca</v>
      </c>
      <c r="AW674" t="s">
        <v>794</v>
      </c>
      <c r="AX674" t="s">
        <v>1146</v>
      </c>
      <c r="AY674" t="s">
        <v>16</v>
      </c>
      <c r="AZ674" t="str">
        <f t="shared" si="71"/>
        <v>FemaleGender</v>
      </c>
      <c r="EP674">
        <v>671</v>
      </c>
      <c r="EQ674" t="s">
        <v>794</v>
      </c>
      <c r="ER674" t="s">
        <v>16</v>
      </c>
      <c r="ES674" t="s">
        <v>1146</v>
      </c>
      <c r="ET674">
        <v>11</v>
      </c>
      <c r="EU674">
        <v>132</v>
      </c>
      <c r="EV674">
        <v>33</v>
      </c>
      <c r="EW674" s="16">
        <v>44088</v>
      </c>
      <c r="EX674" s="16">
        <v>44088</v>
      </c>
      <c r="EY674">
        <f t="shared" si="70"/>
        <v>1</v>
      </c>
    </row>
    <row r="675" spans="24:155" x14ac:dyDescent="0.3">
      <c r="X675" s="11" t="s">
        <v>969</v>
      </c>
      <c r="Y675">
        <v>5</v>
      </c>
      <c r="Z675">
        <v>100</v>
      </c>
      <c r="AA675">
        <v>1</v>
      </c>
      <c r="AB675">
        <v>194</v>
      </c>
      <c r="AC675" s="16">
        <v>44048</v>
      </c>
      <c r="AD675" s="16">
        <v>44048</v>
      </c>
      <c r="AE675" t="str">
        <f t="shared" si="68"/>
        <v>Average Buyer</v>
      </c>
      <c r="AF675" t="str">
        <f t="shared" si="69"/>
        <v>One-Time Buyer</v>
      </c>
      <c r="AG675" t="str">
        <f t="shared" si="66"/>
        <v>Female</v>
      </c>
      <c r="AH675" t="str">
        <f t="shared" si="67"/>
        <v>Lockport</v>
      </c>
      <c r="AW675" t="s">
        <v>502</v>
      </c>
      <c r="AX675" t="s">
        <v>1146</v>
      </c>
      <c r="AY675" t="s">
        <v>66</v>
      </c>
      <c r="AZ675" t="str">
        <f t="shared" si="71"/>
        <v>FemaleGender</v>
      </c>
      <c r="EP675">
        <v>672</v>
      </c>
      <c r="EQ675" t="s">
        <v>502</v>
      </c>
      <c r="ER675" t="s">
        <v>66</v>
      </c>
      <c r="ES675" t="s">
        <v>1146</v>
      </c>
      <c r="ET675">
        <v>68</v>
      </c>
      <c r="EU675">
        <v>2040</v>
      </c>
      <c r="EV675">
        <v>204</v>
      </c>
      <c r="EW675" s="16">
        <v>44061</v>
      </c>
      <c r="EX675" s="16">
        <v>44061</v>
      </c>
      <c r="EY675">
        <f t="shared" si="70"/>
        <v>1</v>
      </c>
    </row>
    <row r="676" spans="24:155" x14ac:dyDescent="0.3">
      <c r="X676" s="11" t="s">
        <v>1015</v>
      </c>
      <c r="Y676">
        <v>10</v>
      </c>
      <c r="Z676">
        <v>100</v>
      </c>
      <c r="AA676">
        <v>1</v>
      </c>
      <c r="AB676">
        <v>194</v>
      </c>
      <c r="AC676" s="16">
        <v>44082</v>
      </c>
      <c r="AD676" s="16">
        <v>44082</v>
      </c>
      <c r="AE676" t="str">
        <f t="shared" si="68"/>
        <v>Average Buyer</v>
      </c>
      <c r="AF676" t="str">
        <f t="shared" si="69"/>
        <v>One-Time Buyer</v>
      </c>
      <c r="AG676" t="str">
        <f t="shared" si="66"/>
        <v>Female</v>
      </c>
      <c r="AH676" t="str">
        <f t="shared" si="67"/>
        <v>New York</v>
      </c>
      <c r="AW676" t="s">
        <v>249</v>
      </c>
      <c r="AX676" t="s">
        <v>1145</v>
      </c>
      <c r="AY676" t="s">
        <v>16</v>
      </c>
      <c r="AZ676" t="str">
        <f t="shared" si="71"/>
        <v>MaleGender</v>
      </c>
      <c r="EP676">
        <v>673</v>
      </c>
      <c r="EQ676" t="s">
        <v>249</v>
      </c>
      <c r="ER676" t="s">
        <v>16</v>
      </c>
      <c r="ES676" t="s">
        <v>1145</v>
      </c>
      <c r="ET676">
        <v>10</v>
      </c>
      <c r="EU676">
        <v>200</v>
      </c>
      <c r="EV676">
        <v>30</v>
      </c>
      <c r="EW676" s="16">
        <v>44086</v>
      </c>
      <c r="EX676" s="16">
        <v>44086</v>
      </c>
      <c r="EY676">
        <f t="shared" si="70"/>
        <v>1</v>
      </c>
    </row>
    <row r="677" spans="24:155" x14ac:dyDescent="0.3">
      <c r="X677" s="11" t="s">
        <v>1008</v>
      </c>
      <c r="Y677">
        <v>5</v>
      </c>
      <c r="Z677">
        <v>100</v>
      </c>
      <c r="AA677">
        <v>1</v>
      </c>
      <c r="AB677">
        <v>194</v>
      </c>
      <c r="AC677" s="16">
        <v>44071</v>
      </c>
      <c r="AD677" s="16">
        <v>44071</v>
      </c>
      <c r="AE677" t="str">
        <f t="shared" si="68"/>
        <v>Average Buyer</v>
      </c>
      <c r="AF677" t="str">
        <f t="shared" si="69"/>
        <v>One-Time Buyer</v>
      </c>
      <c r="AG677" t="str">
        <f t="shared" si="66"/>
        <v>Female</v>
      </c>
      <c r="AH677" t="str">
        <f t="shared" si="67"/>
        <v>Port Jervis</v>
      </c>
      <c r="AW677" t="s">
        <v>1093</v>
      </c>
      <c r="AX677" t="s">
        <v>1145</v>
      </c>
      <c r="AY677" t="s">
        <v>70</v>
      </c>
      <c r="AZ677" t="str">
        <f t="shared" si="71"/>
        <v>MaleGender</v>
      </c>
      <c r="EP677">
        <v>674</v>
      </c>
      <c r="EQ677" t="s">
        <v>1093</v>
      </c>
      <c r="ER677" t="s">
        <v>70</v>
      </c>
      <c r="ES677" t="s">
        <v>1145</v>
      </c>
      <c r="ET677">
        <v>1</v>
      </c>
      <c r="EU677">
        <v>12</v>
      </c>
      <c r="EV677">
        <v>3</v>
      </c>
      <c r="EW677" s="16">
        <v>44089</v>
      </c>
      <c r="EX677" s="16">
        <v>44089</v>
      </c>
      <c r="EY677">
        <f t="shared" si="70"/>
        <v>1</v>
      </c>
    </row>
    <row r="678" spans="24:155" x14ac:dyDescent="0.3">
      <c r="X678" s="11" t="s">
        <v>470</v>
      </c>
      <c r="Y678">
        <v>10</v>
      </c>
      <c r="Z678">
        <v>100</v>
      </c>
      <c r="AA678">
        <v>1</v>
      </c>
      <c r="AB678">
        <v>194</v>
      </c>
      <c r="AC678" s="16">
        <v>44102</v>
      </c>
      <c r="AD678" s="16">
        <v>44102</v>
      </c>
      <c r="AE678" t="str">
        <f t="shared" si="68"/>
        <v>Average Buyer</v>
      </c>
      <c r="AF678" t="str">
        <f t="shared" si="69"/>
        <v>One-Time Buyer</v>
      </c>
      <c r="AG678" t="str">
        <f t="shared" si="66"/>
        <v>Male</v>
      </c>
      <c r="AH678" t="str">
        <f t="shared" si="67"/>
        <v>Lockport</v>
      </c>
      <c r="AW678" t="s">
        <v>833</v>
      </c>
      <c r="AX678" t="s">
        <v>1146</v>
      </c>
      <c r="AY678" t="s">
        <v>3</v>
      </c>
      <c r="AZ678" t="str">
        <f t="shared" si="71"/>
        <v>FemaleGender</v>
      </c>
      <c r="EP678">
        <v>675</v>
      </c>
      <c r="EQ678" t="s">
        <v>833</v>
      </c>
      <c r="ER678" t="s">
        <v>3</v>
      </c>
      <c r="ES678" t="s">
        <v>1146</v>
      </c>
      <c r="ET678">
        <v>1</v>
      </c>
      <c r="EU678">
        <v>15</v>
      </c>
      <c r="EV678">
        <v>3</v>
      </c>
      <c r="EW678" s="16">
        <v>44096</v>
      </c>
      <c r="EX678" s="16">
        <v>44096</v>
      </c>
      <c r="EY678">
        <f t="shared" si="70"/>
        <v>1</v>
      </c>
    </row>
    <row r="679" spans="24:155" x14ac:dyDescent="0.3">
      <c r="X679" s="11" t="s">
        <v>1031</v>
      </c>
      <c r="Y679">
        <v>10</v>
      </c>
      <c r="Z679">
        <v>100</v>
      </c>
      <c r="AA679">
        <v>1</v>
      </c>
      <c r="AB679">
        <v>194</v>
      </c>
      <c r="AC679" s="16">
        <v>44103</v>
      </c>
      <c r="AD679" s="16">
        <v>44103</v>
      </c>
      <c r="AE679" t="str">
        <f t="shared" si="68"/>
        <v>Average Buyer</v>
      </c>
      <c r="AF679" t="str">
        <f t="shared" si="69"/>
        <v>One-Time Buyer</v>
      </c>
      <c r="AG679" t="str">
        <f t="shared" si="66"/>
        <v>Male</v>
      </c>
      <c r="AH679" t="str">
        <f t="shared" si="67"/>
        <v>Little Falls</v>
      </c>
      <c r="AW679" t="s">
        <v>810</v>
      </c>
      <c r="AX679" t="s">
        <v>1146</v>
      </c>
      <c r="AY679" t="s">
        <v>9</v>
      </c>
      <c r="AZ679" t="str">
        <f t="shared" si="71"/>
        <v>FemaleGender</v>
      </c>
      <c r="EP679">
        <v>676</v>
      </c>
      <c r="EQ679" t="s">
        <v>810</v>
      </c>
      <c r="ER679" t="s">
        <v>9</v>
      </c>
      <c r="ES679" t="s">
        <v>1146</v>
      </c>
      <c r="ET679">
        <v>6</v>
      </c>
      <c r="EU679">
        <v>54</v>
      </c>
      <c r="EV679">
        <v>18</v>
      </c>
      <c r="EW679" s="16">
        <v>44073</v>
      </c>
      <c r="EX679" s="16">
        <v>44073</v>
      </c>
      <c r="EY679">
        <f t="shared" si="70"/>
        <v>1</v>
      </c>
    </row>
    <row r="680" spans="24:155" x14ac:dyDescent="0.3">
      <c r="X680" s="11" t="s">
        <v>981</v>
      </c>
      <c r="Y680">
        <v>5</v>
      </c>
      <c r="Z680">
        <v>100</v>
      </c>
      <c r="AA680">
        <v>1</v>
      </c>
      <c r="AB680">
        <v>194</v>
      </c>
      <c r="AC680" s="16">
        <v>44066</v>
      </c>
      <c r="AD680" s="16">
        <v>44066</v>
      </c>
      <c r="AE680" t="str">
        <f t="shared" si="68"/>
        <v>Average Buyer</v>
      </c>
      <c r="AF680" t="str">
        <f t="shared" si="69"/>
        <v>One-Time Buyer</v>
      </c>
      <c r="AG680" t="str">
        <f t="shared" si="66"/>
        <v>Male</v>
      </c>
      <c r="AH680" t="str">
        <f t="shared" si="67"/>
        <v>Watertown</v>
      </c>
      <c r="AW680" t="s">
        <v>69</v>
      </c>
      <c r="AX680" t="s">
        <v>1146</v>
      </c>
      <c r="AY680" t="s">
        <v>70</v>
      </c>
      <c r="AZ680" t="str">
        <f t="shared" si="71"/>
        <v>FemaleGender</v>
      </c>
      <c r="EP680">
        <v>677</v>
      </c>
      <c r="EQ680" t="s">
        <v>69</v>
      </c>
      <c r="ER680" t="s">
        <v>70</v>
      </c>
      <c r="ES680" t="s">
        <v>1146</v>
      </c>
      <c r="ET680">
        <v>15</v>
      </c>
      <c r="EU680">
        <v>345</v>
      </c>
      <c r="EV680">
        <v>45</v>
      </c>
      <c r="EW680" s="16">
        <v>44055</v>
      </c>
      <c r="EX680" s="16">
        <v>44055</v>
      </c>
      <c r="EY680">
        <f t="shared" si="70"/>
        <v>1</v>
      </c>
    </row>
    <row r="681" spans="24:155" x14ac:dyDescent="0.3">
      <c r="X681" s="11" t="s">
        <v>879</v>
      </c>
      <c r="Y681">
        <v>5</v>
      </c>
      <c r="Z681">
        <v>100</v>
      </c>
      <c r="AA681">
        <v>1</v>
      </c>
      <c r="AB681">
        <v>194</v>
      </c>
      <c r="AC681" s="16">
        <v>44073</v>
      </c>
      <c r="AD681" s="16">
        <v>44073</v>
      </c>
      <c r="AE681" t="str">
        <f t="shared" si="68"/>
        <v>Average Buyer</v>
      </c>
      <c r="AF681" t="str">
        <f t="shared" si="69"/>
        <v>One-Time Buyer</v>
      </c>
      <c r="AG681" t="str">
        <f t="shared" si="66"/>
        <v>Female</v>
      </c>
      <c r="AH681" t="str">
        <f t="shared" si="67"/>
        <v>Hempstead</v>
      </c>
      <c r="AW681" t="s">
        <v>79</v>
      </c>
      <c r="AX681" t="s">
        <v>1145</v>
      </c>
      <c r="AY681" t="s">
        <v>80</v>
      </c>
      <c r="AZ681" t="str">
        <f t="shared" si="71"/>
        <v>MaleGender</v>
      </c>
      <c r="EP681">
        <v>678</v>
      </c>
      <c r="EQ681" t="s">
        <v>79</v>
      </c>
      <c r="ER681" t="s">
        <v>80</v>
      </c>
      <c r="ES681" t="s">
        <v>1145</v>
      </c>
      <c r="ET681">
        <v>60</v>
      </c>
      <c r="EU681">
        <v>960</v>
      </c>
      <c r="EV681">
        <v>180</v>
      </c>
      <c r="EW681" s="16">
        <v>44061</v>
      </c>
      <c r="EX681" s="16">
        <v>44061</v>
      </c>
      <c r="EY681">
        <f t="shared" si="70"/>
        <v>1</v>
      </c>
    </row>
    <row r="682" spans="24:155" x14ac:dyDescent="0.3">
      <c r="X682" s="11" t="s">
        <v>887</v>
      </c>
      <c r="Y682">
        <v>5</v>
      </c>
      <c r="Z682">
        <v>100</v>
      </c>
      <c r="AA682">
        <v>1</v>
      </c>
      <c r="AB682">
        <v>194</v>
      </c>
      <c r="AC682" s="16">
        <v>44093</v>
      </c>
      <c r="AD682" s="16">
        <v>44093</v>
      </c>
      <c r="AE682" t="str">
        <f t="shared" si="68"/>
        <v>Average Buyer</v>
      </c>
      <c r="AF682" t="str">
        <f t="shared" si="69"/>
        <v>One-Time Buyer</v>
      </c>
      <c r="AG682" t="str">
        <f t="shared" si="66"/>
        <v>Male</v>
      </c>
      <c r="AH682" t="str">
        <f t="shared" si="67"/>
        <v>Little Falls</v>
      </c>
      <c r="AW682" t="s">
        <v>575</v>
      </c>
      <c r="AX682" t="s">
        <v>1145</v>
      </c>
      <c r="AY682" t="s">
        <v>10</v>
      </c>
      <c r="AZ682" t="str">
        <f t="shared" si="71"/>
        <v>MaleGender</v>
      </c>
      <c r="EP682">
        <v>679</v>
      </c>
      <c r="EQ682" t="s">
        <v>575</v>
      </c>
      <c r="ER682" t="s">
        <v>10</v>
      </c>
      <c r="ES682" t="s">
        <v>1145</v>
      </c>
      <c r="ET682">
        <v>11</v>
      </c>
      <c r="EU682">
        <v>132</v>
      </c>
      <c r="EV682">
        <v>33</v>
      </c>
      <c r="EW682" s="16">
        <v>44103</v>
      </c>
      <c r="EX682" s="16">
        <v>44103</v>
      </c>
      <c r="EY682">
        <f t="shared" si="70"/>
        <v>1</v>
      </c>
    </row>
    <row r="683" spans="24:155" x14ac:dyDescent="0.3">
      <c r="X683" s="11" t="s">
        <v>425</v>
      </c>
      <c r="Y683">
        <v>10</v>
      </c>
      <c r="Z683">
        <v>100</v>
      </c>
      <c r="AA683">
        <v>1</v>
      </c>
      <c r="AB683">
        <v>194</v>
      </c>
      <c r="AC683" s="16">
        <v>44056</v>
      </c>
      <c r="AD683" s="16">
        <v>44056</v>
      </c>
      <c r="AE683" t="str">
        <f t="shared" si="68"/>
        <v>Average Buyer</v>
      </c>
      <c r="AF683" t="str">
        <f t="shared" si="69"/>
        <v>One-Time Buyer</v>
      </c>
      <c r="AG683" t="str">
        <f t="shared" si="66"/>
        <v>Male</v>
      </c>
      <c r="AH683" t="str">
        <f t="shared" si="67"/>
        <v>Rochester</v>
      </c>
      <c r="AW683" t="s">
        <v>101</v>
      </c>
      <c r="AX683" t="s">
        <v>1146</v>
      </c>
      <c r="AY683" t="s">
        <v>20</v>
      </c>
      <c r="AZ683" t="str">
        <f t="shared" si="71"/>
        <v>FemaleGender</v>
      </c>
      <c r="EP683">
        <v>680</v>
      </c>
      <c r="EQ683" t="s">
        <v>101</v>
      </c>
      <c r="ER683" t="s">
        <v>20</v>
      </c>
      <c r="ES683" t="s">
        <v>1146</v>
      </c>
      <c r="ET683">
        <v>15</v>
      </c>
      <c r="EU683">
        <v>225</v>
      </c>
      <c r="EV683">
        <v>45</v>
      </c>
      <c r="EW683" s="16">
        <v>44073</v>
      </c>
      <c r="EX683" s="16">
        <v>44073</v>
      </c>
      <c r="EY683">
        <f t="shared" si="70"/>
        <v>1</v>
      </c>
    </row>
    <row r="684" spans="24:155" x14ac:dyDescent="0.3">
      <c r="X684" s="11" t="s">
        <v>751</v>
      </c>
      <c r="Y684">
        <v>5</v>
      </c>
      <c r="Z684">
        <v>100</v>
      </c>
      <c r="AA684">
        <v>1</v>
      </c>
      <c r="AB684">
        <v>194</v>
      </c>
      <c r="AC684" s="16">
        <v>44045</v>
      </c>
      <c r="AD684" s="16">
        <v>44045</v>
      </c>
      <c r="AE684" t="str">
        <f t="shared" si="68"/>
        <v>Average Buyer</v>
      </c>
      <c r="AF684" t="str">
        <f t="shared" si="69"/>
        <v>One-Time Buyer</v>
      </c>
      <c r="AG684" t="str">
        <f t="shared" si="66"/>
        <v>Female</v>
      </c>
      <c r="AH684" t="str">
        <f t="shared" si="67"/>
        <v>New York</v>
      </c>
      <c r="AW684" t="s">
        <v>288</v>
      </c>
      <c r="AX684" t="s">
        <v>1146</v>
      </c>
      <c r="AY684" t="s">
        <v>60</v>
      </c>
      <c r="AZ684" t="str">
        <f t="shared" si="71"/>
        <v>FemaleGender</v>
      </c>
      <c r="EP684">
        <v>681</v>
      </c>
      <c r="EQ684" t="s">
        <v>288</v>
      </c>
      <c r="ER684" t="s">
        <v>60</v>
      </c>
      <c r="ES684" t="s">
        <v>1146</v>
      </c>
      <c r="ET684">
        <v>89</v>
      </c>
      <c r="EU684">
        <v>2670</v>
      </c>
      <c r="EV684">
        <v>267</v>
      </c>
      <c r="EW684" s="16">
        <v>44053</v>
      </c>
      <c r="EX684" s="16">
        <v>44053</v>
      </c>
      <c r="EY684">
        <f t="shared" si="70"/>
        <v>1</v>
      </c>
    </row>
    <row r="685" spans="24:155" x14ac:dyDescent="0.3">
      <c r="X685" s="11" t="s">
        <v>657</v>
      </c>
      <c r="Y685">
        <v>5</v>
      </c>
      <c r="Z685">
        <v>100</v>
      </c>
      <c r="AA685">
        <v>1</v>
      </c>
      <c r="AB685">
        <v>194</v>
      </c>
      <c r="AC685" s="16">
        <v>44093</v>
      </c>
      <c r="AD685" s="16">
        <v>44093</v>
      </c>
      <c r="AE685" t="str">
        <f t="shared" si="68"/>
        <v>Average Buyer</v>
      </c>
      <c r="AF685" t="str">
        <f t="shared" si="69"/>
        <v>One-Time Buyer</v>
      </c>
      <c r="AG685" t="str">
        <f t="shared" si="66"/>
        <v>Male</v>
      </c>
      <c r="AH685" t="str">
        <f t="shared" si="67"/>
        <v>Rome</v>
      </c>
      <c r="AW685" t="s">
        <v>837</v>
      </c>
      <c r="AX685" t="s">
        <v>1146</v>
      </c>
      <c r="AY685" t="s">
        <v>4</v>
      </c>
      <c r="AZ685" t="str">
        <f t="shared" si="71"/>
        <v>FemaleGender</v>
      </c>
      <c r="EP685">
        <v>682</v>
      </c>
      <c r="EQ685" t="s">
        <v>837</v>
      </c>
      <c r="ER685" t="s">
        <v>4</v>
      </c>
      <c r="ES685" t="s">
        <v>1146</v>
      </c>
      <c r="ET685">
        <v>5</v>
      </c>
      <c r="EU685">
        <v>70</v>
      </c>
      <c r="EV685">
        <v>15</v>
      </c>
      <c r="EW685" s="16">
        <v>44103</v>
      </c>
      <c r="EX685" s="16">
        <v>44103</v>
      </c>
      <c r="EY685">
        <f t="shared" si="70"/>
        <v>1</v>
      </c>
    </row>
    <row r="686" spans="24:155" x14ac:dyDescent="0.3">
      <c r="X686" s="11" t="s">
        <v>205</v>
      </c>
      <c r="Y686">
        <v>11</v>
      </c>
      <c r="Z686">
        <v>99</v>
      </c>
      <c r="AA686">
        <v>1</v>
      </c>
      <c r="AB686">
        <v>195</v>
      </c>
      <c r="AC686" s="16">
        <v>44073</v>
      </c>
      <c r="AD686" s="16">
        <v>44073</v>
      </c>
      <c r="AE686" t="str">
        <f t="shared" si="68"/>
        <v>Average Buyer</v>
      </c>
      <c r="AF686" t="str">
        <f t="shared" si="69"/>
        <v>One-Time Buyer</v>
      </c>
      <c r="AG686" t="str">
        <f t="shared" si="66"/>
        <v>Male</v>
      </c>
      <c r="AH686" t="str">
        <f t="shared" si="67"/>
        <v>Middletown</v>
      </c>
      <c r="AW686" t="s">
        <v>228</v>
      </c>
      <c r="AX686" t="s">
        <v>1145</v>
      </c>
      <c r="AY686" t="s">
        <v>19</v>
      </c>
      <c r="AZ686" t="str">
        <f t="shared" si="71"/>
        <v>MaleGender</v>
      </c>
      <c r="EP686">
        <v>683</v>
      </c>
      <c r="EQ686" t="s">
        <v>228</v>
      </c>
      <c r="ER686" t="s">
        <v>19</v>
      </c>
      <c r="ES686" t="s">
        <v>1145</v>
      </c>
      <c r="ET686">
        <v>15</v>
      </c>
      <c r="EU686">
        <v>450</v>
      </c>
      <c r="EV686">
        <v>45</v>
      </c>
      <c r="EW686" s="16">
        <v>44065</v>
      </c>
      <c r="EX686" s="16">
        <v>44065</v>
      </c>
      <c r="EY686">
        <f t="shared" si="70"/>
        <v>1</v>
      </c>
    </row>
    <row r="687" spans="24:155" x14ac:dyDescent="0.3">
      <c r="X687" s="11" t="s">
        <v>534</v>
      </c>
      <c r="Y687">
        <v>11</v>
      </c>
      <c r="Z687">
        <v>99</v>
      </c>
      <c r="AA687">
        <v>1</v>
      </c>
      <c r="AB687">
        <v>195</v>
      </c>
      <c r="AC687" s="16">
        <v>44062</v>
      </c>
      <c r="AD687" s="16">
        <v>44062</v>
      </c>
      <c r="AE687" t="str">
        <f t="shared" si="68"/>
        <v>Average Buyer</v>
      </c>
      <c r="AF687" t="str">
        <f t="shared" si="69"/>
        <v>One-Time Buyer</v>
      </c>
      <c r="AG687" t="str">
        <f t="shared" si="66"/>
        <v>Male</v>
      </c>
      <c r="AH687" t="str">
        <f t="shared" si="67"/>
        <v xml:space="preserve">Hornell </v>
      </c>
      <c r="AW687" t="s">
        <v>732</v>
      </c>
      <c r="AX687" t="s">
        <v>1145</v>
      </c>
      <c r="AY687" t="s">
        <v>61</v>
      </c>
      <c r="AZ687" t="str">
        <f t="shared" si="71"/>
        <v>MaleGender</v>
      </c>
      <c r="EP687">
        <v>684</v>
      </c>
      <c r="EQ687" t="s">
        <v>732</v>
      </c>
      <c r="ER687" t="s">
        <v>61</v>
      </c>
      <c r="ES687" t="s">
        <v>1145</v>
      </c>
      <c r="ET687">
        <v>11</v>
      </c>
      <c r="EU687">
        <v>198</v>
      </c>
      <c r="EV687">
        <v>33</v>
      </c>
      <c r="EW687" s="16">
        <v>44088</v>
      </c>
      <c r="EX687" s="16">
        <v>44088</v>
      </c>
      <c r="EY687">
        <f t="shared" si="70"/>
        <v>1</v>
      </c>
    </row>
    <row r="688" spans="24:155" x14ac:dyDescent="0.3">
      <c r="X688" s="11" t="s">
        <v>588</v>
      </c>
      <c r="Y688">
        <v>11</v>
      </c>
      <c r="Z688">
        <v>99</v>
      </c>
      <c r="AA688">
        <v>1</v>
      </c>
      <c r="AB688">
        <v>195</v>
      </c>
      <c r="AC688" s="16">
        <v>44052</v>
      </c>
      <c r="AD688" s="16">
        <v>44052</v>
      </c>
      <c r="AE688" t="str">
        <f t="shared" si="68"/>
        <v>Average Buyer</v>
      </c>
      <c r="AF688" t="str">
        <f t="shared" si="69"/>
        <v>One-Time Buyer</v>
      </c>
      <c r="AG688" t="str">
        <f t="shared" si="66"/>
        <v>Male</v>
      </c>
      <c r="AH688" t="str">
        <f t="shared" si="67"/>
        <v>Albany</v>
      </c>
      <c r="AW688" t="s">
        <v>586</v>
      </c>
      <c r="AX688" t="s">
        <v>1146</v>
      </c>
      <c r="AY688" t="s">
        <v>19</v>
      </c>
      <c r="AZ688" t="str">
        <f t="shared" si="71"/>
        <v>FemaleGender</v>
      </c>
      <c r="EP688">
        <v>685</v>
      </c>
      <c r="EQ688" t="s">
        <v>586</v>
      </c>
      <c r="ER688" t="s">
        <v>19</v>
      </c>
      <c r="ES688" t="s">
        <v>1146</v>
      </c>
      <c r="ET688">
        <v>6</v>
      </c>
      <c r="EU688">
        <v>180</v>
      </c>
      <c r="EV688">
        <v>18</v>
      </c>
      <c r="EW688" s="16">
        <v>44051</v>
      </c>
      <c r="EX688" s="16">
        <v>44051</v>
      </c>
      <c r="EY688">
        <f t="shared" si="70"/>
        <v>1</v>
      </c>
    </row>
    <row r="689" spans="24:155" x14ac:dyDescent="0.3">
      <c r="X689" s="11" t="s">
        <v>363</v>
      </c>
      <c r="Y689">
        <v>11</v>
      </c>
      <c r="Z689">
        <v>99</v>
      </c>
      <c r="AA689">
        <v>1</v>
      </c>
      <c r="AB689">
        <v>195</v>
      </c>
      <c r="AC689" s="16">
        <v>44097</v>
      </c>
      <c r="AD689" s="16">
        <v>44097</v>
      </c>
      <c r="AE689" t="str">
        <f t="shared" si="68"/>
        <v>Average Buyer</v>
      </c>
      <c r="AF689" t="str">
        <f t="shared" si="69"/>
        <v>One-Time Buyer</v>
      </c>
      <c r="AG689" t="str">
        <f t="shared" si="66"/>
        <v>Male</v>
      </c>
      <c r="AH689" t="str">
        <f t="shared" si="67"/>
        <v>Brookhaven</v>
      </c>
      <c r="AW689" t="s">
        <v>645</v>
      </c>
      <c r="AX689" t="s">
        <v>1146</v>
      </c>
      <c r="AY689" t="s">
        <v>15</v>
      </c>
      <c r="AZ689" t="str">
        <f t="shared" si="71"/>
        <v>FemaleGender</v>
      </c>
      <c r="EP689">
        <v>686</v>
      </c>
      <c r="EQ689" t="s">
        <v>645</v>
      </c>
      <c r="ER689" t="s">
        <v>15</v>
      </c>
      <c r="ES689" t="s">
        <v>1146</v>
      </c>
      <c r="ET689">
        <v>7</v>
      </c>
      <c r="EU689">
        <v>98</v>
      </c>
      <c r="EV689">
        <v>21</v>
      </c>
      <c r="EW689" s="16">
        <v>44078</v>
      </c>
      <c r="EX689" s="16">
        <v>44078</v>
      </c>
      <c r="EY689">
        <f t="shared" si="70"/>
        <v>1</v>
      </c>
    </row>
    <row r="690" spans="24:155" x14ac:dyDescent="0.3">
      <c r="X690" s="11" t="s">
        <v>645</v>
      </c>
      <c r="Y690">
        <v>7</v>
      </c>
      <c r="Z690">
        <v>98</v>
      </c>
      <c r="AA690">
        <v>1</v>
      </c>
      <c r="AB690">
        <v>196</v>
      </c>
      <c r="AC690" s="16">
        <v>44078</v>
      </c>
      <c r="AD690" s="16">
        <v>44078</v>
      </c>
      <c r="AE690" t="str">
        <f t="shared" si="68"/>
        <v>Average Buyer</v>
      </c>
      <c r="AF690" t="str">
        <f t="shared" si="69"/>
        <v>One-Time Buyer</v>
      </c>
      <c r="AG690" t="str">
        <f t="shared" si="66"/>
        <v>Female</v>
      </c>
      <c r="AH690" t="str">
        <f t="shared" si="67"/>
        <v>Little Falls</v>
      </c>
      <c r="AW690" t="s">
        <v>487</v>
      </c>
      <c r="AX690" t="s">
        <v>1145</v>
      </c>
      <c r="AY690" t="s">
        <v>6</v>
      </c>
      <c r="AZ690" t="str">
        <f t="shared" si="71"/>
        <v>MaleGender</v>
      </c>
      <c r="EP690">
        <v>687</v>
      </c>
      <c r="EQ690" t="s">
        <v>487</v>
      </c>
      <c r="ER690" t="s">
        <v>6</v>
      </c>
      <c r="ES690" t="s">
        <v>1145</v>
      </c>
      <c r="ET690">
        <v>6</v>
      </c>
      <c r="EU690">
        <v>72</v>
      </c>
      <c r="EV690">
        <v>18</v>
      </c>
      <c r="EW690" s="16">
        <v>44046</v>
      </c>
      <c r="EX690" s="16">
        <v>44046</v>
      </c>
      <c r="EY690">
        <f t="shared" si="70"/>
        <v>1</v>
      </c>
    </row>
    <row r="691" spans="24:155" x14ac:dyDescent="0.3">
      <c r="X691" s="11" t="s">
        <v>875</v>
      </c>
      <c r="Y691">
        <v>7</v>
      </c>
      <c r="Z691">
        <v>98</v>
      </c>
      <c r="AA691">
        <v>1</v>
      </c>
      <c r="AB691">
        <v>196</v>
      </c>
      <c r="AC691" s="16">
        <v>44103</v>
      </c>
      <c r="AD691" s="16">
        <v>44103</v>
      </c>
      <c r="AE691" t="str">
        <f t="shared" si="68"/>
        <v>Average Buyer</v>
      </c>
      <c r="AF691" t="str">
        <f t="shared" si="69"/>
        <v>One-Time Buyer</v>
      </c>
      <c r="AG691" t="str">
        <f t="shared" si="66"/>
        <v>Female</v>
      </c>
      <c r="AH691" t="str">
        <f t="shared" si="67"/>
        <v>Beacon</v>
      </c>
      <c r="AW691" t="s">
        <v>828</v>
      </c>
      <c r="AX691" t="s">
        <v>1146</v>
      </c>
      <c r="AY691" t="s">
        <v>18</v>
      </c>
      <c r="AZ691" t="str">
        <f t="shared" si="71"/>
        <v>FemaleGender</v>
      </c>
      <c r="EP691">
        <v>688</v>
      </c>
      <c r="EQ691" t="s">
        <v>828</v>
      </c>
      <c r="ER691" t="s">
        <v>18</v>
      </c>
      <c r="ES691" t="s">
        <v>1146</v>
      </c>
      <c r="ET691">
        <v>6</v>
      </c>
      <c r="EU691">
        <v>72</v>
      </c>
      <c r="EV691">
        <v>18</v>
      </c>
      <c r="EW691" s="16">
        <v>44092</v>
      </c>
      <c r="EX691" s="16">
        <v>44092</v>
      </c>
      <c r="EY691">
        <f t="shared" si="70"/>
        <v>1</v>
      </c>
    </row>
    <row r="692" spans="24:155" x14ac:dyDescent="0.3">
      <c r="X692" s="11" t="s">
        <v>1022</v>
      </c>
      <c r="Y692">
        <v>7</v>
      </c>
      <c r="Z692">
        <v>98</v>
      </c>
      <c r="AA692">
        <v>1</v>
      </c>
      <c r="AB692">
        <v>196</v>
      </c>
      <c r="AC692" s="16">
        <v>44092</v>
      </c>
      <c r="AD692" s="16">
        <v>44092</v>
      </c>
      <c r="AE692" t="str">
        <f t="shared" si="68"/>
        <v>Average Buyer</v>
      </c>
      <c r="AF692" t="str">
        <f t="shared" si="69"/>
        <v>One-Time Buyer</v>
      </c>
      <c r="AG692" t="str">
        <f t="shared" si="66"/>
        <v>Female</v>
      </c>
      <c r="AH692" t="str">
        <f t="shared" si="67"/>
        <v>Fulton</v>
      </c>
      <c r="AW692" t="s">
        <v>176</v>
      </c>
      <c r="AX692" t="s">
        <v>1145</v>
      </c>
      <c r="AY692" t="s">
        <v>16</v>
      </c>
      <c r="AZ692" t="str">
        <f t="shared" si="71"/>
        <v>MaleGender</v>
      </c>
      <c r="EP692">
        <v>689</v>
      </c>
      <c r="EQ692" t="s">
        <v>176</v>
      </c>
      <c r="ER692" t="s">
        <v>16</v>
      </c>
      <c r="ES692" t="s">
        <v>1145</v>
      </c>
      <c r="ET692">
        <v>235</v>
      </c>
      <c r="EU692">
        <v>3163</v>
      </c>
      <c r="EV692">
        <v>705</v>
      </c>
      <c r="EW692" s="16">
        <v>44044</v>
      </c>
      <c r="EX692" s="16">
        <v>44094</v>
      </c>
      <c r="EY692">
        <f t="shared" si="70"/>
        <v>6</v>
      </c>
    </row>
    <row r="693" spans="24:155" x14ac:dyDescent="0.3">
      <c r="X693" s="11" t="s">
        <v>1067</v>
      </c>
      <c r="Y693">
        <v>10</v>
      </c>
      <c r="Z693">
        <v>97</v>
      </c>
      <c r="AA693">
        <v>2</v>
      </c>
      <c r="AB693">
        <v>197</v>
      </c>
      <c r="AC693" s="16">
        <v>44066</v>
      </c>
      <c r="AD693" s="16">
        <v>44073</v>
      </c>
      <c r="AE693" t="str">
        <f t="shared" si="68"/>
        <v>Average Buyer</v>
      </c>
      <c r="AF693" t="str">
        <f t="shared" si="69"/>
        <v>Old Customer</v>
      </c>
      <c r="AG693" t="str">
        <f t="shared" si="66"/>
        <v>Male</v>
      </c>
      <c r="AH693" t="str">
        <f t="shared" si="67"/>
        <v>Middletown</v>
      </c>
      <c r="AW693" t="s">
        <v>635</v>
      </c>
      <c r="AX693" t="s">
        <v>1146</v>
      </c>
      <c r="AY693" t="s">
        <v>5</v>
      </c>
      <c r="AZ693" t="str">
        <f t="shared" si="71"/>
        <v>FemaleGender</v>
      </c>
      <c r="EP693">
        <v>690</v>
      </c>
      <c r="EQ693" t="s">
        <v>635</v>
      </c>
      <c r="ER693" t="s">
        <v>5</v>
      </c>
      <c r="ES693" t="s">
        <v>1146</v>
      </c>
      <c r="ET693">
        <v>5</v>
      </c>
      <c r="EU693">
        <v>80</v>
      </c>
      <c r="EV693">
        <v>15</v>
      </c>
      <c r="EW693" s="16">
        <v>44068</v>
      </c>
      <c r="EX693" s="16">
        <v>44068</v>
      </c>
      <c r="EY693">
        <f t="shared" si="70"/>
        <v>1</v>
      </c>
    </row>
    <row r="694" spans="24:155" x14ac:dyDescent="0.3">
      <c r="X694" s="11" t="s">
        <v>1009</v>
      </c>
      <c r="Y694">
        <v>8</v>
      </c>
      <c r="Z694">
        <v>96</v>
      </c>
      <c r="AA694">
        <v>1</v>
      </c>
      <c r="AB694">
        <v>198</v>
      </c>
      <c r="AC694" s="16">
        <v>44072</v>
      </c>
      <c r="AD694" s="16">
        <v>44072</v>
      </c>
      <c r="AE694" t="str">
        <f t="shared" si="68"/>
        <v>Average Buyer</v>
      </c>
      <c r="AF694" t="str">
        <f t="shared" si="69"/>
        <v>One-Time Buyer</v>
      </c>
      <c r="AG694" t="str">
        <f t="shared" si="66"/>
        <v>Male</v>
      </c>
      <c r="AH694" t="str">
        <f t="shared" si="67"/>
        <v>Kingston</v>
      </c>
      <c r="AW694" t="s">
        <v>123</v>
      </c>
      <c r="AX694" t="s">
        <v>1146</v>
      </c>
      <c r="AY694" t="s">
        <v>16</v>
      </c>
      <c r="AZ694" t="str">
        <f t="shared" si="71"/>
        <v>FemaleGender</v>
      </c>
      <c r="EP694">
        <v>691</v>
      </c>
      <c r="EQ694" t="s">
        <v>123</v>
      </c>
      <c r="ER694" t="s">
        <v>16</v>
      </c>
      <c r="ES694" t="s">
        <v>1146</v>
      </c>
      <c r="ET694">
        <v>10</v>
      </c>
      <c r="EU694">
        <v>90</v>
      </c>
      <c r="EV694">
        <v>30</v>
      </c>
      <c r="EW694" s="16">
        <v>44063</v>
      </c>
      <c r="EX694" s="16">
        <v>44063</v>
      </c>
      <c r="EY694">
        <f t="shared" si="70"/>
        <v>1</v>
      </c>
    </row>
    <row r="695" spans="24:155" x14ac:dyDescent="0.3">
      <c r="X695" s="11" t="s">
        <v>149</v>
      </c>
      <c r="Y695">
        <v>6</v>
      </c>
      <c r="Z695">
        <v>96</v>
      </c>
      <c r="AA695">
        <v>1</v>
      </c>
      <c r="AB695">
        <v>198</v>
      </c>
      <c r="AC695" s="16">
        <v>44089</v>
      </c>
      <c r="AD695" s="16">
        <v>44089</v>
      </c>
      <c r="AE695" t="str">
        <f t="shared" si="68"/>
        <v>Average Buyer</v>
      </c>
      <c r="AF695" t="str">
        <f t="shared" si="69"/>
        <v>One-Time Buyer</v>
      </c>
      <c r="AG695" t="str">
        <f t="shared" si="66"/>
        <v>Female</v>
      </c>
      <c r="AH695" t="str">
        <f t="shared" si="67"/>
        <v>Beacon</v>
      </c>
      <c r="AW695" t="s">
        <v>328</v>
      </c>
      <c r="AX695" t="s">
        <v>1146</v>
      </c>
      <c r="AY695" t="s">
        <v>15</v>
      </c>
      <c r="AZ695" t="str">
        <f t="shared" si="71"/>
        <v>FemaleGender</v>
      </c>
      <c r="EP695">
        <v>692</v>
      </c>
      <c r="EQ695" t="s">
        <v>328</v>
      </c>
      <c r="ER695" t="s">
        <v>15</v>
      </c>
      <c r="ES695" t="s">
        <v>1146</v>
      </c>
      <c r="ET695">
        <v>85</v>
      </c>
      <c r="EU695">
        <v>2550</v>
      </c>
      <c r="EV695">
        <v>255</v>
      </c>
      <c r="EW695" s="16">
        <v>44062</v>
      </c>
      <c r="EX695" s="16">
        <v>44062</v>
      </c>
      <c r="EY695">
        <f t="shared" si="70"/>
        <v>2</v>
      </c>
    </row>
    <row r="696" spans="24:155" x14ac:dyDescent="0.3">
      <c r="X696" s="11" t="s">
        <v>316</v>
      </c>
      <c r="Y696">
        <v>6</v>
      </c>
      <c r="Z696">
        <v>96</v>
      </c>
      <c r="AA696">
        <v>1</v>
      </c>
      <c r="AB696">
        <v>198</v>
      </c>
      <c r="AC696" s="16">
        <v>44051</v>
      </c>
      <c r="AD696" s="16">
        <v>44051</v>
      </c>
      <c r="AE696" t="str">
        <f t="shared" si="68"/>
        <v>Average Buyer</v>
      </c>
      <c r="AF696" t="str">
        <f t="shared" si="69"/>
        <v>One-Time Buyer</v>
      </c>
      <c r="AG696" t="str">
        <f t="shared" si="66"/>
        <v>Male</v>
      </c>
      <c r="AH696" t="str">
        <f t="shared" si="67"/>
        <v>Betavia</v>
      </c>
      <c r="AW696" t="s">
        <v>367</v>
      </c>
      <c r="AX696" t="s">
        <v>1146</v>
      </c>
      <c r="AY696" t="s">
        <v>12</v>
      </c>
      <c r="AZ696" t="str">
        <f t="shared" si="71"/>
        <v>FemaleGender</v>
      </c>
      <c r="EP696">
        <v>693</v>
      </c>
      <c r="EQ696" t="s">
        <v>367</v>
      </c>
      <c r="ER696" t="s">
        <v>12</v>
      </c>
      <c r="ES696" t="s">
        <v>1146</v>
      </c>
      <c r="ET696">
        <v>68</v>
      </c>
      <c r="EU696">
        <v>680</v>
      </c>
      <c r="EV696">
        <v>204</v>
      </c>
      <c r="EW696" s="16">
        <v>44102</v>
      </c>
      <c r="EX696" s="16">
        <v>44102</v>
      </c>
      <c r="EY696">
        <f t="shared" si="70"/>
        <v>1</v>
      </c>
    </row>
    <row r="697" spans="24:155" x14ac:dyDescent="0.3">
      <c r="X697" s="11" t="s">
        <v>982</v>
      </c>
      <c r="Y697">
        <v>8</v>
      </c>
      <c r="Z697">
        <v>96</v>
      </c>
      <c r="AA697">
        <v>1</v>
      </c>
      <c r="AB697">
        <v>198</v>
      </c>
      <c r="AC697" s="16">
        <v>44067</v>
      </c>
      <c r="AD697" s="16">
        <v>44067</v>
      </c>
      <c r="AE697" t="str">
        <f t="shared" si="68"/>
        <v>Average Buyer</v>
      </c>
      <c r="AF697" t="str">
        <f t="shared" si="69"/>
        <v>One-Time Buyer</v>
      </c>
      <c r="AG697" t="str">
        <f t="shared" si="66"/>
        <v>Female</v>
      </c>
      <c r="AH697" t="str">
        <f t="shared" si="67"/>
        <v>Watervliet</v>
      </c>
      <c r="AW697" t="s">
        <v>959</v>
      </c>
      <c r="AX697" t="s">
        <v>1146</v>
      </c>
      <c r="AY697" t="s">
        <v>3</v>
      </c>
      <c r="AZ697" t="str">
        <f t="shared" si="71"/>
        <v>FemaleGender</v>
      </c>
      <c r="EP697">
        <v>694</v>
      </c>
      <c r="EQ697" t="s">
        <v>959</v>
      </c>
      <c r="ER697" t="s">
        <v>3</v>
      </c>
      <c r="ES697" t="s">
        <v>1146</v>
      </c>
      <c r="ET697">
        <v>14</v>
      </c>
      <c r="EU697">
        <v>70</v>
      </c>
      <c r="EV697">
        <v>42</v>
      </c>
      <c r="EW697" s="16">
        <v>44096</v>
      </c>
      <c r="EX697" s="16">
        <v>44096</v>
      </c>
      <c r="EY697">
        <f t="shared" si="70"/>
        <v>1</v>
      </c>
    </row>
    <row r="698" spans="24:155" x14ac:dyDescent="0.3">
      <c r="X698" s="11" t="s">
        <v>523</v>
      </c>
      <c r="Y698">
        <v>6</v>
      </c>
      <c r="Z698">
        <v>96</v>
      </c>
      <c r="AA698">
        <v>1</v>
      </c>
      <c r="AB698">
        <v>198</v>
      </c>
      <c r="AC698" s="16">
        <v>44051</v>
      </c>
      <c r="AD698" s="16">
        <v>44051</v>
      </c>
      <c r="AE698" t="str">
        <f t="shared" si="68"/>
        <v>Average Buyer</v>
      </c>
      <c r="AF698" t="str">
        <f t="shared" si="69"/>
        <v>One-Time Buyer</v>
      </c>
      <c r="AG698" t="str">
        <f t="shared" si="66"/>
        <v>Female</v>
      </c>
      <c r="AH698" t="str">
        <f t="shared" si="67"/>
        <v>Albany</v>
      </c>
      <c r="AW698" t="s">
        <v>565</v>
      </c>
      <c r="AX698" t="s">
        <v>1145</v>
      </c>
      <c r="AY698" t="s">
        <v>20</v>
      </c>
      <c r="AZ698" t="str">
        <f t="shared" si="71"/>
        <v>MaleGender</v>
      </c>
      <c r="EP698">
        <v>695</v>
      </c>
      <c r="EQ698" t="s">
        <v>565</v>
      </c>
      <c r="ER698" t="s">
        <v>20</v>
      </c>
      <c r="ES698" t="s">
        <v>1145</v>
      </c>
      <c r="ET698">
        <v>10</v>
      </c>
      <c r="EU698">
        <v>180</v>
      </c>
      <c r="EV698">
        <v>30</v>
      </c>
      <c r="EW698" s="16">
        <v>44093</v>
      </c>
      <c r="EX698" s="16">
        <v>44093</v>
      </c>
      <c r="EY698">
        <f t="shared" si="70"/>
        <v>1</v>
      </c>
    </row>
    <row r="699" spans="24:155" x14ac:dyDescent="0.3">
      <c r="X699" s="11" t="s">
        <v>397</v>
      </c>
      <c r="Y699">
        <v>6</v>
      </c>
      <c r="Z699">
        <v>96</v>
      </c>
      <c r="AA699">
        <v>1</v>
      </c>
      <c r="AB699">
        <v>198</v>
      </c>
      <c r="AC699" s="16">
        <v>44062</v>
      </c>
      <c r="AD699" s="16">
        <v>44062</v>
      </c>
      <c r="AE699" t="str">
        <f t="shared" si="68"/>
        <v>Average Buyer</v>
      </c>
      <c r="AF699" t="str">
        <f t="shared" si="69"/>
        <v>One-Time Buyer</v>
      </c>
      <c r="AG699" t="str">
        <f t="shared" si="66"/>
        <v>Male</v>
      </c>
      <c r="AH699" t="str">
        <f t="shared" si="67"/>
        <v>Babylon</v>
      </c>
      <c r="AW699" t="s">
        <v>849</v>
      </c>
      <c r="AX699" t="s">
        <v>1145</v>
      </c>
      <c r="AY699" t="s">
        <v>4</v>
      </c>
      <c r="AZ699" t="str">
        <f t="shared" si="71"/>
        <v>MaleGender</v>
      </c>
      <c r="EP699">
        <v>696</v>
      </c>
      <c r="EQ699" t="s">
        <v>849</v>
      </c>
      <c r="ER699" t="s">
        <v>4</v>
      </c>
      <c r="ES699" t="s">
        <v>1145</v>
      </c>
      <c r="ET699">
        <v>3</v>
      </c>
      <c r="EU699">
        <v>36</v>
      </c>
      <c r="EV699">
        <v>9</v>
      </c>
      <c r="EW699" s="16">
        <v>44093</v>
      </c>
      <c r="EX699" s="16">
        <v>44093</v>
      </c>
      <c r="EY699">
        <f t="shared" si="70"/>
        <v>1</v>
      </c>
    </row>
    <row r="700" spans="24:155" x14ac:dyDescent="0.3">
      <c r="X700" s="11" t="s">
        <v>767</v>
      </c>
      <c r="Y700">
        <v>7</v>
      </c>
      <c r="Z700">
        <v>91</v>
      </c>
      <c r="AA700">
        <v>1</v>
      </c>
      <c r="AB700">
        <v>199</v>
      </c>
      <c r="AC700" s="16">
        <v>44061</v>
      </c>
      <c r="AD700" s="16">
        <v>44061</v>
      </c>
      <c r="AE700" t="str">
        <f t="shared" si="68"/>
        <v>Average Buyer</v>
      </c>
      <c r="AF700" t="str">
        <f t="shared" si="69"/>
        <v>One-Time Buyer</v>
      </c>
      <c r="AG700" t="str">
        <f t="shared" si="66"/>
        <v>Male</v>
      </c>
      <c r="AH700" t="str">
        <f t="shared" si="67"/>
        <v xml:space="preserve">Hornell </v>
      </c>
      <c r="AW700" t="s">
        <v>506</v>
      </c>
      <c r="AX700" t="s">
        <v>1145</v>
      </c>
      <c r="AY700" t="s">
        <v>74</v>
      </c>
      <c r="AZ700" t="str">
        <f t="shared" si="71"/>
        <v>MaleGender</v>
      </c>
      <c r="EP700">
        <v>697</v>
      </c>
      <c r="EQ700" t="s">
        <v>506</v>
      </c>
      <c r="ER700" t="s">
        <v>74</v>
      </c>
      <c r="ES700" t="s">
        <v>1145</v>
      </c>
      <c r="ET700">
        <v>10</v>
      </c>
      <c r="EU700">
        <v>60</v>
      </c>
      <c r="EV700">
        <v>30</v>
      </c>
      <c r="EW700" s="16">
        <v>44065</v>
      </c>
      <c r="EX700" s="16">
        <v>44065</v>
      </c>
      <c r="EY700">
        <f t="shared" si="70"/>
        <v>1</v>
      </c>
    </row>
    <row r="701" spans="24:155" x14ac:dyDescent="0.3">
      <c r="X701" s="11" t="s">
        <v>659</v>
      </c>
      <c r="Y701">
        <v>7</v>
      </c>
      <c r="Z701">
        <v>91</v>
      </c>
      <c r="AA701">
        <v>1</v>
      </c>
      <c r="AB701">
        <v>199</v>
      </c>
      <c r="AC701" s="16">
        <v>44092</v>
      </c>
      <c r="AD701" s="16">
        <v>44092</v>
      </c>
      <c r="AE701" t="str">
        <f t="shared" si="68"/>
        <v>Average Buyer</v>
      </c>
      <c r="AF701" t="str">
        <f t="shared" si="69"/>
        <v>One-Time Buyer</v>
      </c>
      <c r="AG701" t="str">
        <f t="shared" si="66"/>
        <v>Female</v>
      </c>
      <c r="AH701" t="str">
        <f t="shared" si="67"/>
        <v>Salamanca</v>
      </c>
      <c r="AW701" t="s">
        <v>300</v>
      </c>
      <c r="AX701" t="s">
        <v>1146</v>
      </c>
      <c r="AY701" t="s">
        <v>14</v>
      </c>
      <c r="AZ701" t="str">
        <f t="shared" si="71"/>
        <v>FemaleGender</v>
      </c>
      <c r="EP701">
        <v>698</v>
      </c>
      <c r="EQ701" t="s">
        <v>300</v>
      </c>
      <c r="ER701" t="s">
        <v>14</v>
      </c>
      <c r="ES701" t="s">
        <v>1146</v>
      </c>
      <c r="ET701">
        <v>15</v>
      </c>
      <c r="EU701">
        <v>135</v>
      </c>
      <c r="EV701">
        <v>45</v>
      </c>
      <c r="EW701" s="16">
        <v>44065</v>
      </c>
      <c r="EX701" s="16">
        <v>44065</v>
      </c>
      <c r="EY701">
        <f t="shared" si="70"/>
        <v>1</v>
      </c>
    </row>
    <row r="702" spans="24:155" x14ac:dyDescent="0.3">
      <c r="X702" s="11" t="s">
        <v>818</v>
      </c>
      <c r="Y702">
        <v>7</v>
      </c>
      <c r="Z702">
        <v>91</v>
      </c>
      <c r="AA702">
        <v>1</v>
      </c>
      <c r="AB702">
        <v>199</v>
      </c>
      <c r="AC702" s="16">
        <v>44082</v>
      </c>
      <c r="AD702" s="16">
        <v>44082</v>
      </c>
      <c r="AE702" t="str">
        <f t="shared" si="68"/>
        <v>Average Buyer</v>
      </c>
      <c r="AF702" t="str">
        <f t="shared" si="69"/>
        <v>One-Time Buyer</v>
      </c>
      <c r="AG702" t="str">
        <f t="shared" si="66"/>
        <v>Male</v>
      </c>
      <c r="AH702" t="str">
        <f t="shared" si="67"/>
        <v>Johnstown</v>
      </c>
      <c r="AW702" t="s">
        <v>1021</v>
      </c>
      <c r="AX702" t="s">
        <v>1145</v>
      </c>
      <c r="AY702" t="s">
        <v>2</v>
      </c>
      <c r="AZ702" t="str">
        <f t="shared" si="71"/>
        <v>MaleGender</v>
      </c>
      <c r="EP702">
        <v>699</v>
      </c>
      <c r="EQ702" t="s">
        <v>1021</v>
      </c>
      <c r="ER702" t="s">
        <v>2</v>
      </c>
      <c r="ES702" t="s">
        <v>1145</v>
      </c>
      <c r="ET702">
        <v>3</v>
      </c>
      <c r="EU702">
        <v>42</v>
      </c>
      <c r="EV702">
        <v>9</v>
      </c>
      <c r="EW702" s="16">
        <v>44087</v>
      </c>
      <c r="EX702" s="16">
        <v>44087</v>
      </c>
      <c r="EY702">
        <f t="shared" si="70"/>
        <v>1</v>
      </c>
    </row>
    <row r="703" spans="24:155" x14ac:dyDescent="0.3">
      <c r="X703" s="11" t="s">
        <v>573</v>
      </c>
      <c r="Y703">
        <v>6</v>
      </c>
      <c r="Z703">
        <v>90</v>
      </c>
      <c r="AA703">
        <v>1</v>
      </c>
      <c r="AB703">
        <v>200</v>
      </c>
      <c r="AC703" s="16">
        <v>44102</v>
      </c>
      <c r="AD703" s="16">
        <v>44102</v>
      </c>
      <c r="AE703" t="str">
        <f t="shared" si="68"/>
        <v>Average Buyer</v>
      </c>
      <c r="AF703" t="str">
        <f t="shared" si="69"/>
        <v>One-Time Buyer</v>
      </c>
      <c r="AG703" t="str">
        <f t="shared" si="66"/>
        <v>Female</v>
      </c>
      <c r="AH703" t="str">
        <f t="shared" si="67"/>
        <v>Elmira</v>
      </c>
      <c r="AW703" t="s">
        <v>134</v>
      </c>
      <c r="AX703" t="s">
        <v>1145</v>
      </c>
      <c r="AY703" t="s">
        <v>59</v>
      </c>
      <c r="AZ703" t="str">
        <f t="shared" si="71"/>
        <v>MaleGender</v>
      </c>
      <c r="EP703">
        <v>700</v>
      </c>
      <c r="EQ703" t="s">
        <v>134</v>
      </c>
      <c r="ER703" t="s">
        <v>59</v>
      </c>
      <c r="ES703" t="s">
        <v>1145</v>
      </c>
      <c r="ET703">
        <v>60</v>
      </c>
      <c r="EU703">
        <v>4200</v>
      </c>
      <c r="EV703">
        <v>180</v>
      </c>
      <c r="EW703" s="16">
        <v>44074</v>
      </c>
      <c r="EX703" s="16">
        <v>44074</v>
      </c>
      <c r="EY703">
        <f t="shared" si="70"/>
        <v>1</v>
      </c>
    </row>
    <row r="704" spans="24:155" x14ac:dyDescent="0.3">
      <c r="X704" s="11" t="s">
        <v>675</v>
      </c>
      <c r="Y704">
        <v>5</v>
      </c>
      <c r="Z704">
        <v>90</v>
      </c>
      <c r="AA704">
        <v>1</v>
      </c>
      <c r="AB704">
        <v>200</v>
      </c>
      <c r="AC704" s="16">
        <v>44062</v>
      </c>
      <c r="AD704" s="16">
        <v>44062</v>
      </c>
      <c r="AE704" t="str">
        <f t="shared" si="68"/>
        <v>Average Buyer</v>
      </c>
      <c r="AF704" t="str">
        <f t="shared" si="69"/>
        <v>One-Time Buyer</v>
      </c>
      <c r="AG704" t="str">
        <f t="shared" si="66"/>
        <v>Male</v>
      </c>
      <c r="AH704" t="str">
        <f t="shared" si="67"/>
        <v>Beacon</v>
      </c>
      <c r="AW704" t="s">
        <v>812</v>
      </c>
      <c r="AX704" t="s">
        <v>1146</v>
      </c>
      <c r="AY704" t="s">
        <v>17</v>
      </c>
      <c r="AZ704" t="str">
        <f t="shared" si="71"/>
        <v>FemaleGender</v>
      </c>
      <c r="EP704">
        <v>701</v>
      </c>
      <c r="EQ704" t="s">
        <v>812</v>
      </c>
      <c r="ER704" t="s">
        <v>17</v>
      </c>
      <c r="ES704" t="s">
        <v>1146</v>
      </c>
      <c r="ET704">
        <v>10</v>
      </c>
      <c r="EU704">
        <v>520</v>
      </c>
      <c r="EV704">
        <v>30</v>
      </c>
      <c r="EW704" s="16">
        <v>44075</v>
      </c>
      <c r="EX704" s="16">
        <v>44075</v>
      </c>
      <c r="EY704">
        <f t="shared" si="70"/>
        <v>1</v>
      </c>
    </row>
    <row r="705" spans="24:155" x14ac:dyDescent="0.3">
      <c r="X705" s="11" t="s">
        <v>730</v>
      </c>
      <c r="Y705">
        <v>6</v>
      </c>
      <c r="Z705">
        <v>90</v>
      </c>
      <c r="AA705">
        <v>1</v>
      </c>
      <c r="AB705">
        <v>200</v>
      </c>
      <c r="AC705" s="16">
        <v>44086</v>
      </c>
      <c r="AD705" s="16">
        <v>44086</v>
      </c>
      <c r="AE705" t="str">
        <f t="shared" si="68"/>
        <v>Average Buyer</v>
      </c>
      <c r="AF705" t="str">
        <f t="shared" si="69"/>
        <v>One-Time Buyer</v>
      </c>
      <c r="AG705" t="str">
        <f t="shared" si="66"/>
        <v>Male</v>
      </c>
      <c r="AH705" t="str">
        <f t="shared" si="67"/>
        <v>Lockport</v>
      </c>
      <c r="AW705" t="s">
        <v>855</v>
      </c>
      <c r="AX705" t="s">
        <v>1146</v>
      </c>
      <c r="AY705" t="s">
        <v>4</v>
      </c>
      <c r="AZ705" t="str">
        <f t="shared" si="71"/>
        <v>FemaleGender</v>
      </c>
      <c r="EP705">
        <v>702</v>
      </c>
      <c r="EQ705" t="s">
        <v>855</v>
      </c>
      <c r="ER705" t="s">
        <v>4</v>
      </c>
      <c r="ES705" t="s">
        <v>1146</v>
      </c>
      <c r="ET705">
        <v>5</v>
      </c>
      <c r="EU705">
        <v>65</v>
      </c>
      <c r="EV705">
        <v>15</v>
      </c>
      <c r="EW705" s="16">
        <v>44099</v>
      </c>
      <c r="EX705" s="16">
        <v>44099</v>
      </c>
      <c r="EY705">
        <f t="shared" si="70"/>
        <v>1</v>
      </c>
    </row>
    <row r="706" spans="24:155" x14ac:dyDescent="0.3">
      <c r="X706" s="11" t="s">
        <v>1044</v>
      </c>
      <c r="Y706">
        <v>6</v>
      </c>
      <c r="Z706">
        <v>90</v>
      </c>
      <c r="AA706">
        <v>1</v>
      </c>
      <c r="AB706">
        <v>200</v>
      </c>
      <c r="AC706" s="16">
        <v>44044</v>
      </c>
      <c r="AD706" s="16">
        <v>44044</v>
      </c>
      <c r="AE706" t="str">
        <f t="shared" si="68"/>
        <v>Average Buyer</v>
      </c>
      <c r="AF706" t="str">
        <f t="shared" si="69"/>
        <v>One-Time Buyer</v>
      </c>
      <c r="AG706" t="str">
        <f t="shared" ref="AG706:AG769" si="72">VLOOKUP(X706,LookupRange,2,0)</f>
        <v>Female</v>
      </c>
      <c r="AH706" t="str">
        <f t="shared" ref="AH706:AH769" si="73">VLOOKUP(X706,LookupRange,3,0)</f>
        <v>Sherrill</v>
      </c>
      <c r="AW706" t="s">
        <v>322</v>
      </c>
      <c r="AX706" t="s">
        <v>1146</v>
      </c>
      <c r="AY706" t="s">
        <v>9</v>
      </c>
      <c r="AZ706" t="str">
        <f t="shared" si="71"/>
        <v>FemaleGender</v>
      </c>
      <c r="EP706">
        <v>703</v>
      </c>
      <c r="EQ706" t="s">
        <v>322</v>
      </c>
      <c r="ER706" t="s">
        <v>9</v>
      </c>
      <c r="ES706" t="s">
        <v>1146</v>
      </c>
      <c r="ET706">
        <v>79</v>
      </c>
      <c r="EU706">
        <v>1185</v>
      </c>
      <c r="EV706">
        <v>237</v>
      </c>
      <c r="EW706" s="16">
        <v>44056</v>
      </c>
      <c r="EX706" s="16">
        <v>44056</v>
      </c>
      <c r="EY706">
        <f t="shared" si="70"/>
        <v>2</v>
      </c>
    </row>
    <row r="707" spans="24:155" x14ac:dyDescent="0.3">
      <c r="X707" s="11" t="s">
        <v>203</v>
      </c>
      <c r="Y707">
        <v>6</v>
      </c>
      <c r="Z707">
        <v>90</v>
      </c>
      <c r="AA707">
        <v>1</v>
      </c>
      <c r="AB707">
        <v>200</v>
      </c>
      <c r="AC707" s="16">
        <v>44071</v>
      </c>
      <c r="AD707" s="16">
        <v>44071</v>
      </c>
      <c r="AE707" t="str">
        <f t="shared" ref="AE707:AE770" si="74">IF(AB707&lt;=10,"Top Buyer",IF(AB707&lt;=21,"2nd Top Buyer","Average Buyer"))</f>
        <v>Average Buyer</v>
      </c>
      <c r="AF707" t="str">
        <f t="shared" ref="AF707:AF770" si="75">(IF(AC707=AD707,$AL$9,$AL$10))</f>
        <v>One-Time Buyer</v>
      </c>
      <c r="AG707" t="str">
        <f t="shared" si="72"/>
        <v>Female</v>
      </c>
      <c r="AH707" t="str">
        <f t="shared" si="73"/>
        <v>Lockport</v>
      </c>
      <c r="AW707" t="s">
        <v>1094</v>
      </c>
      <c r="AX707" t="s">
        <v>1145</v>
      </c>
      <c r="AY707" t="s">
        <v>72</v>
      </c>
      <c r="AZ707" t="str">
        <f t="shared" si="71"/>
        <v>MaleGender</v>
      </c>
      <c r="EP707">
        <v>704</v>
      </c>
      <c r="EQ707" t="s">
        <v>1094</v>
      </c>
      <c r="ER707" t="s">
        <v>72</v>
      </c>
      <c r="ES707" t="s">
        <v>1145</v>
      </c>
      <c r="ET707">
        <v>1</v>
      </c>
      <c r="EU707">
        <v>16</v>
      </c>
      <c r="EV707">
        <v>3</v>
      </c>
      <c r="EW707" s="16">
        <v>44093</v>
      </c>
      <c r="EX707" s="16">
        <v>44093</v>
      </c>
      <c r="EY707">
        <f t="shared" si="70"/>
        <v>1</v>
      </c>
    </row>
    <row r="708" spans="24:155" x14ac:dyDescent="0.3">
      <c r="X708" s="11" t="s">
        <v>1068</v>
      </c>
      <c r="Y708">
        <v>8</v>
      </c>
      <c r="Z708">
        <v>90</v>
      </c>
      <c r="AA708">
        <v>2</v>
      </c>
      <c r="AB708">
        <v>200</v>
      </c>
      <c r="AC708" s="16">
        <v>44067</v>
      </c>
      <c r="AD708" s="16">
        <v>44074</v>
      </c>
      <c r="AE708" t="str">
        <f t="shared" si="74"/>
        <v>Average Buyer</v>
      </c>
      <c r="AF708" t="str">
        <f t="shared" si="75"/>
        <v>Old Customer</v>
      </c>
      <c r="AG708" t="str">
        <f t="shared" si="72"/>
        <v>Male</v>
      </c>
      <c r="AH708" t="str">
        <f t="shared" si="73"/>
        <v>Mount</v>
      </c>
      <c r="AW708" t="s">
        <v>892</v>
      </c>
      <c r="AX708" t="s">
        <v>1146</v>
      </c>
      <c r="AY708" t="s">
        <v>16</v>
      </c>
      <c r="AZ708" t="str">
        <f t="shared" si="71"/>
        <v>FemaleGender</v>
      </c>
      <c r="EP708">
        <v>705</v>
      </c>
      <c r="EQ708" t="s">
        <v>892</v>
      </c>
      <c r="ER708" t="s">
        <v>16</v>
      </c>
      <c r="ES708" t="s">
        <v>1146</v>
      </c>
      <c r="ET708">
        <v>12</v>
      </c>
      <c r="EU708">
        <v>200</v>
      </c>
      <c r="EV708">
        <v>36</v>
      </c>
      <c r="EW708" s="16">
        <v>44098</v>
      </c>
      <c r="EX708" s="16">
        <v>44098</v>
      </c>
      <c r="EY708">
        <f t="shared" ref="EY708:EY771" si="76">COUNTIF(DatasourceNameRange,EQ708)</f>
        <v>2</v>
      </c>
    </row>
    <row r="709" spans="24:155" x14ac:dyDescent="0.3">
      <c r="X709" s="11" t="s">
        <v>852</v>
      </c>
      <c r="Y709">
        <v>6</v>
      </c>
      <c r="Z709">
        <v>90</v>
      </c>
      <c r="AA709">
        <v>1</v>
      </c>
      <c r="AB709">
        <v>200</v>
      </c>
      <c r="AC709" s="16">
        <v>44096</v>
      </c>
      <c r="AD709" s="16">
        <v>44096</v>
      </c>
      <c r="AE709" t="str">
        <f t="shared" si="74"/>
        <v>Average Buyer</v>
      </c>
      <c r="AF709" t="str">
        <f t="shared" si="75"/>
        <v>One-Time Buyer</v>
      </c>
      <c r="AG709" t="str">
        <f t="shared" si="72"/>
        <v>Male</v>
      </c>
      <c r="AH709" t="str">
        <f t="shared" si="73"/>
        <v>Beacon</v>
      </c>
      <c r="AW709" t="s">
        <v>1017</v>
      </c>
      <c r="AX709" t="s">
        <v>1146</v>
      </c>
      <c r="AY709" t="s">
        <v>18</v>
      </c>
      <c r="AZ709" t="str">
        <f t="shared" si="71"/>
        <v>FemaleGender</v>
      </c>
      <c r="EP709">
        <v>706</v>
      </c>
      <c r="EQ709" t="s">
        <v>1017</v>
      </c>
      <c r="ER709" t="s">
        <v>18</v>
      </c>
      <c r="ES709" t="s">
        <v>1146</v>
      </c>
      <c r="ET709">
        <v>3</v>
      </c>
      <c r="EU709">
        <v>45</v>
      </c>
      <c r="EV709">
        <v>9</v>
      </c>
      <c r="EW709" s="16">
        <v>44083</v>
      </c>
      <c r="EX709" s="16">
        <v>44083</v>
      </c>
      <c r="EY709">
        <f t="shared" si="76"/>
        <v>1</v>
      </c>
    </row>
    <row r="710" spans="24:155" x14ac:dyDescent="0.3">
      <c r="X710" s="11" t="s">
        <v>246</v>
      </c>
      <c r="Y710">
        <v>15</v>
      </c>
      <c r="Z710">
        <v>90</v>
      </c>
      <c r="AA710">
        <v>1</v>
      </c>
      <c r="AB710">
        <v>200</v>
      </c>
      <c r="AC710" s="16">
        <v>44083</v>
      </c>
      <c r="AD710" s="16">
        <v>44083</v>
      </c>
      <c r="AE710" t="str">
        <f t="shared" si="74"/>
        <v>Average Buyer</v>
      </c>
      <c r="AF710" t="str">
        <f t="shared" si="75"/>
        <v>One-Time Buyer</v>
      </c>
      <c r="AG710" t="str">
        <f t="shared" si="72"/>
        <v>Female</v>
      </c>
      <c r="AH710" t="str">
        <f t="shared" si="73"/>
        <v>Long Beach</v>
      </c>
      <c r="AW710" t="s">
        <v>120</v>
      </c>
      <c r="AX710" t="s">
        <v>1146</v>
      </c>
      <c r="AY710" t="s">
        <v>60</v>
      </c>
      <c r="AZ710" t="str">
        <f t="shared" ref="AZ710:AZ773" si="77">IF(AX710=$AS$11,"FemaleGender","MaleGender")</f>
        <v>FemaleGender</v>
      </c>
      <c r="EP710">
        <v>707</v>
      </c>
      <c r="EQ710" t="s">
        <v>120</v>
      </c>
      <c r="ER710" t="s">
        <v>60</v>
      </c>
      <c r="ES710" t="s">
        <v>1146</v>
      </c>
      <c r="ET710">
        <v>15</v>
      </c>
      <c r="EU710">
        <v>135</v>
      </c>
      <c r="EV710">
        <v>45</v>
      </c>
      <c r="EW710" s="16">
        <v>44061</v>
      </c>
      <c r="EX710" s="16">
        <v>44061</v>
      </c>
      <c r="EY710">
        <f t="shared" si="76"/>
        <v>1</v>
      </c>
    </row>
    <row r="711" spans="24:155" x14ac:dyDescent="0.3">
      <c r="X711" s="11" t="s">
        <v>123</v>
      </c>
      <c r="Y711">
        <v>10</v>
      </c>
      <c r="Z711">
        <v>90</v>
      </c>
      <c r="AA711">
        <v>1</v>
      </c>
      <c r="AB711">
        <v>200</v>
      </c>
      <c r="AC711" s="16">
        <v>44063</v>
      </c>
      <c r="AD711" s="16">
        <v>44063</v>
      </c>
      <c r="AE711" t="str">
        <f t="shared" si="74"/>
        <v>Average Buyer</v>
      </c>
      <c r="AF711" t="str">
        <f t="shared" si="75"/>
        <v>One-Time Buyer</v>
      </c>
      <c r="AG711" t="str">
        <f t="shared" si="72"/>
        <v>Female</v>
      </c>
      <c r="AH711" t="str">
        <f t="shared" si="73"/>
        <v>New York</v>
      </c>
      <c r="AW711" t="s">
        <v>901</v>
      </c>
      <c r="AX711" t="s">
        <v>1146</v>
      </c>
      <c r="AY711" t="s">
        <v>16</v>
      </c>
      <c r="AZ711" t="str">
        <f t="shared" si="77"/>
        <v>FemaleGender</v>
      </c>
      <c r="EP711">
        <v>708</v>
      </c>
      <c r="EQ711" t="s">
        <v>901</v>
      </c>
      <c r="ER711" t="s">
        <v>16</v>
      </c>
      <c r="ES711" t="s">
        <v>1146</v>
      </c>
      <c r="ET711">
        <v>76</v>
      </c>
      <c r="EU711">
        <v>1060</v>
      </c>
      <c r="EV711">
        <v>228</v>
      </c>
      <c r="EW711" s="16">
        <v>44051</v>
      </c>
      <c r="EX711" s="16">
        <v>44099</v>
      </c>
      <c r="EY711">
        <f t="shared" si="76"/>
        <v>14</v>
      </c>
    </row>
    <row r="712" spans="24:155" x14ac:dyDescent="0.3">
      <c r="X712" s="11" t="s">
        <v>684</v>
      </c>
      <c r="Y712">
        <v>6</v>
      </c>
      <c r="Z712">
        <v>90</v>
      </c>
      <c r="AA712">
        <v>1</v>
      </c>
      <c r="AB712">
        <v>200</v>
      </c>
      <c r="AC712" s="16">
        <v>44071</v>
      </c>
      <c r="AD712" s="16">
        <v>44071</v>
      </c>
      <c r="AE712" t="str">
        <f t="shared" si="74"/>
        <v>Average Buyer</v>
      </c>
      <c r="AF712" t="str">
        <f t="shared" si="75"/>
        <v>One-Time Buyer</v>
      </c>
      <c r="AG712" t="str">
        <f t="shared" si="72"/>
        <v>Female</v>
      </c>
      <c r="AH712" t="str">
        <f t="shared" si="73"/>
        <v>Hudson</v>
      </c>
      <c r="AW712" t="s">
        <v>907</v>
      </c>
      <c r="AX712" t="s">
        <v>1145</v>
      </c>
      <c r="AY712" t="s">
        <v>96</v>
      </c>
      <c r="AZ712" t="str">
        <f t="shared" si="77"/>
        <v>MaleGender</v>
      </c>
      <c r="EP712">
        <v>709</v>
      </c>
      <c r="EQ712" t="s">
        <v>907</v>
      </c>
      <c r="ER712" t="s">
        <v>96</v>
      </c>
      <c r="ES712" t="s">
        <v>1145</v>
      </c>
      <c r="ET712">
        <v>3</v>
      </c>
      <c r="EU712">
        <v>48</v>
      </c>
      <c r="EV712">
        <v>9</v>
      </c>
      <c r="EW712" s="16">
        <v>44094</v>
      </c>
      <c r="EX712" s="16">
        <v>44094</v>
      </c>
      <c r="EY712">
        <f t="shared" si="76"/>
        <v>1</v>
      </c>
    </row>
    <row r="713" spans="24:155" x14ac:dyDescent="0.3">
      <c r="X713" s="11" t="s">
        <v>667</v>
      </c>
      <c r="Y713">
        <v>9</v>
      </c>
      <c r="Z713">
        <v>90</v>
      </c>
      <c r="AA713">
        <v>1</v>
      </c>
      <c r="AB713">
        <v>200</v>
      </c>
      <c r="AC713" s="16">
        <v>44103</v>
      </c>
      <c r="AD713" s="16">
        <v>44103</v>
      </c>
      <c r="AE713" t="str">
        <f t="shared" si="74"/>
        <v>Average Buyer</v>
      </c>
      <c r="AF713" t="str">
        <f t="shared" si="75"/>
        <v>One-Time Buyer</v>
      </c>
      <c r="AG713" t="str">
        <f t="shared" si="72"/>
        <v>Female</v>
      </c>
      <c r="AH713" t="str">
        <f t="shared" si="73"/>
        <v>New York</v>
      </c>
      <c r="AW713" t="s">
        <v>988</v>
      </c>
      <c r="AX713" t="s">
        <v>1145</v>
      </c>
      <c r="AY713" t="s">
        <v>3</v>
      </c>
      <c r="AZ713" t="str">
        <f t="shared" si="77"/>
        <v>MaleGender</v>
      </c>
      <c r="EP713">
        <v>710</v>
      </c>
      <c r="EQ713" t="s">
        <v>988</v>
      </c>
      <c r="ER713" t="s">
        <v>3</v>
      </c>
      <c r="ES713" t="s">
        <v>1145</v>
      </c>
      <c r="ET713">
        <v>10</v>
      </c>
      <c r="EU713">
        <v>130</v>
      </c>
      <c r="EV713">
        <v>30</v>
      </c>
      <c r="EW713" s="16">
        <v>44045</v>
      </c>
      <c r="EX713" s="16">
        <v>44045</v>
      </c>
      <c r="EY713">
        <f t="shared" si="76"/>
        <v>1</v>
      </c>
    </row>
    <row r="714" spans="24:155" x14ac:dyDescent="0.3">
      <c r="X714" s="11" t="s">
        <v>756</v>
      </c>
      <c r="Y714">
        <v>6</v>
      </c>
      <c r="Z714">
        <v>90</v>
      </c>
      <c r="AA714">
        <v>1</v>
      </c>
      <c r="AB714">
        <v>200</v>
      </c>
      <c r="AC714" s="16">
        <v>44051</v>
      </c>
      <c r="AD714" s="16">
        <v>44051</v>
      </c>
      <c r="AE714" t="str">
        <f t="shared" si="74"/>
        <v>Average Buyer</v>
      </c>
      <c r="AF714" t="str">
        <f t="shared" si="75"/>
        <v>One-Time Buyer</v>
      </c>
      <c r="AG714" t="str">
        <f t="shared" si="72"/>
        <v>Male</v>
      </c>
      <c r="AH714" t="str">
        <f t="shared" si="73"/>
        <v>Albany</v>
      </c>
      <c r="AW714" t="s">
        <v>193</v>
      </c>
      <c r="AX714" t="s">
        <v>1146</v>
      </c>
      <c r="AY714" t="s">
        <v>16</v>
      </c>
      <c r="AZ714" t="str">
        <f t="shared" si="77"/>
        <v>FemaleGender</v>
      </c>
      <c r="EP714">
        <v>711</v>
      </c>
      <c r="EQ714" t="s">
        <v>193</v>
      </c>
      <c r="ER714" t="s">
        <v>16</v>
      </c>
      <c r="ES714" t="s">
        <v>1146</v>
      </c>
      <c r="ET714">
        <v>47</v>
      </c>
      <c r="EU714">
        <v>752</v>
      </c>
      <c r="EV714">
        <v>141</v>
      </c>
      <c r="EW714" s="16">
        <v>44061</v>
      </c>
      <c r="EX714" s="16">
        <v>44061</v>
      </c>
      <c r="EY714">
        <f t="shared" si="76"/>
        <v>1</v>
      </c>
    </row>
    <row r="715" spans="24:155" x14ac:dyDescent="0.3">
      <c r="X715" s="11" t="s">
        <v>613</v>
      </c>
      <c r="Y715">
        <v>6</v>
      </c>
      <c r="Z715">
        <v>90</v>
      </c>
      <c r="AA715">
        <v>1</v>
      </c>
      <c r="AB715">
        <v>200</v>
      </c>
      <c r="AC715" s="16">
        <v>44046</v>
      </c>
      <c r="AD715" s="16">
        <v>44046</v>
      </c>
      <c r="AE715" t="str">
        <f t="shared" si="74"/>
        <v>Average Buyer</v>
      </c>
      <c r="AF715" t="str">
        <f t="shared" si="75"/>
        <v>One-Time Buyer</v>
      </c>
      <c r="AG715" t="str">
        <f t="shared" si="72"/>
        <v>Female</v>
      </c>
      <c r="AH715" t="str">
        <f t="shared" si="73"/>
        <v>Troy</v>
      </c>
      <c r="AW715" t="s">
        <v>884</v>
      </c>
      <c r="AX715" t="s">
        <v>1146</v>
      </c>
      <c r="AY715" t="s">
        <v>12</v>
      </c>
      <c r="AZ715" t="str">
        <f t="shared" si="77"/>
        <v>FemaleGender</v>
      </c>
      <c r="EP715">
        <v>712</v>
      </c>
      <c r="EQ715" t="s">
        <v>884</v>
      </c>
      <c r="ER715" t="s">
        <v>12</v>
      </c>
      <c r="ES715" t="s">
        <v>1146</v>
      </c>
      <c r="ET715">
        <v>10</v>
      </c>
      <c r="EU715">
        <v>700</v>
      </c>
      <c r="EV715">
        <v>30</v>
      </c>
      <c r="EW715" s="16">
        <v>44078</v>
      </c>
      <c r="EX715" s="16">
        <v>44078</v>
      </c>
      <c r="EY715">
        <f t="shared" si="76"/>
        <v>1</v>
      </c>
    </row>
    <row r="716" spans="24:155" x14ac:dyDescent="0.3">
      <c r="X716" s="11" t="s">
        <v>662</v>
      </c>
      <c r="Y716">
        <v>3</v>
      </c>
      <c r="Z716">
        <v>90</v>
      </c>
      <c r="AA716">
        <v>1</v>
      </c>
      <c r="AB716">
        <v>200</v>
      </c>
      <c r="AC716" s="16">
        <v>44095</v>
      </c>
      <c r="AD716" s="16">
        <v>44095</v>
      </c>
      <c r="AE716" t="str">
        <f t="shared" si="74"/>
        <v>Average Buyer</v>
      </c>
      <c r="AF716" t="str">
        <f t="shared" si="75"/>
        <v>One-Time Buyer</v>
      </c>
      <c r="AG716" t="str">
        <f t="shared" si="72"/>
        <v>Male</v>
      </c>
      <c r="AH716" t="str">
        <f t="shared" si="73"/>
        <v>Syracuse</v>
      </c>
      <c r="AW716" t="s">
        <v>231</v>
      </c>
      <c r="AX716" t="s">
        <v>1146</v>
      </c>
      <c r="AY716" t="s">
        <v>2</v>
      </c>
      <c r="AZ716" t="str">
        <f t="shared" si="77"/>
        <v>FemaleGender</v>
      </c>
      <c r="EP716">
        <v>713</v>
      </c>
      <c r="EQ716" t="s">
        <v>231</v>
      </c>
      <c r="ER716" t="s">
        <v>2</v>
      </c>
      <c r="ES716" t="s">
        <v>1146</v>
      </c>
      <c r="ET716">
        <v>10</v>
      </c>
      <c r="EU716">
        <v>50</v>
      </c>
      <c r="EV716">
        <v>30</v>
      </c>
      <c r="EW716" s="16">
        <v>44068</v>
      </c>
      <c r="EX716" s="16">
        <v>44068</v>
      </c>
      <c r="EY716">
        <f t="shared" si="76"/>
        <v>1</v>
      </c>
    </row>
    <row r="717" spans="24:155" x14ac:dyDescent="0.3">
      <c r="X717" s="11" t="s">
        <v>792</v>
      </c>
      <c r="Y717">
        <v>6</v>
      </c>
      <c r="Z717">
        <v>90</v>
      </c>
      <c r="AA717">
        <v>1</v>
      </c>
      <c r="AB717">
        <v>200</v>
      </c>
      <c r="AC717" s="16">
        <v>44086</v>
      </c>
      <c r="AD717" s="16">
        <v>44086</v>
      </c>
      <c r="AE717" t="str">
        <f t="shared" si="74"/>
        <v>Average Buyer</v>
      </c>
      <c r="AF717" t="str">
        <f t="shared" si="75"/>
        <v>One-Time Buyer</v>
      </c>
      <c r="AG717" t="str">
        <f t="shared" si="72"/>
        <v>Female</v>
      </c>
      <c r="AH717" t="str">
        <f t="shared" si="73"/>
        <v>New York</v>
      </c>
      <c r="AW717" t="s">
        <v>293</v>
      </c>
      <c r="AX717" t="s">
        <v>1145</v>
      </c>
      <c r="AY717" t="s">
        <v>84</v>
      </c>
      <c r="AZ717" t="str">
        <f t="shared" si="77"/>
        <v>MaleGender</v>
      </c>
      <c r="EP717">
        <v>714</v>
      </c>
      <c r="EQ717" t="s">
        <v>293</v>
      </c>
      <c r="ER717" t="s">
        <v>84</v>
      </c>
      <c r="ES717" t="s">
        <v>1145</v>
      </c>
      <c r="ET717">
        <v>6</v>
      </c>
      <c r="EU717">
        <v>60</v>
      </c>
      <c r="EV717">
        <v>18</v>
      </c>
      <c r="EW717" s="16">
        <v>44058</v>
      </c>
      <c r="EX717" s="16">
        <v>44058</v>
      </c>
      <c r="EY717">
        <f t="shared" si="76"/>
        <v>1</v>
      </c>
    </row>
    <row r="718" spans="24:155" x14ac:dyDescent="0.3">
      <c r="X718" s="11" t="s">
        <v>370</v>
      </c>
      <c r="Y718">
        <v>6</v>
      </c>
      <c r="Z718">
        <v>90</v>
      </c>
      <c r="AA718">
        <v>1</v>
      </c>
      <c r="AB718">
        <v>200</v>
      </c>
      <c r="AC718" s="16">
        <v>44104</v>
      </c>
      <c r="AD718" s="16">
        <v>44104</v>
      </c>
      <c r="AE718" t="str">
        <f t="shared" si="74"/>
        <v>Average Buyer</v>
      </c>
      <c r="AF718" t="str">
        <f t="shared" si="75"/>
        <v>One-Time Buyer</v>
      </c>
      <c r="AG718" t="str">
        <f t="shared" si="72"/>
        <v>Male</v>
      </c>
      <c r="AH718" t="str">
        <f t="shared" si="73"/>
        <v>Little Falls</v>
      </c>
      <c r="AW718" t="s">
        <v>983</v>
      </c>
      <c r="AX718" t="s">
        <v>1146</v>
      </c>
      <c r="AY718" t="s">
        <v>96</v>
      </c>
      <c r="AZ718" t="str">
        <f t="shared" si="77"/>
        <v>FemaleGender</v>
      </c>
      <c r="EP718">
        <v>715</v>
      </c>
      <c r="EQ718" t="s">
        <v>983</v>
      </c>
      <c r="ER718" t="s">
        <v>96</v>
      </c>
      <c r="ES718" t="s">
        <v>1146</v>
      </c>
      <c r="ET718">
        <v>9</v>
      </c>
      <c r="EU718">
        <v>144</v>
      </c>
      <c r="EV718">
        <v>27</v>
      </c>
      <c r="EW718" s="16">
        <v>44068</v>
      </c>
      <c r="EX718" s="16">
        <v>44068</v>
      </c>
      <c r="EY718">
        <f t="shared" si="76"/>
        <v>1</v>
      </c>
    </row>
    <row r="719" spans="24:155" x14ac:dyDescent="0.3">
      <c r="X719" s="11" t="s">
        <v>720</v>
      </c>
      <c r="Y719">
        <v>6</v>
      </c>
      <c r="Z719">
        <v>90</v>
      </c>
      <c r="AA719">
        <v>1</v>
      </c>
      <c r="AB719">
        <v>200</v>
      </c>
      <c r="AC719" s="16">
        <v>44076</v>
      </c>
      <c r="AD719" s="16">
        <v>44076</v>
      </c>
      <c r="AE719" t="str">
        <f t="shared" si="74"/>
        <v>Average Buyer</v>
      </c>
      <c r="AF719" t="str">
        <f t="shared" si="75"/>
        <v>One-Time Buyer</v>
      </c>
      <c r="AG719" t="str">
        <f t="shared" si="72"/>
        <v>Male</v>
      </c>
      <c r="AH719" t="str">
        <f t="shared" si="73"/>
        <v>Fulton</v>
      </c>
      <c r="AW719" t="s">
        <v>181</v>
      </c>
      <c r="AX719" t="s">
        <v>1145</v>
      </c>
      <c r="AY719" t="s">
        <v>96</v>
      </c>
      <c r="AZ719" t="str">
        <f t="shared" si="77"/>
        <v>MaleGender</v>
      </c>
      <c r="EP719">
        <v>716</v>
      </c>
      <c r="EQ719" t="s">
        <v>181</v>
      </c>
      <c r="ER719" t="s">
        <v>96</v>
      </c>
      <c r="ES719" t="s">
        <v>1145</v>
      </c>
      <c r="ET719">
        <v>327</v>
      </c>
      <c r="EU719">
        <v>5502</v>
      </c>
      <c r="EV719">
        <v>981</v>
      </c>
      <c r="EW719" s="16">
        <v>44046</v>
      </c>
      <c r="EX719" s="16">
        <v>44099</v>
      </c>
      <c r="EY719">
        <f t="shared" si="76"/>
        <v>6</v>
      </c>
    </row>
    <row r="720" spans="24:155" x14ac:dyDescent="0.3">
      <c r="X720" s="11" t="s">
        <v>708</v>
      </c>
      <c r="Y720">
        <v>6</v>
      </c>
      <c r="Z720">
        <v>90</v>
      </c>
      <c r="AA720">
        <v>1</v>
      </c>
      <c r="AB720">
        <v>200</v>
      </c>
      <c r="AC720" s="16">
        <v>44064</v>
      </c>
      <c r="AD720" s="16">
        <v>44064</v>
      </c>
      <c r="AE720" t="str">
        <f t="shared" si="74"/>
        <v>Average Buyer</v>
      </c>
      <c r="AF720" t="str">
        <f t="shared" si="75"/>
        <v>One-Time Buyer</v>
      </c>
      <c r="AG720" t="str">
        <f t="shared" si="72"/>
        <v>Male</v>
      </c>
      <c r="AH720" t="str">
        <f t="shared" si="73"/>
        <v>New York</v>
      </c>
      <c r="AW720" t="s">
        <v>515</v>
      </c>
      <c r="AX720" t="s">
        <v>1145</v>
      </c>
      <c r="AY720" t="s">
        <v>92</v>
      </c>
      <c r="AZ720" t="str">
        <f t="shared" si="77"/>
        <v>MaleGender</v>
      </c>
      <c r="EP720">
        <v>717</v>
      </c>
      <c r="EQ720" t="s">
        <v>515</v>
      </c>
      <c r="ER720" t="s">
        <v>92</v>
      </c>
      <c r="ES720" t="s">
        <v>1145</v>
      </c>
      <c r="ET720">
        <v>10</v>
      </c>
      <c r="EU720">
        <v>150</v>
      </c>
      <c r="EV720">
        <v>30</v>
      </c>
      <c r="EW720" s="16">
        <v>44074</v>
      </c>
      <c r="EX720" s="16">
        <v>44074</v>
      </c>
      <c r="EY720">
        <f t="shared" si="76"/>
        <v>1</v>
      </c>
    </row>
    <row r="721" spans="24:155" x14ac:dyDescent="0.3">
      <c r="X721" s="11" t="s">
        <v>449</v>
      </c>
      <c r="Y721">
        <v>15</v>
      </c>
      <c r="Z721">
        <v>90</v>
      </c>
      <c r="AA721">
        <v>1</v>
      </c>
      <c r="AB721">
        <v>200</v>
      </c>
      <c r="AC721" s="16">
        <v>44083</v>
      </c>
      <c r="AD721" s="16">
        <v>44083</v>
      </c>
      <c r="AE721" t="str">
        <f t="shared" si="74"/>
        <v>Average Buyer</v>
      </c>
      <c r="AF721" t="str">
        <f t="shared" si="75"/>
        <v>One-Time Buyer</v>
      </c>
      <c r="AG721" t="str">
        <f t="shared" si="72"/>
        <v>Female</v>
      </c>
      <c r="AH721" t="str">
        <f t="shared" si="73"/>
        <v>Glens Falls</v>
      </c>
      <c r="AW721" t="s">
        <v>1022</v>
      </c>
      <c r="AX721" t="s">
        <v>1146</v>
      </c>
      <c r="AY721" t="s">
        <v>6</v>
      </c>
      <c r="AZ721" t="str">
        <f t="shared" si="77"/>
        <v>FemaleGender</v>
      </c>
      <c r="EP721">
        <v>718</v>
      </c>
      <c r="EQ721" t="s">
        <v>1022</v>
      </c>
      <c r="ER721" t="s">
        <v>6</v>
      </c>
      <c r="ES721" t="s">
        <v>1146</v>
      </c>
      <c r="ET721">
        <v>7</v>
      </c>
      <c r="EU721">
        <v>98</v>
      </c>
      <c r="EV721">
        <v>21</v>
      </c>
      <c r="EW721" s="16">
        <v>44092</v>
      </c>
      <c r="EX721" s="16">
        <v>44092</v>
      </c>
      <c r="EY721">
        <f t="shared" si="76"/>
        <v>1</v>
      </c>
    </row>
    <row r="722" spans="24:155" x14ac:dyDescent="0.3">
      <c r="X722" s="11" t="s">
        <v>744</v>
      </c>
      <c r="Y722">
        <v>6</v>
      </c>
      <c r="Z722">
        <v>90</v>
      </c>
      <c r="AA722">
        <v>1</v>
      </c>
      <c r="AB722">
        <v>200</v>
      </c>
      <c r="AC722" s="16">
        <v>44103</v>
      </c>
      <c r="AD722" s="16">
        <v>44103</v>
      </c>
      <c r="AE722" t="str">
        <f t="shared" si="74"/>
        <v>Average Buyer</v>
      </c>
      <c r="AF722" t="str">
        <f t="shared" si="75"/>
        <v>One-Time Buyer</v>
      </c>
      <c r="AG722" t="str">
        <f t="shared" si="72"/>
        <v>Male</v>
      </c>
      <c r="AH722" t="str">
        <f t="shared" si="73"/>
        <v>Springs</v>
      </c>
      <c r="AW722" t="s">
        <v>617</v>
      </c>
      <c r="AX722" t="s">
        <v>1146</v>
      </c>
      <c r="AY722" t="s">
        <v>14</v>
      </c>
      <c r="AZ722" t="str">
        <f t="shared" si="77"/>
        <v>FemaleGender</v>
      </c>
      <c r="EP722">
        <v>719</v>
      </c>
      <c r="EQ722" t="s">
        <v>617</v>
      </c>
      <c r="ER722" t="s">
        <v>14</v>
      </c>
      <c r="ES722" t="s">
        <v>1146</v>
      </c>
      <c r="ET722">
        <v>89</v>
      </c>
      <c r="EU722">
        <v>1068</v>
      </c>
      <c r="EV722">
        <v>267</v>
      </c>
      <c r="EW722" s="16">
        <v>44051</v>
      </c>
      <c r="EX722" s="16">
        <v>44051</v>
      </c>
      <c r="EY722">
        <f t="shared" si="76"/>
        <v>1</v>
      </c>
    </row>
    <row r="723" spans="24:155" x14ac:dyDescent="0.3">
      <c r="X723" s="11" t="s">
        <v>303</v>
      </c>
      <c r="Y723">
        <v>10</v>
      </c>
      <c r="Z723">
        <v>90</v>
      </c>
      <c r="AA723">
        <v>1</v>
      </c>
      <c r="AB723">
        <v>200</v>
      </c>
      <c r="AC723" s="16">
        <v>44068</v>
      </c>
      <c r="AD723" s="16">
        <v>44068</v>
      </c>
      <c r="AE723" t="str">
        <f t="shared" si="74"/>
        <v>Average Buyer</v>
      </c>
      <c r="AF723" t="str">
        <f t="shared" si="75"/>
        <v>One-Time Buyer</v>
      </c>
      <c r="AG723" t="str">
        <f t="shared" si="72"/>
        <v>Male</v>
      </c>
      <c r="AH723" t="str">
        <f t="shared" si="73"/>
        <v>Long Beach</v>
      </c>
      <c r="AW723" t="s">
        <v>1012</v>
      </c>
      <c r="AX723" t="s">
        <v>1146</v>
      </c>
      <c r="AY723" t="s">
        <v>96</v>
      </c>
      <c r="AZ723" t="str">
        <f t="shared" si="77"/>
        <v>FemaleGender</v>
      </c>
      <c r="EP723">
        <v>720</v>
      </c>
      <c r="EQ723" t="s">
        <v>1012</v>
      </c>
      <c r="ER723" t="s">
        <v>96</v>
      </c>
      <c r="ES723" t="s">
        <v>1146</v>
      </c>
      <c r="ET723">
        <v>15</v>
      </c>
      <c r="EU723">
        <v>180</v>
      </c>
      <c r="EV723">
        <v>45</v>
      </c>
      <c r="EW723" s="16">
        <v>44078</v>
      </c>
      <c r="EX723" s="16">
        <v>44078</v>
      </c>
      <c r="EY723">
        <f t="shared" si="76"/>
        <v>1</v>
      </c>
    </row>
    <row r="724" spans="24:155" x14ac:dyDescent="0.3">
      <c r="X724" s="11" t="s">
        <v>406</v>
      </c>
      <c r="Y724">
        <v>6</v>
      </c>
      <c r="Z724">
        <v>90</v>
      </c>
      <c r="AA724">
        <v>1</v>
      </c>
      <c r="AB724">
        <v>200</v>
      </c>
      <c r="AC724" s="16">
        <v>44068</v>
      </c>
      <c r="AD724" s="16">
        <v>44068</v>
      </c>
      <c r="AE724" t="str">
        <f t="shared" si="74"/>
        <v>Average Buyer</v>
      </c>
      <c r="AF724" t="str">
        <f t="shared" si="75"/>
        <v>One-Time Buyer</v>
      </c>
      <c r="AG724" t="str">
        <f t="shared" si="72"/>
        <v>Male</v>
      </c>
      <c r="AH724" t="str">
        <f t="shared" si="73"/>
        <v>Glen Cove</v>
      </c>
      <c r="AW724" t="s">
        <v>791</v>
      </c>
      <c r="AX724" t="s">
        <v>1146</v>
      </c>
      <c r="AY724" t="s">
        <v>96</v>
      </c>
      <c r="AZ724" t="str">
        <f t="shared" si="77"/>
        <v>FemaleGender</v>
      </c>
      <c r="EP724">
        <v>721</v>
      </c>
      <c r="EQ724" t="s">
        <v>791</v>
      </c>
      <c r="ER724" t="s">
        <v>96</v>
      </c>
      <c r="ES724" t="s">
        <v>1146</v>
      </c>
      <c r="ET724">
        <v>3</v>
      </c>
      <c r="EU724">
        <v>45</v>
      </c>
      <c r="EV724">
        <v>9</v>
      </c>
      <c r="EW724" s="16">
        <v>44085</v>
      </c>
      <c r="EX724" s="16">
        <v>44085</v>
      </c>
      <c r="EY724">
        <f t="shared" si="76"/>
        <v>1</v>
      </c>
    </row>
    <row r="725" spans="24:155" x14ac:dyDescent="0.3">
      <c r="X725" s="11" t="s">
        <v>623</v>
      </c>
      <c r="Y725">
        <v>10</v>
      </c>
      <c r="Z725">
        <v>90</v>
      </c>
      <c r="AA725">
        <v>1</v>
      </c>
      <c r="AB725">
        <v>200</v>
      </c>
      <c r="AC725" s="16">
        <v>44056</v>
      </c>
      <c r="AD725" s="16">
        <v>44056</v>
      </c>
      <c r="AE725" t="str">
        <f t="shared" si="74"/>
        <v>Average Buyer</v>
      </c>
      <c r="AF725" t="str">
        <f t="shared" si="75"/>
        <v>One-Time Buyer</v>
      </c>
      <c r="AG725" t="str">
        <f t="shared" si="72"/>
        <v>Female</v>
      </c>
      <c r="AH725" t="str">
        <f t="shared" si="73"/>
        <v>Yakers</v>
      </c>
      <c r="AW725" t="s">
        <v>714</v>
      </c>
      <c r="AX725" t="s">
        <v>1146</v>
      </c>
      <c r="AY725" t="s">
        <v>20</v>
      </c>
      <c r="AZ725" t="str">
        <f t="shared" si="77"/>
        <v>FemaleGender</v>
      </c>
      <c r="EP725">
        <v>722</v>
      </c>
      <c r="EQ725" t="s">
        <v>714</v>
      </c>
      <c r="ER725" t="s">
        <v>20</v>
      </c>
      <c r="ES725" t="s">
        <v>1146</v>
      </c>
      <c r="ET725">
        <v>2</v>
      </c>
      <c r="EU725">
        <v>20</v>
      </c>
      <c r="EV725">
        <v>6</v>
      </c>
      <c r="EW725" s="16">
        <v>44071</v>
      </c>
      <c r="EX725" s="16">
        <v>44071</v>
      </c>
      <c r="EY725">
        <f t="shared" si="76"/>
        <v>1</v>
      </c>
    </row>
    <row r="726" spans="24:155" x14ac:dyDescent="0.3">
      <c r="X726" s="11" t="s">
        <v>240</v>
      </c>
      <c r="Y726">
        <v>10</v>
      </c>
      <c r="Z726">
        <v>90</v>
      </c>
      <c r="AA726">
        <v>1</v>
      </c>
      <c r="AB726">
        <v>200</v>
      </c>
      <c r="AC726" s="16">
        <v>44077</v>
      </c>
      <c r="AD726" s="16">
        <v>44077</v>
      </c>
      <c r="AE726" t="str">
        <f t="shared" si="74"/>
        <v>Average Buyer</v>
      </c>
      <c r="AF726" t="str">
        <f t="shared" si="75"/>
        <v>One-Time Buyer</v>
      </c>
      <c r="AG726" t="str">
        <f t="shared" si="72"/>
        <v>Male</v>
      </c>
      <c r="AH726" t="str">
        <f t="shared" si="73"/>
        <v xml:space="preserve">Hornell </v>
      </c>
      <c r="AW726" t="s">
        <v>1114</v>
      </c>
      <c r="AX726" t="s">
        <v>1146</v>
      </c>
      <c r="AY726" t="s">
        <v>13</v>
      </c>
      <c r="AZ726" t="str">
        <f t="shared" si="77"/>
        <v>FemaleGender</v>
      </c>
      <c r="EP726">
        <v>723</v>
      </c>
      <c r="EQ726" t="s">
        <v>1114</v>
      </c>
      <c r="ER726" t="s">
        <v>13</v>
      </c>
      <c r="ES726" t="s">
        <v>1146</v>
      </c>
      <c r="ET726">
        <v>6</v>
      </c>
      <c r="EU726">
        <v>72</v>
      </c>
      <c r="EV726">
        <v>18</v>
      </c>
      <c r="EW726" s="16">
        <v>44052</v>
      </c>
      <c r="EX726" s="16">
        <v>44052</v>
      </c>
      <c r="EY726">
        <f t="shared" si="76"/>
        <v>1</v>
      </c>
    </row>
    <row r="727" spans="24:155" x14ac:dyDescent="0.3">
      <c r="X727" s="11" t="s">
        <v>451</v>
      </c>
      <c r="Y727">
        <v>6</v>
      </c>
      <c r="Z727">
        <v>90</v>
      </c>
      <c r="AA727">
        <v>1</v>
      </c>
      <c r="AB727">
        <v>200</v>
      </c>
      <c r="AC727" s="16">
        <v>44082</v>
      </c>
      <c r="AD727" s="16">
        <v>44082</v>
      </c>
      <c r="AE727" t="str">
        <f t="shared" si="74"/>
        <v>Average Buyer</v>
      </c>
      <c r="AF727" t="str">
        <f t="shared" si="75"/>
        <v>One-Time Buyer</v>
      </c>
      <c r="AG727" t="str">
        <f t="shared" si="72"/>
        <v>Female</v>
      </c>
      <c r="AH727" t="str">
        <f t="shared" si="73"/>
        <v>Hudson</v>
      </c>
      <c r="AW727" t="s">
        <v>619</v>
      </c>
      <c r="AX727" t="s">
        <v>1146</v>
      </c>
      <c r="AY727" t="s">
        <v>59</v>
      </c>
      <c r="AZ727" t="str">
        <f t="shared" si="77"/>
        <v>FemaleGender</v>
      </c>
      <c r="EP727">
        <v>724</v>
      </c>
      <c r="EQ727" t="s">
        <v>619</v>
      </c>
      <c r="ER727" t="s">
        <v>59</v>
      </c>
      <c r="ES727" t="s">
        <v>1146</v>
      </c>
      <c r="ET727">
        <v>68</v>
      </c>
      <c r="EU727">
        <v>680</v>
      </c>
      <c r="EV727">
        <v>204</v>
      </c>
      <c r="EW727" s="16">
        <v>44052</v>
      </c>
      <c r="EX727" s="16">
        <v>44052</v>
      </c>
      <c r="EY727">
        <f t="shared" si="76"/>
        <v>1</v>
      </c>
    </row>
    <row r="728" spans="24:155" x14ac:dyDescent="0.3">
      <c r="X728" s="11" t="s">
        <v>735</v>
      </c>
      <c r="Y728">
        <v>5</v>
      </c>
      <c r="Z728">
        <v>90</v>
      </c>
      <c r="AA728">
        <v>1</v>
      </c>
      <c r="AB728">
        <v>200</v>
      </c>
      <c r="AC728" s="16">
        <v>44092</v>
      </c>
      <c r="AD728" s="16">
        <v>44092</v>
      </c>
      <c r="AE728" t="str">
        <f t="shared" si="74"/>
        <v>Average Buyer</v>
      </c>
      <c r="AF728" t="str">
        <f t="shared" si="75"/>
        <v>One-Time Buyer</v>
      </c>
      <c r="AG728" t="str">
        <f t="shared" si="72"/>
        <v>Female</v>
      </c>
      <c r="AH728" t="str">
        <f t="shared" si="73"/>
        <v>Newburgh</v>
      </c>
      <c r="AW728" t="s">
        <v>547</v>
      </c>
      <c r="AX728" t="s">
        <v>1145</v>
      </c>
      <c r="AY728" t="s">
        <v>88</v>
      </c>
      <c r="AZ728" t="str">
        <f t="shared" si="77"/>
        <v>MaleGender</v>
      </c>
      <c r="EP728">
        <v>725</v>
      </c>
      <c r="EQ728" t="s">
        <v>547</v>
      </c>
      <c r="ER728" t="s">
        <v>88</v>
      </c>
      <c r="ES728" t="s">
        <v>1145</v>
      </c>
      <c r="ET728">
        <v>68</v>
      </c>
      <c r="EU728">
        <v>1020</v>
      </c>
      <c r="EV728">
        <v>204</v>
      </c>
      <c r="EW728" s="16">
        <v>44075</v>
      </c>
      <c r="EX728" s="16">
        <v>44075</v>
      </c>
      <c r="EY728">
        <f t="shared" si="76"/>
        <v>1</v>
      </c>
    </row>
    <row r="729" spans="24:155" x14ac:dyDescent="0.3">
      <c r="X729" s="11" t="s">
        <v>221</v>
      </c>
      <c r="Y729">
        <v>6</v>
      </c>
      <c r="Z729">
        <v>90</v>
      </c>
      <c r="AA729">
        <v>1</v>
      </c>
      <c r="AB729">
        <v>200</v>
      </c>
      <c r="AC729" s="16">
        <v>44058</v>
      </c>
      <c r="AD729" s="16">
        <v>44058</v>
      </c>
      <c r="AE729" t="str">
        <f t="shared" si="74"/>
        <v>Average Buyer</v>
      </c>
      <c r="AF729" t="str">
        <f t="shared" si="75"/>
        <v>One-Time Buyer</v>
      </c>
      <c r="AG729" t="str">
        <f t="shared" si="72"/>
        <v>Male</v>
      </c>
      <c r="AH729" t="str">
        <f t="shared" si="73"/>
        <v>Watervliet</v>
      </c>
      <c r="AW729" t="s">
        <v>236</v>
      </c>
      <c r="AX729" t="s">
        <v>1146</v>
      </c>
      <c r="AY729" t="s">
        <v>7</v>
      </c>
      <c r="AZ729" t="str">
        <f t="shared" si="77"/>
        <v>FemaleGender</v>
      </c>
      <c r="EP729">
        <v>726</v>
      </c>
      <c r="EQ729" t="s">
        <v>236</v>
      </c>
      <c r="ER729" t="s">
        <v>7</v>
      </c>
      <c r="ES729" t="s">
        <v>1146</v>
      </c>
      <c r="ET729">
        <v>68</v>
      </c>
      <c r="EU729">
        <v>1020</v>
      </c>
      <c r="EV729">
        <v>204</v>
      </c>
      <c r="EW729" s="16">
        <v>44073</v>
      </c>
      <c r="EX729" s="16">
        <v>44073</v>
      </c>
      <c r="EY729">
        <f t="shared" si="76"/>
        <v>1</v>
      </c>
    </row>
    <row r="730" spans="24:155" x14ac:dyDescent="0.3">
      <c r="X730" s="11" t="s">
        <v>780</v>
      </c>
      <c r="Y730">
        <v>6</v>
      </c>
      <c r="Z730">
        <v>90</v>
      </c>
      <c r="AA730">
        <v>1</v>
      </c>
      <c r="AB730">
        <v>200</v>
      </c>
      <c r="AC730" s="16">
        <v>44074</v>
      </c>
      <c r="AD730" s="16">
        <v>44074</v>
      </c>
      <c r="AE730" t="str">
        <f t="shared" si="74"/>
        <v>Average Buyer</v>
      </c>
      <c r="AF730" t="str">
        <f t="shared" si="75"/>
        <v>One-Time Buyer</v>
      </c>
      <c r="AG730" t="str">
        <f t="shared" si="72"/>
        <v>Female</v>
      </c>
      <c r="AH730" t="str">
        <f t="shared" si="73"/>
        <v>Syracuse</v>
      </c>
      <c r="AW730" t="s">
        <v>743</v>
      </c>
      <c r="AX730" t="s">
        <v>1145</v>
      </c>
      <c r="AY730" t="s">
        <v>82</v>
      </c>
      <c r="AZ730" t="str">
        <f t="shared" si="77"/>
        <v>MaleGender</v>
      </c>
      <c r="EP730">
        <v>727</v>
      </c>
      <c r="EQ730" t="s">
        <v>743</v>
      </c>
      <c r="ER730" t="s">
        <v>82</v>
      </c>
      <c r="ES730" t="s">
        <v>1145</v>
      </c>
      <c r="ET730">
        <v>5</v>
      </c>
      <c r="EU730">
        <v>100</v>
      </c>
      <c r="EV730">
        <v>15</v>
      </c>
      <c r="EW730" s="16">
        <v>44099</v>
      </c>
      <c r="EX730" s="16">
        <v>44099</v>
      </c>
      <c r="EY730">
        <f t="shared" si="76"/>
        <v>1</v>
      </c>
    </row>
    <row r="731" spans="24:155" x14ac:dyDescent="0.3">
      <c r="X731" s="11" t="s">
        <v>524</v>
      </c>
      <c r="Y731">
        <v>10</v>
      </c>
      <c r="Z731">
        <v>90</v>
      </c>
      <c r="AA731">
        <v>1</v>
      </c>
      <c r="AB731">
        <v>200</v>
      </c>
      <c r="AC731" s="16">
        <v>44052</v>
      </c>
      <c r="AD731" s="16">
        <v>44052</v>
      </c>
      <c r="AE731" t="str">
        <f t="shared" si="74"/>
        <v>Average Buyer</v>
      </c>
      <c r="AF731" t="str">
        <f t="shared" si="75"/>
        <v>One-Time Buyer</v>
      </c>
      <c r="AG731" t="str">
        <f t="shared" si="72"/>
        <v>Female</v>
      </c>
      <c r="AH731" t="str">
        <f t="shared" si="73"/>
        <v>Auburn</v>
      </c>
      <c r="AW731" t="s">
        <v>316</v>
      </c>
      <c r="AX731" t="s">
        <v>1145</v>
      </c>
      <c r="AY731" t="s">
        <v>3</v>
      </c>
      <c r="AZ731" t="str">
        <f t="shared" si="77"/>
        <v>MaleGender</v>
      </c>
      <c r="EP731">
        <v>728</v>
      </c>
      <c r="EQ731" t="s">
        <v>316</v>
      </c>
      <c r="ER731" t="s">
        <v>3</v>
      </c>
      <c r="ES731" t="s">
        <v>1145</v>
      </c>
      <c r="ET731">
        <v>6</v>
      </c>
      <c r="EU731">
        <v>96</v>
      </c>
      <c r="EV731">
        <v>18</v>
      </c>
      <c r="EW731" s="16">
        <v>44051</v>
      </c>
      <c r="EX731" s="16">
        <v>44051</v>
      </c>
      <c r="EY731">
        <f t="shared" si="76"/>
        <v>1</v>
      </c>
    </row>
    <row r="732" spans="24:155" x14ac:dyDescent="0.3">
      <c r="X732" s="11" t="s">
        <v>433</v>
      </c>
      <c r="Y732">
        <v>6</v>
      </c>
      <c r="Z732">
        <v>90</v>
      </c>
      <c r="AA732">
        <v>1</v>
      </c>
      <c r="AB732">
        <v>200</v>
      </c>
      <c r="AC732" s="16">
        <v>44064</v>
      </c>
      <c r="AD732" s="16">
        <v>44064</v>
      </c>
      <c r="AE732" t="str">
        <f t="shared" si="74"/>
        <v>Average Buyer</v>
      </c>
      <c r="AF732" t="str">
        <f t="shared" si="75"/>
        <v>One-Time Buyer</v>
      </c>
      <c r="AG732" t="str">
        <f t="shared" si="72"/>
        <v>Female</v>
      </c>
      <c r="AH732" t="str">
        <f t="shared" si="73"/>
        <v>Yakers</v>
      </c>
      <c r="AW732" t="s">
        <v>382</v>
      </c>
      <c r="AX732" t="s">
        <v>1145</v>
      </c>
      <c r="AY732" t="s">
        <v>70</v>
      </c>
      <c r="AZ732" t="str">
        <f t="shared" si="77"/>
        <v>MaleGender</v>
      </c>
      <c r="EP732">
        <v>729</v>
      </c>
      <c r="EQ732" t="s">
        <v>382</v>
      </c>
      <c r="ER732" t="s">
        <v>70</v>
      </c>
      <c r="ES732" t="s">
        <v>1145</v>
      </c>
      <c r="ET732">
        <v>60</v>
      </c>
      <c r="EU732">
        <v>900</v>
      </c>
      <c r="EV732">
        <v>180</v>
      </c>
      <c r="EW732" s="16">
        <v>44044</v>
      </c>
      <c r="EX732" s="16">
        <v>44044</v>
      </c>
      <c r="EY732">
        <f t="shared" si="76"/>
        <v>1</v>
      </c>
    </row>
    <row r="733" spans="24:155" x14ac:dyDescent="0.3">
      <c r="X733" s="11" t="s">
        <v>505</v>
      </c>
      <c r="Y733">
        <v>6</v>
      </c>
      <c r="Z733">
        <v>84</v>
      </c>
      <c r="AA733">
        <v>1</v>
      </c>
      <c r="AB733">
        <v>201</v>
      </c>
      <c r="AC733" s="16">
        <v>44064</v>
      </c>
      <c r="AD733" s="16">
        <v>44064</v>
      </c>
      <c r="AE733" t="str">
        <f t="shared" si="74"/>
        <v>Average Buyer</v>
      </c>
      <c r="AF733" t="str">
        <f t="shared" si="75"/>
        <v>One-Time Buyer</v>
      </c>
      <c r="AG733" t="str">
        <f t="shared" si="72"/>
        <v>Male</v>
      </c>
      <c r="AH733" t="str">
        <f t="shared" si="73"/>
        <v>Port Jervis</v>
      </c>
      <c r="AW733" t="s">
        <v>985</v>
      </c>
      <c r="AX733" t="s">
        <v>1146</v>
      </c>
      <c r="AY733" t="s">
        <v>17</v>
      </c>
      <c r="AZ733" t="str">
        <f t="shared" si="77"/>
        <v>FemaleGender</v>
      </c>
      <c r="EP733">
        <v>730</v>
      </c>
      <c r="EQ733" t="s">
        <v>985</v>
      </c>
      <c r="ER733" t="s">
        <v>17</v>
      </c>
      <c r="ES733" t="s">
        <v>1146</v>
      </c>
      <c r="ET733">
        <v>5</v>
      </c>
      <c r="EU733">
        <v>60</v>
      </c>
      <c r="EV733">
        <v>15</v>
      </c>
      <c r="EW733" s="16">
        <v>44071</v>
      </c>
      <c r="EX733" s="16">
        <v>44071</v>
      </c>
      <c r="EY733">
        <f t="shared" si="76"/>
        <v>1</v>
      </c>
    </row>
    <row r="734" spans="24:155" x14ac:dyDescent="0.3">
      <c r="X734" s="11" t="s">
        <v>1100</v>
      </c>
      <c r="Y734">
        <v>7</v>
      </c>
      <c r="Z734">
        <v>84</v>
      </c>
      <c r="AA734">
        <v>1</v>
      </c>
      <c r="AB734">
        <v>201</v>
      </c>
      <c r="AC734" s="16">
        <v>44096</v>
      </c>
      <c r="AD734" s="16">
        <v>44096</v>
      </c>
      <c r="AE734" t="str">
        <f t="shared" si="74"/>
        <v>Average Buyer</v>
      </c>
      <c r="AF734" t="str">
        <f t="shared" si="75"/>
        <v>One-Time Buyer</v>
      </c>
      <c r="AG734" t="str">
        <f t="shared" si="72"/>
        <v>Female</v>
      </c>
      <c r="AH734" t="str">
        <f t="shared" si="73"/>
        <v>Springs</v>
      </c>
      <c r="AW734" t="s">
        <v>1058</v>
      </c>
      <c r="AX734" t="s">
        <v>1145</v>
      </c>
      <c r="AY734" t="s">
        <v>16</v>
      </c>
      <c r="AZ734" t="str">
        <f t="shared" si="77"/>
        <v>MaleGender</v>
      </c>
      <c r="EP734">
        <v>731</v>
      </c>
      <c r="EQ734" t="s">
        <v>1058</v>
      </c>
      <c r="ER734" t="s">
        <v>16</v>
      </c>
      <c r="ES734" t="s">
        <v>1145</v>
      </c>
      <c r="ET734">
        <v>1</v>
      </c>
      <c r="EU734">
        <v>16</v>
      </c>
      <c r="EV734">
        <v>3</v>
      </c>
      <c r="EW734" s="16">
        <v>44061</v>
      </c>
      <c r="EX734" s="16">
        <v>44061</v>
      </c>
      <c r="EY734">
        <f t="shared" si="76"/>
        <v>1</v>
      </c>
    </row>
    <row r="735" spans="24:155" x14ac:dyDescent="0.3">
      <c r="X735" s="11" t="s">
        <v>752</v>
      </c>
      <c r="Y735">
        <v>7</v>
      </c>
      <c r="Z735">
        <v>84</v>
      </c>
      <c r="AA735">
        <v>1</v>
      </c>
      <c r="AB735">
        <v>201</v>
      </c>
      <c r="AC735" s="16">
        <v>44046</v>
      </c>
      <c r="AD735" s="16">
        <v>44046</v>
      </c>
      <c r="AE735" t="str">
        <f t="shared" si="74"/>
        <v>Average Buyer</v>
      </c>
      <c r="AF735" t="str">
        <f t="shared" si="75"/>
        <v>One-Time Buyer</v>
      </c>
      <c r="AG735" t="str">
        <f t="shared" si="72"/>
        <v>Male</v>
      </c>
      <c r="AH735" t="str">
        <f t="shared" si="73"/>
        <v>Hempstead</v>
      </c>
      <c r="AW735" t="s">
        <v>1000</v>
      </c>
      <c r="AX735" t="s">
        <v>1145</v>
      </c>
      <c r="AY735" t="s">
        <v>60</v>
      </c>
      <c r="AZ735" t="str">
        <f t="shared" si="77"/>
        <v>MaleGender</v>
      </c>
      <c r="EP735">
        <v>732</v>
      </c>
      <c r="EQ735" t="s">
        <v>1000</v>
      </c>
      <c r="ER735" t="s">
        <v>60</v>
      </c>
      <c r="ES735" t="s">
        <v>1145</v>
      </c>
      <c r="ET735">
        <v>2</v>
      </c>
      <c r="EU735">
        <v>18</v>
      </c>
      <c r="EV735">
        <v>6</v>
      </c>
      <c r="EW735" s="16">
        <v>44061</v>
      </c>
      <c r="EX735" s="16">
        <v>44061</v>
      </c>
      <c r="EY735">
        <f t="shared" si="76"/>
        <v>1</v>
      </c>
    </row>
    <row r="736" spans="24:155" x14ac:dyDescent="0.3">
      <c r="X736" s="11" t="s">
        <v>753</v>
      </c>
      <c r="Y736">
        <v>7</v>
      </c>
      <c r="Z736">
        <v>84</v>
      </c>
      <c r="AA736">
        <v>1</v>
      </c>
      <c r="AB736">
        <v>201</v>
      </c>
      <c r="AC736" s="16">
        <v>44047</v>
      </c>
      <c r="AD736" s="16">
        <v>44047</v>
      </c>
      <c r="AE736" t="str">
        <f t="shared" si="74"/>
        <v>Average Buyer</v>
      </c>
      <c r="AF736" t="str">
        <f t="shared" si="75"/>
        <v>One-Time Buyer</v>
      </c>
      <c r="AG736" t="str">
        <f t="shared" si="72"/>
        <v>Female</v>
      </c>
      <c r="AH736" t="str">
        <f t="shared" si="73"/>
        <v>Brookhaven</v>
      </c>
      <c r="AW736" t="s">
        <v>821</v>
      </c>
      <c r="AX736" t="s">
        <v>1145</v>
      </c>
      <c r="AY736" t="s">
        <v>59</v>
      </c>
      <c r="AZ736" t="str">
        <f t="shared" si="77"/>
        <v>MaleGender</v>
      </c>
      <c r="EP736">
        <v>733</v>
      </c>
      <c r="EQ736" t="s">
        <v>1144</v>
      </c>
      <c r="ER736" t="s">
        <v>15</v>
      </c>
      <c r="ES736" t="s">
        <v>1145</v>
      </c>
      <c r="ET736">
        <v>60</v>
      </c>
      <c r="EU736">
        <v>3120</v>
      </c>
      <c r="EV736">
        <v>180</v>
      </c>
      <c r="EW736" s="16">
        <v>44081</v>
      </c>
      <c r="EX736" s="16">
        <v>44081</v>
      </c>
      <c r="EY736">
        <f t="shared" si="76"/>
        <v>1</v>
      </c>
    </row>
    <row r="737" spans="24:155" x14ac:dyDescent="0.3">
      <c r="X737" s="11" t="s">
        <v>710</v>
      </c>
      <c r="Y737">
        <v>7</v>
      </c>
      <c r="Z737">
        <v>84</v>
      </c>
      <c r="AA737">
        <v>1</v>
      </c>
      <c r="AB737">
        <v>201</v>
      </c>
      <c r="AC737" s="16">
        <v>44066</v>
      </c>
      <c r="AD737" s="16">
        <v>44066</v>
      </c>
      <c r="AE737" t="str">
        <f t="shared" si="74"/>
        <v>Average Buyer</v>
      </c>
      <c r="AF737" t="str">
        <f t="shared" si="75"/>
        <v>One-Time Buyer</v>
      </c>
      <c r="AG737" t="str">
        <f t="shared" si="72"/>
        <v>Female</v>
      </c>
      <c r="AH737" t="str">
        <f t="shared" si="73"/>
        <v>New York</v>
      </c>
      <c r="AW737" t="s">
        <v>268</v>
      </c>
      <c r="AX737" t="s">
        <v>1145</v>
      </c>
      <c r="AY737" t="s">
        <v>18</v>
      </c>
      <c r="AZ737" t="str">
        <f t="shared" si="77"/>
        <v>MaleGender</v>
      </c>
      <c r="EP737">
        <v>734</v>
      </c>
      <c r="EQ737" t="s">
        <v>821</v>
      </c>
      <c r="ER737" t="s">
        <v>59</v>
      </c>
      <c r="ES737" t="s">
        <v>1145</v>
      </c>
      <c r="ET737">
        <v>9</v>
      </c>
      <c r="EU737">
        <v>180</v>
      </c>
      <c r="EV737">
        <v>27</v>
      </c>
      <c r="EW737" s="16">
        <v>44084</v>
      </c>
      <c r="EX737" s="16">
        <v>44084</v>
      </c>
      <c r="EY737">
        <f t="shared" si="76"/>
        <v>1</v>
      </c>
    </row>
    <row r="738" spans="24:155" x14ac:dyDescent="0.3">
      <c r="X738" s="11" t="s">
        <v>731</v>
      </c>
      <c r="Y738">
        <v>7</v>
      </c>
      <c r="Z738">
        <v>84</v>
      </c>
      <c r="AA738">
        <v>1</v>
      </c>
      <c r="AB738">
        <v>201</v>
      </c>
      <c r="AC738" s="16">
        <v>44087</v>
      </c>
      <c r="AD738" s="16">
        <v>44087</v>
      </c>
      <c r="AE738" t="str">
        <f t="shared" si="74"/>
        <v>Average Buyer</v>
      </c>
      <c r="AF738" t="str">
        <f t="shared" si="75"/>
        <v>One-Time Buyer</v>
      </c>
      <c r="AG738" t="str">
        <f t="shared" si="72"/>
        <v>Female</v>
      </c>
      <c r="AH738" t="str">
        <f t="shared" si="73"/>
        <v>Long Beach</v>
      </c>
      <c r="AW738" t="s">
        <v>521</v>
      </c>
      <c r="AX738" t="s">
        <v>1146</v>
      </c>
      <c r="AY738" t="s">
        <v>19</v>
      </c>
      <c r="AZ738" t="str">
        <f t="shared" si="77"/>
        <v>FemaleGender</v>
      </c>
      <c r="EP738">
        <v>735</v>
      </c>
      <c r="EQ738" t="s">
        <v>268</v>
      </c>
      <c r="ER738" t="s">
        <v>18</v>
      </c>
      <c r="ES738" t="s">
        <v>1145</v>
      </c>
      <c r="ET738">
        <v>11</v>
      </c>
      <c r="EU738">
        <v>330</v>
      </c>
      <c r="EV738">
        <v>33</v>
      </c>
      <c r="EW738" s="16">
        <v>44094</v>
      </c>
      <c r="EX738" s="16">
        <v>44094</v>
      </c>
      <c r="EY738">
        <f t="shared" si="76"/>
        <v>1</v>
      </c>
    </row>
    <row r="739" spans="24:155" x14ac:dyDescent="0.3">
      <c r="X739" s="11" t="s">
        <v>167</v>
      </c>
      <c r="Y739">
        <v>6</v>
      </c>
      <c r="Z739">
        <v>84</v>
      </c>
      <c r="AA739">
        <v>1</v>
      </c>
      <c r="AB739">
        <v>201</v>
      </c>
      <c r="AC739" s="16">
        <v>44096</v>
      </c>
      <c r="AD739" s="16">
        <v>44096</v>
      </c>
      <c r="AE739" t="str">
        <f t="shared" si="74"/>
        <v>Average Buyer</v>
      </c>
      <c r="AF739" t="str">
        <f t="shared" si="75"/>
        <v>One-Time Buyer</v>
      </c>
      <c r="AG739" t="str">
        <f t="shared" si="72"/>
        <v>Female</v>
      </c>
      <c r="AH739" t="str">
        <f t="shared" si="73"/>
        <v>Olean</v>
      </c>
      <c r="AW739" t="s">
        <v>1080</v>
      </c>
      <c r="AX739" t="s">
        <v>1145</v>
      </c>
      <c r="AY739" t="s">
        <v>59</v>
      </c>
      <c r="AZ739" t="str">
        <f t="shared" si="77"/>
        <v>MaleGender</v>
      </c>
      <c r="EP739">
        <v>736</v>
      </c>
      <c r="EQ739" t="s">
        <v>521</v>
      </c>
      <c r="ER739" t="s">
        <v>19</v>
      </c>
      <c r="ES739" t="s">
        <v>1146</v>
      </c>
      <c r="ET739">
        <v>15</v>
      </c>
      <c r="EU739">
        <v>210</v>
      </c>
      <c r="EV739">
        <v>45</v>
      </c>
      <c r="EW739" s="16">
        <v>44052</v>
      </c>
      <c r="EX739" s="16">
        <v>44052</v>
      </c>
      <c r="EY739">
        <f t="shared" si="76"/>
        <v>1</v>
      </c>
    </row>
    <row r="740" spans="24:155" x14ac:dyDescent="0.3">
      <c r="X740" s="11" t="s">
        <v>906</v>
      </c>
      <c r="Y740">
        <v>5</v>
      </c>
      <c r="Z740">
        <v>84</v>
      </c>
      <c r="AA740">
        <v>2</v>
      </c>
      <c r="AB740">
        <v>201</v>
      </c>
      <c r="AC740" s="16">
        <v>44093</v>
      </c>
      <c r="AD740" s="16">
        <v>44093</v>
      </c>
      <c r="AE740" t="str">
        <f t="shared" si="74"/>
        <v>Average Buyer</v>
      </c>
      <c r="AF740" t="str">
        <f t="shared" si="75"/>
        <v>One-Time Buyer</v>
      </c>
      <c r="AG740" t="str">
        <f t="shared" si="72"/>
        <v>Female</v>
      </c>
      <c r="AH740" t="str">
        <f t="shared" si="73"/>
        <v>Watervliet</v>
      </c>
      <c r="AW740" t="s">
        <v>456</v>
      </c>
      <c r="AX740" t="s">
        <v>1146</v>
      </c>
      <c r="AY740" t="s">
        <v>60</v>
      </c>
      <c r="AZ740" t="str">
        <f t="shared" si="77"/>
        <v>FemaleGender</v>
      </c>
      <c r="EP740">
        <v>737</v>
      </c>
      <c r="EQ740" t="s">
        <v>1080</v>
      </c>
      <c r="ER740" t="s">
        <v>59</v>
      </c>
      <c r="ES740" t="s">
        <v>1145</v>
      </c>
      <c r="ET740">
        <v>1</v>
      </c>
      <c r="EU740">
        <v>20</v>
      </c>
      <c r="EV740">
        <v>3</v>
      </c>
      <c r="EW740" s="16">
        <v>44055</v>
      </c>
      <c r="EX740" s="16">
        <v>44055</v>
      </c>
      <c r="EY740">
        <f t="shared" si="76"/>
        <v>1</v>
      </c>
    </row>
    <row r="741" spans="24:155" x14ac:dyDescent="0.3">
      <c r="X741" s="11" t="s">
        <v>789</v>
      </c>
      <c r="Y741">
        <v>7</v>
      </c>
      <c r="Z741">
        <v>84</v>
      </c>
      <c r="AA741">
        <v>1</v>
      </c>
      <c r="AB741">
        <v>201</v>
      </c>
      <c r="AC741" s="16">
        <v>44083</v>
      </c>
      <c r="AD741" s="16">
        <v>44083</v>
      </c>
      <c r="AE741" t="str">
        <f t="shared" si="74"/>
        <v>Average Buyer</v>
      </c>
      <c r="AF741" t="str">
        <f t="shared" si="75"/>
        <v>One-Time Buyer</v>
      </c>
      <c r="AG741" t="str">
        <f t="shared" si="72"/>
        <v>Female</v>
      </c>
      <c r="AH741" t="str">
        <f t="shared" si="73"/>
        <v>Middletown</v>
      </c>
      <c r="AW741" t="s">
        <v>136</v>
      </c>
      <c r="AX741" t="s">
        <v>1146</v>
      </c>
      <c r="AY741" t="s">
        <v>61</v>
      </c>
      <c r="AZ741" t="str">
        <f t="shared" si="77"/>
        <v>FemaleGender</v>
      </c>
      <c r="EP741">
        <v>738</v>
      </c>
      <c r="EQ741" t="s">
        <v>456</v>
      </c>
      <c r="ER741" t="s">
        <v>60</v>
      </c>
      <c r="ES741" t="s">
        <v>1146</v>
      </c>
      <c r="ET741">
        <v>77</v>
      </c>
      <c r="EU741">
        <v>924</v>
      </c>
      <c r="EV741">
        <v>231</v>
      </c>
      <c r="EW741" s="16">
        <v>44087</v>
      </c>
      <c r="EX741" s="16">
        <v>44087</v>
      </c>
      <c r="EY741">
        <f t="shared" si="76"/>
        <v>1</v>
      </c>
    </row>
    <row r="742" spans="24:155" x14ac:dyDescent="0.3">
      <c r="X742" s="11" t="s">
        <v>746</v>
      </c>
      <c r="Y742">
        <v>7</v>
      </c>
      <c r="Z742">
        <v>84</v>
      </c>
      <c r="AA742">
        <v>1</v>
      </c>
      <c r="AB742">
        <v>201</v>
      </c>
      <c r="AC742" s="16">
        <v>44102</v>
      </c>
      <c r="AD742" s="16">
        <v>44102</v>
      </c>
      <c r="AE742" t="str">
        <f t="shared" si="74"/>
        <v>Average Buyer</v>
      </c>
      <c r="AF742" t="str">
        <f t="shared" si="75"/>
        <v>One-Time Buyer</v>
      </c>
      <c r="AG742" t="str">
        <f t="shared" si="72"/>
        <v>Female</v>
      </c>
      <c r="AH742" t="str">
        <f t="shared" si="73"/>
        <v>Syracuse</v>
      </c>
      <c r="AW742" t="s">
        <v>529</v>
      </c>
      <c r="AX742" t="s">
        <v>1146</v>
      </c>
      <c r="AY742" t="s">
        <v>16</v>
      </c>
      <c r="AZ742" t="str">
        <f t="shared" si="77"/>
        <v>FemaleGender</v>
      </c>
      <c r="EP742">
        <v>739</v>
      </c>
      <c r="EQ742" t="s">
        <v>136</v>
      </c>
      <c r="ER742" t="s">
        <v>61</v>
      </c>
      <c r="ES742" t="s">
        <v>1146</v>
      </c>
      <c r="ET742">
        <v>77</v>
      </c>
      <c r="EU742">
        <v>1232</v>
      </c>
      <c r="EV742">
        <v>231</v>
      </c>
      <c r="EW742" s="16">
        <v>44076</v>
      </c>
      <c r="EX742" s="16">
        <v>44076</v>
      </c>
      <c r="EY742">
        <f t="shared" si="76"/>
        <v>1</v>
      </c>
    </row>
    <row r="743" spans="24:155" x14ac:dyDescent="0.3">
      <c r="X743" s="11" t="s">
        <v>854</v>
      </c>
      <c r="Y743">
        <v>7</v>
      </c>
      <c r="Z743">
        <v>84</v>
      </c>
      <c r="AA743">
        <v>1</v>
      </c>
      <c r="AB743">
        <v>201</v>
      </c>
      <c r="AC743" s="16">
        <v>44098</v>
      </c>
      <c r="AD743" s="16">
        <v>44098</v>
      </c>
      <c r="AE743" t="str">
        <f t="shared" si="74"/>
        <v>Average Buyer</v>
      </c>
      <c r="AF743" t="str">
        <f t="shared" si="75"/>
        <v>One-Time Buyer</v>
      </c>
      <c r="AG743" t="str">
        <f t="shared" si="72"/>
        <v>Male</v>
      </c>
      <c r="AH743" t="str">
        <f t="shared" si="73"/>
        <v>Fulton</v>
      </c>
      <c r="AW743" t="s">
        <v>320</v>
      </c>
      <c r="AX743" t="s">
        <v>1146</v>
      </c>
      <c r="AY743" t="s">
        <v>7</v>
      </c>
      <c r="AZ743" t="str">
        <f t="shared" si="77"/>
        <v>FemaleGender</v>
      </c>
      <c r="EP743">
        <v>740</v>
      </c>
      <c r="EQ743" t="s">
        <v>529</v>
      </c>
      <c r="ER743" t="s">
        <v>16</v>
      </c>
      <c r="ES743" t="s">
        <v>1146</v>
      </c>
      <c r="ET743">
        <v>68</v>
      </c>
      <c r="EU743">
        <v>4760</v>
      </c>
      <c r="EV743">
        <v>204</v>
      </c>
      <c r="EW743" s="16">
        <v>44057</v>
      </c>
      <c r="EX743" s="16">
        <v>44057</v>
      </c>
      <c r="EY743">
        <f t="shared" si="76"/>
        <v>1</v>
      </c>
    </row>
    <row r="744" spans="24:155" x14ac:dyDescent="0.3">
      <c r="X744" s="11" t="s">
        <v>974</v>
      </c>
      <c r="Y744">
        <v>9</v>
      </c>
      <c r="Z744">
        <v>81</v>
      </c>
      <c r="AA744">
        <v>1</v>
      </c>
      <c r="AB744">
        <v>202</v>
      </c>
      <c r="AC744" s="16">
        <v>44056</v>
      </c>
      <c r="AD744" s="16">
        <v>44056</v>
      </c>
      <c r="AE744" t="str">
        <f t="shared" si="74"/>
        <v>Average Buyer</v>
      </c>
      <c r="AF744" t="str">
        <f t="shared" si="75"/>
        <v>One-Time Buyer</v>
      </c>
      <c r="AG744" t="str">
        <f t="shared" si="72"/>
        <v>Female</v>
      </c>
      <c r="AH744" t="str">
        <f t="shared" si="73"/>
        <v>Port Jervis</v>
      </c>
      <c r="AW744" t="s">
        <v>702</v>
      </c>
      <c r="AX744" t="s">
        <v>1146</v>
      </c>
      <c r="AY744" t="s">
        <v>15</v>
      </c>
      <c r="AZ744" t="str">
        <f t="shared" si="77"/>
        <v>FemaleGender</v>
      </c>
      <c r="EP744">
        <v>741</v>
      </c>
      <c r="EQ744" t="s">
        <v>320</v>
      </c>
      <c r="ER744" t="s">
        <v>7</v>
      </c>
      <c r="ES744" t="s">
        <v>1146</v>
      </c>
      <c r="ET744">
        <v>89</v>
      </c>
      <c r="EU744">
        <v>1602</v>
      </c>
      <c r="EV744">
        <v>267</v>
      </c>
      <c r="EW744" s="16">
        <v>44054</v>
      </c>
      <c r="EX744" s="16">
        <v>44054</v>
      </c>
      <c r="EY744">
        <f t="shared" si="76"/>
        <v>1</v>
      </c>
    </row>
    <row r="745" spans="24:155" x14ac:dyDescent="0.3">
      <c r="X745" s="11" t="s">
        <v>677</v>
      </c>
      <c r="Y745">
        <v>9</v>
      </c>
      <c r="Z745">
        <v>81</v>
      </c>
      <c r="AA745">
        <v>1</v>
      </c>
      <c r="AB745">
        <v>202</v>
      </c>
      <c r="AC745" s="16">
        <v>44064</v>
      </c>
      <c r="AD745" s="16">
        <v>44064</v>
      </c>
      <c r="AE745" t="str">
        <f t="shared" si="74"/>
        <v>Average Buyer</v>
      </c>
      <c r="AF745" t="str">
        <f t="shared" si="75"/>
        <v>One-Time Buyer</v>
      </c>
      <c r="AG745" t="str">
        <f t="shared" si="72"/>
        <v>Male</v>
      </c>
      <c r="AH745" t="str">
        <f t="shared" si="73"/>
        <v>Glen Cove</v>
      </c>
      <c r="AW745" t="s">
        <v>1077</v>
      </c>
      <c r="AX745" t="s">
        <v>1145</v>
      </c>
      <c r="AY745" t="s">
        <v>72</v>
      </c>
      <c r="AZ745" t="str">
        <f t="shared" si="77"/>
        <v>MaleGender</v>
      </c>
      <c r="EP745">
        <v>742</v>
      </c>
      <c r="EQ745" t="s">
        <v>702</v>
      </c>
      <c r="ER745" t="s">
        <v>15</v>
      </c>
      <c r="ES745" t="s">
        <v>1146</v>
      </c>
      <c r="ET745">
        <v>6</v>
      </c>
      <c r="EU745">
        <v>180</v>
      </c>
      <c r="EV745">
        <v>18</v>
      </c>
      <c r="EW745" s="16">
        <v>44058</v>
      </c>
      <c r="EX745" s="16">
        <v>44058</v>
      </c>
      <c r="EY745">
        <f t="shared" si="76"/>
        <v>1</v>
      </c>
    </row>
    <row r="746" spans="24:155" x14ac:dyDescent="0.3">
      <c r="X746" s="11" t="s">
        <v>635</v>
      </c>
      <c r="Y746">
        <v>5</v>
      </c>
      <c r="Z746">
        <v>80</v>
      </c>
      <c r="AA746">
        <v>1</v>
      </c>
      <c r="AB746">
        <v>203</v>
      </c>
      <c r="AC746" s="16">
        <v>44068</v>
      </c>
      <c r="AD746" s="16">
        <v>44068</v>
      </c>
      <c r="AE746" t="str">
        <f t="shared" si="74"/>
        <v>Average Buyer</v>
      </c>
      <c r="AF746" t="str">
        <f t="shared" si="75"/>
        <v>One-Time Buyer</v>
      </c>
      <c r="AG746" t="str">
        <f t="shared" si="72"/>
        <v>Female</v>
      </c>
      <c r="AH746" t="str">
        <f t="shared" si="73"/>
        <v>Choes</v>
      </c>
      <c r="AW746" t="s">
        <v>170</v>
      </c>
      <c r="AX746" t="s">
        <v>1145</v>
      </c>
      <c r="AY746" t="s">
        <v>74</v>
      </c>
      <c r="AZ746" t="str">
        <f t="shared" si="77"/>
        <v>MaleGender</v>
      </c>
      <c r="EP746">
        <v>743</v>
      </c>
      <c r="EQ746" t="s">
        <v>1077</v>
      </c>
      <c r="ER746" t="s">
        <v>72</v>
      </c>
      <c r="ES746" t="s">
        <v>1145</v>
      </c>
      <c r="ET746">
        <v>32</v>
      </c>
      <c r="EU746">
        <v>490</v>
      </c>
      <c r="EV746">
        <v>96</v>
      </c>
      <c r="EW746" s="16">
        <v>44051</v>
      </c>
      <c r="EX746" s="16">
        <v>44104</v>
      </c>
      <c r="EY746">
        <f t="shared" si="76"/>
        <v>5</v>
      </c>
    </row>
    <row r="747" spans="24:155" x14ac:dyDescent="0.3">
      <c r="X747" s="11" t="s">
        <v>728</v>
      </c>
      <c r="Y747">
        <v>4</v>
      </c>
      <c r="Z747">
        <v>80</v>
      </c>
      <c r="AA747">
        <v>1</v>
      </c>
      <c r="AB747">
        <v>203</v>
      </c>
      <c r="AC747" s="16">
        <v>44084</v>
      </c>
      <c r="AD747" s="16">
        <v>44084</v>
      </c>
      <c r="AE747" t="str">
        <f t="shared" si="74"/>
        <v>Average Buyer</v>
      </c>
      <c r="AF747" t="str">
        <f t="shared" si="75"/>
        <v>One-Time Buyer</v>
      </c>
      <c r="AG747" t="str">
        <f t="shared" si="72"/>
        <v>Male</v>
      </c>
      <c r="AH747" t="str">
        <f t="shared" si="73"/>
        <v>Kingston</v>
      </c>
      <c r="AW747" t="s">
        <v>116</v>
      </c>
      <c r="AX747" t="s">
        <v>1145</v>
      </c>
      <c r="AY747" t="s">
        <v>13</v>
      </c>
      <c r="AZ747" t="str">
        <f t="shared" si="77"/>
        <v>MaleGender</v>
      </c>
      <c r="EP747">
        <v>744</v>
      </c>
      <c r="EQ747" t="s">
        <v>170</v>
      </c>
      <c r="ER747" t="s">
        <v>74</v>
      </c>
      <c r="ES747" t="s">
        <v>1145</v>
      </c>
      <c r="ET747">
        <v>60</v>
      </c>
      <c r="EU747">
        <v>540</v>
      </c>
      <c r="EV747">
        <v>180</v>
      </c>
      <c r="EW747" s="16">
        <v>44099</v>
      </c>
      <c r="EX747" s="16">
        <v>44099</v>
      </c>
      <c r="EY747">
        <f t="shared" si="76"/>
        <v>1</v>
      </c>
    </row>
    <row r="748" spans="24:155" x14ac:dyDescent="0.3">
      <c r="X748" s="11" t="s">
        <v>771</v>
      </c>
      <c r="Y748">
        <v>5</v>
      </c>
      <c r="Z748">
        <v>80</v>
      </c>
      <c r="AA748">
        <v>1</v>
      </c>
      <c r="AB748">
        <v>203</v>
      </c>
      <c r="AC748" s="16">
        <v>44065</v>
      </c>
      <c r="AD748" s="16">
        <v>44065</v>
      </c>
      <c r="AE748" t="str">
        <f t="shared" si="74"/>
        <v>Average Buyer</v>
      </c>
      <c r="AF748" t="str">
        <f t="shared" si="75"/>
        <v>One-Time Buyer</v>
      </c>
      <c r="AG748" t="str">
        <f t="shared" si="72"/>
        <v>Female</v>
      </c>
      <c r="AH748" t="str">
        <f t="shared" si="73"/>
        <v>Little Falls</v>
      </c>
      <c r="AW748" t="s">
        <v>960</v>
      </c>
      <c r="AX748" t="s">
        <v>1145</v>
      </c>
      <c r="AY748" t="s">
        <v>7</v>
      </c>
      <c r="AZ748" t="str">
        <f t="shared" si="77"/>
        <v>MaleGender</v>
      </c>
      <c r="EP748">
        <v>745</v>
      </c>
      <c r="EQ748" t="s">
        <v>116</v>
      </c>
      <c r="ER748" t="s">
        <v>13</v>
      </c>
      <c r="ES748" t="s">
        <v>1145</v>
      </c>
      <c r="ET748">
        <v>60</v>
      </c>
      <c r="EU748">
        <v>900</v>
      </c>
      <c r="EV748">
        <v>180</v>
      </c>
      <c r="EW748" s="16">
        <v>44056</v>
      </c>
      <c r="EX748" s="16">
        <v>44056</v>
      </c>
      <c r="EY748">
        <f t="shared" si="76"/>
        <v>1</v>
      </c>
    </row>
    <row r="749" spans="24:155" x14ac:dyDescent="0.3">
      <c r="X749" s="11" t="s">
        <v>823</v>
      </c>
      <c r="Y749">
        <v>5</v>
      </c>
      <c r="Z749">
        <v>80</v>
      </c>
      <c r="AA749">
        <v>1</v>
      </c>
      <c r="AB749">
        <v>203</v>
      </c>
      <c r="AC749" s="16">
        <v>44086</v>
      </c>
      <c r="AD749" s="16">
        <v>44086</v>
      </c>
      <c r="AE749" t="str">
        <f t="shared" si="74"/>
        <v>Average Buyer</v>
      </c>
      <c r="AF749" t="str">
        <f t="shared" si="75"/>
        <v>One-Time Buyer</v>
      </c>
      <c r="AG749" t="str">
        <f t="shared" si="72"/>
        <v>Female</v>
      </c>
      <c r="AH749" t="str">
        <f t="shared" si="73"/>
        <v>Middletown</v>
      </c>
      <c r="AW749" t="s">
        <v>852</v>
      </c>
      <c r="AX749" t="s">
        <v>1145</v>
      </c>
      <c r="AY749" t="s">
        <v>4</v>
      </c>
      <c r="AZ749" t="str">
        <f t="shared" si="77"/>
        <v>MaleGender</v>
      </c>
      <c r="EP749">
        <v>746</v>
      </c>
      <c r="EQ749" t="s">
        <v>960</v>
      </c>
      <c r="ER749" t="s">
        <v>7</v>
      </c>
      <c r="ES749" t="s">
        <v>1145</v>
      </c>
      <c r="ET749">
        <v>6</v>
      </c>
      <c r="EU749">
        <v>78</v>
      </c>
      <c r="EV749">
        <v>18</v>
      </c>
      <c r="EW749" s="16">
        <v>44103</v>
      </c>
      <c r="EX749" s="16">
        <v>44103</v>
      </c>
      <c r="EY749">
        <f t="shared" si="76"/>
        <v>1</v>
      </c>
    </row>
    <row r="750" spans="24:155" x14ac:dyDescent="0.3">
      <c r="X750" s="11" t="s">
        <v>663</v>
      </c>
      <c r="Y750">
        <v>5</v>
      </c>
      <c r="Z750">
        <v>80</v>
      </c>
      <c r="AA750">
        <v>1</v>
      </c>
      <c r="AB750">
        <v>203</v>
      </c>
      <c r="AC750" s="16">
        <v>44096</v>
      </c>
      <c r="AD750" s="16">
        <v>44096</v>
      </c>
      <c r="AE750" t="str">
        <f t="shared" si="74"/>
        <v>Average Buyer</v>
      </c>
      <c r="AF750" t="str">
        <f t="shared" si="75"/>
        <v>One-Time Buyer</v>
      </c>
      <c r="AG750" t="str">
        <f t="shared" si="72"/>
        <v>Male</v>
      </c>
      <c r="AH750" t="str">
        <f t="shared" si="73"/>
        <v>Troy</v>
      </c>
      <c r="AW750" t="s">
        <v>823</v>
      </c>
      <c r="AX750" t="s">
        <v>1146</v>
      </c>
      <c r="AY750" t="s">
        <v>61</v>
      </c>
      <c r="AZ750" t="str">
        <f t="shared" si="77"/>
        <v>FemaleGender</v>
      </c>
      <c r="EP750">
        <v>747</v>
      </c>
      <c r="EQ750" t="s">
        <v>852</v>
      </c>
      <c r="ER750" t="s">
        <v>4</v>
      </c>
      <c r="ES750" t="s">
        <v>1145</v>
      </c>
      <c r="ET750">
        <v>6</v>
      </c>
      <c r="EU750">
        <v>90</v>
      </c>
      <c r="EV750">
        <v>18</v>
      </c>
      <c r="EW750" s="16">
        <v>44096</v>
      </c>
      <c r="EX750" s="16">
        <v>44096</v>
      </c>
      <c r="EY750">
        <f t="shared" si="76"/>
        <v>1</v>
      </c>
    </row>
    <row r="751" spans="24:155" x14ac:dyDescent="0.3">
      <c r="X751" s="11" t="s">
        <v>783</v>
      </c>
      <c r="Y751">
        <v>5</v>
      </c>
      <c r="Z751">
        <v>80</v>
      </c>
      <c r="AA751">
        <v>1</v>
      </c>
      <c r="AB751">
        <v>203</v>
      </c>
      <c r="AC751" s="16">
        <v>44077</v>
      </c>
      <c r="AD751" s="16">
        <v>44077</v>
      </c>
      <c r="AE751" t="str">
        <f t="shared" si="74"/>
        <v>Average Buyer</v>
      </c>
      <c r="AF751" t="str">
        <f t="shared" si="75"/>
        <v>One-Time Buyer</v>
      </c>
      <c r="AG751" t="str">
        <f t="shared" si="72"/>
        <v>Male</v>
      </c>
      <c r="AH751" t="str">
        <f t="shared" si="73"/>
        <v>Peekskill</v>
      </c>
      <c r="AW751" t="s">
        <v>967</v>
      </c>
      <c r="AX751" t="s">
        <v>1145</v>
      </c>
      <c r="AY751" t="s">
        <v>14</v>
      </c>
      <c r="AZ751" t="str">
        <f t="shared" si="77"/>
        <v>MaleGender</v>
      </c>
      <c r="EP751">
        <v>748</v>
      </c>
      <c r="EQ751" t="s">
        <v>823</v>
      </c>
      <c r="ER751" t="s">
        <v>61</v>
      </c>
      <c r="ES751" t="s">
        <v>1146</v>
      </c>
      <c r="ET751">
        <v>5</v>
      </c>
      <c r="EU751">
        <v>80</v>
      </c>
      <c r="EV751">
        <v>15</v>
      </c>
      <c r="EW751" s="16">
        <v>44086</v>
      </c>
      <c r="EX751" s="16">
        <v>44086</v>
      </c>
      <c r="EY751">
        <f t="shared" si="76"/>
        <v>1</v>
      </c>
    </row>
    <row r="752" spans="24:155" x14ac:dyDescent="0.3">
      <c r="X752" s="11" t="s">
        <v>711</v>
      </c>
      <c r="Y752">
        <v>5</v>
      </c>
      <c r="Z752">
        <v>80</v>
      </c>
      <c r="AA752">
        <v>1</v>
      </c>
      <c r="AB752">
        <v>203</v>
      </c>
      <c r="AC752" s="16">
        <v>44067</v>
      </c>
      <c r="AD752" s="16">
        <v>44067</v>
      </c>
      <c r="AE752" t="str">
        <f t="shared" si="74"/>
        <v>Average Buyer</v>
      </c>
      <c r="AF752" t="str">
        <f t="shared" si="75"/>
        <v>One-Time Buyer</v>
      </c>
      <c r="AG752" t="str">
        <f t="shared" si="72"/>
        <v>Female</v>
      </c>
      <c r="AH752" t="str">
        <f t="shared" si="73"/>
        <v>Hempstead</v>
      </c>
      <c r="AW752" t="s">
        <v>206</v>
      </c>
      <c r="AX752" t="s">
        <v>1146</v>
      </c>
      <c r="AY752" t="s">
        <v>63</v>
      </c>
      <c r="AZ752" t="str">
        <f t="shared" si="77"/>
        <v>FemaleGender</v>
      </c>
      <c r="EP752">
        <v>749</v>
      </c>
      <c r="EQ752" t="s">
        <v>967</v>
      </c>
      <c r="ER752" t="s">
        <v>14</v>
      </c>
      <c r="ES752" t="s">
        <v>1145</v>
      </c>
      <c r="ET752">
        <v>3</v>
      </c>
      <c r="EU752">
        <v>45</v>
      </c>
      <c r="EV752">
        <v>9</v>
      </c>
      <c r="EW752" s="16">
        <v>44046</v>
      </c>
      <c r="EX752" s="16">
        <v>44046</v>
      </c>
      <c r="EY752">
        <f t="shared" si="76"/>
        <v>1</v>
      </c>
    </row>
    <row r="753" spans="24:155" x14ac:dyDescent="0.3">
      <c r="X753" s="11" t="s">
        <v>747</v>
      </c>
      <c r="Y753">
        <v>5</v>
      </c>
      <c r="Z753">
        <v>80</v>
      </c>
      <c r="AA753">
        <v>1</v>
      </c>
      <c r="AB753">
        <v>203</v>
      </c>
      <c r="AC753" s="16">
        <v>44103</v>
      </c>
      <c r="AD753" s="16">
        <v>44103</v>
      </c>
      <c r="AE753" t="str">
        <f t="shared" si="74"/>
        <v>Average Buyer</v>
      </c>
      <c r="AF753" t="str">
        <f t="shared" si="75"/>
        <v>One-Time Buyer</v>
      </c>
      <c r="AG753" t="str">
        <f t="shared" si="72"/>
        <v>Male</v>
      </c>
      <c r="AH753" t="str">
        <f t="shared" si="73"/>
        <v>Troy</v>
      </c>
      <c r="AW753" t="s">
        <v>414</v>
      </c>
      <c r="AX753" t="s">
        <v>1145</v>
      </c>
      <c r="AY753" t="s">
        <v>60</v>
      </c>
      <c r="AZ753" t="str">
        <f t="shared" si="77"/>
        <v>MaleGender</v>
      </c>
      <c r="EP753">
        <v>750</v>
      </c>
      <c r="EQ753" t="s">
        <v>206</v>
      </c>
      <c r="ER753" t="s">
        <v>63</v>
      </c>
      <c r="ES753" t="s">
        <v>1146</v>
      </c>
      <c r="ET753">
        <v>60</v>
      </c>
      <c r="EU753">
        <v>1080</v>
      </c>
      <c r="EV753">
        <v>180</v>
      </c>
      <c r="EW753" s="16">
        <v>44074</v>
      </c>
      <c r="EX753" s="16">
        <v>44074</v>
      </c>
      <c r="EY753">
        <f t="shared" si="76"/>
        <v>1</v>
      </c>
    </row>
    <row r="754" spans="24:155" x14ac:dyDescent="0.3">
      <c r="X754" s="11" t="s">
        <v>859</v>
      </c>
      <c r="Y754">
        <v>5</v>
      </c>
      <c r="Z754">
        <v>80</v>
      </c>
      <c r="AA754">
        <v>1</v>
      </c>
      <c r="AB754">
        <v>203</v>
      </c>
      <c r="AC754" s="16">
        <v>44103</v>
      </c>
      <c r="AD754" s="16">
        <v>44103</v>
      </c>
      <c r="AE754" t="str">
        <f t="shared" si="74"/>
        <v>Average Buyer</v>
      </c>
      <c r="AF754" t="str">
        <f t="shared" si="75"/>
        <v>One-Time Buyer</v>
      </c>
      <c r="AG754" t="str">
        <f t="shared" si="72"/>
        <v>Female</v>
      </c>
      <c r="AH754" t="str">
        <f t="shared" si="73"/>
        <v>Choes</v>
      </c>
      <c r="AW754" t="s">
        <v>159</v>
      </c>
      <c r="AX754" t="s">
        <v>1146</v>
      </c>
      <c r="AY754" t="s">
        <v>14</v>
      </c>
      <c r="AZ754" t="str">
        <f t="shared" si="77"/>
        <v>FemaleGender</v>
      </c>
      <c r="EP754">
        <v>751</v>
      </c>
      <c r="EQ754" t="s">
        <v>414</v>
      </c>
      <c r="ER754" t="s">
        <v>60</v>
      </c>
      <c r="ES754" t="s">
        <v>1145</v>
      </c>
      <c r="ET754">
        <v>47</v>
      </c>
      <c r="EU754">
        <v>940</v>
      </c>
      <c r="EV754">
        <v>141</v>
      </c>
      <c r="EW754" s="16">
        <v>44045</v>
      </c>
      <c r="EX754" s="16">
        <v>44045</v>
      </c>
      <c r="EY754">
        <f t="shared" si="76"/>
        <v>1</v>
      </c>
    </row>
    <row r="755" spans="24:155" x14ac:dyDescent="0.3">
      <c r="X755" s="11" t="s">
        <v>960</v>
      </c>
      <c r="Y755">
        <v>6</v>
      </c>
      <c r="Z755">
        <v>78</v>
      </c>
      <c r="AA755">
        <v>1</v>
      </c>
      <c r="AB755">
        <v>204</v>
      </c>
      <c r="AC755" s="16">
        <v>44103</v>
      </c>
      <c r="AD755" s="16">
        <v>44103</v>
      </c>
      <c r="AE755" t="str">
        <f t="shared" si="74"/>
        <v>Average Buyer</v>
      </c>
      <c r="AF755" t="str">
        <f t="shared" si="75"/>
        <v>One-Time Buyer</v>
      </c>
      <c r="AG755" t="str">
        <f t="shared" si="72"/>
        <v>Male</v>
      </c>
      <c r="AH755" t="str">
        <f t="shared" si="73"/>
        <v>Geneva</v>
      </c>
      <c r="AW755" t="s">
        <v>355</v>
      </c>
      <c r="AX755" t="s">
        <v>1145</v>
      </c>
      <c r="AY755" t="s">
        <v>1</v>
      </c>
      <c r="AZ755" t="str">
        <f t="shared" si="77"/>
        <v>MaleGender</v>
      </c>
      <c r="EP755">
        <v>752</v>
      </c>
      <c r="EQ755" t="s">
        <v>159</v>
      </c>
      <c r="ER755" t="s">
        <v>14</v>
      </c>
      <c r="ES755" t="s">
        <v>1146</v>
      </c>
      <c r="ET755">
        <v>10</v>
      </c>
      <c r="EU755">
        <v>120</v>
      </c>
      <c r="EV755">
        <v>30</v>
      </c>
      <c r="EW755" s="16">
        <v>44099</v>
      </c>
      <c r="EX755" s="16">
        <v>44099</v>
      </c>
      <c r="EY755">
        <f t="shared" si="76"/>
        <v>1</v>
      </c>
    </row>
    <row r="756" spans="24:155" x14ac:dyDescent="0.3">
      <c r="X756" s="11" t="s">
        <v>1005</v>
      </c>
      <c r="Y756">
        <v>6</v>
      </c>
      <c r="Z756">
        <v>78</v>
      </c>
      <c r="AA756">
        <v>1</v>
      </c>
      <c r="AB756">
        <v>204</v>
      </c>
      <c r="AC756" s="16">
        <v>44068</v>
      </c>
      <c r="AD756" s="16">
        <v>44068</v>
      </c>
      <c r="AE756" t="str">
        <f t="shared" si="74"/>
        <v>Average Buyer</v>
      </c>
      <c r="AF756" t="str">
        <f t="shared" si="75"/>
        <v>One-Time Buyer</v>
      </c>
      <c r="AG756" t="str">
        <f t="shared" si="72"/>
        <v>Female</v>
      </c>
      <c r="AH756" t="str">
        <f t="shared" si="73"/>
        <v>Troy</v>
      </c>
      <c r="AW756" t="s">
        <v>217</v>
      </c>
      <c r="AX756" t="s">
        <v>1145</v>
      </c>
      <c r="AY756" t="s">
        <v>15</v>
      </c>
      <c r="AZ756" t="str">
        <f t="shared" si="77"/>
        <v>MaleGender</v>
      </c>
      <c r="EP756">
        <v>753</v>
      </c>
      <c r="EQ756" t="s">
        <v>355</v>
      </c>
      <c r="ER756" t="s">
        <v>1</v>
      </c>
      <c r="ES756" t="s">
        <v>1145</v>
      </c>
      <c r="ET756">
        <v>60</v>
      </c>
      <c r="EU756">
        <v>4200</v>
      </c>
      <c r="EV756">
        <v>180</v>
      </c>
      <c r="EW756" s="16">
        <v>44089</v>
      </c>
      <c r="EX756" s="16">
        <v>44089</v>
      </c>
      <c r="EY756">
        <f t="shared" si="76"/>
        <v>1</v>
      </c>
    </row>
    <row r="757" spans="24:155" x14ac:dyDescent="0.3">
      <c r="X757" s="11" t="s">
        <v>248</v>
      </c>
      <c r="Y757">
        <v>6</v>
      </c>
      <c r="Z757">
        <v>78</v>
      </c>
      <c r="AA757">
        <v>1</v>
      </c>
      <c r="AB757">
        <v>204</v>
      </c>
      <c r="AC757" s="16">
        <v>44085</v>
      </c>
      <c r="AD757" s="16">
        <v>44085</v>
      </c>
      <c r="AE757" t="str">
        <f t="shared" si="74"/>
        <v>Average Buyer</v>
      </c>
      <c r="AF757" t="str">
        <f t="shared" si="75"/>
        <v>One-Time Buyer</v>
      </c>
      <c r="AG757" t="str">
        <f t="shared" si="72"/>
        <v>Female</v>
      </c>
      <c r="AH757" t="str">
        <f t="shared" si="73"/>
        <v>Mount</v>
      </c>
      <c r="AW757" t="s">
        <v>252</v>
      </c>
      <c r="AX757" t="s">
        <v>1146</v>
      </c>
      <c r="AY757" t="s">
        <v>70</v>
      </c>
      <c r="AZ757" t="str">
        <f t="shared" si="77"/>
        <v>FemaleGender</v>
      </c>
      <c r="EP757">
        <v>754</v>
      </c>
      <c r="EQ757" t="s">
        <v>217</v>
      </c>
      <c r="ER757" t="s">
        <v>15</v>
      </c>
      <c r="ES757" t="s">
        <v>1145</v>
      </c>
      <c r="ET757">
        <v>77</v>
      </c>
      <c r="EU757">
        <v>1232</v>
      </c>
      <c r="EV757">
        <v>231</v>
      </c>
      <c r="EW757" s="16">
        <v>44054</v>
      </c>
      <c r="EX757" s="16">
        <v>44054</v>
      </c>
      <c r="EY757">
        <f t="shared" si="76"/>
        <v>1</v>
      </c>
    </row>
    <row r="758" spans="24:155" x14ac:dyDescent="0.3">
      <c r="X758" s="11" t="s">
        <v>631</v>
      </c>
      <c r="Y758">
        <v>6</v>
      </c>
      <c r="Z758">
        <v>78</v>
      </c>
      <c r="AA758">
        <v>1</v>
      </c>
      <c r="AB758">
        <v>204</v>
      </c>
      <c r="AC758" s="16">
        <v>44064</v>
      </c>
      <c r="AD758" s="16">
        <v>44064</v>
      </c>
      <c r="AE758" t="str">
        <f t="shared" si="74"/>
        <v>Average Buyer</v>
      </c>
      <c r="AF758" t="str">
        <f t="shared" si="75"/>
        <v>One-Time Buyer</v>
      </c>
      <c r="AG758" t="str">
        <f t="shared" si="72"/>
        <v>Female</v>
      </c>
      <c r="AH758" t="str">
        <f t="shared" si="73"/>
        <v>Albany</v>
      </c>
      <c r="AW758" t="s">
        <v>194</v>
      </c>
      <c r="AX758" t="s">
        <v>1146</v>
      </c>
      <c r="AY758" t="s">
        <v>17</v>
      </c>
      <c r="AZ758" t="str">
        <f t="shared" si="77"/>
        <v>FemaleGender</v>
      </c>
      <c r="EP758">
        <v>755</v>
      </c>
      <c r="EQ758" t="s">
        <v>252</v>
      </c>
      <c r="ER758" t="s">
        <v>70</v>
      </c>
      <c r="ES758" t="s">
        <v>1146</v>
      </c>
      <c r="ET758">
        <v>89</v>
      </c>
      <c r="EU758">
        <v>1068</v>
      </c>
      <c r="EV758">
        <v>267</v>
      </c>
      <c r="EW758" s="16">
        <v>44089</v>
      </c>
      <c r="EX758" s="16">
        <v>44089</v>
      </c>
      <c r="EY758">
        <f t="shared" si="76"/>
        <v>1</v>
      </c>
    </row>
    <row r="759" spans="24:155" x14ac:dyDescent="0.3">
      <c r="X759" s="11" t="s">
        <v>972</v>
      </c>
      <c r="Y759">
        <v>5</v>
      </c>
      <c r="Z759">
        <v>75</v>
      </c>
      <c r="AA759">
        <v>1</v>
      </c>
      <c r="AB759">
        <v>205</v>
      </c>
      <c r="AC759" s="16">
        <v>44054</v>
      </c>
      <c r="AD759" s="16">
        <v>44054</v>
      </c>
      <c r="AE759" t="str">
        <f t="shared" si="74"/>
        <v>Average Buyer</v>
      </c>
      <c r="AF759" t="str">
        <f t="shared" si="75"/>
        <v>One-Time Buyer</v>
      </c>
      <c r="AG759" t="str">
        <f t="shared" si="72"/>
        <v>Female</v>
      </c>
      <c r="AH759" t="str">
        <f t="shared" si="73"/>
        <v>Olean</v>
      </c>
      <c r="AW759" t="s">
        <v>495</v>
      </c>
      <c r="AX759" t="s">
        <v>1145</v>
      </c>
      <c r="AY759" t="s">
        <v>14</v>
      </c>
      <c r="AZ759" t="str">
        <f t="shared" si="77"/>
        <v>MaleGender</v>
      </c>
      <c r="EP759">
        <v>756</v>
      </c>
      <c r="EQ759" t="s">
        <v>194</v>
      </c>
      <c r="ER759" t="s">
        <v>17</v>
      </c>
      <c r="ES759" t="s">
        <v>1146</v>
      </c>
      <c r="ET759">
        <v>6</v>
      </c>
      <c r="EU759">
        <v>420</v>
      </c>
      <c r="EV759">
        <v>18</v>
      </c>
      <c r="EW759" s="16">
        <v>44062</v>
      </c>
      <c r="EX759" s="16">
        <v>44062</v>
      </c>
      <c r="EY759">
        <f t="shared" si="76"/>
        <v>1</v>
      </c>
    </row>
    <row r="760" spans="24:155" x14ac:dyDescent="0.3">
      <c r="X760" s="11" t="s">
        <v>1104</v>
      </c>
      <c r="Y760">
        <v>5</v>
      </c>
      <c r="Z760">
        <v>75</v>
      </c>
      <c r="AA760">
        <v>1</v>
      </c>
      <c r="AB760">
        <v>205</v>
      </c>
      <c r="AC760" s="16">
        <v>44103</v>
      </c>
      <c r="AD760" s="16">
        <v>44103</v>
      </c>
      <c r="AE760" t="str">
        <f t="shared" si="74"/>
        <v>Average Buyer</v>
      </c>
      <c r="AF760" t="str">
        <f t="shared" si="75"/>
        <v>One-Time Buyer</v>
      </c>
      <c r="AG760" t="str">
        <f t="shared" si="72"/>
        <v>Male</v>
      </c>
      <c r="AH760" t="str">
        <f t="shared" si="73"/>
        <v>Watertown</v>
      </c>
      <c r="AW760" t="s">
        <v>552</v>
      </c>
      <c r="AX760" t="s">
        <v>1145</v>
      </c>
      <c r="AY760" t="s">
        <v>14</v>
      </c>
      <c r="AZ760" t="str">
        <f t="shared" si="77"/>
        <v>MaleGender</v>
      </c>
      <c r="EP760">
        <v>757</v>
      </c>
      <c r="EQ760" t="s">
        <v>495</v>
      </c>
      <c r="ER760" t="s">
        <v>14</v>
      </c>
      <c r="ES760" t="s">
        <v>1145</v>
      </c>
      <c r="ET760">
        <v>47</v>
      </c>
      <c r="EU760">
        <v>846</v>
      </c>
      <c r="EV760">
        <v>141</v>
      </c>
      <c r="EW760" s="16">
        <v>44054</v>
      </c>
      <c r="EX760" s="16">
        <v>44054</v>
      </c>
      <c r="EY760">
        <f t="shared" si="76"/>
        <v>1</v>
      </c>
    </row>
    <row r="761" spans="24:155" x14ac:dyDescent="0.3">
      <c r="X761" s="11" t="s">
        <v>851</v>
      </c>
      <c r="Y761">
        <v>5</v>
      </c>
      <c r="Z761">
        <v>75</v>
      </c>
      <c r="AA761">
        <v>1</v>
      </c>
      <c r="AB761">
        <v>205</v>
      </c>
      <c r="AC761" s="16">
        <v>44095</v>
      </c>
      <c r="AD761" s="16">
        <v>44095</v>
      </c>
      <c r="AE761" t="str">
        <f t="shared" si="74"/>
        <v>Average Buyer</v>
      </c>
      <c r="AF761" t="str">
        <f t="shared" si="75"/>
        <v>One-Time Buyer</v>
      </c>
      <c r="AG761" t="str">
        <f t="shared" si="72"/>
        <v>Female</v>
      </c>
      <c r="AH761" t="str">
        <f t="shared" si="73"/>
        <v>Fulton</v>
      </c>
      <c r="AW761" t="s">
        <v>83</v>
      </c>
      <c r="AX761" t="s">
        <v>1145</v>
      </c>
      <c r="AY761" t="s">
        <v>84</v>
      </c>
      <c r="AZ761" t="str">
        <f t="shared" si="77"/>
        <v>MaleGender</v>
      </c>
      <c r="EP761">
        <v>758</v>
      </c>
      <c r="EQ761" t="s">
        <v>552</v>
      </c>
      <c r="ER761" t="s">
        <v>14</v>
      </c>
      <c r="ES761" t="s">
        <v>1145</v>
      </c>
      <c r="ET761">
        <v>11</v>
      </c>
      <c r="EU761">
        <v>198</v>
      </c>
      <c r="EV761">
        <v>33</v>
      </c>
      <c r="EW761" s="16">
        <v>44083</v>
      </c>
      <c r="EX761" s="16">
        <v>44083</v>
      </c>
      <c r="EY761">
        <f t="shared" si="76"/>
        <v>1</v>
      </c>
    </row>
    <row r="762" spans="24:155" x14ac:dyDescent="0.3">
      <c r="X762" s="11" t="s">
        <v>422</v>
      </c>
      <c r="Y762">
        <v>15</v>
      </c>
      <c r="Z762">
        <v>75</v>
      </c>
      <c r="AA762">
        <v>1</v>
      </c>
      <c r="AB762">
        <v>205</v>
      </c>
      <c r="AC762" s="16">
        <v>44053</v>
      </c>
      <c r="AD762" s="16">
        <v>44053</v>
      </c>
      <c r="AE762" t="str">
        <f t="shared" si="74"/>
        <v>Average Buyer</v>
      </c>
      <c r="AF762" t="str">
        <f t="shared" si="75"/>
        <v>One-Time Buyer</v>
      </c>
      <c r="AG762" t="str">
        <f t="shared" si="72"/>
        <v>Female</v>
      </c>
      <c r="AH762" t="str">
        <f t="shared" si="73"/>
        <v>Poughkeepsie</v>
      </c>
      <c r="AW762" t="s">
        <v>445</v>
      </c>
      <c r="AX762" t="s">
        <v>1146</v>
      </c>
      <c r="AY762" t="s">
        <v>16</v>
      </c>
      <c r="AZ762" t="str">
        <f t="shared" si="77"/>
        <v>FemaleGender</v>
      </c>
      <c r="EP762">
        <v>759</v>
      </c>
      <c r="EQ762" t="s">
        <v>83</v>
      </c>
      <c r="ER762" t="s">
        <v>84</v>
      </c>
      <c r="ES762" t="s">
        <v>1145</v>
      </c>
      <c r="ET762">
        <v>77</v>
      </c>
      <c r="EU762">
        <v>1078</v>
      </c>
      <c r="EV762">
        <v>231</v>
      </c>
      <c r="EW762" s="16">
        <v>44062</v>
      </c>
      <c r="EX762" s="16">
        <v>44062</v>
      </c>
      <c r="EY762">
        <f t="shared" si="76"/>
        <v>1</v>
      </c>
    </row>
    <row r="763" spans="24:155" x14ac:dyDescent="0.3">
      <c r="X763" s="11" t="s">
        <v>111</v>
      </c>
      <c r="Y763">
        <v>15</v>
      </c>
      <c r="Z763">
        <v>75</v>
      </c>
      <c r="AA763">
        <v>1</v>
      </c>
      <c r="AB763">
        <v>205</v>
      </c>
      <c r="AC763" s="16">
        <v>44051</v>
      </c>
      <c r="AD763" s="16">
        <v>44051</v>
      </c>
      <c r="AE763" t="str">
        <f t="shared" si="74"/>
        <v>Average Buyer</v>
      </c>
      <c r="AF763" t="str">
        <f t="shared" si="75"/>
        <v>One-Time Buyer</v>
      </c>
      <c r="AG763" t="str">
        <f t="shared" si="72"/>
        <v>Male</v>
      </c>
      <c r="AH763" t="str">
        <f t="shared" si="73"/>
        <v>Brookhaven</v>
      </c>
      <c r="AW763" t="s">
        <v>351</v>
      </c>
      <c r="AX763" t="s">
        <v>1146</v>
      </c>
      <c r="AY763" t="s">
        <v>17</v>
      </c>
      <c r="AZ763" t="str">
        <f t="shared" si="77"/>
        <v>FemaleGender</v>
      </c>
      <c r="EP763">
        <v>760</v>
      </c>
      <c r="EQ763" t="s">
        <v>445</v>
      </c>
      <c r="ER763" t="s">
        <v>16</v>
      </c>
      <c r="ES763" t="s">
        <v>1146</v>
      </c>
      <c r="ET763">
        <v>60</v>
      </c>
      <c r="EU763">
        <v>1800</v>
      </c>
      <c r="EV763">
        <v>180</v>
      </c>
      <c r="EW763" s="16">
        <v>44076</v>
      </c>
      <c r="EX763" s="16">
        <v>44076</v>
      </c>
      <c r="EY763">
        <f t="shared" si="76"/>
        <v>1</v>
      </c>
    </row>
    <row r="764" spans="24:155" x14ac:dyDescent="0.3">
      <c r="X764" s="11" t="s">
        <v>639</v>
      </c>
      <c r="Y764">
        <v>5</v>
      </c>
      <c r="Z764">
        <v>75</v>
      </c>
      <c r="AA764">
        <v>1</v>
      </c>
      <c r="AB764">
        <v>205</v>
      </c>
      <c r="AC764" s="16">
        <v>44072</v>
      </c>
      <c r="AD764" s="16">
        <v>44072</v>
      </c>
      <c r="AE764" t="str">
        <f t="shared" si="74"/>
        <v>Average Buyer</v>
      </c>
      <c r="AF764" t="str">
        <f t="shared" si="75"/>
        <v>One-Time Buyer</v>
      </c>
      <c r="AG764" t="str">
        <f t="shared" si="72"/>
        <v>Male</v>
      </c>
      <c r="AH764" t="str">
        <f t="shared" si="73"/>
        <v>Glen Cove</v>
      </c>
      <c r="AW764" t="s">
        <v>182</v>
      </c>
      <c r="AX764" t="s">
        <v>1145</v>
      </c>
      <c r="AY764" t="s">
        <v>16</v>
      </c>
      <c r="AZ764" t="str">
        <f t="shared" si="77"/>
        <v>MaleGender</v>
      </c>
      <c r="EP764">
        <v>761</v>
      </c>
      <c r="EQ764" t="s">
        <v>351</v>
      </c>
      <c r="ER764" t="s">
        <v>17</v>
      </c>
      <c r="ES764" t="s">
        <v>1146</v>
      </c>
      <c r="ET764">
        <v>52</v>
      </c>
      <c r="EU764">
        <v>260</v>
      </c>
      <c r="EV764">
        <v>156</v>
      </c>
      <c r="EW764" s="16">
        <v>44085</v>
      </c>
      <c r="EX764" s="16">
        <v>44085</v>
      </c>
      <c r="EY764">
        <f t="shared" si="76"/>
        <v>2</v>
      </c>
    </row>
    <row r="765" spans="24:155" x14ac:dyDescent="0.3">
      <c r="X765" s="11" t="s">
        <v>715</v>
      </c>
      <c r="Y765">
        <v>5</v>
      </c>
      <c r="Z765">
        <v>75</v>
      </c>
      <c r="AA765">
        <v>1</v>
      </c>
      <c r="AB765">
        <v>205</v>
      </c>
      <c r="AC765" s="16">
        <v>44071</v>
      </c>
      <c r="AD765" s="16">
        <v>44071</v>
      </c>
      <c r="AE765" t="str">
        <f t="shared" si="74"/>
        <v>Average Buyer</v>
      </c>
      <c r="AF765" t="str">
        <f t="shared" si="75"/>
        <v>One-Time Buyer</v>
      </c>
      <c r="AG765" t="str">
        <f t="shared" si="72"/>
        <v>Female</v>
      </c>
      <c r="AH765" t="str">
        <f t="shared" si="73"/>
        <v>Albany</v>
      </c>
      <c r="AW765" t="s">
        <v>697</v>
      </c>
      <c r="AX765" t="s">
        <v>1145</v>
      </c>
      <c r="AY765" t="s">
        <v>90</v>
      </c>
      <c r="AZ765" t="str">
        <f t="shared" si="77"/>
        <v>MaleGender</v>
      </c>
      <c r="EP765">
        <v>762</v>
      </c>
      <c r="EQ765" t="s">
        <v>182</v>
      </c>
      <c r="ER765" t="s">
        <v>16</v>
      </c>
      <c r="ES765" t="s">
        <v>1145</v>
      </c>
      <c r="ET765">
        <v>249</v>
      </c>
      <c r="EU765">
        <v>7051</v>
      </c>
      <c r="EV765">
        <v>747</v>
      </c>
      <c r="EW765" s="16">
        <v>44047</v>
      </c>
      <c r="EX765" s="16">
        <v>44103</v>
      </c>
      <c r="EY765">
        <f t="shared" si="76"/>
        <v>6</v>
      </c>
    </row>
    <row r="766" spans="24:155" x14ac:dyDescent="0.3">
      <c r="X766" s="11" t="s">
        <v>291</v>
      </c>
      <c r="Y766">
        <v>15</v>
      </c>
      <c r="Z766">
        <v>75</v>
      </c>
      <c r="AA766">
        <v>1</v>
      </c>
      <c r="AB766">
        <v>205</v>
      </c>
      <c r="AC766" s="16">
        <v>44056</v>
      </c>
      <c r="AD766" s="16">
        <v>44056</v>
      </c>
      <c r="AE766" t="str">
        <f t="shared" si="74"/>
        <v>Average Buyer</v>
      </c>
      <c r="AF766" t="str">
        <f t="shared" si="75"/>
        <v>One-Time Buyer</v>
      </c>
      <c r="AG766" t="str">
        <f t="shared" si="72"/>
        <v>Male</v>
      </c>
      <c r="AH766" t="str">
        <f t="shared" si="73"/>
        <v>New York</v>
      </c>
      <c r="AW766" t="s">
        <v>891</v>
      </c>
      <c r="AX766" t="s">
        <v>1145</v>
      </c>
      <c r="AY766" t="s">
        <v>63</v>
      </c>
      <c r="AZ766" t="str">
        <f t="shared" si="77"/>
        <v>MaleGender</v>
      </c>
      <c r="EP766">
        <v>763</v>
      </c>
      <c r="EQ766" t="s">
        <v>697</v>
      </c>
      <c r="ER766" t="s">
        <v>90</v>
      </c>
      <c r="ES766" t="s">
        <v>1145</v>
      </c>
      <c r="ET766">
        <v>2</v>
      </c>
      <c r="EU766">
        <v>30</v>
      </c>
      <c r="EV766">
        <v>6</v>
      </c>
      <c r="EW766" s="16">
        <v>44053</v>
      </c>
      <c r="EX766" s="16">
        <v>44053</v>
      </c>
      <c r="EY766">
        <f t="shared" si="76"/>
        <v>1</v>
      </c>
    </row>
    <row r="767" spans="24:155" x14ac:dyDescent="0.3">
      <c r="X767" s="11" t="s">
        <v>602</v>
      </c>
      <c r="Y767">
        <v>15</v>
      </c>
      <c r="Z767">
        <v>75</v>
      </c>
      <c r="AA767">
        <v>1</v>
      </c>
      <c r="AB767">
        <v>205</v>
      </c>
      <c r="AC767" s="16">
        <v>44066</v>
      </c>
      <c r="AD767" s="16">
        <v>44066</v>
      </c>
      <c r="AE767" t="str">
        <f t="shared" si="74"/>
        <v>Average Buyer</v>
      </c>
      <c r="AF767" t="str">
        <f t="shared" si="75"/>
        <v>One-Time Buyer</v>
      </c>
      <c r="AG767" t="str">
        <f t="shared" si="72"/>
        <v>Female</v>
      </c>
      <c r="AH767" t="str">
        <f t="shared" si="73"/>
        <v>Kingston</v>
      </c>
      <c r="AW767" t="s">
        <v>410</v>
      </c>
      <c r="AX767" t="s">
        <v>1146</v>
      </c>
      <c r="AY767" t="s">
        <v>13</v>
      </c>
      <c r="AZ767" t="str">
        <f t="shared" si="77"/>
        <v>FemaleGender</v>
      </c>
      <c r="EP767">
        <v>764</v>
      </c>
      <c r="EQ767" t="s">
        <v>891</v>
      </c>
      <c r="ER767" t="s">
        <v>63</v>
      </c>
      <c r="ES767" t="s">
        <v>1145</v>
      </c>
      <c r="ET767">
        <v>5</v>
      </c>
      <c r="EU767">
        <v>50</v>
      </c>
      <c r="EV767">
        <v>15</v>
      </c>
      <c r="EW767" s="16">
        <v>44097</v>
      </c>
      <c r="EX767" s="16">
        <v>44097</v>
      </c>
      <c r="EY767">
        <f t="shared" si="76"/>
        <v>1</v>
      </c>
    </row>
    <row r="768" spans="24:155" x14ac:dyDescent="0.3">
      <c r="X768" s="11" t="s">
        <v>1035</v>
      </c>
      <c r="Y768">
        <v>6</v>
      </c>
      <c r="Z768">
        <v>72</v>
      </c>
      <c r="AA768">
        <v>1</v>
      </c>
      <c r="AB768">
        <v>206</v>
      </c>
      <c r="AC768" s="16">
        <v>44104</v>
      </c>
      <c r="AD768" s="16">
        <v>44104</v>
      </c>
      <c r="AE768" t="str">
        <f t="shared" si="74"/>
        <v>Average Buyer</v>
      </c>
      <c r="AF768" t="str">
        <f t="shared" si="75"/>
        <v>One-Time Buyer</v>
      </c>
      <c r="AG768" t="str">
        <f t="shared" si="72"/>
        <v>Male</v>
      </c>
      <c r="AH768" t="str">
        <f t="shared" si="73"/>
        <v>Mount</v>
      </c>
      <c r="AW768" t="s">
        <v>464</v>
      </c>
      <c r="AX768" t="s">
        <v>1145</v>
      </c>
      <c r="AY768" t="s">
        <v>90</v>
      </c>
      <c r="AZ768" t="str">
        <f t="shared" si="77"/>
        <v>MaleGender</v>
      </c>
      <c r="EP768">
        <v>765</v>
      </c>
      <c r="EQ768" t="s">
        <v>410</v>
      </c>
      <c r="ER768" t="s">
        <v>13</v>
      </c>
      <c r="ES768" t="s">
        <v>1146</v>
      </c>
      <c r="ET768">
        <v>89</v>
      </c>
      <c r="EU768">
        <v>801</v>
      </c>
      <c r="EV768">
        <v>267</v>
      </c>
      <c r="EW768" s="16">
        <v>44072</v>
      </c>
      <c r="EX768" s="16">
        <v>44072</v>
      </c>
      <c r="EY768">
        <f t="shared" si="76"/>
        <v>1</v>
      </c>
    </row>
    <row r="769" spans="24:155" x14ac:dyDescent="0.3">
      <c r="X769" s="11" t="s">
        <v>487</v>
      </c>
      <c r="Y769">
        <v>6</v>
      </c>
      <c r="Z769">
        <v>72</v>
      </c>
      <c r="AA769">
        <v>1</v>
      </c>
      <c r="AB769">
        <v>206</v>
      </c>
      <c r="AC769" s="16">
        <v>44046</v>
      </c>
      <c r="AD769" s="16">
        <v>44046</v>
      </c>
      <c r="AE769" t="str">
        <f t="shared" si="74"/>
        <v>Average Buyer</v>
      </c>
      <c r="AF769" t="str">
        <f t="shared" si="75"/>
        <v>One-Time Buyer</v>
      </c>
      <c r="AG769" t="str">
        <f t="shared" si="72"/>
        <v>Male</v>
      </c>
      <c r="AH769" t="str">
        <f t="shared" si="73"/>
        <v>Fulton</v>
      </c>
      <c r="AW769" t="s">
        <v>488</v>
      </c>
      <c r="AX769" t="s">
        <v>1145</v>
      </c>
      <c r="AY769" t="s">
        <v>7</v>
      </c>
      <c r="AZ769" t="str">
        <f t="shared" si="77"/>
        <v>MaleGender</v>
      </c>
      <c r="EP769">
        <v>766</v>
      </c>
      <c r="EQ769" t="s">
        <v>464</v>
      </c>
      <c r="ER769" t="s">
        <v>90</v>
      </c>
      <c r="ES769" t="s">
        <v>1145</v>
      </c>
      <c r="ET769">
        <v>89</v>
      </c>
      <c r="EU769">
        <v>1246</v>
      </c>
      <c r="EV769">
        <v>267</v>
      </c>
      <c r="EW769" s="16">
        <v>44095</v>
      </c>
      <c r="EX769" s="16">
        <v>44095</v>
      </c>
      <c r="EY769">
        <f t="shared" si="76"/>
        <v>1</v>
      </c>
    </row>
    <row r="770" spans="24:155" x14ac:dyDescent="0.3">
      <c r="X770" s="11" t="s">
        <v>828</v>
      </c>
      <c r="Y770">
        <v>6</v>
      </c>
      <c r="Z770">
        <v>72</v>
      </c>
      <c r="AA770">
        <v>1</v>
      </c>
      <c r="AB770">
        <v>206</v>
      </c>
      <c r="AC770" s="16">
        <v>44092</v>
      </c>
      <c r="AD770" s="16">
        <v>44092</v>
      </c>
      <c r="AE770" t="str">
        <f t="shared" si="74"/>
        <v>Average Buyer</v>
      </c>
      <c r="AF770" t="str">
        <f t="shared" si="75"/>
        <v>One-Time Buyer</v>
      </c>
      <c r="AG770" t="str">
        <f t="shared" ref="AG770:AG833" si="78">VLOOKUP(X770,LookupRange,2,0)</f>
        <v>Female</v>
      </c>
      <c r="AH770" t="str">
        <f t="shared" ref="AH770:AH833" si="79">VLOOKUP(X770,LookupRange,3,0)</f>
        <v>Brookhaven</v>
      </c>
      <c r="AW770" t="s">
        <v>865</v>
      </c>
      <c r="AX770" t="s">
        <v>1145</v>
      </c>
      <c r="AY770" t="s">
        <v>5</v>
      </c>
      <c r="AZ770" t="str">
        <f t="shared" si="77"/>
        <v>MaleGender</v>
      </c>
      <c r="EP770">
        <v>767</v>
      </c>
      <c r="EQ770" t="s">
        <v>488</v>
      </c>
      <c r="ER770" t="s">
        <v>7</v>
      </c>
      <c r="ES770" t="s">
        <v>1145</v>
      </c>
      <c r="ET770">
        <v>10</v>
      </c>
      <c r="EU770">
        <v>160</v>
      </c>
      <c r="EV770">
        <v>30</v>
      </c>
      <c r="EW770" s="16">
        <v>44047</v>
      </c>
      <c r="EX770" s="16">
        <v>44047</v>
      </c>
      <c r="EY770">
        <f t="shared" si="76"/>
        <v>1</v>
      </c>
    </row>
    <row r="771" spans="24:155" x14ac:dyDescent="0.3">
      <c r="X771" s="11" t="s">
        <v>846</v>
      </c>
      <c r="Y771">
        <v>6</v>
      </c>
      <c r="Z771">
        <v>72</v>
      </c>
      <c r="AA771">
        <v>1</v>
      </c>
      <c r="AB771">
        <v>206</v>
      </c>
      <c r="AC771" s="16">
        <v>44078</v>
      </c>
      <c r="AD771" s="16">
        <v>44078</v>
      </c>
      <c r="AE771" t="str">
        <f t="shared" ref="AE771:AE834" si="80">IF(AB771&lt;=10,"Top Buyer",IF(AB771&lt;=21,"2nd Top Buyer","Average Buyer"))</f>
        <v>Average Buyer</v>
      </c>
      <c r="AF771" t="str">
        <f t="shared" ref="AF771:AF834" si="81">(IF(AC771=AD771,$AL$9,$AL$10))</f>
        <v>One-Time Buyer</v>
      </c>
      <c r="AG771" t="str">
        <f t="shared" si="78"/>
        <v>Female</v>
      </c>
      <c r="AH771" t="str">
        <f t="shared" si="79"/>
        <v>Beacon</v>
      </c>
      <c r="AW771" t="s">
        <v>1095</v>
      </c>
      <c r="AX771" t="s">
        <v>1146</v>
      </c>
      <c r="AY771" t="s">
        <v>74</v>
      </c>
      <c r="AZ771" t="str">
        <f t="shared" si="77"/>
        <v>FemaleGender</v>
      </c>
      <c r="EP771">
        <v>768</v>
      </c>
      <c r="EQ771" t="s">
        <v>865</v>
      </c>
      <c r="ER771" t="s">
        <v>5</v>
      </c>
      <c r="ES771" t="s">
        <v>1145</v>
      </c>
      <c r="ET771">
        <v>10</v>
      </c>
      <c r="EU771">
        <v>700</v>
      </c>
      <c r="EV771">
        <v>30</v>
      </c>
      <c r="EW771" s="16">
        <v>44078</v>
      </c>
      <c r="EX771" s="16">
        <v>44078</v>
      </c>
      <c r="EY771">
        <f t="shared" si="76"/>
        <v>1</v>
      </c>
    </row>
    <row r="772" spans="24:155" x14ac:dyDescent="0.3">
      <c r="X772" s="11" t="s">
        <v>888</v>
      </c>
      <c r="Y772">
        <v>6</v>
      </c>
      <c r="Z772">
        <v>72</v>
      </c>
      <c r="AA772">
        <v>1</v>
      </c>
      <c r="AB772">
        <v>206</v>
      </c>
      <c r="AC772" s="16">
        <v>44094</v>
      </c>
      <c r="AD772" s="16">
        <v>44094</v>
      </c>
      <c r="AE772" t="str">
        <f t="shared" si="80"/>
        <v>Average Buyer</v>
      </c>
      <c r="AF772" t="str">
        <f t="shared" si="81"/>
        <v>One-Time Buyer</v>
      </c>
      <c r="AG772" t="str">
        <f t="shared" si="78"/>
        <v>Female</v>
      </c>
      <c r="AH772" t="str">
        <f t="shared" si="79"/>
        <v>Lockport</v>
      </c>
      <c r="AW772" t="s">
        <v>665</v>
      </c>
      <c r="AX772" t="s">
        <v>1146</v>
      </c>
      <c r="AY772" t="s">
        <v>94</v>
      </c>
      <c r="AZ772" t="str">
        <f t="shared" si="77"/>
        <v>FemaleGender</v>
      </c>
      <c r="EP772">
        <v>769</v>
      </c>
      <c r="EQ772" t="s">
        <v>1095</v>
      </c>
      <c r="ER772" t="s">
        <v>74</v>
      </c>
      <c r="ES772" t="s">
        <v>1146</v>
      </c>
      <c r="ET772">
        <v>1</v>
      </c>
      <c r="EU772">
        <v>70</v>
      </c>
      <c r="EV772">
        <v>3</v>
      </c>
      <c r="EW772" s="16">
        <v>44092</v>
      </c>
      <c r="EX772" s="16">
        <v>44092</v>
      </c>
      <c r="EY772">
        <f t="shared" ref="EY772:EY835" si="82">COUNTIF(DatasourceNameRange,EQ772)</f>
        <v>1</v>
      </c>
    </row>
    <row r="773" spans="24:155" x14ac:dyDescent="0.3">
      <c r="X773" s="11" t="s">
        <v>836</v>
      </c>
      <c r="Y773">
        <v>4</v>
      </c>
      <c r="Z773">
        <v>72</v>
      </c>
      <c r="AA773">
        <v>1</v>
      </c>
      <c r="AB773">
        <v>206</v>
      </c>
      <c r="AC773" s="16">
        <v>44099</v>
      </c>
      <c r="AD773" s="16">
        <v>44099</v>
      </c>
      <c r="AE773" t="str">
        <f t="shared" si="80"/>
        <v>Average Buyer</v>
      </c>
      <c r="AF773" t="str">
        <f t="shared" si="81"/>
        <v>One-Time Buyer</v>
      </c>
      <c r="AG773" t="str">
        <f t="shared" si="78"/>
        <v>Male</v>
      </c>
      <c r="AH773" t="str">
        <f t="shared" si="79"/>
        <v>Fulton</v>
      </c>
      <c r="AW773" t="s">
        <v>285</v>
      </c>
      <c r="AX773" t="s">
        <v>1145</v>
      </c>
      <c r="AY773" t="s">
        <v>14</v>
      </c>
      <c r="AZ773" t="str">
        <f t="shared" si="77"/>
        <v>MaleGender</v>
      </c>
      <c r="EP773">
        <v>770</v>
      </c>
      <c r="EQ773" t="s">
        <v>665</v>
      </c>
      <c r="ER773" t="s">
        <v>94</v>
      </c>
      <c r="ES773" t="s">
        <v>1146</v>
      </c>
      <c r="ET773">
        <v>1</v>
      </c>
      <c r="EU773">
        <v>5</v>
      </c>
      <c r="EV773">
        <v>3</v>
      </c>
      <c r="EW773" s="16">
        <v>44098</v>
      </c>
      <c r="EX773" s="16">
        <v>44098</v>
      </c>
      <c r="EY773">
        <f t="shared" si="82"/>
        <v>1</v>
      </c>
    </row>
    <row r="774" spans="24:155" x14ac:dyDescent="0.3">
      <c r="X774" s="11" t="s">
        <v>1099</v>
      </c>
      <c r="Y774">
        <v>6</v>
      </c>
      <c r="Z774">
        <v>72</v>
      </c>
      <c r="AA774">
        <v>1</v>
      </c>
      <c r="AB774">
        <v>206</v>
      </c>
      <c r="AC774" s="16">
        <v>44095</v>
      </c>
      <c r="AD774" s="16">
        <v>44095</v>
      </c>
      <c r="AE774" t="str">
        <f t="shared" si="80"/>
        <v>Average Buyer</v>
      </c>
      <c r="AF774" t="str">
        <f t="shared" si="81"/>
        <v>One-Time Buyer</v>
      </c>
      <c r="AG774" t="str">
        <f t="shared" si="78"/>
        <v>Female</v>
      </c>
      <c r="AH774" t="str">
        <f t="shared" si="79"/>
        <v>Salamanca</v>
      </c>
      <c r="AW774" t="s">
        <v>226</v>
      </c>
      <c r="AX774" t="s">
        <v>1146</v>
      </c>
      <c r="AY774" t="s">
        <v>17</v>
      </c>
      <c r="AZ774" t="str">
        <f t="shared" ref="AZ774:AZ837" si="83">IF(AX774=$AS$11,"FemaleGender","MaleGender")</f>
        <v>FemaleGender</v>
      </c>
      <c r="EP774">
        <v>771</v>
      </c>
      <c r="EQ774" t="s">
        <v>285</v>
      </c>
      <c r="ER774" t="s">
        <v>14</v>
      </c>
      <c r="ES774" t="s">
        <v>1145</v>
      </c>
      <c r="ET774">
        <v>10</v>
      </c>
      <c r="EU774">
        <v>130</v>
      </c>
      <c r="EV774">
        <v>30</v>
      </c>
      <c r="EW774" s="16">
        <v>44051</v>
      </c>
      <c r="EX774" s="16">
        <v>44051</v>
      </c>
      <c r="EY774">
        <f t="shared" si="82"/>
        <v>1</v>
      </c>
    </row>
    <row r="775" spans="24:155" x14ac:dyDescent="0.3">
      <c r="X775" s="11" t="s">
        <v>1114</v>
      </c>
      <c r="Y775">
        <v>6</v>
      </c>
      <c r="Z775">
        <v>72</v>
      </c>
      <c r="AA775">
        <v>1</v>
      </c>
      <c r="AB775">
        <v>206</v>
      </c>
      <c r="AC775" s="16">
        <v>44052</v>
      </c>
      <c r="AD775" s="16">
        <v>44052</v>
      </c>
      <c r="AE775" t="str">
        <f t="shared" si="80"/>
        <v>Average Buyer</v>
      </c>
      <c r="AF775" t="str">
        <f t="shared" si="81"/>
        <v>One-Time Buyer</v>
      </c>
      <c r="AG775" t="str">
        <f t="shared" si="78"/>
        <v>Female</v>
      </c>
      <c r="AH775" t="str">
        <f t="shared" si="79"/>
        <v>Johnstown</v>
      </c>
      <c r="AW775" t="s">
        <v>1025</v>
      </c>
      <c r="AX775" t="s">
        <v>1145</v>
      </c>
      <c r="AY775" t="s">
        <v>9</v>
      </c>
      <c r="AZ775" t="str">
        <f t="shared" si="83"/>
        <v>MaleGender</v>
      </c>
      <c r="EP775">
        <v>772</v>
      </c>
      <c r="EQ775" t="s">
        <v>226</v>
      </c>
      <c r="ER775" t="s">
        <v>17</v>
      </c>
      <c r="ES775" t="s">
        <v>1146</v>
      </c>
      <c r="ET775">
        <v>77</v>
      </c>
      <c r="EU775">
        <v>1155</v>
      </c>
      <c r="EV775">
        <v>231</v>
      </c>
      <c r="EW775" s="16">
        <v>44063</v>
      </c>
      <c r="EX775" s="16">
        <v>44063</v>
      </c>
      <c r="EY775">
        <f t="shared" si="82"/>
        <v>1</v>
      </c>
    </row>
    <row r="776" spans="24:155" x14ac:dyDescent="0.3">
      <c r="X776" s="11" t="s">
        <v>103</v>
      </c>
      <c r="Y776">
        <v>6</v>
      </c>
      <c r="Z776">
        <v>72</v>
      </c>
      <c r="AA776">
        <v>1</v>
      </c>
      <c r="AB776">
        <v>206</v>
      </c>
      <c r="AC776" s="16">
        <v>44044</v>
      </c>
      <c r="AD776" s="16">
        <v>44044</v>
      </c>
      <c r="AE776" t="str">
        <f t="shared" si="80"/>
        <v>Average Buyer</v>
      </c>
      <c r="AF776" t="str">
        <f t="shared" si="81"/>
        <v>One-Time Buyer</v>
      </c>
      <c r="AG776" t="str">
        <f t="shared" si="78"/>
        <v>Male</v>
      </c>
      <c r="AH776" t="str">
        <f t="shared" si="79"/>
        <v>Auburn</v>
      </c>
      <c r="AW776" t="s">
        <v>698</v>
      </c>
      <c r="AX776" t="s">
        <v>1145</v>
      </c>
      <c r="AY776" t="s">
        <v>68</v>
      </c>
      <c r="AZ776" t="str">
        <f t="shared" si="83"/>
        <v>MaleGender</v>
      </c>
      <c r="EP776">
        <v>773</v>
      </c>
      <c r="EQ776" t="s">
        <v>1025</v>
      </c>
      <c r="ER776" t="s">
        <v>9</v>
      </c>
      <c r="ES776" t="s">
        <v>1145</v>
      </c>
      <c r="ET776">
        <v>3</v>
      </c>
      <c r="EU776">
        <v>45</v>
      </c>
      <c r="EV776">
        <v>9</v>
      </c>
      <c r="EW776" s="16">
        <v>44094</v>
      </c>
      <c r="EX776" s="16">
        <v>44094</v>
      </c>
      <c r="EY776">
        <f t="shared" si="82"/>
        <v>1</v>
      </c>
    </row>
    <row r="777" spans="24:155" x14ac:dyDescent="0.3">
      <c r="X777" s="11" t="s">
        <v>987</v>
      </c>
      <c r="Y777">
        <v>6</v>
      </c>
      <c r="Z777">
        <v>72</v>
      </c>
      <c r="AA777">
        <v>1</v>
      </c>
      <c r="AB777">
        <v>206</v>
      </c>
      <c r="AC777" s="16">
        <v>44044</v>
      </c>
      <c r="AD777" s="16">
        <v>44044</v>
      </c>
      <c r="AE777" t="str">
        <f t="shared" si="80"/>
        <v>Average Buyer</v>
      </c>
      <c r="AF777" t="str">
        <f t="shared" si="81"/>
        <v>One-Time Buyer</v>
      </c>
      <c r="AG777" t="str">
        <f t="shared" si="78"/>
        <v>Female</v>
      </c>
      <c r="AH777" t="str">
        <f t="shared" si="79"/>
        <v>Auburn</v>
      </c>
      <c r="AW777" t="s">
        <v>1066</v>
      </c>
      <c r="AX777" t="s">
        <v>1145</v>
      </c>
      <c r="AY777" t="s">
        <v>14</v>
      </c>
      <c r="AZ777" t="str">
        <f t="shared" si="83"/>
        <v>MaleGender</v>
      </c>
      <c r="EP777">
        <v>774</v>
      </c>
      <c r="EQ777" t="s">
        <v>698</v>
      </c>
      <c r="ER777" t="s">
        <v>68</v>
      </c>
      <c r="ES777" t="s">
        <v>1145</v>
      </c>
      <c r="ET777">
        <v>3</v>
      </c>
      <c r="EU777">
        <v>69</v>
      </c>
      <c r="EV777">
        <v>9</v>
      </c>
      <c r="EW777" s="16">
        <v>44054</v>
      </c>
      <c r="EX777" s="16">
        <v>44054</v>
      </c>
      <c r="EY777">
        <f t="shared" si="82"/>
        <v>1</v>
      </c>
    </row>
    <row r="778" spans="24:155" x14ac:dyDescent="0.3">
      <c r="X778" s="11" t="s">
        <v>284</v>
      </c>
      <c r="Y778">
        <v>6</v>
      </c>
      <c r="Z778">
        <v>72</v>
      </c>
      <c r="AA778">
        <v>1</v>
      </c>
      <c r="AB778">
        <v>206</v>
      </c>
      <c r="AC778" s="16">
        <v>44052</v>
      </c>
      <c r="AD778" s="16">
        <v>44052</v>
      </c>
      <c r="AE778" t="str">
        <f t="shared" si="80"/>
        <v>Average Buyer</v>
      </c>
      <c r="AF778" t="str">
        <f t="shared" si="81"/>
        <v>One-Time Buyer</v>
      </c>
      <c r="AG778" t="str">
        <f t="shared" si="78"/>
        <v>Male</v>
      </c>
      <c r="AH778" t="str">
        <f t="shared" si="79"/>
        <v>Johnstown</v>
      </c>
      <c r="AW778" t="s">
        <v>580</v>
      </c>
      <c r="AX778" t="s">
        <v>1145</v>
      </c>
      <c r="AY778" t="s">
        <v>92</v>
      </c>
      <c r="AZ778" t="str">
        <f t="shared" si="83"/>
        <v>MaleGender</v>
      </c>
      <c r="EP778">
        <v>775</v>
      </c>
      <c r="EQ778" t="s">
        <v>1066</v>
      </c>
      <c r="ER778" t="s">
        <v>14</v>
      </c>
      <c r="ES778" t="s">
        <v>1145</v>
      </c>
      <c r="ET778">
        <v>5</v>
      </c>
      <c r="EU778">
        <v>56</v>
      </c>
      <c r="EV778">
        <v>15</v>
      </c>
      <c r="EW778" s="16">
        <v>44062</v>
      </c>
      <c r="EX778" s="16">
        <v>44072</v>
      </c>
      <c r="EY778">
        <f t="shared" si="82"/>
        <v>2</v>
      </c>
    </row>
    <row r="779" spans="24:155" x14ac:dyDescent="0.3">
      <c r="X779" s="11" t="s">
        <v>550</v>
      </c>
      <c r="Y779">
        <v>6</v>
      </c>
      <c r="Z779">
        <v>72</v>
      </c>
      <c r="AA779">
        <v>1</v>
      </c>
      <c r="AB779">
        <v>206</v>
      </c>
      <c r="AC779" s="16">
        <v>44078</v>
      </c>
      <c r="AD779" s="16">
        <v>44078</v>
      </c>
      <c r="AE779" t="str">
        <f t="shared" si="80"/>
        <v>Average Buyer</v>
      </c>
      <c r="AF779" t="str">
        <f t="shared" si="81"/>
        <v>One-Time Buyer</v>
      </c>
      <c r="AG779" t="str">
        <f t="shared" si="78"/>
        <v>Female</v>
      </c>
      <c r="AH779" t="str">
        <f t="shared" si="79"/>
        <v>Peekskill</v>
      </c>
      <c r="AW779" t="s">
        <v>258</v>
      </c>
      <c r="AX779" t="s">
        <v>1145</v>
      </c>
      <c r="AY779" t="s">
        <v>82</v>
      </c>
      <c r="AZ779" t="str">
        <f t="shared" si="83"/>
        <v>MaleGender</v>
      </c>
      <c r="EP779">
        <v>776</v>
      </c>
      <c r="EQ779" t="s">
        <v>580</v>
      </c>
      <c r="ER779" t="s">
        <v>92</v>
      </c>
      <c r="ES779" t="s">
        <v>1145</v>
      </c>
      <c r="ET779">
        <v>60</v>
      </c>
      <c r="EU779">
        <v>900</v>
      </c>
      <c r="EV779">
        <v>180</v>
      </c>
      <c r="EW779" s="16">
        <v>44044</v>
      </c>
      <c r="EX779" s="16">
        <v>44044</v>
      </c>
      <c r="EY779">
        <f t="shared" si="82"/>
        <v>1</v>
      </c>
    </row>
    <row r="780" spans="24:155" x14ac:dyDescent="0.3">
      <c r="X780" s="11" t="s">
        <v>882</v>
      </c>
      <c r="Y780">
        <v>6</v>
      </c>
      <c r="Z780">
        <v>72</v>
      </c>
      <c r="AA780">
        <v>1</v>
      </c>
      <c r="AB780">
        <v>206</v>
      </c>
      <c r="AC780" s="16">
        <v>44076</v>
      </c>
      <c r="AD780" s="16">
        <v>44076</v>
      </c>
      <c r="AE780" t="str">
        <f t="shared" si="80"/>
        <v>Average Buyer</v>
      </c>
      <c r="AF780" t="str">
        <f t="shared" si="81"/>
        <v>One-Time Buyer</v>
      </c>
      <c r="AG780" t="str">
        <f t="shared" si="78"/>
        <v>Male</v>
      </c>
      <c r="AH780" t="str">
        <f t="shared" si="79"/>
        <v>Glens Falls</v>
      </c>
      <c r="AW780" t="s">
        <v>166</v>
      </c>
      <c r="AX780" t="s">
        <v>1145</v>
      </c>
      <c r="AY780" t="s">
        <v>66</v>
      </c>
      <c r="AZ780" t="str">
        <f t="shared" si="83"/>
        <v>MaleGender</v>
      </c>
      <c r="EP780">
        <v>777</v>
      </c>
      <c r="EQ780" t="s">
        <v>258</v>
      </c>
      <c r="ER780" t="s">
        <v>82</v>
      </c>
      <c r="ES780" t="s">
        <v>1145</v>
      </c>
      <c r="ET780">
        <v>10</v>
      </c>
      <c r="EU780">
        <v>120</v>
      </c>
      <c r="EV780">
        <v>30</v>
      </c>
      <c r="EW780" s="16">
        <v>44095</v>
      </c>
      <c r="EX780" s="16">
        <v>44095</v>
      </c>
      <c r="EY780">
        <f t="shared" si="82"/>
        <v>1</v>
      </c>
    </row>
    <row r="781" spans="24:155" x14ac:dyDescent="0.3">
      <c r="X781" s="11" t="s">
        <v>784</v>
      </c>
      <c r="Y781">
        <v>8</v>
      </c>
      <c r="Z781">
        <v>72</v>
      </c>
      <c r="AA781">
        <v>1</v>
      </c>
      <c r="AB781">
        <v>206</v>
      </c>
      <c r="AC781" s="16">
        <v>44078</v>
      </c>
      <c r="AD781" s="16">
        <v>44078</v>
      </c>
      <c r="AE781" t="str">
        <f t="shared" si="80"/>
        <v>Average Buyer</v>
      </c>
      <c r="AF781" t="str">
        <f t="shared" si="81"/>
        <v>One-Time Buyer</v>
      </c>
      <c r="AG781" t="str">
        <f t="shared" si="78"/>
        <v>Female</v>
      </c>
      <c r="AH781" t="str">
        <f t="shared" si="79"/>
        <v>Port Jervis</v>
      </c>
      <c r="AW781" t="s">
        <v>384</v>
      </c>
      <c r="AX781" t="s">
        <v>1145</v>
      </c>
      <c r="AY781" t="s">
        <v>14</v>
      </c>
      <c r="AZ781" t="str">
        <f t="shared" si="83"/>
        <v>MaleGender</v>
      </c>
      <c r="EP781">
        <v>778</v>
      </c>
      <c r="EQ781" t="s">
        <v>166</v>
      </c>
      <c r="ER781" t="s">
        <v>66</v>
      </c>
      <c r="ES781" t="s">
        <v>1145</v>
      </c>
      <c r="ET781">
        <v>47</v>
      </c>
      <c r="EU781">
        <v>705</v>
      </c>
      <c r="EV781">
        <v>141</v>
      </c>
      <c r="EW781" s="16">
        <v>44095</v>
      </c>
      <c r="EX781" s="16">
        <v>44095</v>
      </c>
      <c r="EY781">
        <f t="shared" si="82"/>
        <v>1</v>
      </c>
    </row>
    <row r="782" spans="24:155" x14ac:dyDescent="0.3">
      <c r="X782" s="11" t="s">
        <v>658</v>
      </c>
      <c r="Y782">
        <v>6</v>
      </c>
      <c r="Z782">
        <v>72</v>
      </c>
      <c r="AA782">
        <v>1</v>
      </c>
      <c r="AB782">
        <v>206</v>
      </c>
      <c r="AC782" s="16">
        <v>44092</v>
      </c>
      <c r="AD782" s="16">
        <v>44092</v>
      </c>
      <c r="AE782" t="str">
        <f t="shared" si="80"/>
        <v>Average Buyer</v>
      </c>
      <c r="AF782" t="str">
        <f t="shared" si="81"/>
        <v>One-Time Buyer</v>
      </c>
      <c r="AG782" t="str">
        <f t="shared" si="78"/>
        <v>Female</v>
      </c>
      <c r="AH782" t="str">
        <f t="shared" si="79"/>
        <v>Rochester</v>
      </c>
      <c r="AW782" t="s">
        <v>1052</v>
      </c>
      <c r="AX782" t="s">
        <v>1146</v>
      </c>
      <c r="AY782" t="s">
        <v>1</v>
      </c>
      <c r="AZ782" t="str">
        <f t="shared" si="83"/>
        <v>FemaleGender</v>
      </c>
      <c r="EP782">
        <v>779</v>
      </c>
      <c r="EQ782" t="s">
        <v>384</v>
      </c>
      <c r="ER782" t="s">
        <v>14</v>
      </c>
      <c r="ES782" t="s">
        <v>1145</v>
      </c>
      <c r="ET782">
        <v>77</v>
      </c>
      <c r="EU782">
        <v>1771</v>
      </c>
      <c r="EV782">
        <v>231</v>
      </c>
      <c r="EW782" s="16">
        <v>44046</v>
      </c>
      <c r="EX782" s="16">
        <v>44046</v>
      </c>
      <c r="EY782">
        <f t="shared" si="82"/>
        <v>1</v>
      </c>
    </row>
    <row r="783" spans="24:155" x14ac:dyDescent="0.3">
      <c r="X783" s="11" t="s">
        <v>595</v>
      </c>
      <c r="Y783">
        <v>6</v>
      </c>
      <c r="Z783">
        <v>72</v>
      </c>
      <c r="AA783">
        <v>1</v>
      </c>
      <c r="AB783">
        <v>206</v>
      </c>
      <c r="AC783" s="16">
        <v>44062</v>
      </c>
      <c r="AD783" s="16">
        <v>44062</v>
      </c>
      <c r="AE783" t="str">
        <f t="shared" si="80"/>
        <v>Average Buyer</v>
      </c>
      <c r="AF783" t="str">
        <f t="shared" si="81"/>
        <v>One-Time Buyer</v>
      </c>
      <c r="AG783" t="str">
        <f t="shared" si="78"/>
        <v>Female</v>
      </c>
      <c r="AH783" t="str">
        <f t="shared" si="79"/>
        <v>Hempstead</v>
      </c>
      <c r="AW783" t="s">
        <v>847</v>
      </c>
      <c r="AX783" t="s">
        <v>1146</v>
      </c>
      <c r="AY783" t="s">
        <v>5</v>
      </c>
      <c r="AZ783" t="str">
        <f t="shared" si="83"/>
        <v>FemaleGender</v>
      </c>
      <c r="EP783">
        <v>780</v>
      </c>
      <c r="EQ783" t="s">
        <v>1052</v>
      </c>
      <c r="ER783" t="s">
        <v>1</v>
      </c>
      <c r="ES783" t="s">
        <v>1146</v>
      </c>
      <c r="ET783">
        <v>7</v>
      </c>
      <c r="EU783">
        <v>70</v>
      </c>
      <c r="EV783">
        <v>21</v>
      </c>
      <c r="EW783" s="16">
        <v>44055</v>
      </c>
      <c r="EX783" s="16">
        <v>44055</v>
      </c>
      <c r="EY783">
        <f t="shared" si="82"/>
        <v>1</v>
      </c>
    </row>
    <row r="784" spans="24:155" x14ac:dyDescent="0.3">
      <c r="X784" s="11" t="s">
        <v>379</v>
      </c>
      <c r="Y784">
        <v>6</v>
      </c>
      <c r="Z784">
        <v>72</v>
      </c>
      <c r="AA784">
        <v>1</v>
      </c>
      <c r="AB784">
        <v>206</v>
      </c>
      <c r="AC784" s="16">
        <v>44102</v>
      </c>
      <c r="AD784" s="16">
        <v>44102</v>
      </c>
      <c r="AE784" t="str">
        <f t="shared" si="80"/>
        <v>Average Buyer</v>
      </c>
      <c r="AF784" t="str">
        <f t="shared" si="81"/>
        <v>One-Time Buyer</v>
      </c>
      <c r="AG784" t="str">
        <f t="shared" si="78"/>
        <v>Male</v>
      </c>
      <c r="AH784" t="str">
        <f t="shared" si="79"/>
        <v>Syracuse</v>
      </c>
      <c r="AW784" t="s">
        <v>534</v>
      </c>
      <c r="AX784" t="s">
        <v>1145</v>
      </c>
      <c r="AY784" t="s">
        <v>11</v>
      </c>
      <c r="AZ784" t="str">
        <f t="shared" si="83"/>
        <v>MaleGender</v>
      </c>
      <c r="EP784">
        <v>781</v>
      </c>
      <c r="EQ784" t="s">
        <v>847</v>
      </c>
      <c r="ER784" t="s">
        <v>5</v>
      </c>
      <c r="ES784" t="s">
        <v>1146</v>
      </c>
      <c r="ET784">
        <v>9</v>
      </c>
      <c r="EU784">
        <v>144</v>
      </c>
      <c r="EV784">
        <v>27</v>
      </c>
      <c r="EW784" s="16">
        <v>44092</v>
      </c>
      <c r="EX784" s="16">
        <v>44092</v>
      </c>
      <c r="EY784">
        <f t="shared" si="82"/>
        <v>1</v>
      </c>
    </row>
    <row r="785" spans="24:155" x14ac:dyDescent="0.3">
      <c r="X785" s="11" t="s">
        <v>1052</v>
      </c>
      <c r="Y785">
        <v>7</v>
      </c>
      <c r="Z785">
        <v>70</v>
      </c>
      <c r="AA785">
        <v>1</v>
      </c>
      <c r="AB785">
        <v>207</v>
      </c>
      <c r="AC785" s="16">
        <v>44055</v>
      </c>
      <c r="AD785" s="16">
        <v>44055</v>
      </c>
      <c r="AE785" t="str">
        <f t="shared" si="80"/>
        <v>Average Buyer</v>
      </c>
      <c r="AF785" t="str">
        <f t="shared" si="81"/>
        <v>One-Time Buyer</v>
      </c>
      <c r="AG785" t="str">
        <f t="shared" si="78"/>
        <v>Female</v>
      </c>
      <c r="AH785" t="str">
        <f t="shared" si="79"/>
        <v>Albany</v>
      </c>
      <c r="AW785" t="s">
        <v>494</v>
      </c>
      <c r="AX785" t="s">
        <v>1146</v>
      </c>
      <c r="AY785" t="s">
        <v>13</v>
      </c>
      <c r="AZ785" t="str">
        <f t="shared" si="83"/>
        <v>FemaleGender</v>
      </c>
      <c r="EP785">
        <v>782</v>
      </c>
      <c r="EQ785" t="s">
        <v>534</v>
      </c>
      <c r="ER785" t="s">
        <v>11</v>
      </c>
      <c r="ES785" t="s">
        <v>1145</v>
      </c>
      <c r="ET785">
        <v>11</v>
      </c>
      <c r="EU785">
        <v>99</v>
      </c>
      <c r="EV785">
        <v>33</v>
      </c>
      <c r="EW785" s="16">
        <v>44062</v>
      </c>
      <c r="EX785" s="16">
        <v>44062</v>
      </c>
      <c r="EY785">
        <f t="shared" si="82"/>
        <v>1</v>
      </c>
    </row>
    <row r="786" spans="24:155" x14ac:dyDescent="0.3">
      <c r="X786" s="11" t="s">
        <v>837</v>
      </c>
      <c r="Y786">
        <v>5</v>
      </c>
      <c r="Z786">
        <v>70</v>
      </c>
      <c r="AA786">
        <v>1</v>
      </c>
      <c r="AB786">
        <v>207</v>
      </c>
      <c r="AC786" s="16">
        <v>44103</v>
      </c>
      <c r="AD786" s="16">
        <v>44103</v>
      </c>
      <c r="AE786" t="str">
        <f t="shared" si="80"/>
        <v>Average Buyer</v>
      </c>
      <c r="AF786" t="str">
        <f t="shared" si="81"/>
        <v>One-Time Buyer</v>
      </c>
      <c r="AG786" t="str">
        <f t="shared" si="78"/>
        <v>Female</v>
      </c>
      <c r="AH786" t="str">
        <f t="shared" si="79"/>
        <v>Beacon</v>
      </c>
      <c r="AW786" t="s">
        <v>875</v>
      </c>
      <c r="AX786" t="s">
        <v>1146</v>
      </c>
      <c r="AY786" t="s">
        <v>4</v>
      </c>
      <c r="AZ786" t="str">
        <f t="shared" si="83"/>
        <v>FemaleGender</v>
      </c>
      <c r="EP786">
        <v>783</v>
      </c>
      <c r="EQ786" t="s">
        <v>494</v>
      </c>
      <c r="ER786" t="s">
        <v>13</v>
      </c>
      <c r="ES786" t="s">
        <v>1146</v>
      </c>
      <c r="ET786">
        <v>15</v>
      </c>
      <c r="EU786">
        <v>180</v>
      </c>
      <c r="EV786">
        <v>45</v>
      </c>
      <c r="EW786" s="16">
        <v>44053</v>
      </c>
      <c r="EX786" s="16">
        <v>44053</v>
      </c>
      <c r="EY786">
        <f t="shared" si="82"/>
        <v>1</v>
      </c>
    </row>
    <row r="787" spans="24:155" x14ac:dyDescent="0.3">
      <c r="X787" s="11" t="s">
        <v>803</v>
      </c>
      <c r="Y787">
        <v>7</v>
      </c>
      <c r="Z787">
        <v>70</v>
      </c>
      <c r="AA787">
        <v>1</v>
      </c>
      <c r="AB787">
        <v>207</v>
      </c>
      <c r="AC787" s="16">
        <v>44097</v>
      </c>
      <c r="AD787" s="16">
        <v>44097</v>
      </c>
      <c r="AE787" t="str">
        <f t="shared" si="80"/>
        <v>Average Buyer</v>
      </c>
      <c r="AF787" t="str">
        <f t="shared" si="81"/>
        <v>One-Time Buyer</v>
      </c>
      <c r="AG787" t="str">
        <f t="shared" si="78"/>
        <v>Male</v>
      </c>
      <c r="AH787" t="str">
        <f t="shared" si="79"/>
        <v>Choes</v>
      </c>
      <c r="AW787" t="s">
        <v>838</v>
      </c>
      <c r="AX787" t="s">
        <v>1146</v>
      </c>
      <c r="AY787" t="s">
        <v>5</v>
      </c>
      <c r="AZ787" t="str">
        <f t="shared" si="83"/>
        <v>FemaleGender</v>
      </c>
      <c r="EP787">
        <v>784</v>
      </c>
      <c r="EQ787" t="s">
        <v>875</v>
      </c>
      <c r="ER787" t="s">
        <v>4</v>
      </c>
      <c r="ES787" t="s">
        <v>1146</v>
      </c>
      <c r="ET787">
        <v>7</v>
      </c>
      <c r="EU787">
        <v>98</v>
      </c>
      <c r="EV787">
        <v>21</v>
      </c>
      <c r="EW787" s="16">
        <v>44103</v>
      </c>
      <c r="EX787" s="16">
        <v>44103</v>
      </c>
      <c r="EY787">
        <f t="shared" si="82"/>
        <v>1</v>
      </c>
    </row>
    <row r="788" spans="24:155" x14ac:dyDescent="0.3">
      <c r="X788" s="11" t="s">
        <v>959</v>
      </c>
      <c r="Y788">
        <v>14</v>
      </c>
      <c r="Z788">
        <v>70</v>
      </c>
      <c r="AA788">
        <v>1</v>
      </c>
      <c r="AB788">
        <v>207</v>
      </c>
      <c r="AC788" s="16">
        <v>44096</v>
      </c>
      <c r="AD788" s="16">
        <v>44096</v>
      </c>
      <c r="AE788" t="str">
        <f t="shared" si="80"/>
        <v>Average Buyer</v>
      </c>
      <c r="AF788" t="str">
        <f t="shared" si="81"/>
        <v>One-Time Buyer</v>
      </c>
      <c r="AG788" t="str">
        <f t="shared" si="78"/>
        <v>Female</v>
      </c>
      <c r="AH788" t="str">
        <f t="shared" si="79"/>
        <v>Betavia</v>
      </c>
      <c r="AW788" t="s">
        <v>537</v>
      </c>
      <c r="AX788" t="s">
        <v>1145</v>
      </c>
      <c r="AY788" t="s">
        <v>14</v>
      </c>
      <c r="AZ788" t="str">
        <f t="shared" si="83"/>
        <v>MaleGender</v>
      </c>
      <c r="EP788">
        <v>785</v>
      </c>
      <c r="EQ788" t="s">
        <v>838</v>
      </c>
      <c r="ER788" t="s">
        <v>5</v>
      </c>
      <c r="ES788" t="s">
        <v>1146</v>
      </c>
      <c r="ET788">
        <v>6</v>
      </c>
      <c r="EU788">
        <v>180</v>
      </c>
      <c r="EV788">
        <v>18</v>
      </c>
      <c r="EW788" s="16">
        <v>44102</v>
      </c>
      <c r="EX788" s="16">
        <v>44102</v>
      </c>
      <c r="EY788">
        <f t="shared" si="82"/>
        <v>1</v>
      </c>
    </row>
    <row r="789" spans="24:155" x14ac:dyDescent="0.3">
      <c r="X789" s="11" t="s">
        <v>1110</v>
      </c>
      <c r="Y789">
        <v>7</v>
      </c>
      <c r="Z789">
        <v>70</v>
      </c>
      <c r="AA789">
        <v>1</v>
      </c>
      <c r="AB789">
        <v>207</v>
      </c>
      <c r="AC789" s="16">
        <v>44045</v>
      </c>
      <c r="AD789" s="16">
        <v>44045</v>
      </c>
      <c r="AE789" t="str">
        <f t="shared" si="80"/>
        <v>Average Buyer</v>
      </c>
      <c r="AF789" t="str">
        <f t="shared" si="81"/>
        <v>One-Time Buyer</v>
      </c>
      <c r="AG789" t="str">
        <f t="shared" si="78"/>
        <v>Male</v>
      </c>
      <c r="AH789" t="str">
        <f t="shared" si="79"/>
        <v>Glen Cove</v>
      </c>
      <c r="AW789" t="s">
        <v>428</v>
      </c>
      <c r="AX789" t="s">
        <v>1145</v>
      </c>
      <c r="AY789" t="s">
        <v>86</v>
      </c>
      <c r="AZ789" t="str">
        <f t="shared" si="83"/>
        <v>MaleGender</v>
      </c>
      <c r="EP789">
        <v>786</v>
      </c>
      <c r="EQ789" t="s">
        <v>537</v>
      </c>
      <c r="ER789" t="s">
        <v>14</v>
      </c>
      <c r="ES789" t="s">
        <v>1145</v>
      </c>
      <c r="ET789">
        <v>77</v>
      </c>
      <c r="EU789">
        <v>1078</v>
      </c>
      <c r="EV789">
        <v>231</v>
      </c>
      <c r="EW789" s="16">
        <v>44065</v>
      </c>
      <c r="EX789" s="16">
        <v>44065</v>
      </c>
      <c r="EY789">
        <f t="shared" si="82"/>
        <v>1</v>
      </c>
    </row>
    <row r="790" spans="24:155" x14ac:dyDescent="0.3">
      <c r="X790" s="11" t="s">
        <v>765</v>
      </c>
      <c r="Y790">
        <v>5</v>
      </c>
      <c r="Z790">
        <v>70</v>
      </c>
      <c r="AA790">
        <v>1</v>
      </c>
      <c r="AB790">
        <v>207</v>
      </c>
      <c r="AC790" s="16">
        <v>44062</v>
      </c>
      <c r="AD790" s="16">
        <v>44062</v>
      </c>
      <c r="AE790" t="str">
        <f t="shared" si="80"/>
        <v>Average Buyer</v>
      </c>
      <c r="AF790" t="str">
        <f t="shared" si="81"/>
        <v>One-Time Buyer</v>
      </c>
      <c r="AG790" t="str">
        <f t="shared" si="78"/>
        <v>Male</v>
      </c>
      <c r="AH790" t="str">
        <f t="shared" si="79"/>
        <v>Glen Cove</v>
      </c>
      <c r="AW790" t="s">
        <v>997</v>
      </c>
      <c r="AX790" t="s">
        <v>1146</v>
      </c>
      <c r="AY790" t="s">
        <v>14</v>
      </c>
      <c r="AZ790" t="str">
        <f t="shared" si="83"/>
        <v>FemaleGender</v>
      </c>
      <c r="EP790">
        <v>787</v>
      </c>
      <c r="EQ790" t="s">
        <v>428</v>
      </c>
      <c r="ER790" t="s">
        <v>86</v>
      </c>
      <c r="ES790" t="s">
        <v>1145</v>
      </c>
      <c r="ET790">
        <v>89</v>
      </c>
      <c r="EU790">
        <v>1335</v>
      </c>
      <c r="EV790">
        <v>267</v>
      </c>
      <c r="EW790" s="16">
        <v>44062</v>
      </c>
      <c r="EX790" s="16">
        <v>44062</v>
      </c>
      <c r="EY790">
        <f t="shared" si="82"/>
        <v>1</v>
      </c>
    </row>
    <row r="791" spans="24:155" x14ac:dyDescent="0.3">
      <c r="X791" s="11" t="s">
        <v>679</v>
      </c>
      <c r="Y791">
        <v>5</v>
      </c>
      <c r="Z791">
        <v>70</v>
      </c>
      <c r="AA791">
        <v>1</v>
      </c>
      <c r="AB791">
        <v>207</v>
      </c>
      <c r="AC791" s="16">
        <v>44066</v>
      </c>
      <c r="AD791" s="16">
        <v>44066</v>
      </c>
      <c r="AE791" t="str">
        <f t="shared" si="80"/>
        <v>Average Buyer</v>
      </c>
      <c r="AF791" t="str">
        <f t="shared" si="81"/>
        <v>One-Time Buyer</v>
      </c>
      <c r="AG791" t="str">
        <f t="shared" si="78"/>
        <v>Male</v>
      </c>
      <c r="AH791" t="str">
        <f t="shared" si="79"/>
        <v>Hempstead</v>
      </c>
      <c r="AW791" t="s">
        <v>989</v>
      </c>
      <c r="AX791" t="s">
        <v>1145</v>
      </c>
      <c r="AY791" t="s">
        <v>4</v>
      </c>
      <c r="AZ791" t="str">
        <f t="shared" si="83"/>
        <v>MaleGender</v>
      </c>
      <c r="EP791">
        <v>788</v>
      </c>
      <c r="EQ791" t="s">
        <v>997</v>
      </c>
      <c r="ER791" t="s">
        <v>14</v>
      </c>
      <c r="ES791" t="s">
        <v>1146</v>
      </c>
      <c r="ET791">
        <v>2</v>
      </c>
      <c r="EU791">
        <v>24</v>
      </c>
      <c r="EV791">
        <v>6</v>
      </c>
      <c r="EW791" s="16">
        <v>44057</v>
      </c>
      <c r="EX791" s="16">
        <v>44057</v>
      </c>
      <c r="EY791">
        <f t="shared" si="82"/>
        <v>1</v>
      </c>
    </row>
    <row r="792" spans="24:155" x14ac:dyDescent="0.3">
      <c r="X792" s="11" t="s">
        <v>1038</v>
      </c>
      <c r="Y792">
        <v>5</v>
      </c>
      <c r="Z792">
        <v>70</v>
      </c>
      <c r="AA792">
        <v>1</v>
      </c>
      <c r="AB792">
        <v>207</v>
      </c>
      <c r="AC792" s="16">
        <v>44096</v>
      </c>
      <c r="AD792" s="16">
        <v>44096</v>
      </c>
      <c r="AE792" t="str">
        <f t="shared" si="80"/>
        <v>Average Buyer</v>
      </c>
      <c r="AF792" t="str">
        <f t="shared" si="81"/>
        <v>One-Time Buyer</v>
      </c>
      <c r="AG792" t="str">
        <f t="shared" si="78"/>
        <v>Female</v>
      </c>
      <c r="AH792" t="str">
        <f t="shared" si="79"/>
        <v>Olean</v>
      </c>
      <c r="AW792" t="s">
        <v>416</v>
      </c>
      <c r="AX792" t="s">
        <v>1145</v>
      </c>
      <c r="AY792" t="s">
        <v>63</v>
      </c>
      <c r="AZ792" t="str">
        <f t="shared" si="83"/>
        <v>MaleGender</v>
      </c>
      <c r="EP792">
        <v>789</v>
      </c>
      <c r="EQ792" t="s">
        <v>989</v>
      </c>
      <c r="ER792" t="s">
        <v>4</v>
      </c>
      <c r="ES792" t="s">
        <v>1145</v>
      </c>
      <c r="ET792">
        <v>11</v>
      </c>
      <c r="EU792">
        <v>165</v>
      </c>
      <c r="EV792">
        <v>33</v>
      </c>
      <c r="EW792" s="16">
        <v>44046</v>
      </c>
      <c r="EX792" s="16">
        <v>44046</v>
      </c>
      <c r="EY792">
        <f t="shared" si="82"/>
        <v>1</v>
      </c>
    </row>
    <row r="793" spans="24:155" x14ac:dyDescent="0.3">
      <c r="X793" s="11" t="s">
        <v>695</v>
      </c>
      <c r="Y793">
        <v>7</v>
      </c>
      <c r="Z793">
        <v>70</v>
      </c>
      <c r="AA793">
        <v>1</v>
      </c>
      <c r="AB793">
        <v>207</v>
      </c>
      <c r="AC793" s="16">
        <v>44051</v>
      </c>
      <c r="AD793" s="16">
        <v>44051</v>
      </c>
      <c r="AE793" t="str">
        <f t="shared" si="80"/>
        <v>Average Buyer</v>
      </c>
      <c r="AF793" t="str">
        <f t="shared" si="81"/>
        <v>One-Time Buyer</v>
      </c>
      <c r="AG793" t="str">
        <f t="shared" si="78"/>
        <v>Female</v>
      </c>
      <c r="AH793" t="str">
        <f t="shared" si="79"/>
        <v>Sherrill</v>
      </c>
      <c r="AW793" t="s">
        <v>998</v>
      </c>
      <c r="AX793" t="s">
        <v>1145</v>
      </c>
      <c r="AY793" t="s">
        <v>15</v>
      </c>
      <c r="AZ793" t="str">
        <f t="shared" si="83"/>
        <v>MaleGender</v>
      </c>
      <c r="EP793">
        <v>790</v>
      </c>
      <c r="EQ793" t="s">
        <v>416</v>
      </c>
      <c r="ER793" t="s">
        <v>63</v>
      </c>
      <c r="ES793" t="s">
        <v>1145</v>
      </c>
      <c r="ET793">
        <v>10</v>
      </c>
      <c r="EU793">
        <v>150</v>
      </c>
      <c r="EV793">
        <v>30</v>
      </c>
      <c r="EW793" s="16">
        <v>44047</v>
      </c>
      <c r="EX793" s="16">
        <v>44047</v>
      </c>
      <c r="EY793">
        <f t="shared" si="82"/>
        <v>1</v>
      </c>
    </row>
    <row r="794" spans="24:155" x14ac:dyDescent="0.3">
      <c r="X794" s="11" t="s">
        <v>966</v>
      </c>
      <c r="Y794">
        <v>1</v>
      </c>
      <c r="Z794">
        <v>70</v>
      </c>
      <c r="AA794">
        <v>1</v>
      </c>
      <c r="AB794">
        <v>207</v>
      </c>
      <c r="AC794" s="16">
        <v>44045</v>
      </c>
      <c r="AD794" s="16">
        <v>44045</v>
      </c>
      <c r="AE794" t="str">
        <f t="shared" si="80"/>
        <v>Average Buyer</v>
      </c>
      <c r="AF794" t="str">
        <f t="shared" si="81"/>
        <v>One-Time Buyer</v>
      </c>
      <c r="AG794" t="str">
        <f t="shared" si="78"/>
        <v>Female</v>
      </c>
      <c r="AH794" t="str">
        <f t="shared" si="79"/>
        <v>Johnstown</v>
      </c>
      <c r="AW794" t="s">
        <v>566</v>
      </c>
      <c r="AX794" t="s">
        <v>1146</v>
      </c>
      <c r="AY794" t="s">
        <v>1</v>
      </c>
      <c r="AZ794" t="str">
        <f t="shared" si="83"/>
        <v>FemaleGender</v>
      </c>
      <c r="EP794">
        <v>791</v>
      </c>
      <c r="EQ794" t="s">
        <v>998</v>
      </c>
      <c r="ER794" t="s">
        <v>15</v>
      </c>
      <c r="ES794" t="s">
        <v>1145</v>
      </c>
      <c r="ET794">
        <v>3</v>
      </c>
      <c r="EU794">
        <v>54</v>
      </c>
      <c r="EV794">
        <v>9</v>
      </c>
      <c r="EW794" s="16">
        <v>44058</v>
      </c>
      <c r="EX794" s="16">
        <v>44058</v>
      </c>
      <c r="EY794">
        <f t="shared" si="82"/>
        <v>1</v>
      </c>
    </row>
    <row r="795" spans="24:155" x14ac:dyDescent="0.3">
      <c r="X795" s="11" t="s">
        <v>1095</v>
      </c>
      <c r="Y795">
        <v>1</v>
      </c>
      <c r="Z795">
        <v>70</v>
      </c>
      <c r="AA795">
        <v>1</v>
      </c>
      <c r="AB795">
        <v>207</v>
      </c>
      <c r="AC795" s="16">
        <v>44092</v>
      </c>
      <c r="AD795" s="16">
        <v>44092</v>
      </c>
      <c r="AE795" t="str">
        <f t="shared" si="80"/>
        <v>Average Buyer</v>
      </c>
      <c r="AF795" t="str">
        <f t="shared" si="81"/>
        <v>One-Time Buyer</v>
      </c>
      <c r="AG795" t="str">
        <f t="shared" si="78"/>
        <v>Female</v>
      </c>
      <c r="AH795" t="str">
        <f t="shared" si="79"/>
        <v>Poughkeepsie</v>
      </c>
      <c r="AW795" t="s">
        <v>292</v>
      </c>
      <c r="AX795" t="s">
        <v>1146</v>
      </c>
      <c r="AY795" t="s">
        <v>82</v>
      </c>
      <c r="AZ795" t="str">
        <f t="shared" si="83"/>
        <v>FemaleGender</v>
      </c>
      <c r="EP795">
        <v>792</v>
      </c>
      <c r="EQ795" t="s">
        <v>566</v>
      </c>
      <c r="ER795" t="s">
        <v>1</v>
      </c>
      <c r="ES795" t="s">
        <v>1146</v>
      </c>
      <c r="ET795">
        <v>11</v>
      </c>
      <c r="EU795">
        <v>198</v>
      </c>
      <c r="EV795">
        <v>33</v>
      </c>
      <c r="EW795" s="16">
        <v>44094</v>
      </c>
      <c r="EX795" s="16">
        <v>44094</v>
      </c>
      <c r="EY795">
        <f t="shared" si="82"/>
        <v>1</v>
      </c>
    </row>
    <row r="796" spans="24:155" x14ac:dyDescent="0.3">
      <c r="X796" s="11" t="s">
        <v>1041</v>
      </c>
      <c r="Y796">
        <v>7</v>
      </c>
      <c r="Z796">
        <v>70</v>
      </c>
      <c r="AA796">
        <v>1</v>
      </c>
      <c r="AB796">
        <v>207</v>
      </c>
      <c r="AC796" s="16">
        <v>44102</v>
      </c>
      <c r="AD796" s="16">
        <v>44102</v>
      </c>
      <c r="AE796" t="str">
        <f t="shared" si="80"/>
        <v>Average Buyer</v>
      </c>
      <c r="AF796" t="str">
        <f t="shared" si="81"/>
        <v>One-Time Buyer</v>
      </c>
      <c r="AG796" t="str">
        <f t="shared" si="78"/>
        <v>Male</v>
      </c>
      <c r="AH796" t="str">
        <f t="shared" si="79"/>
        <v>Rochester</v>
      </c>
      <c r="AW796" t="s">
        <v>1037</v>
      </c>
      <c r="AX796" t="s">
        <v>1146</v>
      </c>
      <c r="AY796" t="s">
        <v>66</v>
      </c>
      <c r="AZ796" t="str">
        <f t="shared" si="83"/>
        <v>FemaleGender</v>
      </c>
      <c r="EP796">
        <v>793</v>
      </c>
      <c r="EQ796" t="s">
        <v>292</v>
      </c>
      <c r="ER796" t="s">
        <v>82</v>
      </c>
      <c r="ES796" t="s">
        <v>1146</v>
      </c>
      <c r="ET796">
        <v>47</v>
      </c>
      <c r="EU796">
        <v>846</v>
      </c>
      <c r="EV796">
        <v>141</v>
      </c>
      <c r="EW796" s="16">
        <v>44057</v>
      </c>
      <c r="EX796" s="16">
        <v>44057</v>
      </c>
      <c r="EY796">
        <f t="shared" si="82"/>
        <v>1</v>
      </c>
    </row>
    <row r="797" spans="24:155" x14ac:dyDescent="0.3">
      <c r="X797" s="11" t="s">
        <v>1050</v>
      </c>
      <c r="Y797">
        <v>5</v>
      </c>
      <c r="Z797">
        <v>70</v>
      </c>
      <c r="AA797">
        <v>1</v>
      </c>
      <c r="AB797">
        <v>207</v>
      </c>
      <c r="AC797" s="16">
        <v>44053</v>
      </c>
      <c r="AD797" s="16">
        <v>44053</v>
      </c>
      <c r="AE797" t="str">
        <f t="shared" si="80"/>
        <v>Average Buyer</v>
      </c>
      <c r="AF797" t="str">
        <f t="shared" si="81"/>
        <v>One-Time Buyer</v>
      </c>
      <c r="AG797" t="str">
        <f t="shared" si="78"/>
        <v>Female</v>
      </c>
      <c r="AH797" t="str">
        <f t="shared" si="79"/>
        <v>Islip</v>
      </c>
      <c r="AW797" t="s">
        <v>618</v>
      </c>
      <c r="AX797" t="s">
        <v>1146</v>
      </c>
      <c r="AY797" t="s">
        <v>15</v>
      </c>
      <c r="AZ797" t="str">
        <f t="shared" si="83"/>
        <v>FemaleGender</v>
      </c>
      <c r="EP797">
        <v>794</v>
      </c>
      <c r="EQ797" t="s">
        <v>1037</v>
      </c>
      <c r="ER797" t="s">
        <v>66</v>
      </c>
      <c r="ES797" t="s">
        <v>1146</v>
      </c>
      <c r="ET797">
        <v>7</v>
      </c>
      <c r="EU797">
        <v>105</v>
      </c>
      <c r="EV797">
        <v>21</v>
      </c>
      <c r="EW797" s="16">
        <v>44095</v>
      </c>
      <c r="EX797" s="16">
        <v>44095</v>
      </c>
      <c r="EY797">
        <f t="shared" si="82"/>
        <v>1</v>
      </c>
    </row>
    <row r="798" spans="24:155" x14ac:dyDescent="0.3">
      <c r="X798" s="11" t="s">
        <v>980</v>
      </c>
      <c r="Y798">
        <v>5</v>
      </c>
      <c r="Z798">
        <v>70</v>
      </c>
      <c r="AA798">
        <v>1</v>
      </c>
      <c r="AB798">
        <v>207</v>
      </c>
      <c r="AC798" s="16">
        <v>44062</v>
      </c>
      <c r="AD798" s="16">
        <v>44062</v>
      </c>
      <c r="AE798" t="str">
        <f t="shared" si="80"/>
        <v>Average Buyer</v>
      </c>
      <c r="AF798" t="str">
        <f t="shared" si="81"/>
        <v>One-Time Buyer</v>
      </c>
      <c r="AG798" t="str">
        <f t="shared" si="78"/>
        <v>Female</v>
      </c>
      <c r="AH798" t="str">
        <f t="shared" si="79"/>
        <v>Springs</v>
      </c>
      <c r="AW798" t="s">
        <v>831</v>
      </c>
      <c r="AX798" t="s">
        <v>1146</v>
      </c>
      <c r="AY798" t="s">
        <v>1</v>
      </c>
      <c r="AZ798" t="str">
        <f t="shared" si="83"/>
        <v>FemaleGender</v>
      </c>
      <c r="EP798">
        <v>795</v>
      </c>
      <c r="EQ798" t="s">
        <v>618</v>
      </c>
      <c r="ER798" t="s">
        <v>15</v>
      </c>
      <c r="ES798" t="s">
        <v>1146</v>
      </c>
      <c r="ET798">
        <v>77</v>
      </c>
      <c r="EU798">
        <v>1386</v>
      </c>
      <c r="EV798">
        <v>231</v>
      </c>
      <c r="EW798" s="16">
        <v>44051</v>
      </c>
      <c r="EX798" s="16">
        <v>44051</v>
      </c>
      <c r="EY798">
        <f t="shared" si="82"/>
        <v>1</v>
      </c>
    </row>
    <row r="799" spans="24:155" x14ac:dyDescent="0.3">
      <c r="X799" s="11" t="s">
        <v>681</v>
      </c>
      <c r="Y799">
        <v>7</v>
      </c>
      <c r="Z799">
        <v>70</v>
      </c>
      <c r="AA799">
        <v>1</v>
      </c>
      <c r="AB799">
        <v>207</v>
      </c>
      <c r="AC799" s="16">
        <v>44068</v>
      </c>
      <c r="AD799" s="16">
        <v>44068</v>
      </c>
      <c r="AE799" t="str">
        <f t="shared" si="80"/>
        <v>Average Buyer</v>
      </c>
      <c r="AF799" t="str">
        <f t="shared" si="81"/>
        <v>One-Time Buyer</v>
      </c>
      <c r="AG799" t="str">
        <f t="shared" si="78"/>
        <v>Female</v>
      </c>
      <c r="AH799" t="str">
        <f t="shared" si="79"/>
        <v>Glen Cove</v>
      </c>
      <c r="AW799" t="s">
        <v>504</v>
      </c>
      <c r="AX799" t="s">
        <v>1146</v>
      </c>
      <c r="AY799" t="s">
        <v>70</v>
      </c>
      <c r="AZ799" t="str">
        <f t="shared" si="83"/>
        <v>FemaleGender</v>
      </c>
      <c r="EP799">
        <v>796</v>
      </c>
      <c r="EQ799" t="s">
        <v>831</v>
      </c>
      <c r="ER799" t="s">
        <v>1</v>
      </c>
      <c r="ES799" t="s">
        <v>1146</v>
      </c>
      <c r="ET799">
        <v>3</v>
      </c>
      <c r="EU799">
        <v>30</v>
      </c>
      <c r="EV799">
        <v>9</v>
      </c>
      <c r="EW799" s="16">
        <v>44094</v>
      </c>
      <c r="EX799" s="16">
        <v>44094</v>
      </c>
      <c r="EY799">
        <f t="shared" si="82"/>
        <v>1</v>
      </c>
    </row>
    <row r="800" spans="24:155" x14ac:dyDescent="0.3">
      <c r="X800" s="11" t="s">
        <v>638</v>
      </c>
      <c r="Y800">
        <v>7</v>
      </c>
      <c r="Z800">
        <v>70</v>
      </c>
      <c r="AA800">
        <v>1</v>
      </c>
      <c r="AB800">
        <v>207</v>
      </c>
      <c r="AC800" s="16">
        <v>44071</v>
      </c>
      <c r="AD800" s="16">
        <v>44071</v>
      </c>
      <c r="AE800" t="str">
        <f t="shared" si="80"/>
        <v>Average Buyer</v>
      </c>
      <c r="AF800" t="str">
        <f t="shared" si="81"/>
        <v>One-Time Buyer</v>
      </c>
      <c r="AG800" t="str">
        <f t="shared" si="78"/>
        <v>Female</v>
      </c>
      <c r="AH800" t="str">
        <f t="shared" si="79"/>
        <v>Elmira</v>
      </c>
      <c r="AW800" t="s">
        <v>1101</v>
      </c>
      <c r="AX800" t="s">
        <v>1145</v>
      </c>
      <c r="AY800" t="s">
        <v>86</v>
      </c>
      <c r="AZ800" t="str">
        <f t="shared" si="83"/>
        <v>MaleGender</v>
      </c>
      <c r="EP800">
        <v>797</v>
      </c>
      <c r="EQ800" t="s">
        <v>504</v>
      </c>
      <c r="ER800" t="s">
        <v>70</v>
      </c>
      <c r="ES800" t="s">
        <v>1146</v>
      </c>
      <c r="ET800">
        <v>47</v>
      </c>
      <c r="EU800">
        <v>2444</v>
      </c>
      <c r="EV800">
        <v>141</v>
      </c>
      <c r="EW800" s="16">
        <v>44063</v>
      </c>
      <c r="EX800" s="16">
        <v>44063</v>
      </c>
      <c r="EY800">
        <f t="shared" si="82"/>
        <v>1</v>
      </c>
    </row>
    <row r="801" spans="24:155" x14ac:dyDescent="0.3">
      <c r="X801" s="11" t="s">
        <v>815</v>
      </c>
      <c r="Y801">
        <v>5</v>
      </c>
      <c r="Z801">
        <v>70</v>
      </c>
      <c r="AA801">
        <v>1</v>
      </c>
      <c r="AB801">
        <v>207</v>
      </c>
      <c r="AC801" s="16">
        <v>44078</v>
      </c>
      <c r="AD801" s="16">
        <v>44078</v>
      </c>
      <c r="AE801" t="str">
        <f t="shared" si="80"/>
        <v>Average Buyer</v>
      </c>
      <c r="AF801" t="str">
        <f t="shared" si="81"/>
        <v>One-Time Buyer</v>
      </c>
      <c r="AG801" t="str">
        <f t="shared" si="78"/>
        <v>Female</v>
      </c>
      <c r="AH801" t="str">
        <f t="shared" si="79"/>
        <v>Glens Falls</v>
      </c>
      <c r="AW801" t="s">
        <v>280</v>
      </c>
      <c r="AX801" t="s">
        <v>1146</v>
      </c>
      <c r="AY801" t="s">
        <v>9</v>
      </c>
      <c r="AZ801" t="str">
        <f t="shared" si="83"/>
        <v>FemaleGender</v>
      </c>
      <c r="EP801">
        <v>798</v>
      </c>
      <c r="EQ801" t="s">
        <v>1101</v>
      </c>
      <c r="ER801" t="s">
        <v>86</v>
      </c>
      <c r="ES801" t="s">
        <v>1145</v>
      </c>
      <c r="ET801">
        <v>11</v>
      </c>
      <c r="EU801">
        <v>198</v>
      </c>
      <c r="EV801">
        <v>33</v>
      </c>
      <c r="EW801" s="16">
        <v>44097</v>
      </c>
      <c r="EX801" s="16">
        <v>44097</v>
      </c>
      <c r="EY801">
        <f t="shared" si="82"/>
        <v>1</v>
      </c>
    </row>
    <row r="802" spans="24:155" x14ac:dyDescent="0.3">
      <c r="X802" s="11" t="s">
        <v>688</v>
      </c>
      <c r="Y802">
        <v>1</v>
      </c>
      <c r="Z802">
        <v>70</v>
      </c>
      <c r="AA802">
        <v>1</v>
      </c>
      <c r="AB802">
        <v>207</v>
      </c>
      <c r="AC802" s="16">
        <v>44044</v>
      </c>
      <c r="AD802" s="16">
        <v>44044</v>
      </c>
      <c r="AE802" t="str">
        <f t="shared" si="80"/>
        <v>Average Buyer</v>
      </c>
      <c r="AF802" t="str">
        <f t="shared" si="81"/>
        <v>One-Time Buyer</v>
      </c>
      <c r="AG802" t="str">
        <f t="shared" si="78"/>
        <v>Male</v>
      </c>
      <c r="AH802" t="str">
        <f t="shared" si="79"/>
        <v>Lockport</v>
      </c>
      <c r="AW802" t="s">
        <v>583</v>
      </c>
      <c r="AX802" t="s">
        <v>1146</v>
      </c>
      <c r="AY802" t="s">
        <v>16</v>
      </c>
      <c r="AZ802" t="str">
        <f t="shared" si="83"/>
        <v>FemaleGender</v>
      </c>
      <c r="EP802">
        <v>799</v>
      </c>
      <c r="EQ802" t="s">
        <v>280</v>
      </c>
      <c r="ER802" t="s">
        <v>9</v>
      </c>
      <c r="ES802" t="s">
        <v>1146</v>
      </c>
      <c r="ET802">
        <v>77</v>
      </c>
      <c r="EU802">
        <v>770</v>
      </c>
      <c r="EV802">
        <v>231</v>
      </c>
      <c r="EW802" s="16">
        <v>44045</v>
      </c>
      <c r="EX802" s="16">
        <v>44045</v>
      </c>
      <c r="EY802">
        <f t="shared" si="82"/>
        <v>1</v>
      </c>
    </row>
    <row r="803" spans="24:155" x14ac:dyDescent="0.3">
      <c r="X803" s="11" t="s">
        <v>1047</v>
      </c>
      <c r="Y803">
        <v>3</v>
      </c>
      <c r="Z803">
        <v>69</v>
      </c>
      <c r="AA803">
        <v>1</v>
      </c>
      <c r="AB803">
        <v>208</v>
      </c>
      <c r="AC803" s="16">
        <v>44047</v>
      </c>
      <c r="AD803" s="16">
        <v>44047</v>
      </c>
      <c r="AE803" t="str">
        <f t="shared" si="80"/>
        <v>Average Buyer</v>
      </c>
      <c r="AF803" t="str">
        <f t="shared" si="81"/>
        <v>One-Time Buyer</v>
      </c>
      <c r="AG803" t="str">
        <f t="shared" si="78"/>
        <v>Female</v>
      </c>
      <c r="AH803" t="str">
        <f t="shared" si="79"/>
        <v>Watertown</v>
      </c>
      <c r="AW803" t="s">
        <v>408</v>
      </c>
      <c r="AX803" t="s">
        <v>1145</v>
      </c>
      <c r="AY803" t="s">
        <v>11</v>
      </c>
      <c r="AZ803" t="str">
        <f t="shared" si="83"/>
        <v>MaleGender</v>
      </c>
      <c r="EP803">
        <v>800</v>
      </c>
      <c r="EQ803" t="s">
        <v>583</v>
      </c>
      <c r="ER803" t="s">
        <v>16</v>
      </c>
      <c r="ES803" t="s">
        <v>1146</v>
      </c>
      <c r="ET803">
        <v>68</v>
      </c>
      <c r="EU803">
        <v>884</v>
      </c>
      <c r="EV803">
        <v>204</v>
      </c>
      <c r="EW803" s="16">
        <v>44047</v>
      </c>
      <c r="EX803" s="16">
        <v>44047</v>
      </c>
      <c r="EY803">
        <f t="shared" si="82"/>
        <v>1</v>
      </c>
    </row>
    <row r="804" spans="24:155" x14ac:dyDescent="0.3">
      <c r="X804" s="11" t="s">
        <v>673</v>
      </c>
      <c r="Y804">
        <v>3</v>
      </c>
      <c r="Z804">
        <v>69</v>
      </c>
      <c r="AA804">
        <v>1</v>
      </c>
      <c r="AB804">
        <v>208</v>
      </c>
      <c r="AC804" s="16">
        <v>44061</v>
      </c>
      <c r="AD804" s="16">
        <v>44061</v>
      </c>
      <c r="AE804" t="str">
        <f t="shared" si="80"/>
        <v>Average Buyer</v>
      </c>
      <c r="AF804" t="str">
        <f t="shared" si="81"/>
        <v>One-Time Buyer</v>
      </c>
      <c r="AG804" t="str">
        <f t="shared" si="78"/>
        <v>Male</v>
      </c>
      <c r="AH804" t="str">
        <f t="shared" si="79"/>
        <v>Auburn</v>
      </c>
      <c r="AW804" t="s">
        <v>695</v>
      </c>
      <c r="AX804" t="s">
        <v>1146</v>
      </c>
      <c r="AY804" t="s">
        <v>86</v>
      </c>
      <c r="AZ804" t="str">
        <f t="shared" si="83"/>
        <v>FemaleGender</v>
      </c>
      <c r="EP804">
        <v>801</v>
      </c>
      <c r="EQ804" t="s">
        <v>408</v>
      </c>
      <c r="ER804" t="s">
        <v>11</v>
      </c>
      <c r="ES804" t="s">
        <v>1145</v>
      </c>
      <c r="ET804">
        <v>11</v>
      </c>
      <c r="EU804">
        <v>330</v>
      </c>
      <c r="EV804">
        <v>33</v>
      </c>
      <c r="EW804" s="16">
        <v>44071</v>
      </c>
      <c r="EX804" s="16">
        <v>44071</v>
      </c>
      <c r="EY804">
        <f t="shared" si="82"/>
        <v>1</v>
      </c>
    </row>
    <row r="805" spans="24:155" x14ac:dyDescent="0.3">
      <c r="X805" s="11" t="s">
        <v>698</v>
      </c>
      <c r="Y805">
        <v>3</v>
      </c>
      <c r="Z805">
        <v>69</v>
      </c>
      <c r="AA805">
        <v>1</v>
      </c>
      <c r="AB805">
        <v>208</v>
      </c>
      <c r="AC805" s="16">
        <v>44054</v>
      </c>
      <c r="AD805" s="16">
        <v>44054</v>
      </c>
      <c r="AE805" t="str">
        <f t="shared" si="80"/>
        <v>Average Buyer</v>
      </c>
      <c r="AF805" t="str">
        <f t="shared" si="81"/>
        <v>One-Time Buyer</v>
      </c>
      <c r="AG805" t="str">
        <f t="shared" si="78"/>
        <v>Male</v>
      </c>
      <c r="AH805" t="str">
        <f t="shared" si="79"/>
        <v>Olean</v>
      </c>
      <c r="AW805" t="s">
        <v>294</v>
      </c>
      <c r="AX805" t="s">
        <v>1146</v>
      </c>
      <c r="AY805" t="s">
        <v>86</v>
      </c>
      <c r="AZ805" t="str">
        <f t="shared" si="83"/>
        <v>FemaleGender</v>
      </c>
      <c r="EP805">
        <v>802</v>
      </c>
      <c r="EQ805" t="s">
        <v>695</v>
      </c>
      <c r="ER805" t="s">
        <v>86</v>
      </c>
      <c r="ES805" t="s">
        <v>1146</v>
      </c>
      <c r="ET805">
        <v>7</v>
      </c>
      <c r="EU805">
        <v>70</v>
      </c>
      <c r="EV805">
        <v>21</v>
      </c>
      <c r="EW805" s="16">
        <v>44051</v>
      </c>
      <c r="EX805" s="16">
        <v>44051</v>
      </c>
      <c r="EY805">
        <f t="shared" si="82"/>
        <v>1</v>
      </c>
    </row>
    <row r="806" spans="24:155" x14ac:dyDescent="0.3">
      <c r="X806" s="11" t="s">
        <v>876</v>
      </c>
      <c r="Y806">
        <v>11</v>
      </c>
      <c r="Z806">
        <v>66</v>
      </c>
      <c r="AA806">
        <v>1</v>
      </c>
      <c r="AB806">
        <v>209</v>
      </c>
      <c r="AC806" s="16">
        <v>44102</v>
      </c>
      <c r="AD806" s="16">
        <v>44102</v>
      </c>
      <c r="AE806" t="str">
        <f t="shared" si="80"/>
        <v>Average Buyer</v>
      </c>
      <c r="AF806" t="str">
        <f t="shared" si="81"/>
        <v>One-Time Buyer</v>
      </c>
      <c r="AG806" t="str">
        <f t="shared" si="78"/>
        <v>Female</v>
      </c>
      <c r="AH806" t="str">
        <f t="shared" si="79"/>
        <v>Elmira</v>
      </c>
      <c r="AW806" t="s">
        <v>437</v>
      </c>
      <c r="AX806" t="s">
        <v>1145</v>
      </c>
      <c r="AY806" t="s">
        <v>19</v>
      </c>
      <c r="AZ806" t="str">
        <f t="shared" si="83"/>
        <v>MaleGender</v>
      </c>
      <c r="EP806">
        <v>803</v>
      </c>
      <c r="EQ806" t="s">
        <v>294</v>
      </c>
      <c r="ER806" t="s">
        <v>86</v>
      </c>
      <c r="ES806" t="s">
        <v>1146</v>
      </c>
      <c r="ET806">
        <v>10</v>
      </c>
      <c r="EU806">
        <v>200</v>
      </c>
      <c r="EV806">
        <v>30</v>
      </c>
      <c r="EW806" s="16">
        <v>44062</v>
      </c>
      <c r="EX806" s="16">
        <v>44062</v>
      </c>
      <c r="EY806">
        <f t="shared" si="82"/>
        <v>1</v>
      </c>
    </row>
    <row r="807" spans="24:155" x14ac:dyDescent="0.3">
      <c r="X807" s="11" t="s">
        <v>1023</v>
      </c>
      <c r="Y807">
        <v>11</v>
      </c>
      <c r="Z807">
        <v>66</v>
      </c>
      <c r="AA807">
        <v>1</v>
      </c>
      <c r="AB807">
        <v>209</v>
      </c>
      <c r="AC807" s="16">
        <v>44092</v>
      </c>
      <c r="AD807" s="16">
        <v>44092</v>
      </c>
      <c r="AE807" t="str">
        <f t="shared" si="80"/>
        <v>Average Buyer</v>
      </c>
      <c r="AF807" t="str">
        <f t="shared" si="81"/>
        <v>One-Time Buyer</v>
      </c>
      <c r="AG807" t="str">
        <f t="shared" si="78"/>
        <v>Male</v>
      </c>
      <c r="AH807" t="str">
        <f t="shared" si="79"/>
        <v>Geneva</v>
      </c>
      <c r="AW807" t="s">
        <v>349</v>
      </c>
      <c r="AX807" t="s">
        <v>1145</v>
      </c>
      <c r="AY807" t="s">
        <v>96</v>
      </c>
      <c r="AZ807" t="str">
        <f t="shared" si="83"/>
        <v>MaleGender</v>
      </c>
      <c r="EP807">
        <v>804</v>
      </c>
      <c r="EQ807" t="s">
        <v>437</v>
      </c>
      <c r="ER807" t="s">
        <v>19</v>
      </c>
      <c r="ES807" t="s">
        <v>1145</v>
      </c>
      <c r="ET807">
        <v>89</v>
      </c>
      <c r="EU807">
        <v>1068</v>
      </c>
      <c r="EV807">
        <v>267</v>
      </c>
      <c r="EW807" s="16">
        <v>44068</v>
      </c>
      <c r="EX807" s="16">
        <v>44068</v>
      </c>
      <c r="EY807">
        <f t="shared" si="82"/>
        <v>1</v>
      </c>
    </row>
    <row r="808" spans="24:155" x14ac:dyDescent="0.3">
      <c r="X808" s="11" t="s">
        <v>855</v>
      </c>
      <c r="Y808">
        <v>5</v>
      </c>
      <c r="Z808">
        <v>65</v>
      </c>
      <c r="AA808">
        <v>1</v>
      </c>
      <c r="AB808">
        <v>210</v>
      </c>
      <c r="AC808" s="16">
        <v>44099</v>
      </c>
      <c r="AD808" s="16">
        <v>44099</v>
      </c>
      <c r="AE808" t="str">
        <f t="shared" si="80"/>
        <v>Average Buyer</v>
      </c>
      <c r="AF808" t="str">
        <f t="shared" si="81"/>
        <v>One-Time Buyer</v>
      </c>
      <c r="AG808" t="str">
        <f t="shared" si="78"/>
        <v>Female</v>
      </c>
      <c r="AH808" t="str">
        <f t="shared" si="79"/>
        <v>Beacon</v>
      </c>
      <c r="AW808" t="s">
        <v>667</v>
      </c>
      <c r="AX808" t="s">
        <v>1146</v>
      </c>
      <c r="AY808" t="s">
        <v>16</v>
      </c>
      <c r="AZ808" t="str">
        <f t="shared" si="83"/>
        <v>FemaleGender</v>
      </c>
      <c r="EP808">
        <v>805</v>
      </c>
      <c r="EQ808" t="s">
        <v>349</v>
      </c>
      <c r="ER808" t="s">
        <v>96</v>
      </c>
      <c r="ES808" t="s">
        <v>1145</v>
      </c>
      <c r="ET808">
        <v>77</v>
      </c>
      <c r="EU808">
        <v>1232</v>
      </c>
      <c r="EV808">
        <v>231</v>
      </c>
      <c r="EW808" s="16">
        <v>44083</v>
      </c>
      <c r="EX808" s="16">
        <v>44083</v>
      </c>
      <c r="EY808">
        <f t="shared" si="82"/>
        <v>2</v>
      </c>
    </row>
    <row r="809" spans="24:155" x14ac:dyDescent="0.3">
      <c r="X809" s="11" t="s">
        <v>707</v>
      </c>
      <c r="Y809">
        <v>5</v>
      </c>
      <c r="Z809">
        <v>65</v>
      </c>
      <c r="AA809">
        <v>1</v>
      </c>
      <c r="AB809">
        <v>210</v>
      </c>
      <c r="AC809" s="16">
        <v>44063</v>
      </c>
      <c r="AD809" s="16">
        <v>44063</v>
      </c>
      <c r="AE809" t="str">
        <f t="shared" si="80"/>
        <v>Average Buyer</v>
      </c>
      <c r="AF809" t="str">
        <f t="shared" si="81"/>
        <v>One-Time Buyer</v>
      </c>
      <c r="AG809" t="str">
        <f t="shared" si="78"/>
        <v>Male</v>
      </c>
      <c r="AH809" t="str">
        <f t="shared" si="79"/>
        <v>Yakers</v>
      </c>
      <c r="AW809" t="s">
        <v>900</v>
      </c>
      <c r="AX809" t="s">
        <v>1146</v>
      </c>
      <c r="AY809" t="s">
        <v>72</v>
      </c>
      <c r="AZ809" t="str">
        <f t="shared" si="83"/>
        <v>FemaleGender</v>
      </c>
      <c r="EP809">
        <v>806</v>
      </c>
      <c r="EQ809" t="s">
        <v>667</v>
      </c>
      <c r="ER809" t="s">
        <v>16</v>
      </c>
      <c r="ES809" t="s">
        <v>1146</v>
      </c>
      <c r="ET809">
        <v>9</v>
      </c>
      <c r="EU809">
        <v>90</v>
      </c>
      <c r="EV809">
        <v>27</v>
      </c>
      <c r="EW809" s="16">
        <v>44103</v>
      </c>
      <c r="EX809" s="16">
        <v>44103</v>
      </c>
      <c r="EY809">
        <f t="shared" si="82"/>
        <v>1</v>
      </c>
    </row>
    <row r="810" spans="24:155" x14ac:dyDescent="0.3">
      <c r="X810" s="11" t="s">
        <v>643</v>
      </c>
      <c r="Y810">
        <v>5</v>
      </c>
      <c r="Z810">
        <v>65</v>
      </c>
      <c r="AA810">
        <v>1</v>
      </c>
      <c r="AB810">
        <v>210</v>
      </c>
      <c r="AC810" s="16">
        <v>44076</v>
      </c>
      <c r="AD810" s="16">
        <v>44076</v>
      </c>
      <c r="AE810" t="str">
        <f t="shared" si="80"/>
        <v>Average Buyer</v>
      </c>
      <c r="AF810" t="str">
        <f t="shared" si="81"/>
        <v>One-Time Buyer</v>
      </c>
      <c r="AG810" t="str">
        <f t="shared" si="78"/>
        <v>Female</v>
      </c>
      <c r="AH810" t="str">
        <f t="shared" si="79"/>
        <v>Johnstown</v>
      </c>
      <c r="AW810" t="s">
        <v>218</v>
      </c>
      <c r="AX810" t="s">
        <v>1146</v>
      </c>
      <c r="AY810" t="s">
        <v>59</v>
      </c>
      <c r="AZ810" t="str">
        <f t="shared" si="83"/>
        <v>FemaleGender</v>
      </c>
      <c r="EP810">
        <v>807</v>
      </c>
      <c r="EQ810" t="s">
        <v>900</v>
      </c>
      <c r="ER810" t="s">
        <v>72</v>
      </c>
      <c r="ES810" t="s">
        <v>1146</v>
      </c>
      <c r="ET810">
        <v>76</v>
      </c>
      <c r="EU810">
        <v>1521</v>
      </c>
      <c r="EV810">
        <v>228</v>
      </c>
      <c r="EW810" s="16">
        <v>44051</v>
      </c>
      <c r="EX810" s="16">
        <v>44098</v>
      </c>
      <c r="EY810">
        <f t="shared" si="82"/>
        <v>14</v>
      </c>
    </row>
    <row r="811" spans="24:155" x14ac:dyDescent="0.3">
      <c r="X811" s="11" t="s">
        <v>779</v>
      </c>
      <c r="Y811">
        <v>5</v>
      </c>
      <c r="Z811">
        <v>65</v>
      </c>
      <c r="AA811">
        <v>1</v>
      </c>
      <c r="AB811">
        <v>210</v>
      </c>
      <c r="AC811" s="16">
        <v>44073</v>
      </c>
      <c r="AD811" s="16">
        <v>44073</v>
      </c>
      <c r="AE811" t="str">
        <f t="shared" si="80"/>
        <v>Average Buyer</v>
      </c>
      <c r="AF811" t="str">
        <f t="shared" si="81"/>
        <v>One-Time Buyer</v>
      </c>
      <c r="AG811" t="str">
        <f t="shared" si="78"/>
        <v>Male</v>
      </c>
      <c r="AH811" t="str">
        <f t="shared" si="79"/>
        <v>Sherrill</v>
      </c>
      <c r="AW811" t="s">
        <v>1092</v>
      </c>
      <c r="AX811" t="s">
        <v>1145</v>
      </c>
      <c r="AY811" t="s">
        <v>68</v>
      </c>
      <c r="AZ811" t="str">
        <f t="shared" si="83"/>
        <v>MaleGender</v>
      </c>
      <c r="EP811">
        <v>808</v>
      </c>
      <c r="EQ811" t="s">
        <v>218</v>
      </c>
      <c r="ER811" t="s">
        <v>59</v>
      </c>
      <c r="ES811" t="s">
        <v>1146</v>
      </c>
      <c r="ET811">
        <v>68</v>
      </c>
      <c r="EU811">
        <v>1360</v>
      </c>
      <c r="EV811">
        <v>204</v>
      </c>
      <c r="EW811" s="16">
        <v>44055</v>
      </c>
      <c r="EX811" s="16">
        <v>44055</v>
      </c>
      <c r="EY811">
        <f t="shared" si="82"/>
        <v>1</v>
      </c>
    </row>
    <row r="812" spans="24:155" x14ac:dyDescent="0.3">
      <c r="X812" s="11" t="s">
        <v>843</v>
      </c>
      <c r="Y812">
        <v>5</v>
      </c>
      <c r="Z812">
        <v>65</v>
      </c>
      <c r="AA812">
        <v>1</v>
      </c>
      <c r="AB812">
        <v>210</v>
      </c>
      <c r="AC812" s="16">
        <v>44075</v>
      </c>
      <c r="AD812" s="16">
        <v>44075</v>
      </c>
      <c r="AE812" t="str">
        <f t="shared" si="80"/>
        <v>Average Buyer</v>
      </c>
      <c r="AF812" t="str">
        <f t="shared" si="81"/>
        <v>One-Time Buyer</v>
      </c>
      <c r="AG812" t="str">
        <f t="shared" si="78"/>
        <v>Male</v>
      </c>
      <c r="AH812" t="str">
        <f t="shared" si="79"/>
        <v>Beacon</v>
      </c>
      <c r="AW812" t="s">
        <v>1088</v>
      </c>
      <c r="AX812" t="s">
        <v>1145</v>
      </c>
      <c r="AY812" t="s">
        <v>61</v>
      </c>
      <c r="AZ812" t="str">
        <f t="shared" si="83"/>
        <v>MaleGender</v>
      </c>
      <c r="EP812">
        <v>809</v>
      </c>
      <c r="EQ812" t="s">
        <v>1092</v>
      </c>
      <c r="ER812" t="s">
        <v>68</v>
      </c>
      <c r="ES812" t="s">
        <v>1145</v>
      </c>
      <c r="ET812">
        <v>3</v>
      </c>
      <c r="EU812">
        <v>60</v>
      </c>
      <c r="EV812">
        <v>9</v>
      </c>
      <c r="EW812" s="16">
        <v>44088</v>
      </c>
      <c r="EX812" s="16">
        <v>44088</v>
      </c>
      <c r="EY812">
        <f t="shared" si="82"/>
        <v>1</v>
      </c>
    </row>
    <row r="813" spans="24:155" x14ac:dyDescent="0.3">
      <c r="X813" s="11" t="s">
        <v>1097</v>
      </c>
      <c r="Y813">
        <v>4</v>
      </c>
      <c r="Z813">
        <v>64</v>
      </c>
      <c r="AA813">
        <v>1</v>
      </c>
      <c r="AB813">
        <v>211</v>
      </c>
      <c r="AC813" s="16">
        <v>44093</v>
      </c>
      <c r="AD813" s="16">
        <v>44093</v>
      </c>
      <c r="AE813" t="str">
        <f t="shared" si="80"/>
        <v>Average Buyer</v>
      </c>
      <c r="AF813" t="str">
        <f t="shared" si="81"/>
        <v>One-Time Buyer</v>
      </c>
      <c r="AG813" t="str">
        <f t="shared" si="78"/>
        <v>Female</v>
      </c>
      <c r="AH813" t="str">
        <f t="shared" si="79"/>
        <v>Rome</v>
      </c>
      <c r="AW813" t="s">
        <v>814</v>
      </c>
      <c r="AX813" t="s">
        <v>1145</v>
      </c>
      <c r="AY813" t="s">
        <v>9</v>
      </c>
      <c r="AZ813" t="str">
        <f t="shared" si="83"/>
        <v>MaleGender</v>
      </c>
      <c r="EP813">
        <v>810</v>
      </c>
      <c r="EQ813" t="s">
        <v>1088</v>
      </c>
      <c r="ER813" t="s">
        <v>61</v>
      </c>
      <c r="ES813" t="s">
        <v>1145</v>
      </c>
      <c r="ET813">
        <v>26</v>
      </c>
      <c r="EU813">
        <v>1090</v>
      </c>
      <c r="EV813">
        <v>78</v>
      </c>
      <c r="EW813" s="16">
        <v>44048</v>
      </c>
      <c r="EX813" s="16">
        <v>44102</v>
      </c>
      <c r="EY813">
        <f t="shared" si="82"/>
        <v>4</v>
      </c>
    </row>
    <row r="814" spans="24:155" x14ac:dyDescent="0.3">
      <c r="X814" s="11" t="s">
        <v>968</v>
      </c>
      <c r="Y814">
        <v>4</v>
      </c>
      <c r="Z814">
        <v>64</v>
      </c>
      <c r="AA814">
        <v>1</v>
      </c>
      <c r="AB814">
        <v>211</v>
      </c>
      <c r="AC814" s="16">
        <v>44047</v>
      </c>
      <c r="AD814" s="16">
        <v>44047</v>
      </c>
      <c r="AE814" t="str">
        <f t="shared" si="80"/>
        <v>Average Buyer</v>
      </c>
      <c r="AF814" t="str">
        <f t="shared" si="81"/>
        <v>One-Time Buyer</v>
      </c>
      <c r="AG814" t="str">
        <f t="shared" si="78"/>
        <v>Male</v>
      </c>
      <c r="AH814" t="str">
        <f t="shared" si="79"/>
        <v>Little Falls</v>
      </c>
      <c r="AW814" t="s">
        <v>957</v>
      </c>
      <c r="AX814" t="s">
        <v>1146</v>
      </c>
      <c r="AY814" t="s">
        <v>1</v>
      </c>
      <c r="AZ814" t="str">
        <f t="shared" si="83"/>
        <v>FemaleGender</v>
      </c>
      <c r="EP814">
        <v>811</v>
      </c>
      <c r="EQ814" t="s">
        <v>814</v>
      </c>
      <c r="ER814" t="s">
        <v>9</v>
      </c>
      <c r="ES814" t="s">
        <v>1145</v>
      </c>
      <c r="ET814">
        <v>4</v>
      </c>
      <c r="EU814">
        <v>20</v>
      </c>
      <c r="EV814">
        <v>12</v>
      </c>
      <c r="EW814" s="16">
        <v>44077</v>
      </c>
      <c r="EX814" s="16">
        <v>44077</v>
      </c>
      <c r="EY814">
        <f t="shared" si="82"/>
        <v>1</v>
      </c>
    </row>
    <row r="815" spans="24:155" x14ac:dyDescent="0.3">
      <c r="X815" s="11" t="s">
        <v>886</v>
      </c>
      <c r="Y815">
        <v>4</v>
      </c>
      <c r="Z815">
        <v>64</v>
      </c>
      <c r="AA815">
        <v>1</v>
      </c>
      <c r="AB815">
        <v>211</v>
      </c>
      <c r="AC815" s="16">
        <v>44092</v>
      </c>
      <c r="AD815" s="16">
        <v>44092</v>
      </c>
      <c r="AE815" t="str">
        <f t="shared" si="80"/>
        <v>Average Buyer</v>
      </c>
      <c r="AF815" t="str">
        <f t="shared" si="81"/>
        <v>One-Time Buyer</v>
      </c>
      <c r="AG815" t="str">
        <f t="shared" si="78"/>
        <v>Male</v>
      </c>
      <c r="AH815" t="str">
        <f t="shared" si="79"/>
        <v>Kingston</v>
      </c>
      <c r="AW815" t="s">
        <v>302</v>
      </c>
      <c r="AX815" t="s">
        <v>1146</v>
      </c>
      <c r="AY815" t="s">
        <v>59</v>
      </c>
      <c r="AZ815" t="str">
        <f t="shared" si="83"/>
        <v>FemaleGender</v>
      </c>
      <c r="EP815">
        <v>812</v>
      </c>
      <c r="EQ815" t="s">
        <v>957</v>
      </c>
      <c r="ER815" t="s">
        <v>1</v>
      </c>
      <c r="ES815" t="s">
        <v>1146</v>
      </c>
      <c r="ET815">
        <v>2</v>
      </c>
      <c r="EU815">
        <v>104</v>
      </c>
      <c r="EV815">
        <v>6</v>
      </c>
      <c r="EW815" s="16">
        <v>44094</v>
      </c>
      <c r="EX815" s="16">
        <v>44094</v>
      </c>
      <c r="EY815">
        <f t="shared" si="82"/>
        <v>1</v>
      </c>
    </row>
    <row r="816" spans="24:155" x14ac:dyDescent="0.3">
      <c r="X816" s="11" t="s">
        <v>860</v>
      </c>
      <c r="Y816">
        <v>7</v>
      </c>
      <c r="Z816">
        <v>63</v>
      </c>
      <c r="AA816">
        <v>1</v>
      </c>
      <c r="AB816">
        <v>212</v>
      </c>
      <c r="AC816" s="16">
        <v>44073</v>
      </c>
      <c r="AD816" s="16">
        <v>44073</v>
      </c>
      <c r="AE816" t="str">
        <f t="shared" si="80"/>
        <v>Average Buyer</v>
      </c>
      <c r="AF816" t="str">
        <f t="shared" si="81"/>
        <v>One-Time Buyer</v>
      </c>
      <c r="AG816" t="str">
        <f t="shared" si="78"/>
        <v>Female</v>
      </c>
      <c r="AH816" t="str">
        <f t="shared" si="79"/>
        <v>Fulton</v>
      </c>
      <c r="AW816" t="s">
        <v>819</v>
      </c>
      <c r="AX816" t="s">
        <v>1145</v>
      </c>
      <c r="AY816" t="s">
        <v>14</v>
      </c>
      <c r="AZ816" t="str">
        <f t="shared" si="83"/>
        <v>MaleGender</v>
      </c>
      <c r="EP816">
        <v>813</v>
      </c>
      <c r="EQ816" t="s">
        <v>302</v>
      </c>
      <c r="ER816" t="s">
        <v>59</v>
      </c>
      <c r="ES816" t="s">
        <v>1146</v>
      </c>
      <c r="ET816">
        <v>6</v>
      </c>
      <c r="EU816">
        <v>312</v>
      </c>
      <c r="EV816">
        <v>18</v>
      </c>
      <c r="EW816" s="16">
        <v>44067</v>
      </c>
      <c r="EX816" s="16">
        <v>44067</v>
      </c>
      <c r="EY816">
        <f t="shared" si="82"/>
        <v>1</v>
      </c>
    </row>
    <row r="817" spans="24:155" x14ac:dyDescent="0.3">
      <c r="X817" s="11" t="s">
        <v>674</v>
      </c>
      <c r="Y817">
        <v>7</v>
      </c>
      <c r="Z817">
        <v>63</v>
      </c>
      <c r="AA817">
        <v>1</v>
      </c>
      <c r="AB817">
        <v>212</v>
      </c>
      <c r="AC817" s="16">
        <v>44061</v>
      </c>
      <c r="AD817" s="16">
        <v>44061</v>
      </c>
      <c r="AE817" t="str">
        <f t="shared" si="80"/>
        <v>Average Buyer</v>
      </c>
      <c r="AF817" t="str">
        <f t="shared" si="81"/>
        <v>One-Time Buyer</v>
      </c>
      <c r="AG817" t="str">
        <f t="shared" si="78"/>
        <v>Female</v>
      </c>
      <c r="AH817" t="str">
        <f t="shared" si="79"/>
        <v>Betavia</v>
      </c>
      <c r="AW817" t="s">
        <v>641</v>
      </c>
      <c r="AX817" t="s">
        <v>1145</v>
      </c>
      <c r="AY817" t="s">
        <v>11</v>
      </c>
      <c r="AZ817" t="str">
        <f t="shared" si="83"/>
        <v>MaleGender</v>
      </c>
      <c r="EP817">
        <v>814</v>
      </c>
      <c r="EQ817" t="s">
        <v>819</v>
      </c>
      <c r="ER817" t="s">
        <v>14</v>
      </c>
      <c r="ES817" t="s">
        <v>1145</v>
      </c>
      <c r="ET817">
        <v>5</v>
      </c>
      <c r="EU817">
        <v>100</v>
      </c>
      <c r="EV817">
        <v>15</v>
      </c>
      <c r="EW817" s="16">
        <v>44082</v>
      </c>
      <c r="EX817" s="16">
        <v>44082</v>
      </c>
      <c r="EY817">
        <f t="shared" si="82"/>
        <v>1</v>
      </c>
    </row>
    <row r="818" spans="24:155" x14ac:dyDescent="0.3">
      <c r="X818" s="11" t="s">
        <v>1006</v>
      </c>
      <c r="Y818">
        <v>3</v>
      </c>
      <c r="Z818">
        <v>60</v>
      </c>
      <c r="AA818">
        <v>1</v>
      </c>
      <c r="AB818">
        <v>213</v>
      </c>
      <c r="AC818" s="16">
        <v>44072</v>
      </c>
      <c r="AD818" s="16">
        <v>44072</v>
      </c>
      <c r="AE818" t="str">
        <f t="shared" si="80"/>
        <v>Average Buyer</v>
      </c>
      <c r="AF818" t="str">
        <f t="shared" si="81"/>
        <v>One-Time Buyer</v>
      </c>
      <c r="AG818" t="str">
        <f t="shared" si="78"/>
        <v>Female</v>
      </c>
      <c r="AH818" t="str">
        <f t="shared" si="79"/>
        <v>Olean</v>
      </c>
      <c r="AW818" t="s">
        <v>530</v>
      </c>
      <c r="AX818" t="s">
        <v>1146</v>
      </c>
      <c r="AY818" t="s">
        <v>17</v>
      </c>
      <c r="AZ818" t="str">
        <f t="shared" si="83"/>
        <v>FemaleGender</v>
      </c>
      <c r="EP818">
        <v>815</v>
      </c>
      <c r="EQ818" t="s">
        <v>641</v>
      </c>
      <c r="ER818" t="s">
        <v>11</v>
      </c>
      <c r="ES818" t="s">
        <v>1145</v>
      </c>
      <c r="ET818">
        <v>9</v>
      </c>
      <c r="EU818">
        <v>180</v>
      </c>
      <c r="EV818">
        <v>27</v>
      </c>
      <c r="EW818" s="16">
        <v>44074</v>
      </c>
      <c r="EX818" s="16">
        <v>44074</v>
      </c>
      <c r="EY818">
        <f t="shared" si="82"/>
        <v>1</v>
      </c>
    </row>
    <row r="819" spans="24:155" x14ac:dyDescent="0.3">
      <c r="X819" s="11" t="s">
        <v>514</v>
      </c>
      <c r="Y819">
        <v>6</v>
      </c>
      <c r="Z819">
        <v>60</v>
      </c>
      <c r="AA819">
        <v>1</v>
      </c>
      <c r="AB819">
        <v>213</v>
      </c>
      <c r="AC819" s="16">
        <v>44073</v>
      </c>
      <c r="AD819" s="16">
        <v>44073</v>
      </c>
      <c r="AE819" t="str">
        <f t="shared" si="80"/>
        <v>Average Buyer</v>
      </c>
      <c r="AF819" t="str">
        <f t="shared" si="81"/>
        <v>One-Time Buyer</v>
      </c>
      <c r="AG819" t="str">
        <f t="shared" si="78"/>
        <v>Male</v>
      </c>
      <c r="AH819" t="str">
        <f t="shared" si="79"/>
        <v>Troy</v>
      </c>
      <c r="AW819" t="s">
        <v>741</v>
      </c>
      <c r="AX819" t="s">
        <v>1145</v>
      </c>
      <c r="AY819" t="s">
        <v>78</v>
      </c>
      <c r="AZ819" t="str">
        <f t="shared" si="83"/>
        <v>MaleGender</v>
      </c>
      <c r="EP819">
        <v>816</v>
      </c>
      <c r="EQ819" t="s">
        <v>530</v>
      </c>
      <c r="ER819" t="s">
        <v>17</v>
      </c>
      <c r="ES819" t="s">
        <v>1146</v>
      </c>
      <c r="ET819">
        <v>15</v>
      </c>
      <c r="EU819">
        <v>225</v>
      </c>
      <c r="EV819">
        <v>45</v>
      </c>
      <c r="EW819" s="16">
        <v>44058</v>
      </c>
      <c r="EX819" s="16">
        <v>44058</v>
      </c>
      <c r="EY819">
        <f t="shared" si="82"/>
        <v>1</v>
      </c>
    </row>
    <row r="820" spans="24:155" x14ac:dyDescent="0.3">
      <c r="X820" s="11" t="s">
        <v>963</v>
      </c>
      <c r="Y820">
        <v>3</v>
      </c>
      <c r="Z820">
        <v>60</v>
      </c>
      <c r="AA820">
        <v>1</v>
      </c>
      <c r="AB820">
        <v>213</v>
      </c>
      <c r="AC820" s="16">
        <v>44103</v>
      </c>
      <c r="AD820" s="16">
        <v>44103</v>
      </c>
      <c r="AE820" t="str">
        <f t="shared" si="80"/>
        <v>Average Buyer</v>
      </c>
      <c r="AF820" t="str">
        <f t="shared" si="81"/>
        <v>One-Time Buyer</v>
      </c>
      <c r="AG820" t="str">
        <f t="shared" si="78"/>
        <v>Female</v>
      </c>
      <c r="AH820" t="str">
        <f t="shared" si="79"/>
        <v>Glens Falls</v>
      </c>
      <c r="AW820" t="s">
        <v>156</v>
      </c>
      <c r="AX820" t="s">
        <v>1145</v>
      </c>
      <c r="AY820" t="s">
        <v>11</v>
      </c>
      <c r="AZ820" t="str">
        <f t="shared" si="83"/>
        <v>MaleGender</v>
      </c>
      <c r="EP820">
        <v>817</v>
      </c>
      <c r="EQ820" t="s">
        <v>741</v>
      </c>
      <c r="ER820" t="s">
        <v>78</v>
      </c>
      <c r="ES820" t="s">
        <v>1145</v>
      </c>
      <c r="ET820">
        <v>3</v>
      </c>
      <c r="EU820">
        <v>30</v>
      </c>
      <c r="EV820">
        <v>9</v>
      </c>
      <c r="EW820" s="16">
        <v>44097</v>
      </c>
      <c r="EX820" s="16">
        <v>44097</v>
      </c>
      <c r="EY820">
        <f t="shared" si="82"/>
        <v>1</v>
      </c>
    </row>
    <row r="821" spans="24:155" x14ac:dyDescent="0.3">
      <c r="X821" s="11" t="s">
        <v>506</v>
      </c>
      <c r="Y821">
        <v>10</v>
      </c>
      <c r="Z821">
        <v>60</v>
      </c>
      <c r="AA821">
        <v>1</v>
      </c>
      <c r="AB821">
        <v>213</v>
      </c>
      <c r="AC821" s="16">
        <v>44065</v>
      </c>
      <c r="AD821" s="16">
        <v>44065</v>
      </c>
      <c r="AE821" t="str">
        <f t="shared" si="80"/>
        <v>Average Buyer</v>
      </c>
      <c r="AF821" t="str">
        <f t="shared" si="81"/>
        <v>One-Time Buyer</v>
      </c>
      <c r="AG821" t="str">
        <f t="shared" si="78"/>
        <v>Male</v>
      </c>
      <c r="AH821" t="str">
        <f t="shared" si="79"/>
        <v>Poughkeepsie</v>
      </c>
      <c r="AW821" t="s">
        <v>359</v>
      </c>
      <c r="AX821" t="s">
        <v>1145</v>
      </c>
      <c r="AY821" t="s">
        <v>8</v>
      </c>
      <c r="AZ821" t="str">
        <f t="shared" si="83"/>
        <v>MaleGender</v>
      </c>
      <c r="EP821">
        <v>818</v>
      </c>
      <c r="EQ821" t="s">
        <v>156</v>
      </c>
      <c r="ER821" t="s">
        <v>11</v>
      </c>
      <c r="ES821" t="s">
        <v>1145</v>
      </c>
      <c r="ET821">
        <v>15</v>
      </c>
      <c r="EU821">
        <v>180</v>
      </c>
      <c r="EV821">
        <v>45</v>
      </c>
      <c r="EW821" s="16">
        <v>44096</v>
      </c>
      <c r="EX821" s="16">
        <v>44096</v>
      </c>
      <c r="EY821">
        <f t="shared" si="82"/>
        <v>1</v>
      </c>
    </row>
    <row r="822" spans="24:155" x14ac:dyDescent="0.3">
      <c r="X822" s="11" t="s">
        <v>1033</v>
      </c>
      <c r="Y822">
        <v>4</v>
      </c>
      <c r="Z822">
        <v>60</v>
      </c>
      <c r="AA822">
        <v>1</v>
      </c>
      <c r="AB822">
        <v>213</v>
      </c>
      <c r="AC822" s="16">
        <v>44102</v>
      </c>
      <c r="AD822" s="16">
        <v>44102</v>
      </c>
      <c r="AE822" t="str">
        <f t="shared" si="80"/>
        <v>Average Buyer</v>
      </c>
      <c r="AF822" t="str">
        <f t="shared" si="81"/>
        <v>One-Time Buyer</v>
      </c>
      <c r="AG822" t="str">
        <f t="shared" si="78"/>
        <v>Female</v>
      </c>
      <c r="AH822" t="str">
        <f t="shared" si="79"/>
        <v>Long Beach</v>
      </c>
      <c r="AW822" t="s">
        <v>1028</v>
      </c>
      <c r="AX822" t="s">
        <v>1145</v>
      </c>
      <c r="AY822" t="s">
        <v>12</v>
      </c>
      <c r="AZ822" t="str">
        <f t="shared" si="83"/>
        <v>MaleGender</v>
      </c>
      <c r="EP822">
        <v>819</v>
      </c>
      <c r="EQ822" t="s">
        <v>359</v>
      </c>
      <c r="ER822" t="s">
        <v>8</v>
      </c>
      <c r="ES822" t="s">
        <v>1145</v>
      </c>
      <c r="ET822">
        <v>15</v>
      </c>
      <c r="EU822">
        <v>345</v>
      </c>
      <c r="EV822">
        <v>45</v>
      </c>
      <c r="EW822" s="16">
        <v>44093</v>
      </c>
      <c r="EX822" s="16">
        <v>44093</v>
      </c>
      <c r="EY822">
        <f t="shared" si="82"/>
        <v>1</v>
      </c>
    </row>
    <row r="823" spans="24:155" x14ac:dyDescent="0.3">
      <c r="X823" s="11" t="s">
        <v>985</v>
      </c>
      <c r="Y823">
        <v>5</v>
      </c>
      <c r="Z823">
        <v>60</v>
      </c>
      <c r="AA823">
        <v>1</v>
      </c>
      <c r="AB823">
        <v>213</v>
      </c>
      <c r="AC823" s="16">
        <v>44071</v>
      </c>
      <c r="AD823" s="16">
        <v>44071</v>
      </c>
      <c r="AE823" t="str">
        <f t="shared" si="80"/>
        <v>Average Buyer</v>
      </c>
      <c r="AF823" t="str">
        <f t="shared" si="81"/>
        <v>One-Time Buyer</v>
      </c>
      <c r="AG823" t="str">
        <f t="shared" si="78"/>
        <v>Female</v>
      </c>
      <c r="AH823" t="str">
        <f t="shared" si="79"/>
        <v>Hempstead</v>
      </c>
      <c r="AW823" t="s">
        <v>260</v>
      </c>
      <c r="AX823" t="s">
        <v>1145</v>
      </c>
      <c r="AY823" t="s">
        <v>86</v>
      </c>
      <c r="AZ823" t="str">
        <f t="shared" si="83"/>
        <v>MaleGender</v>
      </c>
      <c r="EP823">
        <v>820</v>
      </c>
      <c r="EQ823" t="s">
        <v>1028</v>
      </c>
      <c r="ER823" t="s">
        <v>12</v>
      </c>
      <c r="ES823" t="s">
        <v>1145</v>
      </c>
      <c r="ET823">
        <v>1</v>
      </c>
      <c r="EU823">
        <v>16</v>
      </c>
      <c r="EV823">
        <v>3</v>
      </c>
      <c r="EW823" s="16">
        <v>44097</v>
      </c>
      <c r="EX823" s="16">
        <v>44097</v>
      </c>
      <c r="EY823">
        <f t="shared" si="82"/>
        <v>1</v>
      </c>
    </row>
    <row r="824" spans="24:155" x14ac:dyDescent="0.3">
      <c r="X824" s="11" t="s">
        <v>1109</v>
      </c>
      <c r="Y824">
        <v>5</v>
      </c>
      <c r="Z824">
        <v>60</v>
      </c>
      <c r="AA824">
        <v>1</v>
      </c>
      <c r="AB824">
        <v>213</v>
      </c>
      <c r="AC824" s="16">
        <v>44044</v>
      </c>
      <c r="AD824" s="16">
        <v>44044</v>
      </c>
      <c r="AE824" t="str">
        <f t="shared" si="80"/>
        <v>Average Buyer</v>
      </c>
      <c r="AF824" t="str">
        <f t="shared" si="81"/>
        <v>One-Time Buyer</v>
      </c>
      <c r="AG824" t="str">
        <f t="shared" si="78"/>
        <v>Female</v>
      </c>
      <c r="AH824" t="str">
        <f t="shared" si="79"/>
        <v>Brookhaven</v>
      </c>
      <c r="AW824" t="s">
        <v>310</v>
      </c>
      <c r="AX824" t="s">
        <v>1145</v>
      </c>
      <c r="AY824" t="s">
        <v>17</v>
      </c>
      <c r="AZ824" t="str">
        <f t="shared" si="83"/>
        <v>MaleGender</v>
      </c>
      <c r="EP824">
        <v>821</v>
      </c>
      <c r="EQ824" t="s">
        <v>260</v>
      </c>
      <c r="ER824" t="s">
        <v>86</v>
      </c>
      <c r="ES824" t="s">
        <v>1145</v>
      </c>
      <c r="ET824">
        <v>60</v>
      </c>
      <c r="EU824">
        <v>1080</v>
      </c>
      <c r="EV824">
        <v>180</v>
      </c>
      <c r="EW824" s="16">
        <v>44097</v>
      </c>
      <c r="EX824" s="16">
        <v>44097</v>
      </c>
      <c r="EY824">
        <f t="shared" si="82"/>
        <v>1</v>
      </c>
    </row>
    <row r="825" spans="24:155" x14ac:dyDescent="0.3">
      <c r="X825" s="11" t="s">
        <v>986</v>
      </c>
      <c r="Y825">
        <v>3</v>
      </c>
      <c r="Z825">
        <v>60</v>
      </c>
      <c r="AA825">
        <v>1</v>
      </c>
      <c r="AB825">
        <v>213</v>
      </c>
      <c r="AC825" s="16">
        <v>44074</v>
      </c>
      <c r="AD825" s="16">
        <v>44074</v>
      </c>
      <c r="AE825" t="str">
        <f t="shared" si="80"/>
        <v>Average Buyer</v>
      </c>
      <c r="AF825" t="str">
        <f t="shared" si="81"/>
        <v>One-Time Buyer</v>
      </c>
      <c r="AG825" t="str">
        <f t="shared" si="78"/>
        <v>Female</v>
      </c>
      <c r="AH825" t="str">
        <f t="shared" si="79"/>
        <v>Albany</v>
      </c>
      <c r="AW825" t="s">
        <v>472</v>
      </c>
      <c r="AX825" t="s">
        <v>1145</v>
      </c>
      <c r="AY825" t="s">
        <v>61</v>
      </c>
      <c r="AZ825" t="str">
        <f t="shared" si="83"/>
        <v>MaleGender</v>
      </c>
      <c r="EP825">
        <v>822</v>
      </c>
      <c r="EQ825" t="s">
        <v>310</v>
      </c>
      <c r="ER825" t="s">
        <v>17</v>
      </c>
      <c r="ES825" t="s">
        <v>1145</v>
      </c>
      <c r="ET825">
        <v>60</v>
      </c>
      <c r="EU825">
        <v>900</v>
      </c>
      <c r="EV825">
        <v>180</v>
      </c>
      <c r="EW825" s="16">
        <v>44044</v>
      </c>
      <c r="EX825" s="16">
        <v>44044</v>
      </c>
      <c r="EY825">
        <f t="shared" si="82"/>
        <v>1</v>
      </c>
    </row>
    <row r="826" spans="24:155" x14ac:dyDescent="0.3">
      <c r="X826" s="11" t="s">
        <v>1113</v>
      </c>
      <c r="Y826">
        <v>3</v>
      </c>
      <c r="Z826">
        <v>60</v>
      </c>
      <c r="AA826">
        <v>1</v>
      </c>
      <c r="AB826">
        <v>213</v>
      </c>
      <c r="AC826" s="16">
        <v>44048</v>
      </c>
      <c r="AD826" s="16">
        <v>44048</v>
      </c>
      <c r="AE826" t="str">
        <f t="shared" si="80"/>
        <v>Average Buyer</v>
      </c>
      <c r="AF826" t="str">
        <f t="shared" si="81"/>
        <v>One-Time Buyer</v>
      </c>
      <c r="AG826" t="str">
        <f t="shared" si="78"/>
        <v>Male</v>
      </c>
      <c r="AH826" t="str">
        <f t="shared" si="79"/>
        <v>Hudson</v>
      </c>
      <c r="AW826" t="s">
        <v>400</v>
      </c>
      <c r="AX826" t="s">
        <v>1145</v>
      </c>
      <c r="AY826" t="s">
        <v>3</v>
      </c>
      <c r="AZ826" t="str">
        <f t="shared" si="83"/>
        <v>MaleGender</v>
      </c>
      <c r="EP826">
        <v>823</v>
      </c>
      <c r="EQ826" t="s">
        <v>472</v>
      </c>
      <c r="ER826" t="s">
        <v>61</v>
      </c>
      <c r="ES826" t="s">
        <v>1145</v>
      </c>
      <c r="ET826">
        <v>60</v>
      </c>
      <c r="EU826">
        <v>4200</v>
      </c>
      <c r="EV826">
        <v>180</v>
      </c>
      <c r="EW826" s="16">
        <v>44103</v>
      </c>
      <c r="EX826" s="16">
        <v>44103</v>
      </c>
      <c r="EY826">
        <f t="shared" si="82"/>
        <v>1</v>
      </c>
    </row>
    <row r="827" spans="24:155" x14ac:dyDescent="0.3">
      <c r="X827" s="11" t="s">
        <v>1092</v>
      </c>
      <c r="Y827">
        <v>3</v>
      </c>
      <c r="Z827">
        <v>60</v>
      </c>
      <c r="AA827">
        <v>1</v>
      </c>
      <c r="AB827">
        <v>213</v>
      </c>
      <c r="AC827" s="16">
        <v>44088</v>
      </c>
      <c r="AD827" s="16">
        <v>44088</v>
      </c>
      <c r="AE827" t="str">
        <f t="shared" si="80"/>
        <v>Average Buyer</v>
      </c>
      <c r="AF827" t="str">
        <f t="shared" si="81"/>
        <v>One-Time Buyer</v>
      </c>
      <c r="AG827" t="str">
        <f t="shared" si="78"/>
        <v>Male</v>
      </c>
      <c r="AH827" t="str">
        <f t="shared" si="79"/>
        <v>Olean</v>
      </c>
      <c r="AW827" t="s">
        <v>311</v>
      </c>
      <c r="AX827" t="s">
        <v>1145</v>
      </c>
      <c r="AY827" t="s">
        <v>18</v>
      </c>
      <c r="AZ827" t="str">
        <f t="shared" si="83"/>
        <v>MaleGender</v>
      </c>
      <c r="EP827">
        <v>824</v>
      </c>
      <c r="EQ827" t="s">
        <v>400</v>
      </c>
      <c r="ER827" t="s">
        <v>3</v>
      </c>
      <c r="ES827" t="s">
        <v>1145</v>
      </c>
      <c r="ET827">
        <v>60</v>
      </c>
      <c r="EU827">
        <v>600</v>
      </c>
      <c r="EV827">
        <v>180</v>
      </c>
      <c r="EW827" s="16">
        <v>44062</v>
      </c>
      <c r="EX827" s="16">
        <v>44062</v>
      </c>
      <c r="EY827">
        <f t="shared" si="82"/>
        <v>1</v>
      </c>
    </row>
    <row r="828" spans="24:155" x14ac:dyDescent="0.3">
      <c r="X828" s="11" t="s">
        <v>691</v>
      </c>
      <c r="Y828">
        <v>3</v>
      </c>
      <c r="Z828">
        <v>60</v>
      </c>
      <c r="AA828">
        <v>1</v>
      </c>
      <c r="AB828">
        <v>213</v>
      </c>
      <c r="AC828" s="16">
        <v>44047</v>
      </c>
      <c r="AD828" s="16">
        <v>44047</v>
      </c>
      <c r="AE828" t="str">
        <f t="shared" si="80"/>
        <v>Average Buyer</v>
      </c>
      <c r="AF828" t="str">
        <f t="shared" si="81"/>
        <v>One-Time Buyer</v>
      </c>
      <c r="AG828" t="str">
        <f t="shared" si="78"/>
        <v>Female</v>
      </c>
      <c r="AH828" t="str">
        <f t="shared" si="79"/>
        <v>Mount</v>
      </c>
      <c r="AW828" t="s">
        <v>343</v>
      </c>
      <c r="AX828" t="s">
        <v>1145</v>
      </c>
      <c r="AY828" t="s">
        <v>84</v>
      </c>
      <c r="AZ828" t="str">
        <f t="shared" si="83"/>
        <v>MaleGender</v>
      </c>
      <c r="EP828">
        <v>825</v>
      </c>
      <c r="EQ828" t="s">
        <v>311</v>
      </c>
      <c r="ER828" t="s">
        <v>18</v>
      </c>
      <c r="ES828" t="s">
        <v>1145</v>
      </c>
      <c r="ET828">
        <v>89</v>
      </c>
      <c r="EU828">
        <v>1780</v>
      </c>
      <c r="EV828">
        <v>267</v>
      </c>
      <c r="EW828" s="16">
        <v>44045</v>
      </c>
      <c r="EX828" s="16">
        <v>44045</v>
      </c>
      <c r="EY828">
        <f t="shared" si="82"/>
        <v>1</v>
      </c>
    </row>
    <row r="829" spans="24:155" x14ac:dyDescent="0.3">
      <c r="X829" s="11" t="s">
        <v>293</v>
      </c>
      <c r="Y829">
        <v>6</v>
      </c>
      <c r="Z829">
        <v>60</v>
      </c>
      <c r="AA829">
        <v>1</v>
      </c>
      <c r="AB829">
        <v>213</v>
      </c>
      <c r="AC829" s="16">
        <v>44058</v>
      </c>
      <c r="AD829" s="16">
        <v>44058</v>
      </c>
      <c r="AE829" t="str">
        <f t="shared" si="80"/>
        <v>Average Buyer</v>
      </c>
      <c r="AF829" t="str">
        <f t="shared" si="81"/>
        <v>One-Time Buyer</v>
      </c>
      <c r="AG829" t="str">
        <f t="shared" si="78"/>
        <v>Male</v>
      </c>
      <c r="AH829" t="str">
        <f t="shared" si="79"/>
        <v>Springs</v>
      </c>
      <c r="AW829" t="s">
        <v>503</v>
      </c>
      <c r="AX829" t="s">
        <v>1146</v>
      </c>
      <c r="AY829" t="s">
        <v>68</v>
      </c>
      <c r="AZ829" t="str">
        <f t="shared" si="83"/>
        <v>FemaleGender</v>
      </c>
      <c r="EP829">
        <v>826</v>
      </c>
      <c r="EQ829" t="s">
        <v>343</v>
      </c>
      <c r="ER829" t="s">
        <v>84</v>
      </c>
      <c r="ES829" t="s">
        <v>1145</v>
      </c>
      <c r="ET829">
        <v>73</v>
      </c>
      <c r="EU829">
        <v>1460</v>
      </c>
      <c r="EV829">
        <v>219</v>
      </c>
      <c r="EW829" s="16">
        <v>44077</v>
      </c>
      <c r="EX829" s="16">
        <v>44077</v>
      </c>
      <c r="EY829">
        <f t="shared" si="82"/>
        <v>2</v>
      </c>
    </row>
    <row r="830" spans="24:155" x14ac:dyDescent="0.3">
      <c r="X830" s="11" t="s">
        <v>858</v>
      </c>
      <c r="Y830">
        <v>2</v>
      </c>
      <c r="Z830">
        <v>60</v>
      </c>
      <c r="AA830">
        <v>1</v>
      </c>
      <c r="AB830">
        <v>213</v>
      </c>
      <c r="AC830" s="16">
        <v>44102</v>
      </c>
      <c r="AD830" s="16">
        <v>44102</v>
      </c>
      <c r="AE830" t="str">
        <f t="shared" si="80"/>
        <v>Average Buyer</v>
      </c>
      <c r="AF830" t="str">
        <f t="shared" si="81"/>
        <v>One-Time Buyer</v>
      </c>
      <c r="AG830" t="str">
        <f t="shared" si="78"/>
        <v>Female</v>
      </c>
      <c r="AH830" t="str">
        <f t="shared" si="79"/>
        <v>Beacon</v>
      </c>
      <c r="AW830" t="s">
        <v>579</v>
      </c>
      <c r="AX830" t="s">
        <v>1146</v>
      </c>
      <c r="AY830" t="s">
        <v>14</v>
      </c>
      <c r="AZ830" t="str">
        <f t="shared" si="83"/>
        <v>FemaleGender</v>
      </c>
      <c r="EP830">
        <v>827</v>
      </c>
      <c r="EQ830" t="s">
        <v>503</v>
      </c>
      <c r="ER830" t="s">
        <v>68</v>
      </c>
      <c r="ES830" t="s">
        <v>1146</v>
      </c>
      <c r="ET830">
        <v>15</v>
      </c>
      <c r="EU830">
        <v>240</v>
      </c>
      <c r="EV830">
        <v>45</v>
      </c>
      <c r="EW830" s="16">
        <v>44062</v>
      </c>
      <c r="EX830" s="16">
        <v>44062</v>
      </c>
      <c r="EY830">
        <f t="shared" si="82"/>
        <v>1</v>
      </c>
    </row>
    <row r="831" spans="24:155" x14ac:dyDescent="0.3">
      <c r="X831" s="11" t="s">
        <v>670</v>
      </c>
      <c r="Y831">
        <v>4</v>
      </c>
      <c r="Z831">
        <v>60</v>
      </c>
      <c r="AA831">
        <v>1</v>
      </c>
      <c r="AB831">
        <v>213</v>
      </c>
      <c r="AC831" s="16">
        <v>44103</v>
      </c>
      <c r="AD831" s="16">
        <v>44103</v>
      </c>
      <c r="AE831" t="str">
        <f t="shared" si="80"/>
        <v>Average Buyer</v>
      </c>
      <c r="AF831" t="str">
        <f t="shared" si="81"/>
        <v>One-Time Buyer</v>
      </c>
      <c r="AG831" t="str">
        <f t="shared" si="78"/>
        <v>Female</v>
      </c>
      <c r="AH831" t="str">
        <f t="shared" si="79"/>
        <v>Islip</v>
      </c>
      <c r="AW831" t="s">
        <v>1060</v>
      </c>
      <c r="AX831" t="s">
        <v>1146</v>
      </c>
      <c r="AY831" t="s">
        <v>18</v>
      </c>
      <c r="AZ831" t="str">
        <f t="shared" si="83"/>
        <v>FemaleGender</v>
      </c>
      <c r="EP831">
        <v>828</v>
      </c>
      <c r="EQ831" t="s">
        <v>579</v>
      </c>
      <c r="ER831" t="s">
        <v>14</v>
      </c>
      <c r="ES831" t="s">
        <v>1146</v>
      </c>
      <c r="ET831">
        <v>68</v>
      </c>
      <c r="EU831">
        <v>2040</v>
      </c>
      <c r="EV831">
        <v>204</v>
      </c>
      <c r="EW831" s="16">
        <v>44104</v>
      </c>
      <c r="EX831" s="16">
        <v>44104</v>
      </c>
      <c r="EY831">
        <f t="shared" si="82"/>
        <v>1</v>
      </c>
    </row>
    <row r="832" spans="24:155" x14ac:dyDescent="0.3">
      <c r="X832" s="11" t="s">
        <v>693</v>
      </c>
      <c r="Y832">
        <v>5</v>
      </c>
      <c r="Z832">
        <v>60</v>
      </c>
      <c r="AA832">
        <v>1</v>
      </c>
      <c r="AB832">
        <v>213</v>
      </c>
      <c r="AC832" s="16">
        <v>44052</v>
      </c>
      <c r="AD832" s="16">
        <v>44052</v>
      </c>
      <c r="AE832" t="str">
        <f t="shared" si="80"/>
        <v>Average Buyer</v>
      </c>
      <c r="AF832" t="str">
        <f t="shared" si="81"/>
        <v>One-Time Buyer</v>
      </c>
      <c r="AG832" t="str">
        <f t="shared" si="78"/>
        <v>Female</v>
      </c>
      <c r="AH832" t="str">
        <f t="shared" si="79"/>
        <v>Salamanca</v>
      </c>
      <c r="AW832" t="s">
        <v>730</v>
      </c>
      <c r="AX832" t="s">
        <v>1145</v>
      </c>
      <c r="AY832" t="s">
        <v>59</v>
      </c>
      <c r="AZ832" t="str">
        <f t="shared" si="83"/>
        <v>MaleGender</v>
      </c>
      <c r="EP832">
        <v>829</v>
      </c>
      <c r="EQ832" t="s">
        <v>1060</v>
      </c>
      <c r="ER832" t="s">
        <v>18</v>
      </c>
      <c r="ES832" t="s">
        <v>1146</v>
      </c>
      <c r="ET832">
        <v>9</v>
      </c>
      <c r="EU832">
        <v>135</v>
      </c>
      <c r="EV832">
        <v>27</v>
      </c>
      <c r="EW832" s="16">
        <v>44063</v>
      </c>
      <c r="EX832" s="16">
        <v>44063</v>
      </c>
      <c r="EY832">
        <f t="shared" si="82"/>
        <v>1</v>
      </c>
    </row>
    <row r="833" spans="24:155" x14ac:dyDescent="0.3">
      <c r="X833" s="11" t="s">
        <v>827</v>
      </c>
      <c r="Y833">
        <v>3</v>
      </c>
      <c r="Z833">
        <v>60</v>
      </c>
      <c r="AA833">
        <v>1</v>
      </c>
      <c r="AB833">
        <v>213</v>
      </c>
      <c r="AC833" s="16">
        <v>44093</v>
      </c>
      <c r="AD833" s="16">
        <v>44093</v>
      </c>
      <c r="AE833" t="str">
        <f t="shared" si="80"/>
        <v>Average Buyer</v>
      </c>
      <c r="AF833" t="str">
        <f t="shared" si="81"/>
        <v>One-Time Buyer</v>
      </c>
      <c r="AG833" t="str">
        <f t="shared" si="78"/>
        <v>Female</v>
      </c>
      <c r="AH833" t="str">
        <f t="shared" si="79"/>
        <v>Hempstead</v>
      </c>
      <c r="AW833" t="s">
        <v>690</v>
      </c>
      <c r="AX833" t="s">
        <v>1145</v>
      </c>
      <c r="AY833" t="s">
        <v>61</v>
      </c>
      <c r="AZ833" t="str">
        <f t="shared" si="83"/>
        <v>MaleGender</v>
      </c>
      <c r="EP833">
        <v>830</v>
      </c>
      <c r="EQ833" t="s">
        <v>730</v>
      </c>
      <c r="ER833" t="s">
        <v>59</v>
      </c>
      <c r="ES833" t="s">
        <v>1145</v>
      </c>
      <c r="ET833">
        <v>6</v>
      </c>
      <c r="EU833">
        <v>90</v>
      </c>
      <c r="EV833">
        <v>18</v>
      </c>
      <c r="EW833" s="16">
        <v>44086</v>
      </c>
      <c r="EX833" s="16">
        <v>44086</v>
      </c>
      <c r="EY833">
        <f t="shared" si="82"/>
        <v>1</v>
      </c>
    </row>
    <row r="834" spans="24:155" x14ac:dyDescent="0.3">
      <c r="X834" s="11" t="s">
        <v>740</v>
      </c>
      <c r="Y834">
        <v>10</v>
      </c>
      <c r="Z834">
        <v>60</v>
      </c>
      <c r="AA834">
        <v>1</v>
      </c>
      <c r="AB834">
        <v>213</v>
      </c>
      <c r="AC834" s="16">
        <v>44096</v>
      </c>
      <c r="AD834" s="16">
        <v>44096</v>
      </c>
      <c r="AE834" t="str">
        <f t="shared" si="80"/>
        <v>Average Buyer</v>
      </c>
      <c r="AF834" t="str">
        <f t="shared" si="81"/>
        <v>One-Time Buyer</v>
      </c>
      <c r="AG834" t="str">
        <f t="shared" ref="AG834:AG897" si="84">VLOOKUP(X834,LookupRange,2,0)</f>
        <v>Male</v>
      </c>
      <c r="AH834" t="str">
        <f t="shared" ref="AH834:AH897" si="85">VLOOKUP(X834,LookupRange,3,0)</f>
        <v xml:space="preserve">Rye </v>
      </c>
      <c r="AW834" t="s">
        <v>185</v>
      </c>
      <c r="AX834" t="s">
        <v>1146</v>
      </c>
      <c r="AY834" t="s">
        <v>16</v>
      </c>
      <c r="AZ834" t="str">
        <f t="shared" si="83"/>
        <v>FemaleGender</v>
      </c>
      <c r="EP834">
        <v>831</v>
      </c>
      <c r="EQ834" t="s">
        <v>690</v>
      </c>
      <c r="ER834" t="s">
        <v>61</v>
      </c>
      <c r="ES834" t="s">
        <v>1145</v>
      </c>
      <c r="ET834">
        <v>1</v>
      </c>
      <c r="EU834">
        <v>16</v>
      </c>
      <c r="EV834">
        <v>3</v>
      </c>
      <c r="EW834" s="16">
        <v>44046</v>
      </c>
      <c r="EX834" s="16">
        <v>44046</v>
      </c>
      <c r="EY834">
        <f t="shared" si="82"/>
        <v>1</v>
      </c>
    </row>
    <row r="835" spans="24:155" x14ac:dyDescent="0.3">
      <c r="X835" s="11" t="s">
        <v>496</v>
      </c>
      <c r="Y835">
        <v>6</v>
      </c>
      <c r="Z835">
        <v>60</v>
      </c>
      <c r="AA835">
        <v>1</v>
      </c>
      <c r="AB835">
        <v>213</v>
      </c>
      <c r="AC835" s="16">
        <v>44055</v>
      </c>
      <c r="AD835" s="16">
        <v>44055</v>
      </c>
      <c r="AE835" t="str">
        <f t="shared" ref="AE835:AE898" si="86">IF(AB835&lt;=10,"Top Buyer",IF(AB835&lt;=21,"2nd Top Buyer","Average Buyer"))</f>
        <v>Average Buyer</v>
      </c>
      <c r="AF835" t="str">
        <f t="shared" ref="AF835:AF898" si="87">(IF(AC835=AD835,$AL$9,$AL$10))</f>
        <v>One-Time Buyer</v>
      </c>
      <c r="AG835" t="str">
        <f t="shared" si="84"/>
        <v>Male</v>
      </c>
      <c r="AH835" t="str">
        <f t="shared" si="85"/>
        <v>Little Falls</v>
      </c>
      <c r="AW835" t="s">
        <v>265</v>
      </c>
      <c r="AX835" t="s">
        <v>1145</v>
      </c>
      <c r="AY835" t="s">
        <v>96</v>
      </c>
      <c r="AZ835" t="str">
        <f t="shared" si="83"/>
        <v>MaleGender</v>
      </c>
      <c r="EP835">
        <v>832</v>
      </c>
      <c r="EQ835" t="s">
        <v>185</v>
      </c>
      <c r="ER835" t="s">
        <v>16</v>
      </c>
      <c r="ES835" t="s">
        <v>1146</v>
      </c>
      <c r="ET835">
        <v>235</v>
      </c>
      <c r="EU835">
        <v>3818</v>
      </c>
      <c r="EV835">
        <v>705</v>
      </c>
      <c r="EW835" s="16">
        <v>44051</v>
      </c>
      <c r="EX835" s="16">
        <v>44103</v>
      </c>
      <c r="EY835">
        <f t="shared" si="82"/>
        <v>6</v>
      </c>
    </row>
    <row r="836" spans="24:155" x14ac:dyDescent="0.3">
      <c r="X836" s="11" t="s">
        <v>671</v>
      </c>
      <c r="Y836">
        <v>5</v>
      </c>
      <c r="Z836">
        <v>60</v>
      </c>
      <c r="AA836">
        <v>1</v>
      </c>
      <c r="AB836">
        <v>213</v>
      </c>
      <c r="AC836" s="16">
        <v>44058</v>
      </c>
      <c r="AD836" s="16">
        <v>44058</v>
      </c>
      <c r="AE836" t="str">
        <f t="shared" si="86"/>
        <v>Average Buyer</v>
      </c>
      <c r="AF836" t="str">
        <f t="shared" si="87"/>
        <v>One-Time Buyer</v>
      </c>
      <c r="AG836" t="str">
        <f t="shared" si="84"/>
        <v>Female</v>
      </c>
      <c r="AH836" t="str">
        <f t="shared" si="85"/>
        <v>Babylon</v>
      </c>
      <c r="AW836" t="s">
        <v>691</v>
      </c>
      <c r="AX836" t="s">
        <v>1146</v>
      </c>
      <c r="AY836" t="s">
        <v>63</v>
      </c>
      <c r="AZ836" t="str">
        <f t="shared" si="83"/>
        <v>FemaleGender</v>
      </c>
      <c r="EP836">
        <v>833</v>
      </c>
      <c r="EQ836" t="s">
        <v>265</v>
      </c>
      <c r="ER836" t="s">
        <v>96</v>
      </c>
      <c r="ES836" t="s">
        <v>1145</v>
      </c>
      <c r="ET836">
        <v>47</v>
      </c>
      <c r="EU836">
        <v>423</v>
      </c>
      <c r="EV836">
        <v>141</v>
      </c>
      <c r="EW836" s="16">
        <v>44102</v>
      </c>
      <c r="EX836" s="16">
        <v>44102</v>
      </c>
      <c r="EY836">
        <f t="shared" ref="EY836:EY899" si="88">COUNTIF(DatasourceNameRange,EQ836)</f>
        <v>1</v>
      </c>
    </row>
    <row r="837" spans="24:155" x14ac:dyDescent="0.3">
      <c r="X837" s="11" t="s">
        <v>853</v>
      </c>
      <c r="Y837">
        <v>3</v>
      </c>
      <c r="Z837">
        <v>60</v>
      </c>
      <c r="AA837">
        <v>1</v>
      </c>
      <c r="AB837">
        <v>213</v>
      </c>
      <c r="AC837" s="16">
        <v>44097</v>
      </c>
      <c r="AD837" s="16">
        <v>44097</v>
      </c>
      <c r="AE837" t="str">
        <f t="shared" si="86"/>
        <v>Average Buyer</v>
      </c>
      <c r="AF837" t="str">
        <f t="shared" si="87"/>
        <v>One-Time Buyer</v>
      </c>
      <c r="AG837" t="str">
        <f t="shared" si="84"/>
        <v>Female</v>
      </c>
      <c r="AH837" t="str">
        <f t="shared" si="85"/>
        <v>Choes</v>
      </c>
      <c r="AW837" t="s">
        <v>403</v>
      </c>
      <c r="AX837" t="s">
        <v>1145</v>
      </c>
      <c r="AY837" t="s">
        <v>6</v>
      </c>
      <c r="AZ837" t="str">
        <f t="shared" si="83"/>
        <v>MaleGender</v>
      </c>
      <c r="EP837">
        <v>834</v>
      </c>
      <c r="EQ837" t="s">
        <v>691</v>
      </c>
      <c r="ER837" t="s">
        <v>63</v>
      </c>
      <c r="ES837" t="s">
        <v>1146</v>
      </c>
      <c r="ET837">
        <v>3</v>
      </c>
      <c r="EU837">
        <v>60</v>
      </c>
      <c r="EV837">
        <v>9</v>
      </c>
      <c r="EW837" s="16">
        <v>44047</v>
      </c>
      <c r="EX837" s="16">
        <v>44047</v>
      </c>
      <c r="EY837">
        <f t="shared" si="88"/>
        <v>1</v>
      </c>
    </row>
    <row r="838" spans="24:155" x14ac:dyDescent="0.3">
      <c r="X838" s="11" t="s">
        <v>709</v>
      </c>
      <c r="Y838">
        <v>3</v>
      </c>
      <c r="Z838">
        <v>60</v>
      </c>
      <c r="AA838">
        <v>1</v>
      </c>
      <c r="AB838">
        <v>213</v>
      </c>
      <c r="AC838" s="16">
        <v>44065</v>
      </c>
      <c r="AD838" s="16">
        <v>44065</v>
      </c>
      <c r="AE838" t="str">
        <f t="shared" si="86"/>
        <v>Average Buyer</v>
      </c>
      <c r="AF838" t="str">
        <f t="shared" si="87"/>
        <v>One-Time Buyer</v>
      </c>
      <c r="AG838" t="str">
        <f t="shared" si="84"/>
        <v>Female</v>
      </c>
      <c r="AH838" t="str">
        <f t="shared" si="85"/>
        <v>Hempstead</v>
      </c>
      <c r="AW838" t="s">
        <v>1041</v>
      </c>
      <c r="AX838" t="s">
        <v>1145</v>
      </c>
      <c r="AY838" t="s">
        <v>80</v>
      </c>
      <c r="AZ838" t="str">
        <f t="shared" ref="AZ838:AZ901" si="89">IF(AX838=$AS$11,"FemaleGender","MaleGender")</f>
        <v>MaleGender</v>
      </c>
      <c r="EP838">
        <v>835</v>
      </c>
      <c r="EQ838" t="s">
        <v>403</v>
      </c>
      <c r="ER838" t="s">
        <v>6</v>
      </c>
      <c r="ES838" t="s">
        <v>1145</v>
      </c>
      <c r="ET838">
        <v>68</v>
      </c>
      <c r="EU838">
        <v>1360</v>
      </c>
      <c r="EV838">
        <v>204</v>
      </c>
      <c r="EW838" s="16">
        <v>44065</v>
      </c>
      <c r="EX838" s="16">
        <v>44065</v>
      </c>
      <c r="EY838">
        <f t="shared" si="88"/>
        <v>1</v>
      </c>
    </row>
    <row r="839" spans="24:155" x14ac:dyDescent="0.3">
      <c r="X839" s="11" t="s">
        <v>807</v>
      </c>
      <c r="Y839">
        <v>5</v>
      </c>
      <c r="Z839">
        <v>60</v>
      </c>
      <c r="AA839">
        <v>1</v>
      </c>
      <c r="AB839">
        <v>213</v>
      </c>
      <c r="AC839" s="16">
        <v>44102</v>
      </c>
      <c r="AD839" s="16">
        <v>44102</v>
      </c>
      <c r="AE839" t="str">
        <f t="shared" si="86"/>
        <v>Average Buyer</v>
      </c>
      <c r="AF839" t="str">
        <f t="shared" si="87"/>
        <v>One-Time Buyer</v>
      </c>
      <c r="AG839" t="str">
        <f t="shared" si="84"/>
        <v>Female</v>
      </c>
      <c r="AH839" t="str">
        <f t="shared" si="85"/>
        <v>Betavia</v>
      </c>
      <c r="AW839" t="s">
        <v>733</v>
      </c>
      <c r="AX839" t="s">
        <v>1146</v>
      </c>
      <c r="AY839" t="s">
        <v>63</v>
      </c>
      <c r="AZ839" t="str">
        <f t="shared" si="89"/>
        <v>FemaleGender</v>
      </c>
      <c r="EP839">
        <v>836</v>
      </c>
      <c r="EQ839" t="s">
        <v>1041</v>
      </c>
      <c r="ER839" t="s">
        <v>80</v>
      </c>
      <c r="ES839" t="s">
        <v>1145</v>
      </c>
      <c r="ET839">
        <v>7</v>
      </c>
      <c r="EU839">
        <v>70</v>
      </c>
      <c r="EV839">
        <v>21</v>
      </c>
      <c r="EW839" s="16">
        <v>44102</v>
      </c>
      <c r="EX839" s="16">
        <v>44102</v>
      </c>
      <c r="EY839">
        <f t="shared" si="88"/>
        <v>1</v>
      </c>
    </row>
    <row r="840" spans="24:155" x14ac:dyDescent="0.3">
      <c r="X840" s="11" t="s">
        <v>683</v>
      </c>
      <c r="Y840">
        <v>3</v>
      </c>
      <c r="Z840">
        <v>60</v>
      </c>
      <c r="AA840">
        <v>1</v>
      </c>
      <c r="AB840">
        <v>213</v>
      </c>
      <c r="AC840" s="16">
        <v>44071</v>
      </c>
      <c r="AD840" s="16">
        <v>44071</v>
      </c>
      <c r="AE840" t="str">
        <f t="shared" si="86"/>
        <v>Average Buyer</v>
      </c>
      <c r="AF840" t="str">
        <f t="shared" si="87"/>
        <v>One-Time Buyer</v>
      </c>
      <c r="AG840" t="str">
        <f t="shared" si="84"/>
        <v>Male</v>
      </c>
      <c r="AH840" t="str">
        <f t="shared" si="85"/>
        <v xml:space="preserve">Hornell </v>
      </c>
      <c r="AW840" t="s">
        <v>668</v>
      </c>
      <c r="AX840" t="s">
        <v>1146</v>
      </c>
      <c r="AY840" t="s">
        <v>17</v>
      </c>
      <c r="AZ840" t="str">
        <f t="shared" si="89"/>
        <v>FemaleGender</v>
      </c>
      <c r="EP840">
        <v>837</v>
      </c>
      <c r="EQ840" t="s">
        <v>733</v>
      </c>
      <c r="ER840" t="s">
        <v>63</v>
      </c>
      <c r="ES840" t="s">
        <v>1146</v>
      </c>
      <c r="ET840">
        <v>2</v>
      </c>
      <c r="EU840">
        <v>46</v>
      </c>
      <c r="EV840">
        <v>6</v>
      </c>
      <c r="EW840" s="16">
        <v>44089</v>
      </c>
      <c r="EX840" s="16">
        <v>44089</v>
      </c>
      <c r="EY840">
        <f t="shared" si="88"/>
        <v>1</v>
      </c>
    </row>
    <row r="841" spans="24:155" x14ac:dyDescent="0.3">
      <c r="X841" s="11" t="s">
        <v>656</v>
      </c>
      <c r="Y841">
        <v>4</v>
      </c>
      <c r="Z841">
        <v>60</v>
      </c>
      <c r="AA841">
        <v>1</v>
      </c>
      <c r="AB841">
        <v>213</v>
      </c>
      <c r="AC841" s="16">
        <v>44089</v>
      </c>
      <c r="AD841" s="16">
        <v>44089</v>
      </c>
      <c r="AE841" t="str">
        <f t="shared" si="86"/>
        <v>Average Buyer</v>
      </c>
      <c r="AF841" t="str">
        <f t="shared" si="87"/>
        <v>One-Time Buyer</v>
      </c>
      <c r="AG841" t="str">
        <f t="shared" si="84"/>
        <v>Male</v>
      </c>
      <c r="AH841" t="str">
        <f t="shared" si="85"/>
        <v xml:space="preserve">Rye </v>
      </c>
      <c r="AW841" t="s">
        <v>684</v>
      </c>
      <c r="AX841" t="s">
        <v>1146</v>
      </c>
      <c r="AY841" t="s">
        <v>12</v>
      </c>
      <c r="AZ841" t="str">
        <f t="shared" si="89"/>
        <v>FemaleGender</v>
      </c>
      <c r="EP841">
        <v>838</v>
      </c>
      <c r="EQ841" t="s">
        <v>668</v>
      </c>
      <c r="ER841" t="s">
        <v>17</v>
      </c>
      <c r="ES841" t="s">
        <v>1146</v>
      </c>
      <c r="ET841">
        <v>10</v>
      </c>
      <c r="EU841">
        <v>200</v>
      </c>
      <c r="EV841">
        <v>30</v>
      </c>
      <c r="EW841" s="16">
        <v>44102</v>
      </c>
      <c r="EX841" s="16">
        <v>44102</v>
      </c>
      <c r="EY841">
        <f t="shared" si="88"/>
        <v>1</v>
      </c>
    </row>
    <row r="842" spans="24:155" x14ac:dyDescent="0.3">
      <c r="X842" s="11" t="s">
        <v>777</v>
      </c>
      <c r="Y842">
        <v>3</v>
      </c>
      <c r="Z842">
        <v>60</v>
      </c>
      <c r="AA842">
        <v>1</v>
      </c>
      <c r="AB842">
        <v>213</v>
      </c>
      <c r="AC842" s="16">
        <v>44071</v>
      </c>
      <c r="AD842" s="16">
        <v>44071</v>
      </c>
      <c r="AE842" t="str">
        <f t="shared" si="86"/>
        <v>Average Buyer</v>
      </c>
      <c r="AF842" t="str">
        <f t="shared" si="87"/>
        <v>One-Time Buyer</v>
      </c>
      <c r="AG842" t="str">
        <f t="shared" si="84"/>
        <v>Female</v>
      </c>
      <c r="AH842" t="str">
        <f t="shared" si="85"/>
        <v>Salamanca</v>
      </c>
      <c r="AW842" t="s">
        <v>824</v>
      </c>
      <c r="AX842" t="s">
        <v>1146</v>
      </c>
      <c r="AY842" t="s">
        <v>63</v>
      </c>
      <c r="AZ842" t="str">
        <f t="shared" si="89"/>
        <v>FemaleGender</v>
      </c>
      <c r="EP842">
        <v>839</v>
      </c>
      <c r="EQ842" t="s">
        <v>684</v>
      </c>
      <c r="ER842" t="s">
        <v>12</v>
      </c>
      <c r="ES842" t="s">
        <v>1146</v>
      </c>
      <c r="ET842">
        <v>6</v>
      </c>
      <c r="EU842">
        <v>90</v>
      </c>
      <c r="EV842">
        <v>18</v>
      </c>
      <c r="EW842" s="16">
        <v>44071</v>
      </c>
      <c r="EX842" s="16">
        <v>44071</v>
      </c>
      <c r="EY842">
        <f t="shared" si="88"/>
        <v>1</v>
      </c>
    </row>
    <row r="843" spans="24:155" x14ac:dyDescent="0.3">
      <c r="X843" s="11" t="s">
        <v>633</v>
      </c>
      <c r="Y843">
        <v>3</v>
      </c>
      <c r="Z843">
        <v>60</v>
      </c>
      <c r="AA843">
        <v>1</v>
      </c>
      <c r="AB843">
        <v>213</v>
      </c>
      <c r="AC843" s="16">
        <v>44066</v>
      </c>
      <c r="AD843" s="16">
        <v>44066</v>
      </c>
      <c r="AE843" t="str">
        <f t="shared" si="86"/>
        <v>Average Buyer</v>
      </c>
      <c r="AF843" t="str">
        <f t="shared" si="87"/>
        <v>One-Time Buyer</v>
      </c>
      <c r="AG843" t="str">
        <f t="shared" si="84"/>
        <v>Male</v>
      </c>
      <c r="AH843" t="str">
        <f t="shared" si="85"/>
        <v>Betavia</v>
      </c>
      <c r="AW843" t="s">
        <v>822</v>
      </c>
      <c r="AX843" t="s">
        <v>1146</v>
      </c>
      <c r="AY843" t="s">
        <v>60</v>
      </c>
      <c r="AZ843" t="str">
        <f t="shared" si="89"/>
        <v>FemaleGender</v>
      </c>
      <c r="EP843">
        <v>840</v>
      </c>
      <c r="EQ843" t="s">
        <v>824</v>
      </c>
      <c r="ER843" t="s">
        <v>63</v>
      </c>
      <c r="ES843" t="s">
        <v>1146</v>
      </c>
      <c r="ET843">
        <v>7</v>
      </c>
      <c r="EU843">
        <v>490</v>
      </c>
      <c r="EV843">
        <v>21</v>
      </c>
      <c r="EW843" s="16">
        <v>44087</v>
      </c>
      <c r="EX843" s="16">
        <v>44087</v>
      </c>
      <c r="EY843">
        <f t="shared" si="88"/>
        <v>1</v>
      </c>
    </row>
    <row r="844" spans="24:155" x14ac:dyDescent="0.3">
      <c r="X844" s="11" t="s">
        <v>745</v>
      </c>
      <c r="Y844">
        <v>3</v>
      </c>
      <c r="Z844">
        <v>60</v>
      </c>
      <c r="AA844">
        <v>1</v>
      </c>
      <c r="AB844">
        <v>213</v>
      </c>
      <c r="AC844" s="16">
        <v>44102</v>
      </c>
      <c r="AD844" s="16">
        <v>44102</v>
      </c>
      <c r="AE844" t="str">
        <f t="shared" si="86"/>
        <v>Average Buyer</v>
      </c>
      <c r="AF844" t="str">
        <f t="shared" si="87"/>
        <v>One-Time Buyer</v>
      </c>
      <c r="AG844" t="str">
        <f t="shared" si="84"/>
        <v>Male</v>
      </c>
      <c r="AH844" t="str">
        <f t="shared" si="85"/>
        <v>Sherrill</v>
      </c>
      <c r="AW844" t="s">
        <v>234</v>
      </c>
      <c r="AX844" t="s">
        <v>1146</v>
      </c>
      <c r="AY844" t="s">
        <v>5</v>
      </c>
      <c r="AZ844" t="str">
        <f t="shared" si="89"/>
        <v>FemaleGender</v>
      </c>
      <c r="EP844">
        <v>841</v>
      </c>
      <c r="EQ844" t="s">
        <v>822</v>
      </c>
      <c r="ER844" t="s">
        <v>60</v>
      </c>
      <c r="ES844" t="s">
        <v>1146</v>
      </c>
      <c r="ET844">
        <v>2</v>
      </c>
      <c r="EU844">
        <v>24</v>
      </c>
      <c r="EV844">
        <v>6</v>
      </c>
      <c r="EW844" s="16">
        <v>44085</v>
      </c>
      <c r="EX844" s="16">
        <v>44085</v>
      </c>
      <c r="EY844">
        <f t="shared" si="88"/>
        <v>1</v>
      </c>
    </row>
    <row r="845" spans="24:155" x14ac:dyDescent="0.3">
      <c r="X845" s="11" t="s">
        <v>774</v>
      </c>
      <c r="Y845">
        <v>6</v>
      </c>
      <c r="Z845">
        <v>60</v>
      </c>
      <c r="AA845">
        <v>1</v>
      </c>
      <c r="AB845">
        <v>213</v>
      </c>
      <c r="AC845" s="16">
        <v>44068</v>
      </c>
      <c r="AD845" s="16">
        <v>44068</v>
      </c>
      <c r="AE845" t="str">
        <f t="shared" si="86"/>
        <v>Average Buyer</v>
      </c>
      <c r="AF845" t="str">
        <f t="shared" si="87"/>
        <v>One-Time Buyer</v>
      </c>
      <c r="AG845" t="str">
        <f t="shared" si="84"/>
        <v>Female</v>
      </c>
      <c r="AH845" t="str">
        <f t="shared" si="85"/>
        <v>Middletown</v>
      </c>
      <c r="AW845" t="s">
        <v>562</v>
      </c>
      <c r="AX845" t="s">
        <v>1146</v>
      </c>
      <c r="AY845" t="s">
        <v>17</v>
      </c>
      <c r="AZ845" t="str">
        <f t="shared" si="89"/>
        <v>FemaleGender</v>
      </c>
      <c r="EP845">
        <v>842</v>
      </c>
      <c r="EQ845" t="s">
        <v>234</v>
      </c>
      <c r="ER845" t="s">
        <v>5</v>
      </c>
      <c r="ES845" t="s">
        <v>1146</v>
      </c>
      <c r="ET845">
        <v>89</v>
      </c>
      <c r="EU845">
        <v>1780</v>
      </c>
      <c r="EV845">
        <v>267</v>
      </c>
      <c r="EW845" s="16">
        <v>44071</v>
      </c>
      <c r="EX845" s="16">
        <v>44071</v>
      </c>
      <c r="EY845">
        <f t="shared" si="88"/>
        <v>1</v>
      </c>
    </row>
    <row r="846" spans="24:155" x14ac:dyDescent="0.3">
      <c r="X846" s="11" t="s">
        <v>113</v>
      </c>
      <c r="Y846">
        <v>6</v>
      </c>
      <c r="Z846">
        <v>60</v>
      </c>
      <c r="AA846">
        <v>1</v>
      </c>
      <c r="AB846">
        <v>213</v>
      </c>
      <c r="AC846" s="16">
        <v>44053</v>
      </c>
      <c r="AD846" s="16">
        <v>44053</v>
      </c>
      <c r="AE846" t="str">
        <f t="shared" si="86"/>
        <v>Average Buyer</v>
      </c>
      <c r="AF846" t="str">
        <f t="shared" si="87"/>
        <v>One-Time Buyer</v>
      </c>
      <c r="AG846" t="str">
        <f t="shared" si="84"/>
        <v>Male</v>
      </c>
      <c r="AH846" t="str">
        <f t="shared" si="85"/>
        <v>Glens Falls</v>
      </c>
      <c r="AW846" t="s">
        <v>197</v>
      </c>
      <c r="AX846" t="s">
        <v>1146</v>
      </c>
      <c r="AY846" t="s">
        <v>10</v>
      </c>
      <c r="AZ846" t="str">
        <f t="shared" si="89"/>
        <v>FemaleGender</v>
      </c>
      <c r="EP846">
        <v>843</v>
      </c>
      <c r="EQ846" t="s">
        <v>562</v>
      </c>
      <c r="ER846" t="s">
        <v>17</v>
      </c>
      <c r="ES846" t="s">
        <v>1146</v>
      </c>
      <c r="ET846">
        <v>15</v>
      </c>
      <c r="EU846">
        <v>225</v>
      </c>
      <c r="EV846">
        <v>45</v>
      </c>
      <c r="EW846" s="16">
        <v>44093</v>
      </c>
      <c r="EX846" s="16">
        <v>44093</v>
      </c>
      <c r="EY846">
        <f t="shared" si="88"/>
        <v>1</v>
      </c>
    </row>
    <row r="847" spans="24:155" x14ac:dyDescent="0.3">
      <c r="X847" s="11" t="s">
        <v>1066</v>
      </c>
      <c r="Y847">
        <v>5</v>
      </c>
      <c r="Z847">
        <v>56</v>
      </c>
      <c r="AA847">
        <v>2</v>
      </c>
      <c r="AB847">
        <v>214</v>
      </c>
      <c r="AC847" s="16">
        <v>44062</v>
      </c>
      <c r="AD847" s="16">
        <v>44072</v>
      </c>
      <c r="AE847" t="str">
        <f t="shared" si="86"/>
        <v>Average Buyer</v>
      </c>
      <c r="AF847" t="str">
        <f t="shared" si="87"/>
        <v>Old Customer</v>
      </c>
      <c r="AG847" t="str">
        <f t="shared" si="84"/>
        <v>Male</v>
      </c>
      <c r="AH847" t="str">
        <f t="shared" si="85"/>
        <v>Kingston</v>
      </c>
      <c r="AW847" t="s">
        <v>103</v>
      </c>
      <c r="AX847" t="s">
        <v>1145</v>
      </c>
      <c r="AY847" t="s">
        <v>2</v>
      </c>
      <c r="AZ847" t="str">
        <f t="shared" si="89"/>
        <v>MaleGender</v>
      </c>
      <c r="EP847">
        <v>844</v>
      </c>
      <c r="EQ847" t="s">
        <v>197</v>
      </c>
      <c r="ER847" t="s">
        <v>10</v>
      </c>
      <c r="ES847" t="s">
        <v>1146</v>
      </c>
      <c r="ET847">
        <v>60</v>
      </c>
      <c r="EU847">
        <v>1200</v>
      </c>
      <c r="EV847">
        <v>180</v>
      </c>
      <c r="EW847" s="16">
        <v>44065</v>
      </c>
      <c r="EX847" s="16">
        <v>44065</v>
      </c>
      <c r="EY847">
        <f t="shared" si="88"/>
        <v>1</v>
      </c>
    </row>
    <row r="848" spans="24:155" x14ac:dyDescent="0.3">
      <c r="X848" s="11" t="s">
        <v>304</v>
      </c>
      <c r="Y848">
        <v>11</v>
      </c>
      <c r="Z848">
        <v>55</v>
      </c>
      <c r="AA848">
        <v>1</v>
      </c>
      <c r="AB848">
        <v>215</v>
      </c>
      <c r="AC848" s="16">
        <v>44072</v>
      </c>
      <c r="AD848" s="16">
        <v>44072</v>
      </c>
      <c r="AE848" t="str">
        <f t="shared" si="86"/>
        <v>Average Buyer</v>
      </c>
      <c r="AF848" t="str">
        <f t="shared" si="87"/>
        <v>One-Time Buyer</v>
      </c>
      <c r="AG848" t="str">
        <f t="shared" si="84"/>
        <v>Male</v>
      </c>
      <c r="AH848" t="str">
        <f t="shared" si="85"/>
        <v>Middletown</v>
      </c>
      <c r="AW848" t="s">
        <v>360</v>
      </c>
      <c r="AX848" t="s">
        <v>1145</v>
      </c>
      <c r="AY848" t="s">
        <v>9</v>
      </c>
      <c r="AZ848" t="str">
        <f t="shared" si="89"/>
        <v>MaleGender</v>
      </c>
      <c r="EP848">
        <v>845</v>
      </c>
      <c r="EQ848" t="s">
        <v>103</v>
      </c>
      <c r="ER848" t="s">
        <v>2</v>
      </c>
      <c r="ES848" t="s">
        <v>1145</v>
      </c>
      <c r="ET848">
        <v>6</v>
      </c>
      <c r="EU848">
        <v>72</v>
      </c>
      <c r="EV848">
        <v>18</v>
      </c>
      <c r="EW848" s="16">
        <v>44044</v>
      </c>
      <c r="EX848" s="16">
        <v>44044</v>
      </c>
      <c r="EY848">
        <f t="shared" si="88"/>
        <v>1</v>
      </c>
    </row>
    <row r="849" spans="24:155" x14ac:dyDescent="0.3">
      <c r="X849" s="11" t="s">
        <v>124</v>
      </c>
      <c r="Y849">
        <v>11</v>
      </c>
      <c r="Z849">
        <v>55</v>
      </c>
      <c r="AA849">
        <v>1</v>
      </c>
      <c r="AB849">
        <v>215</v>
      </c>
      <c r="AC849" s="16">
        <v>44064</v>
      </c>
      <c r="AD849" s="16">
        <v>44064</v>
      </c>
      <c r="AE849" t="str">
        <f t="shared" si="86"/>
        <v>Average Buyer</v>
      </c>
      <c r="AF849" t="str">
        <f t="shared" si="87"/>
        <v>One-Time Buyer</v>
      </c>
      <c r="AG849" t="str">
        <f t="shared" si="84"/>
        <v>Male</v>
      </c>
      <c r="AH849" t="str">
        <f t="shared" si="85"/>
        <v>Salamanca</v>
      </c>
      <c r="AW849" t="s">
        <v>342</v>
      </c>
      <c r="AX849" t="s">
        <v>1146</v>
      </c>
      <c r="AY849" t="s">
        <v>82</v>
      </c>
      <c r="AZ849" t="str">
        <f t="shared" si="89"/>
        <v>FemaleGender</v>
      </c>
      <c r="EP849">
        <v>846</v>
      </c>
      <c r="EQ849" t="s">
        <v>360</v>
      </c>
      <c r="ER849" t="s">
        <v>9</v>
      </c>
      <c r="ES849" t="s">
        <v>1145</v>
      </c>
      <c r="ET849">
        <v>47</v>
      </c>
      <c r="EU849">
        <v>423</v>
      </c>
      <c r="EV849">
        <v>141</v>
      </c>
      <c r="EW849" s="16">
        <v>44094</v>
      </c>
      <c r="EX849" s="16">
        <v>44094</v>
      </c>
      <c r="EY849">
        <f t="shared" si="88"/>
        <v>1</v>
      </c>
    </row>
    <row r="850" spans="24:155" x14ac:dyDescent="0.3">
      <c r="X850" s="11" t="s">
        <v>525</v>
      </c>
      <c r="Y850">
        <v>11</v>
      </c>
      <c r="Z850">
        <v>55</v>
      </c>
      <c r="AA850">
        <v>1</v>
      </c>
      <c r="AB850">
        <v>215</v>
      </c>
      <c r="AC850" s="16">
        <v>44053</v>
      </c>
      <c r="AD850" s="16">
        <v>44053</v>
      </c>
      <c r="AE850" t="str">
        <f t="shared" si="86"/>
        <v>Average Buyer</v>
      </c>
      <c r="AF850" t="str">
        <f t="shared" si="87"/>
        <v>One-Time Buyer</v>
      </c>
      <c r="AG850" t="str">
        <f t="shared" si="84"/>
        <v>Female</v>
      </c>
      <c r="AH850" t="str">
        <f t="shared" si="85"/>
        <v>Betavia</v>
      </c>
      <c r="AW850" t="s">
        <v>279</v>
      </c>
      <c r="AX850" t="s">
        <v>1146</v>
      </c>
      <c r="AY850" t="s">
        <v>18</v>
      </c>
      <c r="AZ850" t="str">
        <f t="shared" si="89"/>
        <v>FemaleGender</v>
      </c>
      <c r="EP850">
        <v>847</v>
      </c>
      <c r="EQ850" t="s">
        <v>342</v>
      </c>
      <c r="ER850" t="s">
        <v>82</v>
      </c>
      <c r="ES850" t="s">
        <v>1146</v>
      </c>
      <c r="ET850">
        <v>51</v>
      </c>
      <c r="EU850">
        <v>765</v>
      </c>
      <c r="EV850">
        <v>153</v>
      </c>
      <c r="EW850" s="16">
        <v>44076</v>
      </c>
      <c r="EX850" s="16">
        <v>44076</v>
      </c>
      <c r="EY850">
        <f t="shared" si="88"/>
        <v>2</v>
      </c>
    </row>
    <row r="851" spans="24:155" x14ac:dyDescent="0.3">
      <c r="X851" s="11" t="s">
        <v>998</v>
      </c>
      <c r="Y851">
        <v>3</v>
      </c>
      <c r="Z851">
        <v>54</v>
      </c>
      <c r="AA851">
        <v>1</v>
      </c>
      <c r="AB851">
        <v>216</v>
      </c>
      <c r="AC851" s="16">
        <v>44058</v>
      </c>
      <c r="AD851" s="16">
        <v>44058</v>
      </c>
      <c r="AE851" t="str">
        <f t="shared" si="86"/>
        <v>Average Buyer</v>
      </c>
      <c r="AF851" t="str">
        <f t="shared" si="87"/>
        <v>One-Time Buyer</v>
      </c>
      <c r="AG851" t="str">
        <f t="shared" si="84"/>
        <v>Male</v>
      </c>
      <c r="AH851" t="str">
        <f t="shared" si="85"/>
        <v>Little Falls</v>
      </c>
      <c r="AW851" t="s">
        <v>1081</v>
      </c>
      <c r="AX851" t="s">
        <v>1145</v>
      </c>
      <c r="AY851" t="s">
        <v>60</v>
      </c>
      <c r="AZ851" t="str">
        <f t="shared" si="89"/>
        <v>MaleGender</v>
      </c>
      <c r="EP851">
        <v>848</v>
      </c>
      <c r="EQ851" t="s">
        <v>279</v>
      </c>
      <c r="ER851" t="s">
        <v>18</v>
      </c>
      <c r="ES851" t="s">
        <v>1146</v>
      </c>
      <c r="ET851">
        <v>89</v>
      </c>
      <c r="EU851">
        <v>1068</v>
      </c>
      <c r="EV851">
        <v>267</v>
      </c>
      <c r="EW851" s="16">
        <v>44044</v>
      </c>
      <c r="EX851" s="16">
        <v>44044</v>
      </c>
      <c r="EY851">
        <f t="shared" si="88"/>
        <v>1</v>
      </c>
    </row>
    <row r="852" spans="24:155" x14ac:dyDescent="0.3">
      <c r="X852" s="11" t="s">
        <v>1117</v>
      </c>
      <c r="Y852">
        <v>3</v>
      </c>
      <c r="Z852">
        <v>54</v>
      </c>
      <c r="AA852">
        <v>1</v>
      </c>
      <c r="AB852">
        <v>216</v>
      </c>
      <c r="AC852" s="16">
        <v>44063</v>
      </c>
      <c r="AD852" s="16">
        <v>44063</v>
      </c>
      <c r="AE852" t="str">
        <f t="shared" si="86"/>
        <v>Average Buyer</v>
      </c>
      <c r="AF852" t="str">
        <f t="shared" si="87"/>
        <v>One-Time Buyer</v>
      </c>
      <c r="AG852" t="str">
        <f t="shared" si="84"/>
        <v>Male</v>
      </c>
      <c r="AH852" t="str">
        <f t="shared" si="85"/>
        <v>Peekskill</v>
      </c>
      <c r="AW852" t="s">
        <v>629</v>
      </c>
      <c r="AX852" t="s">
        <v>1146</v>
      </c>
      <c r="AY852" t="s">
        <v>19</v>
      </c>
      <c r="AZ852" t="str">
        <f t="shared" si="89"/>
        <v>FemaleGender</v>
      </c>
      <c r="EP852">
        <v>849</v>
      </c>
      <c r="EQ852" t="s">
        <v>1081</v>
      </c>
      <c r="ER852" t="s">
        <v>60</v>
      </c>
      <c r="ES852" t="s">
        <v>1145</v>
      </c>
      <c r="ET852">
        <v>3</v>
      </c>
      <c r="EU852">
        <v>36</v>
      </c>
      <c r="EV852">
        <v>9</v>
      </c>
      <c r="EW852" s="16">
        <v>44056</v>
      </c>
      <c r="EX852" s="16">
        <v>44056</v>
      </c>
      <c r="EY852">
        <f t="shared" si="88"/>
        <v>1</v>
      </c>
    </row>
    <row r="853" spans="24:155" x14ac:dyDescent="0.3">
      <c r="X853" s="11" t="s">
        <v>442</v>
      </c>
      <c r="Y853">
        <v>6</v>
      </c>
      <c r="Z853">
        <v>54</v>
      </c>
      <c r="AA853">
        <v>1</v>
      </c>
      <c r="AB853">
        <v>216</v>
      </c>
      <c r="AC853" s="16">
        <v>44073</v>
      </c>
      <c r="AD853" s="16">
        <v>44073</v>
      </c>
      <c r="AE853" t="str">
        <f t="shared" si="86"/>
        <v>Average Buyer</v>
      </c>
      <c r="AF853" t="str">
        <f t="shared" si="87"/>
        <v>One-Time Buyer</v>
      </c>
      <c r="AG853" t="str">
        <f t="shared" si="84"/>
        <v>Male</v>
      </c>
      <c r="AH853" t="str">
        <f t="shared" si="85"/>
        <v>Beacon</v>
      </c>
      <c r="AW853" t="s">
        <v>348</v>
      </c>
      <c r="AX853" t="s">
        <v>1145</v>
      </c>
      <c r="AY853" t="s">
        <v>94</v>
      </c>
      <c r="AZ853" t="str">
        <f t="shared" si="89"/>
        <v>MaleGender</v>
      </c>
      <c r="EP853">
        <v>850</v>
      </c>
      <c r="EQ853" t="s">
        <v>629</v>
      </c>
      <c r="ER853" t="s">
        <v>19</v>
      </c>
      <c r="ES853" t="s">
        <v>1146</v>
      </c>
      <c r="ET853">
        <v>15</v>
      </c>
      <c r="EU853">
        <v>210</v>
      </c>
      <c r="EV853">
        <v>45</v>
      </c>
      <c r="EW853" s="16">
        <v>44062</v>
      </c>
      <c r="EX853" s="16">
        <v>44062</v>
      </c>
      <c r="EY853">
        <f t="shared" si="88"/>
        <v>1</v>
      </c>
    </row>
    <row r="854" spans="24:155" x14ac:dyDescent="0.3">
      <c r="X854" s="11" t="s">
        <v>810</v>
      </c>
      <c r="Y854">
        <v>6</v>
      </c>
      <c r="Z854">
        <v>54</v>
      </c>
      <c r="AA854">
        <v>1</v>
      </c>
      <c r="AB854">
        <v>216</v>
      </c>
      <c r="AC854" s="16">
        <v>44073</v>
      </c>
      <c r="AD854" s="16">
        <v>44073</v>
      </c>
      <c r="AE854" t="str">
        <f t="shared" si="86"/>
        <v>Average Buyer</v>
      </c>
      <c r="AF854" t="str">
        <f t="shared" si="87"/>
        <v>One-Time Buyer</v>
      </c>
      <c r="AG854" t="str">
        <f t="shared" si="84"/>
        <v>Female</v>
      </c>
      <c r="AH854" t="str">
        <f t="shared" si="85"/>
        <v>Glen Cove</v>
      </c>
      <c r="AW854" t="s">
        <v>678</v>
      </c>
      <c r="AX854" t="s">
        <v>1145</v>
      </c>
      <c r="AY854" t="s">
        <v>16</v>
      </c>
      <c r="AZ854" t="str">
        <f t="shared" si="89"/>
        <v>MaleGender</v>
      </c>
      <c r="EP854">
        <v>851</v>
      </c>
      <c r="EQ854" t="s">
        <v>348</v>
      </c>
      <c r="ER854" t="s">
        <v>94</v>
      </c>
      <c r="ES854" t="s">
        <v>1145</v>
      </c>
      <c r="ET854">
        <v>85</v>
      </c>
      <c r="EU854">
        <v>2550</v>
      </c>
      <c r="EV854">
        <v>255</v>
      </c>
      <c r="EW854" s="16">
        <v>44082</v>
      </c>
      <c r="EX854" s="16">
        <v>44082</v>
      </c>
      <c r="EY854">
        <f t="shared" si="88"/>
        <v>2</v>
      </c>
    </row>
    <row r="855" spans="24:155" x14ac:dyDescent="0.3">
      <c r="X855" s="11" t="s">
        <v>648</v>
      </c>
      <c r="Y855">
        <v>6</v>
      </c>
      <c r="Z855">
        <v>54</v>
      </c>
      <c r="AA855">
        <v>1</v>
      </c>
      <c r="AB855">
        <v>216</v>
      </c>
      <c r="AC855" s="16">
        <v>44082</v>
      </c>
      <c r="AD855" s="16">
        <v>44082</v>
      </c>
      <c r="AE855" t="str">
        <f t="shared" si="86"/>
        <v>Average Buyer</v>
      </c>
      <c r="AF855" t="str">
        <f t="shared" si="87"/>
        <v>One-Time Buyer</v>
      </c>
      <c r="AG855" t="str">
        <f t="shared" si="84"/>
        <v>Female</v>
      </c>
      <c r="AH855" t="str">
        <f t="shared" si="85"/>
        <v>Middletown</v>
      </c>
      <c r="AW855" t="s">
        <v>752</v>
      </c>
      <c r="AX855" t="s">
        <v>1145</v>
      </c>
      <c r="AY855" t="s">
        <v>17</v>
      </c>
      <c r="AZ855" t="str">
        <f t="shared" si="89"/>
        <v>MaleGender</v>
      </c>
      <c r="EP855">
        <v>852</v>
      </c>
      <c r="EQ855" t="s">
        <v>678</v>
      </c>
      <c r="ER855" t="s">
        <v>16</v>
      </c>
      <c r="ES855" t="s">
        <v>1145</v>
      </c>
      <c r="ET855">
        <v>2</v>
      </c>
      <c r="EU855">
        <v>10</v>
      </c>
      <c r="EV855">
        <v>6</v>
      </c>
      <c r="EW855" s="16">
        <v>44065</v>
      </c>
      <c r="EX855" s="16">
        <v>44065</v>
      </c>
      <c r="EY855">
        <f t="shared" si="88"/>
        <v>1</v>
      </c>
    </row>
    <row r="856" spans="24:155" x14ac:dyDescent="0.3">
      <c r="X856" s="11" t="s">
        <v>564</v>
      </c>
      <c r="Y856">
        <v>6</v>
      </c>
      <c r="Z856">
        <v>54</v>
      </c>
      <c r="AA856">
        <v>1</v>
      </c>
      <c r="AB856">
        <v>216</v>
      </c>
      <c r="AC856" s="16">
        <v>44092</v>
      </c>
      <c r="AD856" s="16">
        <v>44092</v>
      </c>
      <c r="AE856" t="str">
        <f t="shared" si="86"/>
        <v>Average Buyer</v>
      </c>
      <c r="AF856" t="str">
        <f t="shared" si="87"/>
        <v>One-Time Buyer</v>
      </c>
      <c r="AG856" t="str">
        <f t="shared" si="84"/>
        <v>Female</v>
      </c>
      <c r="AH856" t="str">
        <f t="shared" si="85"/>
        <v>Islip</v>
      </c>
      <c r="AW856" t="s">
        <v>694</v>
      </c>
      <c r="AX856" t="s">
        <v>1145</v>
      </c>
      <c r="AY856" t="s">
        <v>84</v>
      </c>
      <c r="AZ856" t="str">
        <f t="shared" si="89"/>
        <v>MaleGender</v>
      </c>
      <c r="EP856">
        <v>853</v>
      </c>
      <c r="EQ856" t="s">
        <v>752</v>
      </c>
      <c r="ER856" t="s">
        <v>17</v>
      </c>
      <c r="ES856" t="s">
        <v>1145</v>
      </c>
      <c r="ET856">
        <v>7</v>
      </c>
      <c r="EU856">
        <v>84</v>
      </c>
      <c r="EV856">
        <v>21</v>
      </c>
      <c r="EW856" s="16">
        <v>44046</v>
      </c>
      <c r="EX856" s="16">
        <v>44046</v>
      </c>
      <c r="EY856">
        <f t="shared" si="88"/>
        <v>1</v>
      </c>
    </row>
    <row r="857" spans="24:155" x14ac:dyDescent="0.3">
      <c r="X857" s="11" t="s">
        <v>230</v>
      </c>
      <c r="Y857">
        <v>6</v>
      </c>
      <c r="Z857">
        <v>54</v>
      </c>
      <c r="AA857">
        <v>1</v>
      </c>
      <c r="AB857">
        <v>216</v>
      </c>
      <c r="AC857" s="16">
        <v>44067</v>
      </c>
      <c r="AD857" s="16">
        <v>44067</v>
      </c>
      <c r="AE857" t="str">
        <f t="shared" si="86"/>
        <v>Average Buyer</v>
      </c>
      <c r="AF857" t="str">
        <f t="shared" si="87"/>
        <v>One-Time Buyer</v>
      </c>
      <c r="AG857" t="str">
        <f t="shared" si="84"/>
        <v>Male</v>
      </c>
      <c r="AH857" t="str">
        <f t="shared" si="85"/>
        <v>Albany</v>
      </c>
      <c r="AW857" t="s">
        <v>518</v>
      </c>
      <c r="AX857" t="s">
        <v>1145</v>
      </c>
      <c r="AY857" t="s">
        <v>16</v>
      </c>
      <c r="AZ857" t="str">
        <f t="shared" si="89"/>
        <v>MaleGender</v>
      </c>
      <c r="EP857">
        <v>854</v>
      </c>
      <c r="EQ857" t="s">
        <v>694</v>
      </c>
      <c r="ER857" t="s">
        <v>84</v>
      </c>
      <c r="ES857" t="s">
        <v>1145</v>
      </c>
      <c r="ET857">
        <v>6</v>
      </c>
      <c r="EU857">
        <v>108</v>
      </c>
      <c r="EV857">
        <v>18</v>
      </c>
      <c r="EW857" s="16">
        <v>44051</v>
      </c>
      <c r="EX857" s="16">
        <v>44051</v>
      </c>
      <c r="EY857">
        <f t="shared" si="88"/>
        <v>1</v>
      </c>
    </row>
    <row r="858" spans="24:155" x14ac:dyDescent="0.3">
      <c r="X858" s="11" t="s">
        <v>871</v>
      </c>
      <c r="Y858">
        <v>3</v>
      </c>
      <c r="Z858">
        <v>54</v>
      </c>
      <c r="AA858">
        <v>1</v>
      </c>
      <c r="AB858">
        <v>216</v>
      </c>
      <c r="AC858" s="16">
        <v>44096</v>
      </c>
      <c r="AD858" s="16">
        <v>44096</v>
      </c>
      <c r="AE858" t="str">
        <f t="shared" si="86"/>
        <v>Average Buyer</v>
      </c>
      <c r="AF858" t="str">
        <f t="shared" si="87"/>
        <v>One-Time Buyer</v>
      </c>
      <c r="AG858" t="str">
        <f t="shared" si="84"/>
        <v>Male</v>
      </c>
      <c r="AH858" t="str">
        <f t="shared" si="85"/>
        <v>Choes</v>
      </c>
      <c r="AW858" t="s">
        <v>966</v>
      </c>
      <c r="AX858" t="s">
        <v>1146</v>
      </c>
      <c r="AY858" t="s">
        <v>13</v>
      </c>
      <c r="AZ858" t="str">
        <f t="shared" si="89"/>
        <v>FemaleGender</v>
      </c>
      <c r="EP858">
        <v>855</v>
      </c>
      <c r="EQ858" t="s">
        <v>518</v>
      </c>
      <c r="ER858" t="s">
        <v>16</v>
      </c>
      <c r="ES858" t="s">
        <v>1145</v>
      </c>
      <c r="ET858">
        <v>89</v>
      </c>
      <c r="EU858">
        <v>1068</v>
      </c>
      <c r="EV858">
        <v>267</v>
      </c>
      <c r="EW858" s="16">
        <v>44046</v>
      </c>
      <c r="EX858" s="16">
        <v>44046</v>
      </c>
      <c r="EY858">
        <f t="shared" si="88"/>
        <v>1</v>
      </c>
    </row>
    <row r="859" spans="24:155" x14ac:dyDescent="0.3">
      <c r="X859" s="11" t="s">
        <v>742</v>
      </c>
      <c r="Y859">
        <v>4</v>
      </c>
      <c r="Z859">
        <v>52</v>
      </c>
      <c r="AA859">
        <v>1</v>
      </c>
      <c r="AB859">
        <v>217</v>
      </c>
      <c r="AC859" s="16">
        <v>44098</v>
      </c>
      <c r="AD859" s="16">
        <v>44098</v>
      </c>
      <c r="AE859" t="str">
        <f t="shared" si="86"/>
        <v>Average Buyer</v>
      </c>
      <c r="AF859" t="str">
        <f t="shared" si="87"/>
        <v>One-Time Buyer</v>
      </c>
      <c r="AG859" t="str">
        <f t="shared" si="84"/>
        <v>Male</v>
      </c>
      <c r="AH859" t="str">
        <f t="shared" si="85"/>
        <v>Rochester</v>
      </c>
      <c r="AW859" t="s">
        <v>415</v>
      </c>
      <c r="AX859" t="s">
        <v>1145</v>
      </c>
      <c r="AY859" t="s">
        <v>61</v>
      </c>
      <c r="AZ859" t="str">
        <f t="shared" si="89"/>
        <v>MaleGender</v>
      </c>
      <c r="EP859">
        <v>856</v>
      </c>
      <c r="EQ859" t="s">
        <v>966</v>
      </c>
      <c r="ER859" t="s">
        <v>13</v>
      </c>
      <c r="ES859" t="s">
        <v>1146</v>
      </c>
      <c r="ET859">
        <v>1</v>
      </c>
      <c r="EU859">
        <v>70</v>
      </c>
      <c r="EV859">
        <v>3</v>
      </c>
      <c r="EW859" s="16">
        <v>44045</v>
      </c>
      <c r="EX859" s="16">
        <v>44045</v>
      </c>
      <c r="EY859">
        <f t="shared" si="88"/>
        <v>1</v>
      </c>
    </row>
    <row r="860" spans="24:155" x14ac:dyDescent="0.3">
      <c r="X860" s="11" t="s">
        <v>956</v>
      </c>
      <c r="Y860">
        <v>5</v>
      </c>
      <c r="Z860">
        <v>50</v>
      </c>
      <c r="AA860">
        <v>1</v>
      </c>
      <c r="AB860">
        <v>218</v>
      </c>
      <c r="AC860" s="16">
        <v>44094</v>
      </c>
      <c r="AD860" s="16">
        <v>44094</v>
      </c>
      <c r="AE860" t="str">
        <f t="shared" si="86"/>
        <v>Average Buyer</v>
      </c>
      <c r="AF860" t="str">
        <f t="shared" si="87"/>
        <v>One-Time Buyer</v>
      </c>
      <c r="AG860" t="str">
        <f t="shared" si="84"/>
        <v>Female</v>
      </c>
      <c r="AH860" t="str">
        <f t="shared" si="85"/>
        <v>Yakers</v>
      </c>
      <c r="AW860" t="s">
        <v>783</v>
      </c>
      <c r="AX860" t="s">
        <v>1145</v>
      </c>
      <c r="AY860" t="s">
        <v>70</v>
      </c>
      <c r="AZ860" t="str">
        <f t="shared" si="89"/>
        <v>MaleGender</v>
      </c>
      <c r="EP860">
        <v>857</v>
      </c>
      <c r="EQ860" t="s">
        <v>415</v>
      </c>
      <c r="ER860" t="s">
        <v>61</v>
      </c>
      <c r="ES860" t="s">
        <v>1145</v>
      </c>
      <c r="ET860">
        <v>6</v>
      </c>
      <c r="EU860">
        <v>420</v>
      </c>
      <c r="EV860">
        <v>18</v>
      </c>
      <c r="EW860" s="16">
        <v>44046</v>
      </c>
      <c r="EX860" s="16">
        <v>44046</v>
      </c>
      <c r="EY860">
        <f t="shared" si="88"/>
        <v>1</v>
      </c>
    </row>
    <row r="861" spans="24:155" x14ac:dyDescent="0.3">
      <c r="X861" s="11" t="s">
        <v>231</v>
      </c>
      <c r="Y861">
        <v>10</v>
      </c>
      <c r="Z861">
        <v>50</v>
      </c>
      <c r="AA861">
        <v>1</v>
      </c>
      <c r="AB861">
        <v>218</v>
      </c>
      <c r="AC861" s="16">
        <v>44068</v>
      </c>
      <c r="AD861" s="16">
        <v>44068</v>
      </c>
      <c r="AE861" t="str">
        <f t="shared" si="86"/>
        <v>Average Buyer</v>
      </c>
      <c r="AF861" t="str">
        <f t="shared" si="87"/>
        <v>One-Time Buyer</v>
      </c>
      <c r="AG861" t="str">
        <f t="shared" si="84"/>
        <v>Female</v>
      </c>
      <c r="AH861" t="str">
        <f t="shared" si="85"/>
        <v>Auburn</v>
      </c>
      <c r="AW861" t="s">
        <v>626</v>
      </c>
      <c r="AX861" t="s">
        <v>1145</v>
      </c>
      <c r="AY861" t="s">
        <v>16</v>
      </c>
      <c r="AZ861" t="str">
        <f t="shared" si="89"/>
        <v>MaleGender</v>
      </c>
      <c r="EP861">
        <v>858</v>
      </c>
      <c r="EQ861" t="s">
        <v>783</v>
      </c>
      <c r="ER861" t="s">
        <v>70</v>
      </c>
      <c r="ES861" t="s">
        <v>1145</v>
      </c>
      <c r="ET861">
        <v>5</v>
      </c>
      <c r="EU861">
        <v>80</v>
      </c>
      <c r="EV861">
        <v>15</v>
      </c>
      <c r="EW861" s="16">
        <v>44077</v>
      </c>
      <c r="EX861" s="16">
        <v>44077</v>
      </c>
      <c r="EY861">
        <f t="shared" si="88"/>
        <v>1</v>
      </c>
    </row>
    <row r="862" spans="24:155" x14ac:dyDescent="0.3">
      <c r="X862" s="11" t="s">
        <v>1123</v>
      </c>
      <c r="Y862">
        <v>10</v>
      </c>
      <c r="Z862">
        <v>50</v>
      </c>
      <c r="AA862">
        <v>1</v>
      </c>
      <c r="AB862">
        <v>218</v>
      </c>
      <c r="AC862" s="16">
        <v>44072</v>
      </c>
      <c r="AD862" s="16">
        <v>44072</v>
      </c>
      <c r="AE862" t="str">
        <f t="shared" si="86"/>
        <v>Average Buyer</v>
      </c>
      <c r="AF862" t="str">
        <f t="shared" si="87"/>
        <v>One-Time Buyer</v>
      </c>
      <c r="AG862" t="str">
        <f t="shared" si="84"/>
        <v>Female</v>
      </c>
      <c r="AH862" t="str">
        <f t="shared" si="85"/>
        <v>Middletown</v>
      </c>
      <c r="AW862" t="s">
        <v>894</v>
      </c>
      <c r="AX862" t="s">
        <v>1146</v>
      </c>
      <c r="AY862" t="s">
        <v>84</v>
      </c>
      <c r="AZ862" t="str">
        <f t="shared" si="89"/>
        <v>FemaleGender</v>
      </c>
      <c r="EP862">
        <v>859</v>
      </c>
      <c r="EQ862" t="s">
        <v>626</v>
      </c>
      <c r="ER862" t="s">
        <v>16</v>
      </c>
      <c r="ES862" t="s">
        <v>1145</v>
      </c>
      <c r="ET862">
        <v>89</v>
      </c>
      <c r="EU862">
        <v>2670</v>
      </c>
      <c r="EV862">
        <v>267</v>
      </c>
      <c r="EW862" s="16">
        <v>44062</v>
      </c>
      <c r="EX862" s="16">
        <v>44062</v>
      </c>
      <c r="EY862">
        <f t="shared" si="88"/>
        <v>1</v>
      </c>
    </row>
    <row r="863" spans="24:155" x14ac:dyDescent="0.3">
      <c r="X863" s="11" t="s">
        <v>1004</v>
      </c>
      <c r="Y863">
        <v>5</v>
      </c>
      <c r="Z863">
        <v>50</v>
      </c>
      <c r="AA863">
        <v>1</v>
      </c>
      <c r="AB863">
        <v>218</v>
      </c>
      <c r="AC863" s="16">
        <v>44067</v>
      </c>
      <c r="AD863" s="16">
        <v>44067</v>
      </c>
      <c r="AE863" t="str">
        <f t="shared" si="86"/>
        <v>Average Buyer</v>
      </c>
      <c r="AF863" t="str">
        <f t="shared" si="87"/>
        <v>One-Time Buyer</v>
      </c>
      <c r="AG863" t="str">
        <f t="shared" si="84"/>
        <v>Female</v>
      </c>
      <c r="AH863" t="str">
        <f t="shared" si="85"/>
        <v>Syracuse</v>
      </c>
      <c r="AW863" t="s">
        <v>597</v>
      </c>
      <c r="AX863" t="s">
        <v>1145</v>
      </c>
      <c r="AY863" t="s">
        <v>9</v>
      </c>
      <c r="AZ863" t="str">
        <f t="shared" si="89"/>
        <v>MaleGender</v>
      </c>
      <c r="EP863">
        <v>860</v>
      </c>
      <c r="EQ863" t="s">
        <v>894</v>
      </c>
      <c r="ER863" t="s">
        <v>84</v>
      </c>
      <c r="ES863" t="s">
        <v>1146</v>
      </c>
      <c r="ET863">
        <v>8</v>
      </c>
      <c r="EU863">
        <v>106</v>
      </c>
      <c r="EV863">
        <v>24</v>
      </c>
      <c r="EW863" s="16">
        <v>44103</v>
      </c>
      <c r="EX863" s="16">
        <v>44103</v>
      </c>
      <c r="EY863">
        <f t="shared" si="88"/>
        <v>2</v>
      </c>
    </row>
    <row r="864" spans="24:155" x14ac:dyDescent="0.3">
      <c r="X864" s="11" t="s">
        <v>891</v>
      </c>
      <c r="Y864">
        <v>5</v>
      </c>
      <c r="Z864">
        <v>50</v>
      </c>
      <c r="AA864">
        <v>1</v>
      </c>
      <c r="AB864">
        <v>218</v>
      </c>
      <c r="AC864" s="16">
        <v>44097</v>
      </c>
      <c r="AD864" s="16">
        <v>44097</v>
      </c>
      <c r="AE864" t="str">
        <f t="shared" si="86"/>
        <v>Average Buyer</v>
      </c>
      <c r="AF864" t="str">
        <f t="shared" si="87"/>
        <v>One-Time Buyer</v>
      </c>
      <c r="AG864" t="str">
        <f t="shared" si="84"/>
        <v>Male</v>
      </c>
      <c r="AH864" t="str">
        <f t="shared" si="85"/>
        <v>Mount</v>
      </c>
      <c r="AW864" t="s">
        <v>750</v>
      </c>
      <c r="AX864" t="s">
        <v>1146</v>
      </c>
      <c r="AY864" t="s">
        <v>96</v>
      </c>
      <c r="AZ864" t="str">
        <f t="shared" si="89"/>
        <v>FemaleGender</v>
      </c>
      <c r="EP864">
        <v>861</v>
      </c>
      <c r="EQ864" t="s">
        <v>597</v>
      </c>
      <c r="ER864" t="s">
        <v>9</v>
      </c>
      <c r="ES864" t="s">
        <v>1145</v>
      </c>
      <c r="ET864">
        <v>11</v>
      </c>
      <c r="EU864">
        <v>253</v>
      </c>
      <c r="EV864">
        <v>33</v>
      </c>
      <c r="EW864" s="16">
        <v>44061</v>
      </c>
      <c r="EX864" s="16">
        <v>44061</v>
      </c>
      <c r="EY864">
        <f t="shared" si="88"/>
        <v>1</v>
      </c>
    </row>
    <row r="865" spans="24:155" x14ac:dyDescent="0.3">
      <c r="X865" s="11" t="s">
        <v>649</v>
      </c>
      <c r="Y865">
        <v>10</v>
      </c>
      <c r="Z865">
        <v>50</v>
      </c>
      <c r="AA865">
        <v>1</v>
      </c>
      <c r="AB865">
        <v>218</v>
      </c>
      <c r="AC865" s="16">
        <v>44082</v>
      </c>
      <c r="AD865" s="16">
        <v>44082</v>
      </c>
      <c r="AE865" t="str">
        <f t="shared" si="86"/>
        <v>Average Buyer</v>
      </c>
      <c r="AF865" t="str">
        <f t="shared" si="87"/>
        <v>One-Time Buyer</v>
      </c>
      <c r="AG865" t="str">
        <f t="shared" si="84"/>
        <v>Male</v>
      </c>
      <c r="AH865" t="str">
        <f t="shared" si="85"/>
        <v>Mount</v>
      </c>
      <c r="AW865" t="s">
        <v>263</v>
      </c>
      <c r="AX865" t="s">
        <v>1145</v>
      </c>
      <c r="AY865" t="s">
        <v>92</v>
      </c>
      <c r="AZ865" t="str">
        <f t="shared" si="89"/>
        <v>MaleGender</v>
      </c>
      <c r="EP865">
        <v>862</v>
      </c>
      <c r="EQ865" t="s">
        <v>750</v>
      </c>
      <c r="ER865" t="s">
        <v>96</v>
      </c>
      <c r="ES865" t="s">
        <v>1146</v>
      </c>
      <c r="ET865">
        <v>2</v>
      </c>
      <c r="EU865">
        <v>32</v>
      </c>
      <c r="EV865">
        <v>6</v>
      </c>
      <c r="EW865" s="16">
        <v>44044</v>
      </c>
      <c r="EX865" s="16">
        <v>44044</v>
      </c>
      <c r="EY865">
        <f t="shared" si="88"/>
        <v>1</v>
      </c>
    </row>
    <row r="866" spans="24:155" x14ac:dyDescent="0.3">
      <c r="X866" s="11" t="s">
        <v>787</v>
      </c>
      <c r="Y866">
        <v>5</v>
      </c>
      <c r="Z866">
        <v>50</v>
      </c>
      <c r="AA866">
        <v>1</v>
      </c>
      <c r="AB866">
        <v>218</v>
      </c>
      <c r="AC866" s="16">
        <v>44082</v>
      </c>
      <c r="AD866" s="16">
        <v>44082</v>
      </c>
      <c r="AE866" t="str">
        <f t="shared" si="86"/>
        <v>Average Buyer</v>
      </c>
      <c r="AF866" t="str">
        <f t="shared" si="87"/>
        <v>One-Time Buyer</v>
      </c>
      <c r="AG866" t="str">
        <f t="shared" si="84"/>
        <v>Male</v>
      </c>
      <c r="AH866" t="str">
        <f t="shared" si="85"/>
        <v>Lockport</v>
      </c>
      <c r="AW866" t="s">
        <v>233</v>
      </c>
      <c r="AX866" t="s">
        <v>1146</v>
      </c>
      <c r="AY866" t="s">
        <v>4</v>
      </c>
      <c r="AZ866" t="str">
        <f t="shared" si="89"/>
        <v>FemaleGender</v>
      </c>
      <c r="EP866">
        <v>863</v>
      </c>
      <c r="EQ866" t="s">
        <v>263</v>
      </c>
      <c r="ER866" t="s">
        <v>92</v>
      </c>
      <c r="ES866" t="s">
        <v>1145</v>
      </c>
      <c r="ET866">
        <v>68</v>
      </c>
      <c r="EU866">
        <v>1020</v>
      </c>
      <c r="EV866">
        <v>204</v>
      </c>
      <c r="EW866" s="16">
        <v>44103</v>
      </c>
      <c r="EX866" s="16">
        <v>44103</v>
      </c>
      <c r="EY866">
        <f t="shared" si="88"/>
        <v>1</v>
      </c>
    </row>
    <row r="867" spans="24:155" x14ac:dyDescent="0.3">
      <c r="X867" s="11" t="s">
        <v>479</v>
      </c>
      <c r="Y867">
        <v>10</v>
      </c>
      <c r="Z867">
        <v>50</v>
      </c>
      <c r="AA867">
        <v>1</v>
      </c>
      <c r="AB867">
        <v>218</v>
      </c>
      <c r="AC867" s="16">
        <v>44099</v>
      </c>
      <c r="AD867" s="16">
        <v>44099</v>
      </c>
      <c r="AE867" t="str">
        <f t="shared" si="86"/>
        <v>Average Buyer</v>
      </c>
      <c r="AF867" t="str">
        <f t="shared" si="87"/>
        <v>One-Time Buyer</v>
      </c>
      <c r="AG867" t="str">
        <f t="shared" si="84"/>
        <v>Female</v>
      </c>
      <c r="AH867" t="str">
        <f t="shared" si="85"/>
        <v>Brookhaven</v>
      </c>
      <c r="AW867" t="s">
        <v>798</v>
      </c>
      <c r="AX867" t="s">
        <v>1146</v>
      </c>
      <c r="AY867" t="s">
        <v>20</v>
      </c>
      <c r="AZ867" t="str">
        <f t="shared" si="89"/>
        <v>FemaleGender</v>
      </c>
      <c r="EP867">
        <v>864</v>
      </c>
      <c r="EQ867" t="s">
        <v>233</v>
      </c>
      <c r="ER867" t="s">
        <v>4</v>
      </c>
      <c r="ES867" t="s">
        <v>1146</v>
      </c>
      <c r="ET867">
        <v>60</v>
      </c>
      <c r="EU867">
        <v>600</v>
      </c>
      <c r="EV867">
        <v>180</v>
      </c>
      <c r="EW867" s="16">
        <v>44071</v>
      </c>
      <c r="EX867" s="16">
        <v>44071</v>
      </c>
      <c r="EY867">
        <f t="shared" si="88"/>
        <v>1</v>
      </c>
    </row>
    <row r="868" spans="24:155" x14ac:dyDescent="0.3">
      <c r="X868" s="11" t="s">
        <v>907</v>
      </c>
      <c r="Y868">
        <v>3</v>
      </c>
      <c r="Z868">
        <v>48</v>
      </c>
      <c r="AA868">
        <v>1</v>
      </c>
      <c r="AB868">
        <v>219</v>
      </c>
      <c r="AC868" s="16">
        <v>44094</v>
      </c>
      <c r="AD868" s="16">
        <v>44094</v>
      </c>
      <c r="AE868" t="str">
        <f t="shared" si="86"/>
        <v>Average Buyer</v>
      </c>
      <c r="AF868" t="str">
        <f t="shared" si="87"/>
        <v>One-Time Buyer</v>
      </c>
      <c r="AG868" t="str">
        <f t="shared" si="84"/>
        <v>Male</v>
      </c>
      <c r="AH868" t="str">
        <f t="shared" si="85"/>
        <v>Yakers</v>
      </c>
      <c r="AW868" t="s">
        <v>514</v>
      </c>
      <c r="AX868" t="s">
        <v>1145</v>
      </c>
      <c r="AY868" t="s">
        <v>90</v>
      </c>
      <c r="AZ868" t="str">
        <f t="shared" si="89"/>
        <v>MaleGender</v>
      </c>
      <c r="EP868">
        <v>865</v>
      </c>
      <c r="EQ868" t="s">
        <v>798</v>
      </c>
      <c r="ER868" t="s">
        <v>20</v>
      </c>
      <c r="ES868" t="s">
        <v>1146</v>
      </c>
      <c r="ET868">
        <v>1</v>
      </c>
      <c r="EU868">
        <v>30</v>
      </c>
      <c r="EV868">
        <v>3</v>
      </c>
      <c r="EW868" s="16">
        <v>44092</v>
      </c>
      <c r="EX868" s="16">
        <v>44092</v>
      </c>
      <c r="EY868">
        <f t="shared" si="88"/>
        <v>1</v>
      </c>
    </row>
    <row r="869" spans="24:155" x14ac:dyDescent="0.3">
      <c r="X869" s="11" t="s">
        <v>978</v>
      </c>
      <c r="Y869">
        <v>3</v>
      </c>
      <c r="Z869">
        <v>48</v>
      </c>
      <c r="AA869">
        <v>1</v>
      </c>
      <c r="AB869">
        <v>219</v>
      </c>
      <c r="AC869" s="16">
        <v>44061</v>
      </c>
      <c r="AD869" s="16">
        <v>44061</v>
      </c>
      <c r="AE869" t="str">
        <f t="shared" si="86"/>
        <v>Average Buyer</v>
      </c>
      <c r="AF869" t="str">
        <f t="shared" si="87"/>
        <v>One-Time Buyer</v>
      </c>
      <c r="AG869" t="str">
        <f t="shared" si="84"/>
        <v>Female</v>
      </c>
      <c r="AH869" t="str">
        <f t="shared" si="85"/>
        <v>Rochester</v>
      </c>
      <c r="AW869" t="s">
        <v>122</v>
      </c>
      <c r="AX869" t="s">
        <v>1146</v>
      </c>
      <c r="AY869" t="s">
        <v>63</v>
      </c>
      <c r="AZ869" t="str">
        <f t="shared" si="89"/>
        <v>FemaleGender</v>
      </c>
      <c r="EP869">
        <v>866</v>
      </c>
      <c r="EQ869" t="s">
        <v>514</v>
      </c>
      <c r="ER869" t="s">
        <v>90</v>
      </c>
      <c r="ES869" t="s">
        <v>1145</v>
      </c>
      <c r="ET869">
        <v>6</v>
      </c>
      <c r="EU869">
        <v>60</v>
      </c>
      <c r="EV869">
        <v>18</v>
      </c>
      <c r="EW869" s="16">
        <v>44073</v>
      </c>
      <c r="EX869" s="16">
        <v>44073</v>
      </c>
      <c r="EY869">
        <f t="shared" si="88"/>
        <v>1</v>
      </c>
    </row>
    <row r="870" spans="24:155" x14ac:dyDescent="0.3">
      <c r="X870" s="11" t="s">
        <v>763</v>
      </c>
      <c r="Y870">
        <v>3</v>
      </c>
      <c r="Z870">
        <v>48</v>
      </c>
      <c r="AA870">
        <v>1</v>
      </c>
      <c r="AB870">
        <v>219</v>
      </c>
      <c r="AC870" s="16">
        <v>44057</v>
      </c>
      <c r="AD870" s="16">
        <v>44057</v>
      </c>
      <c r="AE870" t="str">
        <f t="shared" si="86"/>
        <v>Average Buyer</v>
      </c>
      <c r="AF870" t="str">
        <f t="shared" si="87"/>
        <v>One-Time Buyer</v>
      </c>
      <c r="AG870" t="str">
        <f t="shared" si="84"/>
        <v>Male</v>
      </c>
      <c r="AH870" t="str">
        <f t="shared" si="85"/>
        <v>Hempstead</v>
      </c>
      <c r="AW870" t="s">
        <v>312</v>
      </c>
      <c r="AX870" t="s">
        <v>1146</v>
      </c>
      <c r="AY870" t="s">
        <v>19</v>
      </c>
      <c r="AZ870" t="str">
        <f t="shared" si="89"/>
        <v>FemaleGender</v>
      </c>
      <c r="EP870">
        <v>867</v>
      </c>
      <c r="EQ870" t="s">
        <v>122</v>
      </c>
      <c r="ER870" t="s">
        <v>63</v>
      </c>
      <c r="ES870" t="s">
        <v>1146</v>
      </c>
      <c r="ET870">
        <v>6</v>
      </c>
      <c r="EU870">
        <v>312</v>
      </c>
      <c r="EV870">
        <v>18</v>
      </c>
      <c r="EW870" s="16">
        <v>44062</v>
      </c>
      <c r="EX870" s="16">
        <v>44062</v>
      </c>
      <c r="EY870">
        <f t="shared" si="88"/>
        <v>1</v>
      </c>
    </row>
    <row r="871" spans="24:155" x14ac:dyDescent="0.3">
      <c r="X871" s="11" t="s">
        <v>692</v>
      </c>
      <c r="Y871">
        <v>4</v>
      </c>
      <c r="Z871">
        <v>48</v>
      </c>
      <c r="AA871">
        <v>1</v>
      </c>
      <c r="AB871">
        <v>219</v>
      </c>
      <c r="AC871" s="16">
        <v>44048</v>
      </c>
      <c r="AD871" s="16">
        <v>44048</v>
      </c>
      <c r="AE871" t="str">
        <f t="shared" si="86"/>
        <v>Average Buyer</v>
      </c>
      <c r="AF871" t="str">
        <f t="shared" si="87"/>
        <v>One-Time Buyer</v>
      </c>
      <c r="AG871" t="str">
        <f t="shared" si="84"/>
        <v>Male</v>
      </c>
      <c r="AH871" t="str">
        <f t="shared" si="85"/>
        <v>New York</v>
      </c>
      <c r="AW871" t="s">
        <v>974</v>
      </c>
      <c r="AX871" t="s">
        <v>1146</v>
      </c>
      <c r="AY871" t="s">
        <v>72</v>
      </c>
      <c r="AZ871" t="str">
        <f t="shared" si="89"/>
        <v>FemaleGender</v>
      </c>
      <c r="EP871">
        <v>868</v>
      </c>
      <c r="EQ871" t="s">
        <v>312</v>
      </c>
      <c r="ER871" t="s">
        <v>19</v>
      </c>
      <c r="ES871" t="s">
        <v>1146</v>
      </c>
      <c r="ET871">
        <v>77</v>
      </c>
      <c r="EU871">
        <v>924</v>
      </c>
      <c r="EV871">
        <v>231</v>
      </c>
      <c r="EW871" s="16">
        <v>44046</v>
      </c>
      <c r="EX871" s="16">
        <v>44046</v>
      </c>
      <c r="EY871">
        <f t="shared" si="88"/>
        <v>1</v>
      </c>
    </row>
    <row r="872" spans="24:155" x14ac:dyDescent="0.3">
      <c r="X872" s="11" t="s">
        <v>778</v>
      </c>
      <c r="Y872">
        <v>4</v>
      </c>
      <c r="Z872">
        <v>48</v>
      </c>
      <c r="AA872">
        <v>1</v>
      </c>
      <c r="AB872">
        <v>219</v>
      </c>
      <c r="AC872" s="16">
        <v>44072</v>
      </c>
      <c r="AD872" s="16">
        <v>44072</v>
      </c>
      <c r="AE872" t="str">
        <f t="shared" si="86"/>
        <v>Average Buyer</v>
      </c>
      <c r="AF872" t="str">
        <f t="shared" si="87"/>
        <v>One-Time Buyer</v>
      </c>
      <c r="AG872" t="str">
        <f t="shared" si="84"/>
        <v>Female</v>
      </c>
      <c r="AH872" t="str">
        <f t="shared" si="85"/>
        <v>Springs</v>
      </c>
      <c r="AW872" t="s">
        <v>587</v>
      </c>
      <c r="AX872" t="s">
        <v>1146</v>
      </c>
      <c r="AY872" t="s">
        <v>20</v>
      </c>
      <c r="AZ872" t="str">
        <f t="shared" si="89"/>
        <v>FemaleGender</v>
      </c>
      <c r="EP872">
        <v>869</v>
      </c>
      <c r="EQ872" t="s">
        <v>974</v>
      </c>
      <c r="ER872" t="s">
        <v>72</v>
      </c>
      <c r="ES872" t="s">
        <v>1146</v>
      </c>
      <c r="ET872">
        <v>9</v>
      </c>
      <c r="EU872">
        <v>81</v>
      </c>
      <c r="EV872">
        <v>27</v>
      </c>
      <c r="EW872" s="16">
        <v>44056</v>
      </c>
      <c r="EX872" s="16">
        <v>44056</v>
      </c>
      <c r="EY872">
        <f t="shared" si="88"/>
        <v>1</v>
      </c>
    </row>
    <row r="873" spans="24:155" x14ac:dyDescent="0.3">
      <c r="X873" s="11" t="s">
        <v>634</v>
      </c>
      <c r="Y873">
        <v>4</v>
      </c>
      <c r="Z873">
        <v>48</v>
      </c>
      <c r="AA873">
        <v>1</v>
      </c>
      <c r="AB873">
        <v>219</v>
      </c>
      <c r="AC873" s="16">
        <v>44067</v>
      </c>
      <c r="AD873" s="16">
        <v>44067</v>
      </c>
      <c r="AE873" t="str">
        <f t="shared" si="86"/>
        <v>Average Buyer</v>
      </c>
      <c r="AF873" t="str">
        <f t="shared" si="87"/>
        <v>One-Time Buyer</v>
      </c>
      <c r="AG873" t="str">
        <f t="shared" si="84"/>
        <v>Male</v>
      </c>
      <c r="AH873" t="str">
        <f t="shared" si="85"/>
        <v>Beacon</v>
      </c>
      <c r="AW873" t="s">
        <v>141</v>
      </c>
      <c r="AX873" t="s">
        <v>1146</v>
      </c>
      <c r="AY873" t="s">
        <v>16</v>
      </c>
      <c r="AZ873" t="str">
        <f t="shared" si="89"/>
        <v>FemaleGender</v>
      </c>
      <c r="EP873">
        <v>870</v>
      </c>
      <c r="EQ873" t="s">
        <v>587</v>
      </c>
      <c r="ER873" t="s">
        <v>20</v>
      </c>
      <c r="ES873" t="s">
        <v>1146</v>
      </c>
      <c r="ET873">
        <v>10</v>
      </c>
      <c r="EU873">
        <v>160</v>
      </c>
      <c r="EV873">
        <v>30</v>
      </c>
      <c r="EW873" s="16">
        <v>44051</v>
      </c>
      <c r="EX873" s="16">
        <v>44051</v>
      </c>
      <c r="EY873">
        <f t="shared" si="88"/>
        <v>1</v>
      </c>
    </row>
    <row r="874" spans="24:155" x14ac:dyDescent="0.3">
      <c r="X874" s="11" t="s">
        <v>687</v>
      </c>
      <c r="Y874">
        <v>3</v>
      </c>
      <c r="Z874">
        <v>48</v>
      </c>
      <c r="AA874">
        <v>1</v>
      </c>
      <c r="AB874">
        <v>219</v>
      </c>
      <c r="AC874" s="16">
        <v>44074</v>
      </c>
      <c r="AD874" s="16">
        <v>44074</v>
      </c>
      <c r="AE874" t="str">
        <f t="shared" si="86"/>
        <v>Average Buyer</v>
      </c>
      <c r="AF874" t="str">
        <f t="shared" si="87"/>
        <v>One-Time Buyer</v>
      </c>
      <c r="AG874" t="str">
        <f t="shared" si="84"/>
        <v>Male</v>
      </c>
      <c r="AH874" t="str">
        <f t="shared" si="85"/>
        <v>Little Falls</v>
      </c>
      <c r="AW874" t="s">
        <v>498</v>
      </c>
      <c r="AX874" t="s">
        <v>1146</v>
      </c>
      <c r="AY874" t="s">
        <v>60</v>
      </c>
      <c r="AZ874" t="str">
        <f t="shared" si="89"/>
        <v>FemaleGender</v>
      </c>
      <c r="EP874">
        <v>871</v>
      </c>
      <c r="EQ874" t="s">
        <v>141</v>
      </c>
      <c r="ER874" t="s">
        <v>16</v>
      </c>
      <c r="ES874" t="s">
        <v>1146</v>
      </c>
      <c r="ET874">
        <v>10</v>
      </c>
      <c r="EU874">
        <v>100</v>
      </c>
      <c r="EV874">
        <v>30</v>
      </c>
      <c r="EW874" s="16">
        <v>44082</v>
      </c>
      <c r="EX874" s="16">
        <v>44082</v>
      </c>
      <c r="EY874">
        <f t="shared" si="88"/>
        <v>1</v>
      </c>
    </row>
    <row r="875" spans="24:155" x14ac:dyDescent="0.3">
      <c r="X875" s="11" t="s">
        <v>723</v>
      </c>
      <c r="Y875">
        <v>3</v>
      </c>
      <c r="Z875">
        <v>48</v>
      </c>
      <c r="AA875">
        <v>1</v>
      </c>
      <c r="AB875">
        <v>219</v>
      </c>
      <c r="AC875" s="16">
        <v>44079</v>
      </c>
      <c r="AD875" s="16">
        <v>44079</v>
      </c>
      <c r="AE875" t="str">
        <f t="shared" si="86"/>
        <v>Average Buyer</v>
      </c>
      <c r="AF875" t="str">
        <f t="shared" si="87"/>
        <v>One-Time Buyer</v>
      </c>
      <c r="AG875" t="str">
        <f t="shared" si="84"/>
        <v>Female</v>
      </c>
      <c r="AH875" t="str">
        <f t="shared" si="85"/>
        <v>Glen Cove</v>
      </c>
      <c r="AW875" t="s">
        <v>883</v>
      </c>
      <c r="AX875" t="s">
        <v>1146</v>
      </c>
      <c r="AY875" t="s">
        <v>11</v>
      </c>
      <c r="AZ875" t="str">
        <f t="shared" si="89"/>
        <v>FemaleGender</v>
      </c>
      <c r="EP875">
        <v>872</v>
      </c>
      <c r="EQ875" t="s">
        <v>498</v>
      </c>
      <c r="ER875" t="s">
        <v>60</v>
      </c>
      <c r="ES875" t="s">
        <v>1146</v>
      </c>
      <c r="ET875">
        <v>11</v>
      </c>
      <c r="EU875">
        <v>253</v>
      </c>
      <c r="EV875">
        <v>33</v>
      </c>
      <c r="EW875" s="16">
        <v>44057</v>
      </c>
      <c r="EX875" s="16">
        <v>44057</v>
      </c>
      <c r="EY875">
        <f t="shared" si="88"/>
        <v>1</v>
      </c>
    </row>
    <row r="876" spans="24:155" x14ac:dyDescent="0.3">
      <c r="X876" s="11" t="s">
        <v>647</v>
      </c>
      <c r="Y876">
        <v>3</v>
      </c>
      <c r="Z876">
        <v>48</v>
      </c>
      <c r="AA876">
        <v>1</v>
      </c>
      <c r="AB876">
        <v>219</v>
      </c>
      <c r="AC876" s="16">
        <v>44083</v>
      </c>
      <c r="AD876" s="16">
        <v>44083</v>
      </c>
      <c r="AE876" t="str">
        <f t="shared" si="86"/>
        <v>Average Buyer</v>
      </c>
      <c r="AF876" t="str">
        <f t="shared" si="87"/>
        <v>One-Time Buyer</v>
      </c>
      <c r="AG876" t="str">
        <f t="shared" si="84"/>
        <v>Female</v>
      </c>
      <c r="AH876" t="str">
        <f t="shared" si="85"/>
        <v>Long Beach</v>
      </c>
      <c r="AW876" t="s">
        <v>834</v>
      </c>
      <c r="AX876" t="s">
        <v>1146</v>
      </c>
      <c r="AY876" t="s">
        <v>4</v>
      </c>
      <c r="AZ876" t="str">
        <f t="shared" si="89"/>
        <v>FemaleGender</v>
      </c>
      <c r="EP876">
        <v>873</v>
      </c>
      <c r="EQ876" t="s">
        <v>883</v>
      </c>
      <c r="ER876" t="s">
        <v>11</v>
      </c>
      <c r="ES876" t="s">
        <v>1146</v>
      </c>
      <c r="ET876">
        <v>9</v>
      </c>
      <c r="EU876">
        <v>144</v>
      </c>
      <c r="EV876">
        <v>27</v>
      </c>
      <c r="EW876" s="16">
        <v>44077</v>
      </c>
      <c r="EX876" s="16">
        <v>44077</v>
      </c>
      <c r="EY876">
        <f t="shared" si="88"/>
        <v>1</v>
      </c>
    </row>
    <row r="877" spans="24:155" x14ac:dyDescent="0.3">
      <c r="X877" s="11" t="s">
        <v>799</v>
      </c>
      <c r="Y877">
        <v>3</v>
      </c>
      <c r="Z877">
        <v>48</v>
      </c>
      <c r="AA877">
        <v>1</v>
      </c>
      <c r="AB877">
        <v>219</v>
      </c>
      <c r="AC877" s="16">
        <v>44093</v>
      </c>
      <c r="AD877" s="16">
        <v>44093</v>
      </c>
      <c r="AE877" t="str">
        <f t="shared" si="86"/>
        <v>Average Buyer</v>
      </c>
      <c r="AF877" t="str">
        <f t="shared" si="87"/>
        <v>One-Time Buyer</v>
      </c>
      <c r="AG877" t="str">
        <f t="shared" si="84"/>
        <v>Male</v>
      </c>
      <c r="AH877" t="str">
        <f t="shared" si="85"/>
        <v>Albany</v>
      </c>
      <c r="AW877" t="s">
        <v>443</v>
      </c>
      <c r="AX877" t="s">
        <v>1146</v>
      </c>
      <c r="AY877" t="s">
        <v>8</v>
      </c>
      <c r="AZ877" t="str">
        <f t="shared" si="89"/>
        <v>FemaleGender</v>
      </c>
      <c r="EP877">
        <v>874</v>
      </c>
      <c r="EQ877" t="s">
        <v>834</v>
      </c>
      <c r="ER877" t="s">
        <v>4</v>
      </c>
      <c r="ES877" t="s">
        <v>1146</v>
      </c>
      <c r="ET877">
        <v>1</v>
      </c>
      <c r="EU877">
        <v>23</v>
      </c>
      <c r="EV877">
        <v>3</v>
      </c>
      <c r="EW877" s="16">
        <v>44097</v>
      </c>
      <c r="EX877" s="16">
        <v>44097</v>
      </c>
      <c r="EY877">
        <f t="shared" si="88"/>
        <v>1</v>
      </c>
    </row>
    <row r="878" spans="24:155" x14ac:dyDescent="0.3">
      <c r="X878" s="11" t="s">
        <v>1105</v>
      </c>
      <c r="Y878">
        <v>2</v>
      </c>
      <c r="Z878">
        <v>46</v>
      </c>
      <c r="AA878">
        <v>1</v>
      </c>
      <c r="AB878">
        <v>220</v>
      </c>
      <c r="AC878" s="16">
        <v>44102</v>
      </c>
      <c r="AD878" s="16">
        <v>44102</v>
      </c>
      <c r="AE878" t="str">
        <f t="shared" si="86"/>
        <v>Average Buyer</v>
      </c>
      <c r="AF878" t="str">
        <f t="shared" si="87"/>
        <v>One-Time Buyer</v>
      </c>
      <c r="AG878" t="str">
        <f t="shared" si="84"/>
        <v>Male</v>
      </c>
      <c r="AH878" t="str">
        <f t="shared" si="85"/>
        <v>Watervliet</v>
      </c>
      <c r="AW878" t="s">
        <v>266</v>
      </c>
      <c r="AX878" t="s">
        <v>1146</v>
      </c>
      <c r="AY878" t="s">
        <v>16</v>
      </c>
      <c r="AZ878" t="str">
        <f t="shared" si="89"/>
        <v>FemaleGender</v>
      </c>
      <c r="EP878">
        <v>875</v>
      </c>
      <c r="EQ878" t="s">
        <v>443</v>
      </c>
      <c r="ER878" t="s">
        <v>8</v>
      </c>
      <c r="ES878" t="s">
        <v>1146</v>
      </c>
      <c r="ET878">
        <v>10</v>
      </c>
      <c r="EU878">
        <v>180</v>
      </c>
      <c r="EV878">
        <v>30</v>
      </c>
      <c r="EW878" s="16">
        <v>44074</v>
      </c>
      <c r="EX878" s="16">
        <v>44074</v>
      </c>
      <c r="EY878">
        <f t="shared" si="88"/>
        <v>1</v>
      </c>
    </row>
    <row r="879" spans="24:155" x14ac:dyDescent="0.3">
      <c r="X879" s="11" t="s">
        <v>733</v>
      </c>
      <c r="Y879">
        <v>2</v>
      </c>
      <c r="Z879">
        <v>46</v>
      </c>
      <c r="AA879">
        <v>1</v>
      </c>
      <c r="AB879">
        <v>220</v>
      </c>
      <c r="AC879" s="16">
        <v>44089</v>
      </c>
      <c r="AD879" s="16">
        <v>44089</v>
      </c>
      <c r="AE879" t="str">
        <f t="shared" si="86"/>
        <v>Average Buyer</v>
      </c>
      <c r="AF879" t="str">
        <f t="shared" si="87"/>
        <v>One-Time Buyer</v>
      </c>
      <c r="AG879" t="str">
        <f t="shared" si="84"/>
        <v>Female</v>
      </c>
      <c r="AH879" t="str">
        <f t="shared" si="85"/>
        <v>Mount</v>
      </c>
      <c r="AW879" t="s">
        <v>278</v>
      </c>
      <c r="AX879" t="s">
        <v>1146</v>
      </c>
      <c r="AY879" t="s">
        <v>17</v>
      </c>
      <c r="AZ879" t="str">
        <f t="shared" si="89"/>
        <v>FemaleGender</v>
      </c>
      <c r="EP879">
        <v>876</v>
      </c>
      <c r="EQ879" t="s">
        <v>266</v>
      </c>
      <c r="ER879" t="s">
        <v>16</v>
      </c>
      <c r="ES879" t="s">
        <v>1146</v>
      </c>
      <c r="ET879">
        <v>6</v>
      </c>
      <c r="EU879">
        <v>108</v>
      </c>
      <c r="EV879">
        <v>18</v>
      </c>
      <c r="EW879" s="16">
        <v>44103</v>
      </c>
      <c r="EX879" s="16">
        <v>44103</v>
      </c>
      <c r="EY879">
        <f t="shared" si="88"/>
        <v>1</v>
      </c>
    </row>
    <row r="880" spans="24:155" x14ac:dyDescent="0.3">
      <c r="X880" s="11" t="s">
        <v>973</v>
      </c>
      <c r="Y880">
        <v>2</v>
      </c>
      <c r="Z880">
        <v>46</v>
      </c>
      <c r="AA880">
        <v>1</v>
      </c>
      <c r="AB880">
        <v>220</v>
      </c>
      <c r="AC880" s="16">
        <v>44055</v>
      </c>
      <c r="AD880" s="16">
        <v>44055</v>
      </c>
      <c r="AE880" t="str">
        <f t="shared" si="86"/>
        <v>Average Buyer</v>
      </c>
      <c r="AF880" t="str">
        <f t="shared" si="87"/>
        <v>One-Time Buyer</v>
      </c>
      <c r="AG880" t="str">
        <f t="shared" si="84"/>
        <v>Male</v>
      </c>
      <c r="AH880" t="str">
        <f t="shared" si="85"/>
        <v>Peekskill</v>
      </c>
      <c r="AW880" t="s">
        <v>753</v>
      </c>
      <c r="AX880" t="s">
        <v>1146</v>
      </c>
      <c r="AY880" t="s">
        <v>18</v>
      </c>
      <c r="AZ880" t="str">
        <f t="shared" si="89"/>
        <v>FemaleGender</v>
      </c>
      <c r="EP880">
        <v>877</v>
      </c>
      <c r="EQ880" t="s">
        <v>278</v>
      </c>
      <c r="ER880" t="s">
        <v>17</v>
      </c>
      <c r="ES880" t="s">
        <v>1146</v>
      </c>
      <c r="ET880">
        <v>60</v>
      </c>
      <c r="EU880">
        <v>1200</v>
      </c>
      <c r="EV880">
        <v>180</v>
      </c>
      <c r="EW880" s="16">
        <v>44104</v>
      </c>
      <c r="EX880" s="16">
        <v>44104</v>
      </c>
      <c r="EY880">
        <f t="shared" si="88"/>
        <v>1</v>
      </c>
    </row>
    <row r="881" spans="24:155" x14ac:dyDescent="0.3">
      <c r="X881" s="11" t="s">
        <v>791</v>
      </c>
      <c r="Y881">
        <v>3</v>
      </c>
      <c r="Z881">
        <v>45</v>
      </c>
      <c r="AA881">
        <v>1</v>
      </c>
      <c r="AB881">
        <v>221</v>
      </c>
      <c r="AC881" s="16">
        <v>44085</v>
      </c>
      <c r="AD881" s="16">
        <v>44085</v>
      </c>
      <c r="AE881" t="str">
        <f t="shared" si="86"/>
        <v>Average Buyer</v>
      </c>
      <c r="AF881" t="str">
        <f t="shared" si="87"/>
        <v>One-Time Buyer</v>
      </c>
      <c r="AG881" t="str">
        <f t="shared" si="84"/>
        <v>Female</v>
      </c>
      <c r="AH881" t="str">
        <f t="shared" si="85"/>
        <v>Yakers</v>
      </c>
      <c r="AW881" t="s">
        <v>462</v>
      </c>
      <c r="AX881" t="s">
        <v>1145</v>
      </c>
      <c r="AY881" t="s">
        <v>86</v>
      </c>
      <c r="AZ881" t="str">
        <f t="shared" si="89"/>
        <v>MaleGender</v>
      </c>
      <c r="EP881">
        <v>878</v>
      </c>
      <c r="EQ881" t="s">
        <v>753</v>
      </c>
      <c r="ER881" t="s">
        <v>18</v>
      </c>
      <c r="ES881" t="s">
        <v>1146</v>
      </c>
      <c r="ET881">
        <v>7</v>
      </c>
      <c r="EU881">
        <v>84</v>
      </c>
      <c r="EV881">
        <v>21</v>
      </c>
      <c r="EW881" s="16">
        <v>44047</v>
      </c>
      <c r="EX881" s="16">
        <v>44047</v>
      </c>
      <c r="EY881">
        <f t="shared" si="88"/>
        <v>1</v>
      </c>
    </row>
    <row r="882" spans="24:155" x14ac:dyDescent="0.3">
      <c r="X882" s="11" t="s">
        <v>1032</v>
      </c>
      <c r="Y882">
        <v>3</v>
      </c>
      <c r="Z882">
        <v>45</v>
      </c>
      <c r="AA882">
        <v>1</v>
      </c>
      <c r="AB882">
        <v>221</v>
      </c>
      <c r="AC882" s="16">
        <v>44102</v>
      </c>
      <c r="AD882" s="16">
        <v>44102</v>
      </c>
      <c r="AE882" t="str">
        <f t="shared" si="86"/>
        <v>Average Buyer</v>
      </c>
      <c r="AF882" t="str">
        <f t="shared" si="87"/>
        <v>One-Time Buyer</v>
      </c>
      <c r="AG882" t="str">
        <f t="shared" si="84"/>
        <v>Male</v>
      </c>
      <c r="AH882" t="str">
        <f t="shared" si="85"/>
        <v>Lockport</v>
      </c>
      <c r="AW882" t="s">
        <v>613</v>
      </c>
      <c r="AX882" t="s">
        <v>1146</v>
      </c>
      <c r="AY882" t="s">
        <v>90</v>
      </c>
      <c r="AZ882" t="str">
        <f t="shared" si="89"/>
        <v>FemaleGender</v>
      </c>
      <c r="EP882">
        <v>879</v>
      </c>
      <c r="EQ882" t="s">
        <v>462</v>
      </c>
      <c r="ER882" t="s">
        <v>86</v>
      </c>
      <c r="ES882" t="s">
        <v>1145</v>
      </c>
      <c r="ET882">
        <v>11</v>
      </c>
      <c r="EU882">
        <v>143</v>
      </c>
      <c r="EV882">
        <v>33</v>
      </c>
      <c r="EW882" s="16">
        <v>44093</v>
      </c>
      <c r="EX882" s="16">
        <v>44093</v>
      </c>
      <c r="EY882">
        <f t="shared" si="88"/>
        <v>1</v>
      </c>
    </row>
    <row r="883" spans="24:155" x14ac:dyDescent="0.3">
      <c r="X883" s="11" t="s">
        <v>958</v>
      </c>
      <c r="Y883">
        <v>5</v>
      </c>
      <c r="Z883">
        <v>45</v>
      </c>
      <c r="AA883">
        <v>1</v>
      </c>
      <c r="AB883">
        <v>221</v>
      </c>
      <c r="AC883" s="16">
        <v>44095</v>
      </c>
      <c r="AD883" s="16">
        <v>44095</v>
      </c>
      <c r="AE883" t="str">
        <f t="shared" si="86"/>
        <v>Average Buyer</v>
      </c>
      <c r="AF883" t="str">
        <f t="shared" si="87"/>
        <v>One-Time Buyer</v>
      </c>
      <c r="AG883" t="str">
        <f t="shared" si="84"/>
        <v>Male</v>
      </c>
      <c r="AH883" t="str">
        <f t="shared" si="85"/>
        <v>Auburn</v>
      </c>
      <c r="AW883" t="s">
        <v>281</v>
      </c>
      <c r="AX883" t="s">
        <v>1146</v>
      </c>
      <c r="AY883" t="s">
        <v>10</v>
      </c>
      <c r="AZ883" t="str">
        <f t="shared" si="89"/>
        <v>FemaleGender</v>
      </c>
      <c r="EP883">
        <v>880</v>
      </c>
      <c r="EQ883" t="s">
        <v>613</v>
      </c>
      <c r="ER883" t="s">
        <v>90</v>
      </c>
      <c r="ES883" t="s">
        <v>1146</v>
      </c>
      <c r="ET883">
        <v>6</v>
      </c>
      <c r="EU883">
        <v>90</v>
      </c>
      <c r="EV883">
        <v>18</v>
      </c>
      <c r="EW883" s="16">
        <v>44046</v>
      </c>
      <c r="EX883" s="16">
        <v>44046</v>
      </c>
      <c r="EY883">
        <f t="shared" si="88"/>
        <v>1</v>
      </c>
    </row>
    <row r="884" spans="24:155" x14ac:dyDescent="0.3">
      <c r="X884" s="11" t="s">
        <v>1055</v>
      </c>
      <c r="Y884">
        <v>3</v>
      </c>
      <c r="Z884">
        <v>45</v>
      </c>
      <c r="AA884">
        <v>1</v>
      </c>
      <c r="AB884">
        <v>221</v>
      </c>
      <c r="AC884" s="16">
        <v>44058</v>
      </c>
      <c r="AD884" s="16">
        <v>44058</v>
      </c>
      <c r="AE884" t="str">
        <f t="shared" si="86"/>
        <v>Average Buyer</v>
      </c>
      <c r="AF884" t="str">
        <f t="shared" si="87"/>
        <v>One-Time Buyer</v>
      </c>
      <c r="AG884" t="str">
        <f t="shared" si="84"/>
        <v>Male</v>
      </c>
      <c r="AH884" t="str">
        <f t="shared" si="85"/>
        <v>Beacon</v>
      </c>
      <c r="AW884" t="s">
        <v>970</v>
      </c>
      <c r="AX884" t="s">
        <v>1146</v>
      </c>
      <c r="AY884" t="s">
        <v>16</v>
      </c>
      <c r="AZ884" t="str">
        <f t="shared" si="89"/>
        <v>FemaleGender</v>
      </c>
      <c r="EP884">
        <v>881</v>
      </c>
      <c r="EQ884" t="s">
        <v>281</v>
      </c>
      <c r="ER884" t="s">
        <v>10</v>
      </c>
      <c r="ES884" t="s">
        <v>1146</v>
      </c>
      <c r="ET884">
        <v>68</v>
      </c>
      <c r="EU884">
        <v>1020</v>
      </c>
      <c r="EV884">
        <v>204</v>
      </c>
      <c r="EW884" s="16">
        <v>44046</v>
      </c>
      <c r="EX884" s="16">
        <v>44046</v>
      </c>
      <c r="EY884">
        <f t="shared" si="88"/>
        <v>1</v>
      </c>
    </row>
    <row r="885" spans="24:155" x14ac:dyDescent="0.3">
      <c r="X885" s="11" t="s">
        <v>967</v>
      </c>
      <c r="Y885">
        <v>3</v>
      </c>
      <c r="Z885">
        <v>45</v>
      </c>
      <c r="AA885">
        <v>1</v>
      </c>
      <c r="AB885">
        <v>221</v>
      </c>
      <c r="AC885" s="16">
        <v>44046</v>
      </c>
      <c r="AD885" s="16">
        <v>44046</v>
      </c>
      <c r="AE885" t="str">
        <f t="shared" si="86"/>
        <v>Average Buyer</v>
      </c>
      <c r="AF885" t="str">
        <f t="shared" si="87"/>
        <v>One-Time Buyer</v>
      </c>
      <c r="AG885" t="str">
        <f t="shared" si="84"/>
        <v>Male</v>
      </c>
      <c r="AH885" t="str">
        <f t="shared" si="85"/>
        <v>Kingston</v>
      </c>
      <c r="AW885" t="s">
        <v>841</v>
      </c>
      <c r="AX885" t="s">
        <v>1146</v>
      </c>
      <c r="AY885" t="s">
        <v>5</v>
      </c>
      <c r="AZ885" t="str">
        <f t="shared" si="89"/>
        <v>FemaleGender</v>
      </c>
      <c r="EP885">
        <v>882</v>
      </c>
      <c r="EQ885" t="s">
        <v>970</v>
      </c>
      <c r="ER885" t="s">
        <v>16</v>
      </c>
      <c r="ES885" t="s">
        <v>1146</v>
      </c>
      <c r="ET885">
        <v>2</v>
      </c>
      <c r="EU885">
        <v>20</v>
      </c>
      <c r="EV885">
        <v>6</v>
      </c>
      <c r="EW885" s="16">
        <v>44052</v>
      </c>
      <c r="EX885" s="16">
        <v>44052</v>
      </c>
      <c r="EY885">
        <f t="shared" si="88"/>
        <v>1</v>
      </c>
    </row>
    <row r="886" spans="24:155" x14ac:dyDescent="0.3">
      <c r="X886" s="11" t="s">
        <v>971</v>
      </c>
      <c r="Y886">
        <v>3</v>
      </c>
      <c r="Z886">
        <v>45</v>
      </c>
      <c r="AA886">
        <v>1</v>
      </c>
      <c r="AB886">
        <v>221</v>
      </c>
      <c r="AC886" s="16">
        <v>44053</v>
      </c>
      <c r="AD886" s="16">
        <v>44053</v>
      </c>
      <c r="AE886" t="str">
        <f t="shared" si="86"/>
        <v>Average Buyer</v>
      </c>
      <c r="AF886" t="str">
        <f t="shared" si="87"/>
        <v>One-Time Buyer</v>
      </c>
      <c r="AG886" t="str">
        <f t="shared" si="84"/>
        <v>Male</v>
      </c>
      <c r="AH886" t="str">
        <f t="shared" si="85"/>
        <v>Newburgh</v>
      </c>
      <c r="AW886" t="s">
        <v>1118</v>
      </c>
      <c r="AX886" t="s">
        <v>1146</v>
      </c>
      <c r="AY886" t="s">
        <v>72</v>
      </c>
      <c r="AZ886" t="str">
        <f t="shared" si="89"/>
        <v>FemaleGender</v>
      </c>
      <c r="EP886">
        <v>883</v>
      </c>
      <c r="EQ886" t="s">
        <v>841</v>
      </c>
      <c r="ER886" t="s">
        <v>5</v>
      </c>
      <c r="ES886" t="s">
        <v>1146</v>
      </c>
      <c r="ET886">
        <v>2</v>
      </c>
      <c r="EU886">
        <v>28</v>
      </c>
      <c r="EV886">
        <v>6</v>
      </c>
      <c r="EW886" s="16">
        <v>44073</v>
      </c>
      <c r="EX886" s="16">
        <v>44073</v>
      </c>
      <c r="EY886">
        <f t="shared" si="88"/>
        <v>1</v>
      </c>
    </row>
    <row r="887" spans="24:155" x14ac:dyDescent="0.3">
      <c r="X887" s="11" t="s">
        <v>1103</v>
      </c>
      <c r="Y887">
        <v>3</v>
      </c>
      <c r="Z887">
        <v>45</v>
      </c>
      <c r="AA887">
        <v>1</v>
      </c>
      <c r="AB887">
        <v>221</v>
      </c>
      <c r="AC887" s="16">
        <v>44099</v>
      </c>
      <c r="AD887" s="16">
        <v>44099</v>
      </c>
      <c r="AE887" t="str">
        <f t="shared" si="86"/>
        <v>Average Buyer</v>
      </c>
      <c r="AF887" t="str">
        <f t="shared" si="87"/>
        <v>One-Time Buyer</v>
      </c>
      <c r="AG887" t="str">
        <f t="shared" si="84"/>
        <v>Male</v>
      </c>
      <c r="AH887" t="str">
        <f t="shared" si="85"/>
        <v>Troy</v>
      </c>
      <c r="AW887" t="s">
        <v>132</v>
      </c>
      <c r="AX887" t="s">
        <v>1145</v>
      </c>
      <c r="AY887" t="s">
        <v>14</v>
      </c>
      <c r="AZ887" t="str">
        <f t="shared" si="89"/>
        <v>MaleGender</v>
      </c>
      <c r="EP887">
        <v>884</v>
      </c>
      <c r="EQ887" t="s">
        <v>1118</v>
      </c>
      <c r="ER887" t="s">
        <v>72</v>
      </c>
      <c r="ES887" t="s">
        <v>1146</v>
      </c>
      <c r="ET887">
        <v>7</v>
      </c>
      <c r="EU887">
        <v>161</v>
      </c>
      <c r="EV887">
        <v>21</v>
      </c>
      <c r="EW887" s="16">
        <v>44064</v>
      </c>
      <c r="EX887" s="16">
        <v>44064</v>
      </c>
      <c r="EY887">
        <f t="shared" si="88"/>
        <v>1</v>
      </c>
    </row>
    <row r="888" spans="24:155" x14ac:dyDescent="0.3">
      <c r="X888" s="11" t="s">
        <v>1017</v>
      </c>
      <c r="Y888">
        <v>3</v>
      </c>
      <c r="Z888">
        <v>45</v>
      </c>
      <c r="AA888">
        <v>1</v>
      </c>
      <c r="AB888">
        <v>221</v>
      </c>
      <c r="AC888" s="16">
        <v>44083</v>
      </c>
      <c r="AD888" s="16">
        <v>44083</v>
      </c>
      <c r="AE888" t="str">
        <f t="shared" si="86"/>
        <v>Average Buyer</v>
      </c>
      <c r="AF888" t="str">
        <f t="shared" si="87"/>
        <v>One-Time Buyer</v>
      </c>
      <c r="AG888" t="str">
        <f t="shared" si="84"/>
        <v>Female</v>
      </c>
      <c r="AH888" t="str">
        <f t="shared" si="85"/>
        <v>Brookhaven</v>
      </c>
      <c r="AW888" t="s">
        <v>793</v>
      </c>
      <c r="AX888" t="s">
        <v>1146</v>
      </c>
      <c r="AY888" t="s">
        <v>17</v>
      </c>
      <c r="AZ888" t="str">
        <f t="shared" si="89"/>
        <v>FemaleGender</v>
      </c>
      <c r="EP888">
        <v>885</v>
      </c>
      <c r="EQ888" t="s">
        <v>132</v>
      </c>
      <c r="ER888" t="s">
        <v>14</v>
      </c>
      <c r="ES888" t="s">
        <v>1145</v>
      </c>
      <c r="ET888">
        <v>10</v>
      </c>
      <c r="EU888">
        <v>120</v>
      </c>
      <c r="EV888">
        <v>30</v>
      </c>
      <c r="EW888" s="16">
        <v>44072</v>
      </c>
      <c r="EX888" s="16">
        <v>44072</v>
      </c>
      <c r="EY888">
        <f t="shared" si="88"/>
        <v>1</v>
      </c>
    </row>
    <row r="889" spans="24:155" x14ac:dyDescent="0.3">
      <c r="X889" s="11" t="s">
        <v>1025</v>
      </c>
      <c r="Y889">
        <v>3</v>
      </c>
      <c r="Z889">
        <v>45</v>
      </c>
      <c r="AA889">
        <v>1</v>
      </c>
      <c r="AB889">
        <v>221</v>
      </c>
      <c r="AC889" s="16">
        <v>44094</v>
      </c>
      <c r="AD889" s="16">
        <v>44094</v>
      </c>
      <c r="AE889" t="str">
        <f t="shared" si="86"/>
        <v>Average Buyer</v>
      </c>
      <c r="AF889" t="str">
        <f t="shared" si="87"/>
        <v>One-Time Buyer</v>
      </c>
      <c r="AG889" t="str">
        <f t="shared" si="84"/>
        <v>Male</v>
      </c>
      <c r="AH889" t="str">
        <f t="shared" si="85"/>
        <v>Glen Cove</v>
      </c>
      <c r="AW889" t="s">
        <v>264</v>
      </c>
      <c r="AX889" t="s">
        <v>1146</v>
      </c>
      <c r="AY889" t="s">
        <v>94</v>
      </c>
      <c r="AZ889" t="str">
        <f t="shared" si="89"/>
        <v>FemaleGender</v>
      </c>
      <c r="EP889">
        <v>886</v>
      </c>
      <c r="EQ889" t="s">
        <v>793</v>
      </c>
      <c r="ER889" t="s">
        <v>17</v>
      </c>
      <c r="ES889" t="s">
        <v>1146</v>
      </c>
      <c r="ET889">
        <v>10</v>
      </c>
      <c r="EU889">
        <v>200</v>
      </c>
      <c r="EV889">
        <v>30</v>
      </c>
      <c r="EW889" s="16">
        <v>44087</v>
      </c>
      <c r="EX889" s="16">
        <v>44087</v>
      </c>
      <c r="EY889">
        <f t="shared" si="88"/>
        <v>1</v>
      </c>
    </row>
    <row r="890" spans="24:155" x14ac:dyDescent="0.3">
      <c r="X890" s="11" t="s">
        <v>1096</v>
      </c>
      <c r="Y890">
        <v>3</v>
      </c>
      <c r="Z890">
        <v>45</v>
      </c>
      <c r="AA890">
        <v>1</v>
      </c>
      <c r="AB890">
        <v>221</v>
      </c>
      <c r="AC890" s="16">
        <v>44092</v>
      </c>
      <c r="AD890" s="16">
        <v>44092</v>
      </c>
      <c r="AE890" t="str">
        <f t="shared" si="86"/>
        <v>Average Buyer</v>
      </c>
      <c r="AF890" t="str">
        <f t="shared" si="87"/>
        <v>One-Time Buyer</v>
      </c>
      <c r="AG890" t="str">
        <f t="shared" si="84"/>
        <v>Female</v>
      </c>
      <c r="AH890" t="str">
        <f t="shared" si="85"/>
        <v xml:space="preserve">Rye </v>
      </c>
      <c r="AW890" t="s">
        <v>404</v>
      </c>
      <c r="AX890" t="s">
        <v>1145</v>
      </c>
      <c r="AY890" t="s">
        <v>7</v>
      </c>
      <c r="AZ890" t="str">
        <f t="shared" si="89"/>
        <v>MaleGender</v>
      </c>
      <c r="EP890">
        <v>887</v>
      </c>
      <c r="EQ890" t="s">
        <v>264</v>
      </c>
      <c r="ER890" t="s">
        <v>94</v>
      </c>
      <c r="ES890" t="s">
        <v>1146</v>
      </c>
      <c r="ET890">
        <v>15</v>
      </c>
      <c r="EU890">
        <v>345</v>
      </c>
      <c r="EV890">
        <v>45</v>
      </c>
      <c r="EW890" s="16">
        <v>44102</v>
      </c>
      <c r="EX890" s="16">
        <v>44102</v>
      </c>
      <c r="EY890">
        <f t="shared" si="88"/>
        <v>1</v>
      </c>
    </row>
    <row r="891" spans="24:155" x14ac:dyDescent="0.3">
      <c r="X891" s="11" t="s">
        <v>785</v>
      </c>
      <c r="Y891">
        <v>9</v>
      </c>
      <c r="Z891">
        <v>45</v>
      </c>
      <c r="AA891">
        <v>1</v>
      </c>
      <c r="AB891">
        <v>221</v>
      </c>
      <c r="AC891" s="16">
        <v>44079</v>
      </c>
      <c r="AD891" s="16">
        <v>44079</v>
      </c>
      <c r="AE891" t="str">
        <f t="shared" si="86"/>
        <v>Average Buyer</v>
      </c>
      <c r="AF891" t="str">
        <f t="shared" si="87"/>
        <v>One-Time Buyer</v>
      </c>
      <c r="AG891" t="str">
        <f t="shared" si="84"/>
        <v>Male</v>
      </c>
      <c r="AH891" t="str">
        <f t="shared" si="85"/>
        <v>Kingston</v>
      </c>
      <c r="AW891" t="s">
        <v>643</v>
      </c>
      <c r="AX891" t="s">
        <v>1146</v>
      </c>
      <c r="AY891" t="s">
        <v>13</v>
      </c>
      <c r="AZ891" t="str">
        <f t="shared" si="89"/>
        <v>FemaleGender</v>
      </c>
      <c r="EP891">
        <v>888</v>
      </c>
      <c r="EQ891" t="s">
        <v>404</v>
      </c>
      <c r="ER891" t="s">
        <v>7</v>
      </c>
      <c r="ES891" t="s">
        <v>1145</v>
      </c>
      <c r="ET891">
        <v>15</v>
      </c>
      <c r="EU891">
        <v>180</v>
      </c>
      <c r="EV891">
        <v>45</v>
      </c>
      <c r="EW891" s="16">
        <v>44066</v>
      </c>
      <c r="EX891" s="16">
        <v>44066</v>
      </c>
      <c r="EY891">
        <f t="shared" si="88"/>
        <v>1</v>
      </c>
    </row>
    <row r="892" spans="24:155" x14ac:dyDescent="0.3">
      <c r="X892" s="11" t="s">
        <v>806</v>
      </c>
      <c r="Y892">
        <v>3</v>
      </c>
      <c r="Z892">
        <v>45</v>
      </c>
      <c r="AA892">
        <v>1</v>
      </c>
      <c r="AB892">
        <v>221</v>
      </c>
      <c r="AC892" s="16">
        <v>44103</v>
      </c>
      <c r="AD892" s="16">
        <v>44103</v>
      </c>
      <c r="AE892" t="str">
        <f t="shared" si="86"/>
        <v>Average Buyer</v>
      </c>
      <c r="AF892" t="str">
        <f t="shared" si="87"/>
        <v>One-Time Buyer</v>
      </c>
      <c r="AG892" t="str">
        <f t="shared" si="84"/>
        <v>Female</v>
      </c>
      <c r="AH892" t="str">
        <f t="shared" si="85"/>
        <v>Elmira</v>
      </c>
      <c r="AW892" t="s">
        <v>612</v>
      </c>
      <c r="AX892" t="s">
        <v>1145</v>
      </c>
      <c r="AY892" t="s">
        <v>88</v>
      </c>
      <c r="AZ892" t="str">
        <f t="shared" si="89"/>
        <v>MaleGender</v>
      </c>
      <c r="EP892">
        <v>889</v>
      </c>
      <c r="EQ892" t="s">
        <v>643</v>
      </c>
      <c r="ER892" t="s">
        <v>13</v>
      </c>
      <c r="ES892" t="s">
        <v>1146</v>
      </c>
      <c r="ET892">
        <v>5</v>
      </c>
      <c r="EU892">
        <v>65</v>
      </c>
      <c r="EV892">
        <v>15</v>
      </c>
      <c r="EW892" s="16">
        <v>44076</v>
      </c>
      <c r="EX892" s="16">
        <v>44076</v>
      </c>
      <c r="EY892">
        <f t="shared" si="88"/>
        <v>1</v>
      </c>
    </row>
    <row r="893" spans="24:155" x14ac:dyDescent="0.3">
      <c r="X893" s="11" t="s">
        <v>655</v>
      </c>
      <c r="Y893">
        <v>3</v>
      </c>
      <c r="Z893">
        <v>45</v>
      </c>
      <c r="AA893">
        <v>1</v>
      </c>
      <c r="AB893">
        <v>221</v>
      </c>
      <c r="AC893" s="16">
        <v>44088</v>
      </c>
      <c r="AD893" s="16">
        <v>44088</v>
      </c>
      <c r="AE893" t="str">
        <f t="shared" si="86"/>
        <v>Average Buyer</v>
      </c>
      <c r="AF893" t="str">
        <f t="shared" si="87"/>
        <v>One-Time Buyer</v>
      </c>
      <c r="AG893" t="str">
        <f t="shared" si="84"/>
        <v>Male</v>
      </c>
      <c r="AH893" t="str">
        <f t="shared" si="85"/>
        <v>Poughkeepsie</v>
      </c>
      <c r="AW893" t="s">
        <v>493</v>
      </c>
      <c r="AX893" t="s">
        <v>1145</v>
      </c>
      <c r="AY893" t="s">
        <v>12</v>
      </c>
      <c r="AZ893" t="str">
        <f t="shared" si="89"/>
        <v>MaleGender</v>
      </c>
      <c r="EP893">
        <v>890</v>
      </c>
      <c r="EQ893" t="s">
        <v>612</v>
      </c>
      <c r="ER893" t="s">
        <v>88</v>
      </c>
      <c r="ES893" t="s">
        <v>1145</v>
      </c>
      <c r="ET893">
        <v>47</v>
      </c>
      <c r="EU893">
        <v>3290</v>
      </c>
      <c r="EV893">
        <v>141</v>
      </c>
      <c r="EW893" s="16">
        <v>44045</v>
      </c>
      <c r="EX893" s="16">
        <v>44045</v>
      </c>
      <c r="EY893">
        <f t="shared" si="88"/>
        <v>1</v>
      </c>
    </row>
    <row r="894" spans="24:155" x14ac:dyDescent="0.3">
      <c r="X894" s="11" t="s">
        <v>885</v>
      </c>
      <c r="Y894">
        <v>3</v>
      </c>
      <c r="Z894">
        <v>45</v>
      </c>
      <c r="AA894">
        <v>1</v>
      </c>
      <c r="AB894">
        <v>221</v>
      </c>
      <c r="AC894" s="16">
        <v>44092</v>
      </c>
      <c r="AD894" s="16">
        <v>44092</v>
      </c>
      <c r="AE894" t="str">
        <f t="shared" si="86"/>
        <v>Average Buyer</v>
      </c>
      <c r="AF894" t="str">
        <f t="shared" si="87"/>
        <v>One-Time Buyer</v>
      </c>
      <c r="AG894" t="str">
        <f t="shared" si="84"/>
        <v>Female</v>
      </c>
      <c r="AH894" t="str">
        <f t="shared" si="85"/>
        <v>Johnstown</v>
      </c>
      <c r="AW894" t="s">
        <v>710</v>
      </c>
      <c r="AX894" t="s">
        <v>1146</v>
      </c>
      <c r="AY894" t="s">
        <v>16</v>
      </c>
      <c r="AZ894" t="str">
        <f t="shared" si="89"/>
        <v>FemaleGender</v>
      </c>
      <c r="EP894">
        <v>891</v>
      </c>
      <c r="EQ894" t="s">
        <v>493</v>
      </c>
      <c r="ER894" t="s">
        <v>12</v>
      </c>
      <c r="ES894" t="s">
        <v>1145</v>
      </c>
      <c r="ET894">
        <v>68</v>
      </c>
      <c r="EU894">
        <v>816</v>
      </c>
      <c r="EV894">
        <v>204</v>
      </c>
      <c r="EW894" s="16">
        <v>44052</v>
      </c>
      <c r="EX894" s="16">
        <v>44052</v>
      </c>
      <c r="EY894">
        <f t="shared" si="88"/>
        <v>1</v>
      </c>
    </row>
    <row r="895" spans="24:155" x14ac:dyDescent="0.3">
      <c r="X895" s="11" t="s">
        <v>699</v>
      </c>
      <c r="Y895">
        <v>5</v>
      </c>
      <c r="Z895">
        <v>45</v>
      </c>
      <c r="AA895">
        <v>1</v>
      </c>
      <c r="AB895">
        <v>221</v>
      </c>
      <c r="AC895" s="16">
        <v>44055</v>
      </c>
      <c r="AD895" s="16">
        <v>44055</v>
      </c>
      <c r="AE895" t="str">
        <f t="shared" si="86"/>
        <v>Average Buyer</v>
      </c>
      <c r="AF895" t="str">
        <f t="shared" si="87"/>
        <v>One-Time Buyer</v>
      </c>
      <c r="AG895" t="str">
        <f t="shared" si="84"/>
        <v>Female</v>
      </c>
      <c r="AH895" t="str">
        <f t="shared" si="85"/>
        <v>Peekskill</v>
      </c>
      <c r="AW895" t="s">
        <v>675</v>
      </c>
      <c r="AX895" t="s">
        <v>1145</v>
      </c>
      <c r="AY895" t="s">
        <v>4</v>
      </c>
      <c r="AZ895" t="str">
        <f t="shared" si="89"/>
        <v>MaleGender</v>
      </c>
      <c r="EP895">
        <v>892</v>
      </c>
      <c r="EQ895" t="s">
        <v>710</v>
      </c>
      <c r="ER895" t="s">
        <v>16</v>
      </c>
      <c r="ES895" t="s">
        <v>1146</v>
      </c>
      <c r="ET895">
        <v>7</v>
      </c>
      <c r="EU895">
        <v>84</v>
      </c>
      <c r="EV895">
        <v>21</v>
      </c>
      <c r="EW895" s="16">
        <v>44066</v>
      </c>
      <c r="EX895" s="16">
        <v>44066</v>
      </c>
      <c r="EY895">
        <f t="shared" si="88"/>
        <v>1</v>
      </c>
    </row>
    <row r="896" spans="24:155" x14ac:dyDescent="0.3">
      <c r="X896" s="11" t="s">
        <v>873</v>
      </c>
      <c r="Y896">
        <v>5</v>
      </c>
      <c r="Z896">
        <v>45</v>
      </c>
      <c r="AA896">
        <v>1</v>
      </c>
      <c r="AB896">
        <v>221</v>
      </c>
      <c r="AC896" s="16">
        <v>44098</v>
      </c>
      <c r="AD896" s="16">
        <v>44098</v>
      </c>
      <c r="AE896" t="str">
        <f t="shared" si="86"/>
        <v>Average Buyer</v>
      </c>
      <c r="AF896" t="str">
        <f t="shared" si="87"/>
        <v>One-Time Buyer</v>
      </c>
      <c r="AG896" t="str">
        <f t="shared" si="84"/>
        <v>Male</v>
      </c>
      <c r="AH896" t="str">
        <f t="shared" si="85"/>
        <v>Beacon</v>
      </c>
      <c r="AW896" t="s">
        <v>999</v>
      </c>
      <c r="AX896" t="s">
        <v>1146</v>
      </c>
      <c r="AY896" t="s">
        <v>59</v>
      </c>
      <c r="AZ896" t="str">
        <f t="shared" si="89"/>
        <v>FemaleGender</v>
      </c>
      <c r="EP896">
        <v>893</v>
      </c>
      <c r="EQ896" t="s">
        <v>675</v>
      </c>
      <c r="ER896" t="s">
        <v>4</v>
      </c>
      <c r="ES896" t="s">
        <v>1145</v>
      </c>
      <c r="ET896">
        <v>5</v>
      </c>
      <c r="EU896">
        <v>90</v>
      </c>
      <c r="EV896">
        <v>15</v>
      </c>
      <c r="EW896" s="16">
        <v>44062</v>
      </c>
      <c r="EX896" s="16">
        <v>44062</v>
      </c>
      <c r="EY896">
        <f t="shared" si="88"/>
        <v>1</v>
      </c>
    </row>
    <row r="897" spans="24:155" x14ac:dyDescent="0.3">
      <c r="X897" s="11" t="s">
        <v>1021</v>
      </c>
      <c r="Y897">
        <v>3</v>
      </c>
      <c r="Z897">
        <v>42</v>
      </c>
      <c r="AA897">
        <v>1</v>
      </c>
      <c r="AB897">
        <v>222</v>
      </c>
      <c r="AC897" s="16">
        <v>44087</v>
      </c>
      <c r="AD897" s="16">
        <v>44087</v>
      </c>
      <c r="AE897" t="str">
        <f t="shared" si="86"/>
        <v>Average Buyer</v>
      </c>
      <c r="AF897" t="str">
        <f t="shared" si="87"/>
        <v>One-Time Buyer</v>
      </c>
      <c r="AG897" t="str">
        <f t="shared" si="84"/>
        <v>Male</v>
      </c>
      <c r="AH897" t="str">
        <f t="shared" si="85"/>
        <v>Auburn</v>
      </c>
      <c r="AW897" t="s">
        <v>95</v>
      </c>
      <c r="AX897" t="s">
        <v>1146</v>
      </c>
      <c r="AY897" t="s">
        <v>96</v>
      </c>
      <c r="AZ897" t="str">
        <f t="shared" si="89"/>
        <v>FemaleGender</v>
      </c>
      <c r="EP897">
        <v>894</v>
      </c>
      <c r="EQ897" t="s">
        <v>999</v>
      </c>
      <c r="ER897" t="s">
        <v>59</v>
      </c>
      <c r="ES897" t="s">
        <v>1146</v>
      </c>
      <c r="ET897">
        <v>5</v>
      </c>
      <c r="EU897">
        <v>115</v>
      </c>
      <c r="EV897">
        <v>15</v>
      </c>
      <c r="EW897" s="16">
        <v>44062</v>
      </c>
      <c r="EX897" s="16">
        <v>44062</v>
      </c>
      <c r="EY897">
        <f t="shared" si="88"/>
        <v>1</v>
      </c>
    </row>
    <row r="898" spans="24:155" x14ac:dyDescent="0.3">
      <c r="X898" s="11" t="s">
        <v>1124</v>
      </c>
      <c r="Y898">
        <v>3</v>
      </c>
      <c r="Z898">
        <v>42</v>
      </c>
      <c r="AA898">
        <v>1</v>
      </c>
      <c r="AB898">
        <v>222</v>
      </c>
      <c r="AC898" s="16">
        <v>44071</v>
      </c>
      <c r="AD898" s="16">
        <v>44071</v>
      </c>
      <c r="AE898" t="str">
        <f t="shared" si="86"/>
        <v>Average Buyer</v>
      </c>
      <c r="AF898" t="str">
        <f t="shared" si="87"/>
        <v>One-Time Buyer</v>
      </c>
      <c r="AG898" t="str">
        <f t="shared" ref="AG898:AG961" si="90">VLOOKUP(X898,LookupRange,2,0)</f>
        <v>Male</v>
      </c>
      <c r="AH898" t="str">
        <f t="shared" ref="AH898:AH961" si="91">VLOOKUP(X898,LookupRange,3,0)</f>
        <v>Watervliet</v>
      </c>
      <c r="AW898" t="s">
        <v>511</v>
      </c>
      <c r="AX898" t="s">
        <v>1145</v>
      </c>
      <c r="AY898" t="s">
        <v>84</v>
      </c>
      <c r="AZ898" t="str">
        <f t="shared" si="89"/>
        <v>MaleGender</v>
      </c>
      <c r="EP898">
        <v>895</v>
      </c>
      <c r="EQ898" t="s">
        <v>95</v>
      </c>
      <c r="ER898" t="s">
        <v>96</v>
      </c>
      <c r="ES898" t="s">
        <v>1146</v>
      </c>
      <c r="ET898">
        <v>11</v>
      </c>
      <c r="EU898">
        <v>176</v>
      </c>
      <c r="EV898">
        <v>33</v>
      </c>
      <c r="EW898" s="16">
        <v>44068</v>
      </c>
      <c r="EX898" s="16">
        <v>44068</v>
      </c>
      <c r="EY898">
        <f t="shared" si="88"/>
        <v>1</v>
      </c>
    </row>
    <row r="899" spans="24:155" x14ac:dyDescent="0.3">
      <c r="X899" s="11" t="s">
        <v>705</v>
      </c>
      <c r="Y899">
        <v>3</v>
      </c>
      <c r="Z899">
        <v>42</v>
      </c>
      <c r="AA899">
        <v>1</v>
      </c>
      <c r="AB899">
        <v>222</v>
      </c>
      <c r="AC899" s="16">
        <v>44061</v>
      </c>
      <c r="AD899" s="16">
        <v>44061</v>
      </c>
      <c r="AE899" t="str">
        <f t="shared" ref="AE899:AE962" si="92">IF(AB899&lt;=10,"Top Buyer",IF(AB899&lt;=21,"2nd Top Buyer","Average Buyer"))</f>
        <v>Average Buyer</v>
      </c>
      <c r="AF899" t="str">
        <f t="shared" ref="AF899:AF962" si="93">(IF(AC899=AD899,$AL$9,$AL$10))</f>
        <v>One-Time Buyer</v>
      </c>
      <c r="AG899" t="str">
        <f t="shared" si="90"/>
        <v>Female</v>
      </c>
      <c r="AH899" t="str">
        <f t="shared" si="91"/>
        <v>Middletown</v>
      </c>
      <c r="AW899" t="s">
        <v>216</v>
      </c>
      <c r="AX899" t="s">
        <v>1146</v>
      </c>
      <c r="AY899" t="s">
        <v>14</v>
      </c>
      <c r="AZ899" t="str">
        <f t="shared" si="89"/>
        <v>FemaleGender</v>
      </c>
      <c r="EP899">
        <v>896</v>
      </c>
      <c r="EQ899" t="s">
        <v>511</v>
      </c>
      <c r="ER899" t="s">
        <v>84</v>
      </c>
      <c r="ES899" t="s">
        <v>1145</v>
      </c>
      <c r="ET899">
        <v>68</v>
      </c>
      <c r="EU899">
        <v>1088</v>
      </c>
      <c r="EV899">
        <v>204</v>
      </c>
      <c r="EW899" s="16">
        <v>44071</v>
      </c>
      <c r="EX899" s="16">
        <v>44071</v>
      </c>
      <c r="EY899">
        <f t="shared" si="88"/>
        <v>1</v>
      </c>
    </row>
    <row r="900" spans="24:155" x14ac:dyDescent="0.3">
      <c r="X900" s="11" t="s">
        <v>990</v>
      </c>
      <c r="Y900">
        <v>3</v>
      </c>
      <c r="Z900">
        <v>42</v>
      </c>
      <c r="AA900">
        <v>1</v>
      </c>
      <c r="AB900">
        <v>222</v>
      </c>
      <c r="AC900" s="16">
        <v>44047</v>
      </c>
      <c r="AD900" s="16">
        <v>44047</v>
      </c>
      <c r="AE900" t="str">
        <f t="shared" si="92"/>
        <v>Average Buyer</v>
      </c>
      <c r="AF900" t="str">
        <f t="shared" si="93"/>
        <v>One-Time Buyer</v>
      </c>
      <c r="AG900" t="str">
        <f t="shared" si="90"/>
        <v>Male</v>
      </c>
      <c r="AH900" t="str">
        <f t="shared" si="91"/>
        <v>Elmira</v>
      </c>
      <c r="AW900" t="s">
        <v>622</v>
      </c>
      <c r="AX900" t="s">
        <v>1145</v>
      </c>
      <c r="AY900" t="s">
        <v>94</v>
      </c>
      <c r="AZ900" t="str">
        <f t="shared" si="89"/>
        <v>MaleGender</v>
      </c>
      <c r="EP900">
        <v>897</v>
      </c>
      <c r="EQ900" t="s">
        <v>216</v>
      </c>
      <c r="ER900" t="s">
        <v>14</v>
      </c>
      <c r="ES900" t="s">
        <v>1146</v>
      </c>
      <c r="ET900">
        <v>89</v>
      </c>
      <c r="EU900">
        <v>1068</v>
      </c>
      <c r="EV900">
        <v>267</v>
      </c>
      <c r="EW900" s="16">
        <v>44053</v>
      </c>
      <c r="EX900" s="16">
        <v>44053</v>
      </c>
      <c r="EY900">
        <f t="shared" ref="EY900:EY963" si="94">COUNTIF(DatasourceNameRange,EQ900)</f>
        <v>1</v>
      </c>
    </row>
    <row r="901" spans="24:155" x14ac:dyDescent="0.3">
      <c r="X901" s="11" t="s">
        <v>1002</v>
      </c>
      <c r="Y901">
        <v>3</v>
      </c>
      <c r="Z901">
        <v>42</v>
      </c>
      <c r="AA901">
        <v>1</v>
      </c>
      <c r="AB901">
        <v>222</v>
      </c>
      <c r="AC901" s="16">
        <v>44065</v>
      </c>
      <c r="AD901" s="16">
        <v>44065</v>
      </c>
      <c r="AE901" t="str">
        <f t="shared" si="92"/>
        <v>Average Buyer</v>
      </c>
      <c r="AF901" t="str">
        <f t="shared" si="93"/>
        <v>One-Time Buyer</v>
      </c>
      <c r="AG901" t="str">
        <f t="shared" si="90"/>
        <v>Female</v>
      </c>
      <c r="AH901" t="str">
        <f t="shared" si="91"/>
        <v>Springs</v>
      </c>
      <c r="AW901" t="s">
        <v>644</v>
      </c>
      <c r="AX901" t="s">
        <v>1146</v>
      </c>
      <c r="AY901" t="s">
        <v>14</v>
      </c>
      <c r="AZ901" t="str">
        <f t="shared" si="89"/>
        <v>FemaleGender</v>
      </c>
      <c r="EP901">
        <v>898</v>
      </c>
      <c r="EQ901" t="s">
        <v>622</v>
      </c>
      <c r="ER901" t="s">
        <v>94</v>
      </c>
      <c r="ES901" t="s">
        <v>1145</v>
      </c>
      <c r="ET901">
        <v>6</v>
      </c>
      <c r="EU901">
        <v>138</v>
      </c>
      <c r="EV901">
        <v>18</v>
      </c>
      <c r="EW901" s="16">
        <v>44055</v>
      </c>
      <c r="EX901" s="16">
        <v>44055</v>
      </c>
      <c r="EY901">
        <f t="shared" si="94"/>
        <v>1</v>
      </c>
    </row>
    <row r="902" spans="24:155" x14ac:dyDescent="0.3">
      <c r="X902" s="11" t="s">
        <v>680</v>
      </c>
      <c r="Y902">
        <v>7</v>
      </c>
      <c r="Z902">
        <v>42</v>
      </c>
      <c r="AA902">
        <v>1</v>
      </c>
      <c r="AB902">
        <v>222</v>
      </c>
      <c r="AC902" s="16">
        <v>44067</v>
      </c>
      <c r="AD902" s="16">
        <v>44067</v>
      </c>
      <c r="AE902" t="str">
        <f t="shared" si="92"/>
        <v>Average Buyer</v>
      </c>
      <c r="AF902" t="str">
        <f t="shared" si="93"/>
        <v>One-Time Buyer</v>
      </c>
      <c r="AG902" t="str">
        <f t="shared" si="90"/>
        <v>Male</v>
      </c>
      <c r="AH902" t="str">
        <f t="shared" si="91"/>
        <v>Brookhaven</v>
      </c>
      <c r="AW902" t="s">
        <v>756</v>
      </c>
      <c r="AX902" t="s">
        <v>1145</v>
      </c>
      <c r="AY902" t="s">
        <v>1</v>
      </c>
      <c r="AZ902" t="str">
        <f t="shared" ref="AZ902:AZ965" si="95">IF(AX902=$AS$11,"FemaleGender","MaleGender")</f>
        <v>MaleGender</v>
      </c>
      <c r="EP902">
        <v>899</v>
      </c>
      <c r="EQ902" t="s">
        <v>644</v>
      </c>
      <c r="ER902" t="s">
        <v>14</v>
      </c>
      <c r="ES902" t="s">
        <v>1146</v>
      </c>
      <c r="ET902">
        <v>7</v>
      </c>
      <c r="EU902">
        <v>105</v>
      </c>
      <c r="EV902">
        <v>21</v>
      </c>
      <c r="EW902" s="16">
        <v>44077</v>
      </c>
      <c r="EX902" s="16">
        <v>44077</v>
      </c>
      <c r="EY902">
        <f t="shared" si="94"/>
        <v>1</v>
      </c>
    </row>
    <row r="903" spans="24:155" x14ac:dyDescent="0.3">
      <c r="X903" s="11" t="s">
        <v>781</v>
      </c>
      <c r="Y903">
        <v>3</v>
      </c>
      <c r="Z903">
        <v>42</v>
      </c>
      <c r="AA903">
        <v>1</v>
      </c>
      <c r="AB903">
        <v>222</v>
      </c>
      <c r="AC903" s="16">
        <v>44075</v>
      </c>
      <c r="AD903" s="16">
        <v>44075</v>
      </c>
      <c r="AE903" t="str">
        <f t="shared" si="92"/>
        <v>Average Buyer</v>
      </c>
      <c r="AF903" t="str">
        <f t="shared" si="93"/>
        <v>One-Time Buyer</v>
      </c>
      <c r="AG903" t="str">
        <f t="shared" si="90"/>
        <v>Male</v>
      </c>
      <c r="AH903" t="str">
        <f t="shared" si="91"/>
        <v>Troy</v>
      </c>
      <c r="AW903" t="s">
        <v>905</v>
      </c>
      <c r="AX903" t="s">
        <v>1145</v>
      </c>
      <c r="AY903" t="s">
        <v>61</v>
      </c>
      <c r="AZ903" t="str">
        <f t="shared" si="95"/>
        <v>MaleGender</v>
      </c>
      <c r="EP903">
        <v>900</v>
      </c>
      <c r="EQ903" t="s">
        <v>756</v>
      </c>
      <c r="ER903" t="s">
        <v>1</v>
      </c>
      <c r="ES903" t="s">
        <v>1145</v>
      </c>
      <c r="ET903">
        <v>6</v>
      </c>
      <c r="EU903">
        <v>90</v>
      </c>
      <c r="EV903">
        <v>18</v>
      </c>
      <c r="EW903" s="16">
        <v>44051</v>
      </c>
      <c r="EX903" s="16">
        <v>44051</v>
      </c>
      <c r="EY903">
        <f t="shared" si="94"/>
        <v>1</v>
      </c>
    </row>
    <row r="904" spans="24:155" x14ac:dyDescent="0.3">
      <c r="X904" s="11" t="s">
        <v>1082</v>
      </c>
      <c r="Y904">
        <v>4</v>
      </c>
      <c r="Z904">
        <v>40</v>
      </c>
      <c r="AA904">
        <v>1</v>
      </c>
      <c r="AB904">
        <v>223</v>
      </c>
      <c r="AC904" s="16">
        <v>44057</v>
      </c>
      <c r="AD904" s="16">
        <v>44057</v>
      </c>
      <c r="AE904" t="str">
        <f t="shared" si="92"/>
        <v>Average Buyer</v>
      </c>
      <c r="AF904" t="str">
        <f t="shared" si="93"/>
        <v>One-Time Buyer</v>
      </c>
      <c r="AG904" t="str">
        <f t="shared" si="90"/>
        <v>Female</v>
      </c>
      <c r="AH904" t="str">
        <f t="shared" si="91"/>
        <v>Middletown</v>
      </c>
      <c r="AW904" t="s">
        <v>803</v>
      </c>
      <c r="AX904" t="s">
        <v>1145</v>
      </c>
      <c r="AY904" t="s">
        <v>5</v>
      </c>
      <c r="AZ904" t="str">
        <f t="shared" si="95"/>
        <v>MaleGender</v>
      </c>
      <c r="EP904">
        <v>901</v>
      </c>
      <c r="EQ904" t="s">
        <v>905</v>
      </c>
      <c r="ER904" t="s">
        <v>61</v>
      </c>
      <c r="ES904" t="s">
        <v>1145</v>
      </c>
      <c r="ET904">
        <v>4</v>
      </c>
      <c r="EU904">
        <v>35</v>
      </c>
      <c r="EV904">
        <v>12</v>
      </c>
      <c r="EW904" s="16">
        <v>44092</v>
      </c>
      <c r="EX904" s="16">
        <v>44092</v>
      </c>
      <c r="EY904">
        <f t="shared" si="94"/>
        <v>2</v>
      </c>
    </row>
    <row r="905" spans="24:155" x14ac:dyDescent="0.3">
      <c r="X905" s="11" t="s">
        <v>984</v>
      </c>
      <c r="Y905">
        <v>2</v>
      </c>
      <c r="Z905">
        <v>40</v>
      </c>
      <c r="AA905">
        <v>1</v>
      </c>
      <c r="AB905">
        <v>223</v>
      </c>
      <c r="AC905" s="16">
        <v>44072</v>
      </c>
      <c r="AD905" s="16">
        <v>44072</v>
      </c>
      <c r="AE905" t="str">
        <f t="shared" si="92"/>
        <v>Average Buyer</v>
      </c>
      <c r="AF905" t="str">
        <f t="shared" si="93"/>
        <v>One-Time Buyer</v>
      </c>
      <c r="AG905" t="str">
        <f t="shared" si="90"/>
        <v>Male</v>
      </c>
      <c r="AH905" t="str">
        <f t="shared" si="91"/>
        <v>New York</v>
      </c>
      <c r="AW905" t="s">
        <v>589</v>
      </c>
      <c r="AX905" t="s">
        <v>1145</v>
      </c>
      <c r="AY905" t="s">
        <v>2</v>
      </c>
      <c r="AZ905" t="str">
        <f t="shared" si="95"/>
        <v>MaleGender</v>
      </c>
      <c r="EP905">
        <v>902</v>
      </c>
      <c r="EQ905" t="s">
        <v>803</v>
      </c>
      <c r="ER905" t="s">
        <v>5</v>
      </c>
      <c r="ES905" t="s">
        <v>1145</v>
      </c>
      <c r="ET905">
        <v>7</v>
      </c>
      <c r="EU905">
        <v>70</v>
      </c>
      <c r="EV905">
        <v>21</v>
      </c>
      <c r="EW905" s="16">
        <v>44097</v>
      </c>
      <c r="EX905" s="16">
        <v>44097</v>
      </c>
      <c r="EY905">
        <f t="shared" si="94"/>
        <v>1</v>
      </c>
    </row>
    <row r="906" spans="24:155" x14ac:dyDescent="0.3">
      <c r="X906" s="11" t="s">
        <v>1108</v>
      </c>
      <c r="Y906">
        <v>2</v>
      </c>
      <c r="Z906">
        <v>40</v>
      </c>
      <c r="AA906">
        <v>1</v>
      </c>
      <c r="AB906">
        <v>223</v>
      </c>
      <c r="AC906" s="16">
        <v>44104</v>
      </c>
      <c r="AD906" s="16">
        <v>44104</v>
      </c>
      <c r="AE906" t="str">
        <f t="shared" si="92"/>
        <v>Average Buyer</v>
      </c>
      <c r="AF906" t="str">
        <f t="shared" si="93"/>
        <v>One-Time Buyer</v>
      </c>
      <c r="AG906" t="str">
        <f t="shared" si="90"/>
        <v>Male</v>
      </c>
      <c r="AH906" t="str">
        <f t="shared" si="91"/>
        <v>Hempstead</v>
      </c>
      <c r="AW906" t="s">
        <v>601</v>
      </c>
      <c r="AX906" t="s">
        <v>1146</v>
      </c>
      <c r="AY906" t="s">
        <v>13</v>
      </c>
      <c r="AZ906" t="str">
        <f t="shared" si="95"/>
        <v>FemaleGender</v>
      </c>
      <c r="EP906">
        <v>903</v>
      </c>
      <c r="EQ906" t="s">
        <v>589</v>
      </c>
      <c r="ER906" t="s">
        <v>2</v>
      </c>
      <c r="ES906" t="s">
        <v>1145</v>
      </c>
      <c r="ET906">
        <v>60</v>
      </c>
      <c r="EU906">
        <v>300</v>
      </c>
      <c r="EV906">
        <v>180</v>
      </c>
      <c r="EW906" s="16">
        <v>44053</v>
      </c>
      <c r="EX906" s="16">
        <v>44053</v>
      </c>
      <c r="EY906">
        <f t="shared" si="94"/>
        <v>1</v>
      </c>
    </row>
    <row r="907" spans="24:155" x14ac:dyDescent="0.3">
      <c r="X907" s="11" t="s">
        <v>1054</v>
      </c>
      <c r="Y907">
        <v>2</v>
      </c>
      <c r="Z907">
        <v>40</v>
      </c>
      <c r="AA907">
        <v>1</v>
      </c>
      <c r="AB907">
        <v>223</v>
      </c>
      <c r="AC907" s="16">
        <v>44057</v>
      </c>
      <c r="AD907" s="16">
        <v>44057</v>
      </c>
      <c r="AE907" t="str">
        <f t="shared" si="92"/>
        <v>Average Buyer</v>
      </c>
      <c r="AF907" t="str">
        <f t="shared" si="93"/>
        <v>One-Time Buyer</v>
      </c>
      <c r="AG907" t="str">
        <f t="shared" si="90"/>
        <v>Female</v>
      </c>
      <c r="AH907" t="str">
        <f t="shared" si="91"/>
        <v>Betavia</v>
      </c>
      <c r="AW907" t="s">
        <v>846</v>
      </c>
      <c r="AX907" t="s">
        <v>1146</v>
      </c>
      <c r="AY907" t="s">
        <v>4</v>
      </c>
      <c r="AZ907" t="str">
        <f t="shared" si="95"/>
        <v>FemaleGender</v>
      </c>
      <c r="EP907">
        <v>904</v>
      </c>
      <c r="EQ907" t="s">
        <v>601</v>
      </c>
      <c r="ER907" t="s">
        <v>13</v>
      </c>
      <c r="ES907" t="s">
        <v>1146</v>
      </c>
      <c r="ET907">
        <v>68</v>
      </c>
      <c r="EU907">
        <v>612</v>
      </c>
      <c r="EV907">
        <v>204</v>
      </c>
      <c r="EW907" s="16">
        <v>44065</v>
      </c>
      <c r="EX907" s="16">
        <v>44065</v>
      </c>
      <c r="EY907">
        <f t="shared" si="94"/>
        <v>1</v>
      </c>
    </row>
    <row r="908" spans="24:155" x14ac:dyDescent="0.3">
      <c r="X908" s="11" t="s">
        <v>850</v>
      </c>
      <c r="Y908">
        <v>4</v>
      </c>
      <c r="Z908">
        <v>40</v>
      </c>
      <c r="AA908">
        <v>1</v>
      </c>
      <c r="AB908">
        <v>223</v>
      </c>
      <c r="AC908" s="16">
        <v>44094</v>
      </c>
      <c r="AD908" s="16">
        <v>44094</v>
      </c>
      <c r="AE908" t="str">
        <f t="shared" si="92"/>
        <v>Average Buyer</v>
      </c>
      <c r="AF908" t="str">
        <f t="shared" si="93"/>
        <v>One-Time Buyer</v>
      </c>
      <c r="AG908" t="str">
        <f t="shared" si="90"/>
        <v>Male</v>
      </c>
      <c r="AH908" t="str">
        <f t="shared" si="91"/>
        <v>Choes</v>
      </c>
      <c r="AW908" t="s">
        <v>114</v>
      </c>
      <c r="AX908" t="s">
        <v>1145</v>
      </c>
      <c r="AY908" t="s">
        <v>11</v>
      </c>
      <c r="AZ908" t="str">
        <f t="shared" si="95"/>
        <v>MaleGender</v>
      </c>
      <c r="EP908">
        <v>905</v>
      </c>
      <c r="EQ908" t="s">
        <v>846</v>
      </c>
      <c r="ER908" t="s">
        <v>4</v>
      </c>
      <c r="ES908" t="s">
        <v>1146</v>
      </c>
      <c r="ET908">
        <v>6</v>
      </c>
      <c r="EU908">
        <v>72</v>
      </c>
      <c r="EV908">
        <v>18</v>
      </c>
      <c r="EW908" s="16">
        <v>44078</v>
      </c>
      <c r="EX908" s="16">
        <v>44078</v>
      </c>
      <c r="EY908">
        <f t="shared" si="94"/>
        <v>1</v>
      </c>
    </row>
    <row r="909" spans="24:155" x14ac:dyDescent="0.3">
      <c r="X909" s="11" t="s">
        <v>769</v>
      </c>
      <c r="Y909">
        <v>2</v>
      </c>
      <c r="Z909">
        <v>40</v>
      </c>
      <c r="AA909">
        <v>1</v>
      </c>
      <c r="AB909">
        <v>223</v>
      </c>
      <c r="AC909" s="16">
        <v>44063</v>
      </c>
      <c r="AD909" s="16">
        <v>44063</v>
      </c>
      <c r="AE909" t="str">
        <f t="shared" si="92"/>
        <v>Average Buyer</v>
      </c>
      <c r="AF909" t="str">
        <f t="shared" si="93"/>
        <v>One-Time Buyer</v>
      </c>
      <c r="AG909" t="str">
        <f t="shared" si="90"/>
        <v>Male</v>
      </c>
      <c r="AH909" t="str">
        <f t="shared" si="91"/>
        <v>Johnstown</v>
      </c>
      <c r="AW909" t="s">
        <v>734</v>
      </c>
      <c r="AX909" t="s">
        <v>1145</v>
      </c>
      <c r="AY909" t="s">
        <v>16</v>
      </c>
      <c r="AZ909" t="str">
        <f t="shared" si="95"/>
        <v>MaleGender</v>
      </c>
      <c r="EP909">
        <v>906</v>
      </c>
      <c r="EQ909" t="s">
        <v>114</v>
      </c>
      <c r="ER909" t="s">
        <v>11</v>
      </c>
      <c r="ES909" t="s">
        <v>1145</v>
      </c>
      <c r="ET909">
        <v>10</v>
      </c>
      <c r="EU909">
        <v>200</v>
      </c>
      <c r="EV909">
        <v>30</v>
      </c>
      <c r="EW909" s="16">
        <v>44054</v>
      </c>
      <c r="EX909" s="16">
        <v>44054</v>
      </c>
      <c r="EY909">
        <f t="shared" si="94"/>
        <v>1</v>
      </c>
    </row>
    <row r="910" spans="24:155" x14ac:dyDescent="0.3">
      <c r="X910" s="11" t="s">
        <v>772</v>
      </c>
      <c r="Y910">
        <v>2</v>
      </c>
      <c r="Z910">
        <v>40</v>
      </c>
      <c r="AA910">
        <v>1</v>
      </c>
      <c r="AB910">
        <v>223</v>
      </c>
      <c r="AC910" s="16">
        <v>44066</v>
      </c>
      <c r="AD910" s="16">
        <v>44066</v>
      </c>
      <c r="AE910" t="str">
        <f t="shared" si="92"/>
        <v>Average Buyer</v>
      </c>
      <c r="AF910" t="str">
        <f t="shared" si="93"/>
        <v>One-Time Buyer</v>
      </c>
      <c r="AG910" t="str">
        <f t="shared" si="90"/>
        <v>Female</v>
      </c>
      <c r="AH910" t="str">
        <f t="shared" si="91"/>
        <v>Lockport</v>
      </c>
      <c r="AW910" t="s">
        <v>1024</v>
      </c>
      <c r="AX910" t="s">
        <v>1145</v>
      </c>
      <c r="AY910" t="s">
        <v>8</v>
      </c>
      <c r="AZ910" t="str">
        <f t="shared" si="95"/>
        <v>MaleGender</v>
      </c>
      <c r="EP910">
        <v>907</v>
      </c>
      <c r="EQ910" t="s">
        <v>734</v>
      </c>
      <c r="ER910" t="s">
        <v>16</v>
      </c>
      <c r="ES910" t="s">
        <v>1145</v>
      </c>
      <c r="ET910">
        <v>3</v>
      </c>
      <c r="EU910">
        <v>27</v>
      </c>
      <c r="EV910">
        <v>9</v>
      </c>
      <c r="EW910" s="16">
        <v>44093</v>
      </c>
      <c r="EX910" s="16">
        <v>44093</v>
      </c>
      <c r="EY910">
        <f t="shared" si="94"/>
        <v>1</v>
      </c>
    </row>
    <row r="911" spans="24:155" x14ac:dyDescent="0.3">
      <c r="X911" s="11" t="s">
        <v>795</v>
      </c>
      <c r="Y911">
        <v>3</v>
      </c>
      <c r="Z911">
        <v>39</v>
      </c>
      <c r="AA911">
        <v>1</v>
      </c>
      <c r="AB911">
        <v>224</v>
      </c>
      <c r="AC911" s="16">
        <v>44089</v>
      </c>
      <c r="AD911" s="16">
        <v>44089</v>
      </c>
      <c r="AE911" t="str">
        <f t="shared" si="92"/>
        <v>Average Buyer</v>
      </c>
      <c r="AF911" t="str">
        <f t="shared" si="93"/>
        <v>One-Time Buyer</v>
      </c>
      <c r="AG911" t="str">
        <f t="shared" si="90"/>
        <v>Male</v>
      </c>
      <c r="AH911" t="str">
        <f t="shared" si="91"/>
        <v>Hempstead</v>
      </c>
      <c r="AW911" t="s">
        <v>548</v>
      </c>
      <c r="AX911" t="s">
        <v>1146</v>
      </c>
      <c r="AY911" t="s">
        <v>90</v>
      </c>
      <c r="AZ911" t="str">
        <f t="shared" si="95"/>
        <v>FemaleGender</v>
      </c>
      <c r="EP911">
        <v>908</v>
      </c>
      <c r="EQ911" t="s">
        <v>1024</v>
      </c>
      <c r="ER911" t="s">
        <v>8</v>
      </c>
      <c r="ES911" t="s">
        <v>1145</v>
      </c>
      <c r="ET911">
        <v>2</v>
      </c>
      <c r="EU911">
        <v>26</v>
      </c>
      <c r="EV911">
        <v>6</v>
      </c>
      <c r="EW911" s="16">
        <v>44093</v>
      </c>
      <c r="EX911" s="16">
        <v>44093</v>
      </c>
      <c r="EY911">
        <f t="shared" si="94"/>
        <v>1</v>
      </c>
    </row>
    <row r="912" spans="24:155" x14ac:dyDescent="0.3">
      <c r="X912" s="11" t="s">
        <v>1036</v>
      </c>
      <c r="Y912">
        <v>3</v>
      </c>
      <c r="Z912">
        <v>39</v>
      </c>
      <c r="AA912">
        <v>1</v>
      </c>
      <c r="AB912">
        <v>224</v>
      </c>
      <c r="AC912" s="16">
        <v>44094</v>
      </c>
      <c r="AD912" s="16">
        <v>44094</v>
      </c>
      <c r="AE912" t="str">
        <f t="shared" si="92"/>
        <v>Average Buyer</v>
      </c>
      <c r="AF912" t="str">
        <f t="shared" si="93"/>
        <v>One-Time Buyer</v>
      </c>
      <c r="AG912" t="str">
        <f t="shared" si="90"/>
        <v>Male</v>
      </c>
      <c r="AH912" t="str">
        <f t="shared" si="91"/>
        <v>New York</v>
      </c>
      <c r="AW912" t="s">
        <v>1026</v>
      </c>
      <c r="AX912" t="s">
        <v>1146</v>
      </c>
      <c r="AY912" t="s">
        <v>10</v>
      </c>
      <c r="AZ912" t="str">
        <f t="shared" si="95"/>
        <v>FemaleGender</v>
      </c>
      <c r="EP912">
        <v>909</v>
      </c>
      <c r="EQ912" t="s">
        <v>548</v>
      </c>
      <c r="ER912" t="s">
        <v>90</v>
      </c>
      <c r="ES912" t="s">
        <v>1146</v>
      </c>
      <c r="ET912">
        <v>15</v>
      </c>
      <c r="EU912">
        <v>240</v>
      </c>
      <c r="EV912">
        <v>45</v>
      </c>
      <c r="EW912" s="16">
        <v>44076</v>
      </c>
      <c r="EX912" s="16">
        <v>44076</v>
      </c>
      <c r="EY912">
        <f t="shared" si="94"/>
        <v>1</v>
      </c>
    </row>
    <row r="913" spans="24:155" x14ac:dyDescent="0.3">
      <c r="X913" s="11" t="s">
        <v>878</v>
      </c>
      <c r="Y913">
        <v>3</v>
      </c>
      <c r="Z913">
        <v>39</v>
      </c>
      <c r="AA913">
        <v>1</v>
      </c>
      <c r="AB913">
        <v>224</v>
      </c>
      <c r="AC913" s="16">
        <v>44103</v>
      </c>
      <c r="AD913" s="16">
        <v>44103</v>
      </c>
      <c r="AE913" t="str">
        <f t="shared" si="92"/>
        <v>Average Buyer</v>
      </c>
      <c r="AF913" t="str">
        <f t="shared" si="93"/>
        <v>One-Time Buyer</v>
      </c>
      <c r="AG913" t="str">
        <f t="shared" si="90"/>
        <v>Female</v>
      </c>
      <c r="AH913" t="str">
        <f t="shared" si="91"/>
        <v>New York</v>
      </c>
      <c r="AW913" t="s">
        <v>396</v>
      </c>
      <c r="AX913" t="s">
        <v>1146</v>
      </c>
      <c r="AY913" t="s">
        <v>19</v>
      </c>
      <c r="AZ913" t="str">
        <f t="shared" si="95"/>
        <v>FemaleGender</v>
      </c>
      <c r="EP913">
        <v>910</v>
      </c>
      <c r="EQ913" t="s">
        <v>1026</v>
      </c>
      <c r="ER913" t="s">
        <v>10</v>
      </c>
      <c r="ES913" t="s">
        <v>1146</v>
      </c>
      <c r="ET913">
        <v>5</v>
      </c>
      <c r="EU913">
        <v>100</v>
      </c>
      <c r="EV913">
        <v>15</v>
      </c>
      <c r="EW913" s="16">
        <v>44095</v>
      </c>
      <c r="EX913" s="16">
        <v>44095</v>
      </c>
      <c r="EY913">
        <f t="shared" si="94"/>
        <v>1</v>
      </c>
    </row>
    <row r="914" spans="24:155" x14ac:dyDescent="0.3">
      <c r="X914" s="11" t="s">
        <v>719</v>
      </c>
      <c r="Y914">
        <v>3</v>
      </c>
      <c r="Z914">
        <v>39</v>
      </c>
      <c r="AA914">
        <v>1</v>
      </c>
      <c r="AB914">
        <v>224</v>
      </c>
      <c r="AC914" s="16">
        <v>44075</v>
      </c>
      <c r="AD914" s="16">
        <v>44075</v>
      </c>
      <c r="AE914" t="str">
        <f t="shared" si="92"/>
        <v>Average Buyer</v>
      </c>
      <c r="AF914" t="str">
        <f t="shared" si="93"/>
        <v>One-Time Buyer</v>
      </c>
      <c r="AG914" t="str">
        <f t="shared" si="90"/>
        <v>Male</v>
      </c>
      <c r="AH914" t="str">
        <f t="shared" si="91"/>
        <v>Choes</v>
      </c>
      <c r="AW914" t="s">
        <v>1005</v>
      </c>
      <c r="AX914" t="s">
        <v>1146</v>
      </c>
      <c r="AY914" t="s">
        <v>90</v>
      </c>
      <c r="AZ914" t="str">
        <f t="shared" si="95"/>
        <v>FemaleGender</v>
      </c>
      <c r="EP914">
        <v>911</v>
      </c>
      <c r="EQ914" t="s">
        <v>396</v>
      </c>
      <c r="ER914" t="s">
        <v>19</v>
      </c>
      <c r="ES914" t="s">
        <v>1146</v>
      </c>
      <c r="ET914">
        <v>47</v>
      </c>
      <c r="EU914">
        <v>564</v>
      </c>
      <c r="EV914">
        <v>141</v>
      </c>
      <c r="EW914" s="16">
        <v>44058</v>
      </c>
      <c r="EX914" s="16">
        <v>44058</v>
      </c>
      <c r="EY914">
        <f t="shared" si="94"/>
        <v>1</v>
      </c>
    </row>
    <row r="915" spans="24:155" x14ac:dyDescent="0.3">
      <c r="X915" s="11" t="s">
        <v>1081</v>
      </c>
      <c r="Y915">
        <v>3</v>
      </c>
      <c r="Z915">
        <v>36</v>
      </c>
      <c r="AA915">
        <v>1</v>
      </c>
      <c r="AB915">
        <v>225</v>
      </c>
      <c r="AC915" s="16">
        <v>44056</v>
      </c>
      <c r="AD915" s="16">
        <v>44056</v>
      </c>
      <c r="AE915" t="str">
        <f t="shared" si="92"/>
        <v>Average Buyer</v>
      </c>
      <c r="AF915" t="str">
        <f t="shared" si="93"/>
        <v>One-Time Buyer</v>
      </c>
      <c r="AG915" t="str">
        <f t="shared" si="90"/>
        <v>Male</v>
      </c>
      <c r="AH915" t="str">
        <f t="shared" si="91"/>
        <v>Long Beach</v>
      </c>
      <c r="AW915" t="s">
        <v>1102</v>
      </c>
      <c r="AX915" t="s">
        <v>1145</v>
      </c>
      <c r="AY915" t="s">
        <v>88</v>
      </c>
      <c r="AZ915" t="str">
        <f t="shared" si="95"/>
        <v>MaleGender</v>
      </c>
      <c r="EP915">
        <v>912</v>
      </c>
      <c r="EQ915" t="s">
        <v>1005</v>
      </c>
      <c r="ER915" t="s">
        <v>90</v>
      </c>
      <c r="ES915" t="s">
        <v>1146</v>
      </c>
      <c r="ET915">
        <v>6</v>
      </c>
      <c r="EU915">
        <v>78</v>
      </c>
      <c r="EV915">
        <v>18</v>
      </c>
      <c r="EW915" s="16">
        <v>44068</v>
      </c>
      <c r="EX915" s="16">
        <v>44068</v>
      </c>
      <c r="EY915">
        <f t="shared" si="94"/>
        <v>1</v>
      </c>
    </row>
    <row r="916" spans="24:155" x14ac:dyDescent="0.3">
      <c r="X916" s="11" t="s">
        <v>1051</v>
      </c>
      <c r="Y916">
        <v>6</v>
      </c>
      <c r="Z916">
        <v>36</v>
      </c>
      <c r="AA916">
        <v>1</v>
      </c>
      <c r="AB916">
        <v>225</v>
      </c>
      <c r="AC916" s="16">
        <v>44054</v>
      </c>
      <c r="AD916" s="16">
        <v>44054</v>
      </c>
      <c r="AE916" t="str">
        <f t="shared" si="92"/>
        <v>Average Buyer</v>
      </c>
      <c r="AF916" t="str">
        <f t="shared" si="93"/>
        <v>One-Time Buyer</v>
      </c>
      <c r="AG916" t="str">
        <f t="shared" si="90"/>
        <v>Male</v>
      </c>
      <c r="AH916" t="str">
        <f t="shared" si="91"/>
        <v>Babylon</v>
      </c>
      <c r="AW916" t="s">
        <v>124</v>
      </c>
      <c r="AX916" t="s">
        <v>1145</v>
      </c>
      <c r="AY916" t="s">
        <v>82</v>
      </c>
      <c r="AZ916" t="str">
        <f t="shared" si="95"/>
        <v>MaleGender</v>
      </c>
      <c r="EP916">
        <v>913</v>
      </c>
      <c r="EQ916" t="s">
        <v>1102</v>
      </c>
      <c r="ER916" t="s">
        <v>88</v>
      </c>
      <c r="ES916" t="s">
        <v>1145</v>
      </c>
      <c r="ET916">
        <v>2</v>
      </c>
      <c r="EU916">
        <v>20</v>
      </c>
      <c r="EV916">
        <v>6</v>
      </c>
      <c r="EW916" s="16">
        <v>44098</v>
      </c>
      <c r="EX916" s="16">
        <v>44098</v>
      </c>
      <c r="EY916">
        <f t="shared" si="94"/>
        <v>1</v>
      </c>
    </row>
    <row r="917" spans="24:155" x14ac:dyDescent="0.3">
      <c r="X917" s="11" t="s">
        <v>1127</v>
      </c>
      <c r="Y917">
        <v>3</v>
      </c>
      <c r="Z917">
        <v>36</v>
      </c>
      <c r="AA917">
        <v>1</v>
      </c>
      <c r="AB917">
        <v>225</v>
      </c>
      <c r="AC917" s="16">
        <v>44053</v>
      </c>
      <c r="AD917" s="16">
        <v>44053</v>
      </c>
      <c r="AE917" t="str">
        <f t="shared" si="92"/>
        <v>Average Buyer</v>
      </c>
      <c r="AF917" t="str">
        <f t="shared" si="93"/>
        <v>One-Time Buyer</v>
      </c>
      <c r="AG917" t="str">
        <f t="shared" si="90"/>
        <v>Male</v>
      </c>
      <c r="AH917" t="str">
        <f t="shared" si="91"/>
        <v>Fulton</v>
      </c>
      <c r="AW917" t="s">
        <v>1113</v>
      </c>
      <c r="AX917" t="s">
        <v>1145</v>
      </c>
      <c r="AY917" t="s">
        <v>12</v>
      </c>
      <c r="AZ917" t="str">
        <f t="shared" si="95"/>
        <v>MaleGender</v>
      </c>
      <c r="EP917">
        <v>914</v>
      </c>
      <c r="EQ917" t="s">
        <v>124</v>
      </c>
      <c r="ER917" t="s">
        <v>82</v>
      </c>
      <c r="ES917" t="s">
        <v>1145</v>
      </c>
      <c r="ET917">
        <v>11</v>
      </c>
      <c r="EU917">
        <v>55</v>
      </c>
      <c r="EV917">
        <v>33</v>
      </c>
      <c r="EW917" s="16">
        <v>44064</v>
      </c>
      <c r="EX917" s="16">
        <v>44064</v>
      </c>
      <c r="EY917">
        <f t="shared" si="94"/>
        <v>1</v>
      </c>
    </row>
    <row r="918" spans="24:155" x14ac:dyDescent="0.3">
      <c r="X918" s="11" t="s">
        <v>1013</v>
      </c>
      <c r="Y918">
        <v>3</v>
      </c>
      <c r="Z918">
        <v>36</v>
      </c>
      <c r="AA918">
        <v>1</v>
      </c>
      <c r="AB918">
        <v>225</v>
      </c>
      <c r="AC918" s="16">
        <v>44079</v>
      </c>
      <c r="AD918" s="16">
        <v>44079</v>
      </c>
      <c r="AE918" t="str">
        <f t="shared" si="92"/>
        <v>Average Buyer</v>
      </c>
      <c r="AF918" t="str">
        <f t="shared" si="93"/>
        <v>One-Time Buyer</v>
      </c>
      <c r="AG918" t="str">
        <f t="shared" si="90"/>
        <v>Male</v>
      </c>
      <c r="AH918" t="str">
        <f t="shared" si="91"/>
        <v>New York</v>
      </c>
      <c r="AW918" t="s">
        <v>761</v>
      </c>
      <c r="AX918" t="s">
        <v>1146</v>
      </c>
      <c r="AY918" t="s">
        <v>9</v>
      </c>
      <c r="AZ918" t="str">
        <f t="shared" si="95"/>
        <v>FemaleGender</v>
      </c>
      <c r="EP918">
        <v>915</v>
      </c>
      <c r="EQ918" t="s">
        <v>1113</v>
      </c>
      <c r="ER918" t="s">
        <v>12</v>
      </c>
      <c r="ES918" t="s">
        <v>1145</v>
      </c>
      <c r="ET918">
        <v>3</v>
      </c>
      <c r="EU918">
        <v>60</v>
      </c>
      <c r="EV918">
        <v>9</v>
      </c>
      <c r="EW918" s="16">
        <v>44048</v>
      </c>
      <c r="EX918" s="16">
        <v>44048</v>
      </c>
      <c r="EY918">
        <f t="shared" si="94"/>
        <v>1</v>
      </c>
    </row>
    <row r="919" spans="24:155" x14ac:dyDescent="0.3">
      <c r="X919" s="11" t="s">
        <v>849</v>
      </c>
      <c r="Y919">
        <v>3</v>
      </c>
      <c r="Z919">
        <v>36</v>
      </c>
      <c r="AA919">
        <v>1</v>
      </c>
      <c r="AB919">
        <v>225</v>
      </c>
      <c r="AC919" s="16">
        <v>44093</v>
      </c>
      <c r="AD919" s="16">
        <v>44093</v>
      </c>
      <c r="AE919" t="str">
        <f t="shared" si="92"/>
        <v>Average Buyer</v>
      </c>
      <c r="AF919" t="str">
        <f t="shared" si="93"/>
        <v>One-Time Buyer</v>
      </c>
      <c r="AG919" t="str">
        <f t="shared" si="90"/>
        <v>Male</v>
      </c>
      <c r="AH919" t="str">
        <f t="shared" si="91"/>
        <v>Beacon</v>
      </c>
      <c r="AW919" t="s">
        <v>573</v>
      </c>
      <c r="AX919" t="s">
        <v>1146</v>
      </c>
      <c r="AY919" t="s">
        <v>8</v>
      </c>
      <c r="AZ919" t="str">
        <f t="shared" si="95"/>
        <v>FemaleGender</v>
      </c>
      <c r="EP919">
        <v>916</v>
      </c>
      <c r="EQ919" t="s">
        <v>761</v>
      </c>
      <c r="ER919" t="s">
        <v>9</v>
      </c>
      <c r="ES919" t="s">
        <v>1146</v>
      </c>
      <c r="ET919">
        <v>1</v>
      </c>
      <c r="EU919">
        <v>14</v>
      </c>
      <c r="EV919">
        <v>3</v>
      </c>
      <c r="EW919" s="16">
        <v>44055</v>
      </c>
      <c r="EX919" s="16">
        <v>44055</v>
      </c>
      <c r="EY919">
        <f t="shared" si="94"/>
        <v>1</v>
      </c>
    </row>
    <row r="920" spans="24:155" x14ac:dyDescent="0.3">
      <c r="X920" s="11" t="s">
        <v>889</v>
      </c>
      <c r="Y920">
        <v>3</v>
      </c>
      <c r="Z920">
        <v>36</v>
      </c>
      <c r="AA920">
        <v>1</v>
      </c>
      <c r="AB920">
        <v>225</v>
      </c>
      <c r="AC920" s="16">
        <v>44095</v>
      </c>
      <c r="AD920" s="16">
        <v>44095</v>
      </c>
      <c r="AE920" t="str">
        <f t="shared" si="92"/>
        <v>Average Buyer</v>
      </c>
      <c r="AF920" t="str">
        <f t="shared" si="93"/>
        <v>One-Time Buyer</v>
      </c>
      <c r="AG920" t="str">
        <f t="shared" si="90"/>
        <v>Male</v>
      </c>
      <c r="AH920" t="str">
        <f t="shared" si="91"/>
        <v>Long Beach</v>
      </c>
      <c r="AW920" t="s">
        <v>490</v>
      </c>
      <c r="AX920" t="s">
        <v>1146</v>
      </c>
      <c r="AY920" t="s">
        <v>9</v>
      </c>
      <c r="AZ920" t="str">
        <f t="shared" si="95"/>
        <v>FemaleGender</v>
      </c>
      <c r="EP920">
        <v>917</v>
      </c>
      <c r="EQ920" t="s">
        <v>573</v>
      </c>
      <c r="ER920" t="s">
        <v>8</v>
      </c>
      <c r="ES920" t="s">
        <v>1146</v>
      </c>
      <c r="ET920">
        <v>6</v>
      </c>
      <c r="EU920">
        <v>90</v>
      </c>
      <c r="EV920">
        <v>18</v>
      </c>
      <c r="EW920" s="16">
        <v>44102</v>
      </c>
      <c r="EX920" s="16">
        <v>44102</v>
      </c>
      <c r="EY920">
        <f t="shared" si="94"/>
        <v>1</v>
      </c>
    </row>
    <row r="921" spans="24:155" x14ac:dyDescent="0.3">
      <c r="X921" s="11" t="s">
        <v>604</v>
      </c>
      <c r="Y921">
        <v>6</v>
      </c>
      <c r="Z921">
        <v>36</v>
      </c>
      <c r="AA921">
        <v>1</v>
      </c>
      <c r="AB921">
        <v>225</v>
      </c>
      <c r="AC921" s="16">
        <v>44068</v>
      </c>
      <c r="AD921" s="16">
        <v>44068</v>
      </c>
      <c r="AE921" t="str">
        <f t="shared" si="92"/>
        <v>Average Buyer</v>
      </c>
      <c r="AF921" t="str">
        <f t="shared" si="93"/>
        <v>One-Time Buyer</v>
      </c>
      <c r="AG921" t="str">
        <f t="shared" si="90"/>
        <v>Male</v>
      </c>
      <c r="AH921" t="str">
        <f t="shared" si="91"/>
        <v>Lockport</v>
      </c>
      <c r="AW921" t="s">
        <v>572</v>
      </c>
      <c r="AX921" t="s">
        <v>1146</v>
      </c>
      <c r="AY921" t="s">
        <v>7</v>
      </c>
      <c r="AZ921" t="str">
        <f t="shared" si="95"/>
        <v>FemaleGender</v>
      </c>
      <c r="EP921">
        <v>918</v>
      </c>
      <c r="EQ921" t="s">
        <v>490</v>
      </c>
      <c r="ER921" t="s">
        <v>9</v>
      </c>
      <c r="ES921" t="s">
        <v>1146</v>
      </c>
      <c r="ET921">
        <v>60</v>
      </c>
      <c r="EU921">
        <v>900</v>
      </c>
      <c r="EV921">
        <v>180</v>
      </c>
      <c r="EW921" s="16">
        <v>44052</v>
      </c>
      <c r="EX921" s="16">
        <v>44052</v>
      </c>
      <c r="EY921">
        <f t="shared" si="94"/>
        <v>1</v>
      </c>
    </row>
    <row r="922" spans="24:155" x14ac:dyDescent="0.3">
      <c r="X922" s="11" t="s">
        <v>637</v>
      </c>
      <c r="Y922">
        <v>3</v>
      </c>
      <c r="Z922">
        <v>36</v>
      </c>
      <c r="AA922">
        <v>1</v>
      </c>
      <c r="AB922">
        <v>225</v>
      </c>
      <c r="AC922" s="16">
        <v>44071</v>
      </c>
      <c r="AD922" s="16">
        <v>44071</v>
      </c>
      <c r="AE922" t="str">
        <f t="shared" si="92"/>
        <v>Average Buyer</v>
      </c>
      <c r="AF922" t="str">
        <f t="shared" si="93"/>
        <v>One-Time Buyer</v>
      </c>
      <c r="AG922" t="str">
        <f t="shared" si="90"/>
        <v>Male</v>
      </c>
      <c r="AH922" t="str">
        <f t="shared" si="91"/>
        <v>Geneva</v>
      </c>
      <c r="AW922" t="s">
        <v>299</v>
      </c>
      <c r="AX922" t="s">
        <v>1146</v>
      </c>
      <c r="AY922" t="s">
        <v>72</v>
      </c>
      <c r="AZ922" t="str">
        <f t="shared" si="95"/>
        <v>FemaleGender</v>
      </c>
      <c r="EP922">
        <v>919</v>
      </c>
      <c r="EQ922" t="s">
        <v>572</v>
      </c>
      <c r="ER922" t="s">
        <v>7</v>
      </c>
      <c r="ES922" t="s">
        <v>1146</v>
      </c>
      <c r="ET922">
        <v>47</v>
      </c>
      <c r="EU922">
        <v>705</v>
      </c>
      <c r="EV922">
        <v>141</v>
      </c>
      <c r="EW922" s="16">
        <v>44103</v>
      </c>
      <c r="EX922" s="16">
        <v>44103</v>
      </c>
      <c r="EY922">
        <f t="shared" si="94"/>
        <v>1</v>
      </c>
    </row>
    <row r="923" spans="24:155" x14ac:dyDescent="0.3">
      <c r="X923" s="11" t="s">
        <v>424</v>
      </c>
      <c r="Y923">
        <v>6</v>
      </c>
      <c r="Z923">
        <v>36</v>
      </c>
      <c r="AA923">
        <v>1</v>
      </c>
      <c r="AB923">
        <v>225</v>
      </c>
      <c r="AC923" s="16">
        <v>44055</v>
      </c>
      <c r="AD923" s="16">
        <v>44055</v>
      </c>
      <c r="AE923" t="str">
        <f t="shared" si="92"/>
        <v>Average Buyer</v>
      </c>
      <c r="AF923" t="str">
        <f t="shared" si="93"/>
        <v>One-Time Buyer</v>
      </c>
      <c r="AG923" t="str">
        <f t="shared" si="90"/>
        <v>Male</v>
      </c>
      <c r="AH923" t="str">
        <f t="shared" si="91"/>
        <v>Rome</v>
      </c>
      <c r="AW923" t="s">
        <v>802</v>
      </c>
      <c r="AX923" t="s">
        <v>1146</v>
      </c>
      <c r="AY923" t="s">
        <v>4</v>
      </c>
      <c r="AZ923" t="str">
        <f t="shared" si="95"/>
        <v>FemaleGender</v>
      </c>
      <c r="EP923">
        <v>920</v>
      </c>
      <c r="EQ923" t="s">
        <v>299</v>
      </c>
      <c r="ER923" t="s">
        <v>72</v>
      </c>
      <c r="ES923" t="s">
        <v>1146</v>
      </c>
      <c r="ET923">
        <v>68</v>
      </c>
      <c r="EU923">
        <v>1564</v>
      </c>
      <c r="EV923">
        <v>204</v>
      </c>
      <c r="EW923" s="16">
        <v>44064</v>
      </c>
      <c r="EX923" s="16">
        <v>44064</v>
      </c>
      <c r="EY923">
        <f t="shared" si="94"/>
        <v>1</v>
      </c>
    </row>
    <row r="924" spans="24:155" x14ac:dyDescent="0.3">
      <c r="X924" s="11" t="s">
        <v>786</v>
      </c>
      <c r="Y924">
        <v>2</v>
      </c>
      <c r="Z924">
        <v>36</v>
      </c>
      <c r="AA924">
        <v>1</v>
      </c>
      <c r="AB924">
        <v>225</v>
      </c>
      <c r="AC924" s="16">
        <v>44083</v>
      </c>
      <c r="AD924" s="16">
        <v>44083</v>
      </c>
      <c r="AE924" t="str">
        <f t="shared" si="92"/>
        <v>Average Buyer</v>
      </c>
      <c r="AF924" t="str">
        <f t="shared" si="93"/>
        <v>One-Time Buyer</v>
      </c>
      <c r="AG924" t="str">
        <f t="shared" si="90"/>
        <v>Male</v>
      </c>
      <c r="AH924" t="str">
        <f t="shared" si="91"/>
        <v>Little Falls</v>
      </c>
      <c r="AW924" t="s">
        <v>531</v>
      </c>
      <c r="AX924" t="s">
        <v>1145</v>
      </c>
      <c r="AY924" t="s">
        <v>18</v>
      </c>
      <c r="AZ924" t="str">
        <f t="shared" si="95"/>
        <v>MaleGender</v>
      </c>
      <c r="EP924">
        <v>921</v>
      </c>
      <c r="EQ924" t="s">
        <v>802</v>
      </c>
      <c r="ER924" t="s">
        <v>4</v>
      </c>
      <c r="ES924" t="s">
        <v>1146</v>
      </c>
      <c r="ET924">
        <v>6</v>
      </c>
      <c r="EU924">
        <v>108</v>
      </c>
      <c r="EV924">
        <v>18</v>
      </c>
      <c r="EW924" s="16">
        <v>44096</v>
      </c>
      <c r="EX924" s="16">
        <v>44096</v>
      </c>
      <c r="EY924">
        <f t="shared" si="94"/>
        <v>1</v>
      </c>
    </row>
    <row r="925" spans="24:155" x14ac:dyDescent="0.3">
      <c r="X925" s="11" t="s">
        <v>867</v>
      </c>
      <c r="Y925">
        <v>3</v>
      </c>
      <c r="Z925">
        <v>36</v>
      </c>
      <c r="AA925">
        <v>1</v>
      </c>
      <c r="AB925">
        <v>225</v>
      </c>
      <c r="AC925" s="16">
        <v>44092</v>
      </c>
      <c r="AD925" s="16">
        <v>44092</v>
      </c>
      <c r="AE925" t="str">
        <f t="shared" si="92"/>
        <v>Average Buyer</v>
      </c>
      <c r="AF925" t="str">
        <f t="shared" si="93"/>
        <v>One-Time Buyer</v>
      </c>
      <c r="AG925" t="str">
        <f t="shared" si="90"/>
        <v>Female</v>
      </c>
      <c r="AH925" t="str">
        <f t="shared" si="91"/>
        <v>Beacon</v>
      </c>
      <c r="AW925" t="s">
        <v>81</v>
      </c>
      <c r="AX925" t="s">
        <v>1146</v>
      </c>
      <c r="AY925" t="s">
        <v>82</v>
      </c>
      <c r="AZ925" t="str">
        <f t="shared" si="95"/>
        <v>FemaleGender</v>
      </c>
      <c r="EP925">
        <v>922</v>
      </c>
      <c r="EQ925" t="s">
        <v>531</v>
      </c>
      <c r="ER925" t="s">
        <v>18</v>
      </c>
      <c r="ES925" t="s">
        <v>1145</v>
      </c>
      <c r="ET925">
        <v>47</v>
      </c>
      <c r="EU925">
        <v>564</v>
      </c>
      <c r="EV925">
        <v>141</v>
      </c>
      <c r="EW925" s="16">
        <v>44062</v>
      </c>
      <c r="EX925" s="16">
        <v>44062</v>
      </c>
      <c r="EY925">
        <f t="shared" si="94"/>
        <v>1</v>
      </c>
    </row>
    <row r="926" spans="24:155" x14ac:dyDescent="0.3">
      <c r="X926" s="11" t="s">
        <v>770</v>
      </c>
      <c r="Y926">
        <v>3</v>
      </c>
      <c r="Z926">
        <v>36</v>
      </c>
      <c r="AA926">
        <v>1</v>
      </c>
      <c r="AB926">
        <v>225</v>
      </c>
      <c r="AC926" s="16">
        <v>44064</v>
      </c>
      <c r="AD926" s="16">
        <v>44064</v>
      </c>
      <c r="AE926" t="str">
        <f t="shared" si="92"/>
        <v>Average Buyer</v>
      </c>
      <c r="AF926" t="str">
        <f t="shared" si="93"/>
        <v>One-Time Buyer</v>
      </c>
      <c r="AG926" t="str">
        <f t="shared" si="90"/>
        <v>Male</v>
      </c>
      <c r="AH926" t="str">
        <f t="shared" si="91"/>
        <v>Kingston</v>
      </c>
      <c r="AW926" t="s">
        <v>1115</v>
      </c>
      <c r="AX926" t="s">
        <v>1145</v>
      </c>
      <c r="AY926" t="s">
        <v>14</v>
      </c>
      <c r="AZ926" t="str">
        <f t="shared" si="95"/>
        <v>MaleGender</v>
      </c>
      <c r="EP926">
        <v>923</v>
      </c>
      <c r="EQ926" t="s">
        <v>81</v>
      </c>
      <c r="ER926" t="s">
        <v>82</v>
      </c>
      <c r="ES926" t="s">
        <v>1146</v>
      </c>
      <c r="ET926">
        <v>89</v>
      </c>
      <c r="EU926">
        <v>4628</v>
      </c>
      <c r="EV926">
        <v>267</v>
      </c>
      <c r="EW926" s="16">
        <v>44061</v>
      </c>
      <c r="EX926" s="16">
        <v>44061</v>
      </c>
      <c r="EY926">
        <f t="shared" si="94"/>
        <v>1</v>
      </c>
    </row>
    <row r="927" spans="24:155" x14ac:dyDescent="0.3">
      <c r="X927" s="11" t="s">
        <v>700</v>
      </c>
      <c r="Y927">
        <v>2</v>
      </c>
      <c r="Z927">
        <v>36</v>
      </c>
      <c r="AA927">
        <v>1</v>
      </c>
      <c r="AB927">
        <v>225</v>
      </c>
      <c r="AC927" s="16">
        <v>44056</v>
      </c>
      <c r="AD927" s="16">
        <v>44056</v>
      </c>
      <c r="AE927" t="str">
        <f t="shared" si="92"/>
        <v>Average Buyer</v>
      </c>
      <c r="AF927" t="str">
        <f t="shared" si="93"/>
        <v>One-Time Buyer</v>
      </c>
      <c r="AG927" t="str">
        <f t="shared" si="90"/>
        <v>Male</v>
      </c>
      <c r="AH927" t="str">
        <f t="shared" si="91"/>
        <v>Port Jervis</v>
      </c>
      <c r="AW927" t="s">
        <v>866</v>
      </c>
      <c r="AX927" t="s">
        <v>1146</v>
      </c>
      <c r="AY927" t="s">
        <v>6</v>
      </c>
      <c r="AZ927" t="str">
        <f t="shared" si="95"/>
        <v>FemaleGender</v>
      </c>
      <c r="EP927">
        <v>924</v>
      </c>
      <c r="EQ927" t="s">
        <v>1115</v>
      </c>
      <c r="ER927" t="s">
        <v>14</v>
      </c>
      <c r="ES927" t="s">
        <v>1145</v>
      </c>
      <c r="ET927">
        <v>10</v>
      </c>
      <c r="EU927">
        <v>130</v>
      </c>
      <c r="EV927">
        <v>30</v>
      </c>
      <c r="EW927" s="16">
        <v>44051</v>
      </c>
      <c r="EX927" s="16">
        <v>44051</v>
      </c>
      <c r="EY927">
        <f t="shared" si="94"/>
        <v>1</v>
      </c>
    </row>
    <row r="928" spans="24:155" x14ac:dyDescent="0.3">
      <c r="X928" s="11" t="s">
        <v>816</v>
      </c>
      <c r="Y928">
        <v>6</v>
      </c>
      <c r="Z928">
        <v>36</v>
      </c>
      <c r="AA928">
        <v>1</v>
      </c>
      <c r="AB928">
        <v>225</v>
      </c>
      <c r="AC928" s="16">
        <v>44079</v>
      </c>
      <c r="AD928" s="16">
        <v>44079</v>
      </c>
      <c r="AE928" t="str">
        <f t="shared" si="92"/>
        <v>Average Buyer</v>
      </c>
      <c r="AF928" t="str">
        <f t="shared" si="93"/>
        <v>One-Time Buyer</v>
      </c>
      <c r="AG928" t="str">
        <f t="shared" si="90"/>
        <v>Male</v>
      </c>
      <c r="AH928" t="str">
        <f t="shared" si="91"/>
        <v xml:space="preserve">Hornell </v>
      </c>
      <c r="AW928" t="s">
        <v>1004</v>
      </c>
      <c r="AX928" t="s">
        <v>1146</v>
      </c>
      <c r="AY928" t="s">
        <v>88</v>
      </c>
      <c r="AZ928" t="str">
        <f t="shared" si="95"/>
        <v>FemaleGender</v>
      </c>
      <c r="EP928">
        <v>925</v>
      </c>
      <c r="EQ928" t="s">
        <v>866</v>
      </c>
      <c r="ER928" t="s">
        <v>6</v>
      </c>
      <c r="ES928" t="s">
        <v>1146</v>
      </c>
      <c r="ET928">
        <v>11</v>
      </c>
      <c r="EU928">
        <v>165</v>
      </c>
      <c r="EV928">
        <v>33</v>
      </c>
      <c r="EW928" s="16">
        <v>44092</v>
      </c>
      <c r="EX928" s="16">
        <v>44092</v>
      </c>
      <c r="EY928">
        <f t="shared" si="94"/>
        <v>1</v>
      </c>
    </row>
    <row r="929" spans="24:155" x14ac:dyDescent="0.3">
      <c r="X929" s="11" t="s">
        <v>766</v>
      </c>
      <c r="Y929">
        <v>6</v>
      </c>
      <c r="Z929">
        <v>36</v>
      </c>
      <c r="AA929">
        <v>1</v>
      </c>
      <c r="AB929">
        <v>225</v>
      </c>
      <c r="AC929" s="16">
        <v>44061</v>
      </c>
      <c r="AD929" s="16">
        <v>44061</v>
      </c>
      <c r="AE929" t="str">
        <f t="shared" si="92"/>
        <v>Average Buyer</v>
      </c>
      <c r="AF929" t="str">
        <f t="shared" si="93"/>
        <v>One-Time Buyer</v>
      </c>
      <c r="AG929" t="str">
        <f t="shared" si="90"/>
        <v>Male</v>
      </c>
      <c r="AH929" t="str">
        <f t="shared" si="91"/>
        <v>Glens Falls</v>
      </c>
      <c r="AW929" t="s">
        <v>762</v>
      </c>
      <c r="AX929" t="s">
        <v>1145</v>
      </c>
      <c r="AY929" t="s">
        <v>16</v>
      </c>
      <c r="AZ929" t="str">
        <f t="shared" si="95"/>
        <v>MaleGender</v>
      </c>
      <c r="EP929">
        <v>926</v>
      </c>
      <c r="EQ929" t="s">
        <v>1004</v>
      </c>
      <c r="ER929" t="s">
        <v>88</v>
      </c>
      <c r="ES929" t="s">
        <v>1146</v>
      </c>
      <c r="ET929">
        <v>5</v>
      </c>
      <c r="EU929">
        <v>50</v>
      </c>
      <c r="EV929">
        <v>15</v>
      </c>
      <c r="EW929" s="16">
        <v>44067</v>
      </c>
      <c r="EX929" s="16">
        <v>44067</v>
      </c>
      <c r="EY929">
        <f t="shared" si="94"/>
        <v>1</v>
      </c>
    </row>
    <row r="930" spans="24:155" x14ac:dyDescent="0.3">
      <c r="X930" s="11" t="s">
        <v>800</v>
      </c>
      <c r="Y930">
        <v>4</v>
      </c>
      <c r="Z930">
        <v>36</v>
      </c>
      <c r="AA930">
        <v>1</v>
      </c>
      <c r="AB930">
        <v>225</v>
      </c>
      <c r="AC930" s="16">
        <v>44094</v>
      </c>
      <c r="AD930" s="16">
        <v>44094</v>
      </c>
      <c r="AE930" t="str">
        <f t="shared" si="92"/>
        <v>Average Buyer</v>
      </c>
      <c r="AF930" t="str">
        <f t="shared" si="93"/>
        <v>One-Time Buyer</v>
      </c>
      <c r="AG930" t="str">
        <f t="shared" si="90"/>
        <v>Female</v>
      </c>
      <c r="AH930" t="str">
        <f t="shared" si="91"/>
        <v>Auburn</v>
      </c>
      <c r="AW930" t="s">
        <v>1018</v>
      </c>
      <c r="AX930" t="s">
        <v>1145</v>
      </c>
      <c r="AY930" t="s">
        <v>19</v>
      </c>
      <c r="AZ930" t="str">
        <f t="shared" si="95"/>
        <v>MaleGender</v>
      </c>
      <c r="EP930">
        <v>927</v>
      </c>
      <c r="EQ930" t="s">
        <v>762</v>
      </c>
      <c r="ER930" t="s">
        <v>16</v>
      </c>
      <c r="ES930" t="s">
        <v>1145</v>
      </c>
      <c r="ET930">
        <v>1</v>
      </c>
      <c r="EU930">
        <v>30</v>
      </c>
      <c r="EV930">
        <v>3</v>
      </c>
      <c r="EW930" s="16">
        <v>44056</v>
      </c>
      <c r="EX930" s="16">
        <v>44056</v>
      </c>
      <c r="EY930">
        <f t="shared" si="94"/>
        <v>1</v>
      </c>
    </row>
    <row r="931" spans="24:155" x14ac:dyDescent="0.3">
      <c r="X931" s="11" t="s">
        <v>808</v>
      </c>
      <c r="Y931">
        <v>2</v>
      </c>
      <c r="Z931">
        <v>36</v>
      </c>
      <c r="AA931">
        <v>1</v>
      </c>
      <c r="AB931">
        <v>225</v>
      </c>
      <c r="AC931" s="16">
        <v>44102</v>
      </c>
      <c r="AD931" s="16">
        <v>44102</v>
      </c>
      <c r="AE931" t="str">
        <f t="shared" si="92"/>
        <v>Average Buyer</v>
      </c>
      <c r="AF931" t="str">
        <f t="shared" si="93"/>
        <v>One-Time Buyer</v>
      </c>
      <c r="AG931" t="str">
        <f t="shared" si="90"/>
        <v>Female</v>
      </c>
      <c r="AH931" t="str">
        <f t="shared" si="91"/>
        <v>Beacon</v>
      </c>
      <c r="AW931" t="s">
        <v>1128</v>
      </c>
      <c r="AX931" t="s">
        <v>1146</v>
      </c>
      <c r="AY931" t="s">
        <v>7</v>
      </c>
      <c r="AZ931" t="str">
        <f t="shared" si="95"/>
        <v>FemaleGender</v>
      </c>
      <c r="EP931">
        <v>928</v>
      </c>
      <c r="EQ931" t="s">
        <v>1018</v>
      </c>
      <c r="ER931" t="s">
        <v>19</v>
      </c>
      <c r="ES931" t="s">
        <v>1145</v>
      </c>
      <c r="ET931">
        <v>1</v>
      </c>
      <c r="EU931">
        <v>23</v>
      </c>
      <c r="EV931">
        <v>3</v>
      </c>
      <c r="EW931" s="16">
        <v>44084</v>
      </c>
      <c r="EX931" s="16">
        <v>44084</v>
      </c>
      <c r="EY931">
        <f t="shared" si="94"/>
        <v>1</v>
      </c>
    </row>
    <row r="932" spans="24:155" x14ac:dyDescent="0.3">
      <c r="X932" s="11" t="s">
        <v>212</v>
      </c>
      <c r="Y932">
        <v>6</v>
      </c>
      <c r="Z932">
        <v>36</v>
      </c>
      <c r="AA932">
        <v>1</v>
      </c>
      <c r="AB932">
        <v>225</v>
      </c>
      <c r="AC932" s="16">
        <v>44052</v>
      </c>
      <c r="AD932" s="16">
        <v>44052</v>
      </c>
      <c r="AE932" t="str">
        <f t="shared" si="92"/>
        <v>Average Buyer</v>
      </c>
      <c r="AF932" t="str">
        <f t="shared" si="93"/>
        <v>One-Time Buyer</v>
      </c>
      <c r="AG932" t="str">
        <f t="shared" si="90"/>
        <v>Male</v>
      </c>
      <c r="AH932" t="str">
        <f t="shared" si="91"/>
        <v>Troy</v>
      </c>
      <c r="AW932" t="s">
        <v>395</v>
      </c>
      <c r="AX932" t="s">
        <v>1146</v>
      </c>
      <c r="AY932" t="s">
        <v>18</v>
      </c>
      <c r="AZ932" t="str">
        <f t="shared" si="95"/>
        <v>FemaleGender</v>
      </c>
      <c r="EP932">
        <v>929</v>
      </c>
      <c r="EQ932" t="s">
        <v>1128</v>
      </c>
      <c r="ER932" t="s">
        <v>7</v>
      </c>
      <c r="ES932" t="s">
        <v>1146</v>
      </c>
      <c r="ET932">
        <v>16</v>
      </c>
      <c r="EU932">
        <v>288</v>
      </c>
      <c r="EV932">
        <v>48</v>
      </c>
      <c r="EW932" s="16">
        <v>44054</v>
      </c>
      <c r="EX932" s="16">
        <v>44054</v>
      </c>
      <c r="EY932">
        <f t="shared" si="94"/>
        <v>1</v>
      </c>
    </row>
    <row r="933" spans="24:155" x14ac:dyDescent="0.3">
      <c r="X933" s="11" t="s">
        <v>905</v>
      </c>
      <c r="Y933">
        <v>4</v>
      </c>
      <c r="Z933">
        <v>35</v>
      </c>
      <c r="AA933">
        <v>2</v>
      </c>
      <c r="AB933">
        <v>226</v>
      </c>
      <c r="AC933" s="16">
        <v>44092</v>
      </c>
      <c r="AD933" s="16">
        <v>44092</v>
      </c>
      <c r="AE933" t="str">
        <f t="shared" si="92"/>
        <v>Average Buyer</v>
      </c>
      <c r="AF933" t="str">
        <f t="shared" si="93"/>
        <v>One-Time Buyer</v>
      </c>
      <c r="AG933" t="str">
        <f t="shared" si="90"/>
        <v>Male</v>
      </c>
      <c r="AH933" t="str">
        <f t="shared" si="91"/>
        <v>Middletown</v>
      </c>
      <c r="AW933" t="s">
        <v>91</v>
      </c>
      <c r="AX933" t="s">
        <v>1145</v>
      </c>
      <c r="AY933" t="s">
        <v>92</v>
      </c>
      <c r="AZ933" t="str">
        <f t="shared" si="95"/>
        <v>MaleGender</v>
      </c>
      <c r="EP933">
        <v>930</v>
      </c>
      <c r="EQ933" t="s">
        <v>395</v>
      </c>
      <c r="ER933" t="s">
        <v>18</v>
      </c>
      <c r="ES933" t="s">
        <v>1146</v>
      </c>
      <c r="ET933">
        <v>15</v>
      </c>
      <c r="EU933">
        <v>300</v>
      </c>
      <c r="EV933">
        <v>45</v>
      </c>
      <c r="EW933" s="16">
        <v>44057</v>
      </c>
      <c r="EX933" s="16">
        <v>44057</v>
      </c>
      <c r="EY933">
        <f t="shared" si="94"/>
        <v>1</v>
      </c>
    </row>
    <row r="934" spans="24:155" x14ac:dyDescent="0.3">
      <c r="X934" s="11" t="s">
        <v>861</v>
      </c>
      <c r="Y934">
        <v>7</v>
      </c>
      <c r="Z934">
        <v>35</v>
      </c>
      <c r="AA934">
        <v>1</v>
      </c>
      <c r="AB934">
        <v>226</v>
      </c>
      <c r="AC934" s="16">
        <v>44074</v>
      </c>
      <c r="AD934" s="16">
        <v>44074</v>
      </c>
      <c r="AE934" t="str">
        <f t="shared" si="92"/>
        <v>Average Buyer</v>
      </c>
      <c r="AF934" t="str">
        <f t="shared" si="93"/>
        <v>One-Time Buyer</v>
      </c>
      <c r="AG934" t="str">
        <f t="shared" si="90"/>
        <v>Male</v>
      </c>
      <c r="AH934" t="str">
        <f t="shared" si="91"/>
        <v>Beacon</v>
      </c>
      <c r="AW934" t="s">
        <v>224</v>
      </c>
      <c r="AX934" t="s">
        <v>1145</v>
      </c>
      <c r="AY934" t="s">
        <v>17</v>
      </c>
      <c r="AZ934" t="str">
        <f t="shared" si="95"/>
        <v>MaleGender</v>
      </c>
      <c r="EP934">
        <v>931</v>
      </c>
      <c r="EQ934" t="s">
        <v>91</v>
      </c>
      <c r="ER934" t="s">
        <v>92</v>
      </c>
      <c r="ES934" t="s">
        <v>1145</v>
      </c>
      <c r="ET934">
        <v>6</v>
      </c>
      <c r="EU934">
        <v>120</v>
      </c>
      <c r="EV934">
        <v>18</v>
      </c>
      <c r="EW934" s="16">
        <v>44066</v>
      </c>
      <c r="EX934" s="16">
        <v>44066</v>
      </c>
      <c r="EY934">
        <f t="shared" si="94"/>
        <v>1</v>
      </c>
    </row>
    <row r="935" spans="24:155" x14ac:dyDescent="0.3">
      <c r="X935" s="11" t="s">
        <v>750</v>
      </c>
      <c r="Y935">
        <v>2</v>
      </c>
      <c r="Z935">
        <v>32</v>
      </c>
      <c r="AA935">
        <v>1</v>
      </c>
      <c r="AB935">
        <v>227</v>
      </c>
      <c r="AC935" s="16">
        <v>44044</v>
      </c>
      <c r="AD935" s="16">
        <v>44044</v>
      </c>
      <c r="AE935" t="str">
        <f t="shared" si="92"/>
        <v>Average Buyer</v>
      </c>
      <c r="AF935" t="str">
        <f t="shared" si="93"/>
        <v>One-Time Buyer</v>
      </c>
      <c r="AG935" t="str">
        <f t="shared" si="90"/>
        <v>Female</v>
      </c>
      <c r="AH935" t="str">
        <f t="shared" si="91"/>
        <v>Yakers</v>
      </c>
      <c r="AW935" t="s">
        <v>630</v>
      </c>
      <c r="AX935" t="s">
        <v>1145</v>
      </c>
      <c r="AY935" t="s">
        <v>20</v>
      </c>
      <c r="AZ935" t="str">
        <f t="shared" si="95"/>
        <v>MaleGender</v>
      </c>
      <c r="EP935">
        <v>932</v>
      </c>
      <c r="EQ935" t="s">
        <v>224</v>
      </c>
      <c r="ER935" t="s">
        <v>17</v>
      </c>
      <c r="ES935" t="s">
        <v>1145</v>
      </c>
      <c r="ET935">
        <v>60</v>
      </c>
      <c r="EU935">
        <v>720</v>
      </c>
      <c r="EV935">
        <v>180</v>
      </c>
      <c r="EW935" s="16">
        <v>44061</v>
      </c>
      <c r="EX935" s="16">
        <v>44061</v>
      </c>
      <c r="EY935">
        <f t="shared" si="94"/>
        <v>1</v>
      </c>
    </row>
    <row r="936" spans="24:155" x14ac:dyDescent="0.3">
      <c r="X936" s="11" t="s">
        <v>798</v>
      </c>
      <c r="Y936">
        <v>1</v>
      </c>
      <c r="Z936">
        <v>30</v>
      </c>
      <c r="AA936">
        <v>1</v>
      </c>
      <c r="AB936">
        <v>228</v>
      </c>
      <c r="AC936" s="16">
        <v>44092</v>
      </c>
      <c r="AD936" s="16">
        <v>44092</v>
      </c>
      <c r="AE936" t="str">
        <f t="shared" si="92"/>
        <v>Average Buyer</v>
      </c>
      <c r="AF936" t="str">
        <f t="shared" si="93"/>
        <v>One-Time Buyer</v>
      </c>
      <c r="AG936" t="str">
        <f t="shared" si="90"/>
        <v>Female</v>
      </c>
      <c r="AH936" t="str">
        <f t="shared" si="91"/>
        <v>Babylon</v>
      </c>
      <c r="AW936" t="s">
        <v>446</v>
      </c>
      <c r="AX936" t="s">
        <v>1145</v>
      </c>
      <c r="AY936" t="s">
        <v>17</v>
      </c>
      <c r="AZ936" t="str">
        <f t="shared" si="95"/>
        <v>MaleGender</v>
      </c>
      <c r="EP936">
        <v>933</v>
      </c>
      <c r="EQ936" t="s">
        <v>630</v>
      </c>
      <c r="ER936" t="s">
        <v>20</v>
      </c>
      <c r="ES936" t="s">
        <v>1145</v>
      </c>
      <c r="ET936">
        <v>47</v>
      </c>
      <c r="EU936">
        <v>282</v>
      </c>
      <c r="EV936">
        <v>141</v>
      </c>
      <c r="EW936" s="16">
        <v>44063</v>
      </c>
      <c r="EX936" s="16">
        <v>44063</v>
      </c>
      <c r="EY936">
        <f t="shared" si="94"/>
        <v>1</v>
      </c>
    </row>
    <row r="937" spans="24:155" x14ac:dyDescent="0.3">
      <c r="X937" s="11" t="s">
        <v>741</v>
      </c>
      <c r="Y937">
        <v>3</v>
      </c>
      <c r="Z937">
        <v>30</v>
      </c>
      <c r="AA937">
        <v>1</v>
      </c>
      <c r="AB937">
        <v>228</v>
      </c>
      <c r="AC937" s="16">
        <v>44097</v>
      </c>
      <c r="AD937" s="16">
        <v>44097</v>
      </c>
      <c r="AE937" t="str">
        <f t="shared" si="92"/>
        <v>Average Buyer</v>
      </c>
      <c r="AF937" t="str">
        <f t="shared" si="93"/>
        <v>One-Time Buyer</v>
      </c>
      <c r="AG937" t="str">
        <f t="shared" si="90"/>
        <v>Male</v>
      </c>
      <c r="AH937" t="str">
        <f t="shared" si="91"/>
        <v>Rome</v>
      </c>
      <c r="AW937" t="s">
        <v>1071</v>
      </c>
      <c r="AX937" t="s">
        <v>1146</v>
      </c>
      <c r="AY937" t="s">
        <v>84</v>
      </c>
      <c r="AZ937" t="str">
        <f t="shared" si="95"/>
        <v>FemaleGender</v>
      </c>
      <c r="EP937">
        <v>934</v>
      </c>
      <c r="EQ937" t="s">
        <v>446</v>
      </c>
      <c r="ER937" t="s">
        <v>17</v>
      </c>
      <c r="ES937" t="s">
        <v>1145</v>
      </c>
      <c r="ET937">
        <v>89</v>
      </c>
      <c r="EU937">
        <v>1424</v>
      </c>
      <c r="EV937">
        <v>267</v>
      </c>
      <c r="EW937" s="16">
        <v>44077</v>
      </c>
      <c r="EX937" s="16">
        <v>44077</v>
      </c>
      <c r="EY937">
        <f t="shared" si="94"/>
        <v>1</v>
      </c>
    </row>
    <row r="938" spans="24:155" x14ac:dyDescent="0.3">
      <c r="X938" s="11" t="s">
        <v>991</v>
      </c>
      <c r="Y938">
        <v>1</v>
      </c>
      <c r="Z938">
        <v>30</v>
      </c>
      <c r="AA938">
        <v>1</v>
      </c>
      <c r="AB938">
        <v>228</v>
      </c>
      <c r="AC938" s="16">
        <v>44048</v>
      </c>
      <c r="AD938" s="16">
        <v>44048</v>
      </c>
      <c r="AE938" t="str">
        <f t="shared" si="92"/>
        <v>Average Buyer</v>
      </c>
      <c r="AF938" t="str">
        <f t="shared" si="93"/>
        <v>One-Time Buyer</v>
      </c>
      <c r="AG938" t="str">
        <f t="shared" si="90"/>
        <v>Male</v>
      </c>
      <c r="AH938" t="str">
        <f t="shared" si="91"/>
        <v>Glen Cove</v>
      </c>
      <c r="AW938" t="s">
        <v>394</v>
      </c>
      <c r="AX938" t="s">
        <v>1145</v>
      </c>
      <c r="AY938" t="s">
        <v>17</v>
      </c>
      <c r="AZ938" t="str">
        <f t="shared" si="95"/>
        <v>MaleGender</v>
      </c>
      <c r="EP938">
        <v>935</v>
      </c>
      <c r="EQ938" t="s">
        <v>1071</v>
      </c>
      <c r="ER938" t="s">
        <v>84</v>
      </c>
      <c r="ES938" t="s">
        <v>1146</v>
      </c>
      <c r="ET938">
        <v>7</v>
      </c>
      <c r="EU938">
        <v>112</v>
      </c>
      <c r="EV938">
        <v>21</v>
      </c>
      <c r="EW938" s="16">
        <v>44046</v>
      </c>
      <c r="EX938" s="16">
        <v>44046</v>
      </c>
      <c r="EY938">
        <f t="shared" si="94"/>
        <v>1</v>
      </c>
    </row>
    <row r="939" spans="24:155" x14ac:dyDescent="0.3">
      <c r="X939" s="11" t="s">
        <v>762</v>
      </c>
      <c r="Y939">
        <v>1</v>
      </c>
      <c r="Z939">
        <v>30</v>
      </c>
      <c r="AA939">
        <v>1</v>
      </c>
      <c r="AB939">
        <v>228</v>
      </c>
      <c r="AC939" s="16">
        <v>44056</v>
      </c>
      <c r="AD939" s="16">
        <v>44056</v>
      </c>
      <c r="AE939" t="str">
        <f t="shared" si="92"/>
        <v>Average Buyer</v>
      </c>
      <c r="AF939" t="str">
        <f t="shared" si="93"/>
        <v>One-Time Buyer</v>
      </c>
      <c r="AG939" t="str">
        <f t="shared" si="90"/>
        <v>Male</v>
      </c>
      <c r="AH939" t="str">
        <f t="shared" si="91"/>
        <v>New York</v>
      </c>
      <c r="AW939" t="s">
        <v>676</v>
      </c>
      <c r="AX939" t="s">
        <v>1145</v>
      </c>
      <c r="AY939" t="s">
        <v>8</v>
      </c>
      <c r="AZ939" t="str">
        <f t="shared" si="95"/>
        <v>MaleGender</v>
      </c>
      <c r="EP939">
        <v>936</v>
      </c>
      <c r="EQ939" t="s">
        <v>394</v>
      </c>
      <c r="ER939" t="s">
        <v>17</v>
      </c>
      <c r="ES939" t="s">
        <v>1145</v>
      </c>
      <c r="ET939">
        <v>68</v>
      </c>
      <c r="EU939">
        <v>1020</v>
      </c>
      <c r="EV939">
        <v>204</v>
      </c>
      <c r="EW939" s="16">
        <v>44056</v>
      </c>
      <c r="EX939" s="16">
        <v>44056</v>
      </c>
      <c r="EY939">
        <f t="shared" si="94"/>
        <v>1</v>
      </c>
    </row>
    <row r="940" spans="24:155" x14ac:dyDescent="0.3">
      <c r="X940" s="11" t="s">
        <v>817</v>
      </c>
      <c r="Y940">
        <v>3</v>
      </c>
      <c r="Z940">
        <v>30</v>
      </c>
      <c r="AA940">
        <v>1</v>
      </c>
      <c r="AB940">
        <v>228</v>
      </c>
      <c r="AC940" s="16">
        <v>44083</v>
      </c>
      <c r="AD940" s="16">
        <v>44083</v>
      </c>
      <c r="AE940" t="str">
        <f t="shared" si="92"/>
        <v>Average Buyer</v>
      </c>
      <c r="AF940" t="str">
        <f t="shared" si="93"/>
        <v>One-Time Buyer</v>
      </c>
      <c r="AG940" t="str">
        <f t="shared" si="90"/>
        <v>Male</v>
      </c>
      <c r="AH940" t="str">
        <f t="shared" si="91"/>
        <v>Hudson</v>
      </c>
      <c r="AW940" t="s">
        <v>890</v>
      </c>
      <c r="AX940" t="s">
        <v>1145</v>
      </c>
      <c r="AY940" t="s">
        <v>61</v>
      </c>
      <c r="AZ940" t="str">
        <f t="shared" si="95"/>
        <v>MaleGender</v>
      </c>
      <c r="EP940">
        <v>937</v>
      </c>
      <c r="EQ940" t="s">
        <v>676</v>
      </c>
      <c r="ER940" t="s">
        <v>8</v>
      </c>
      <c r="ES940" t="s">
        <v>1145</v>
      </c>
      <c r="ET940">
        <v>8</v>
      </c>
      <c r="EU940">
        <v>416</v>
      </c>
      <c r="EV940">
        <v>24</v>
      </c>
      <c r="EW940" s="16">
        <v>44063</v>
      </c>
      <c r="EX940" s="16">
        <v>44063</v>
      </c>
      <c r="EY940">
        <f t="shared" si="94"/>
        <v>1</v>
      </c>
    </row>
    <row r="941" spans="24:155" x14ac:dyDescent="0.3">
      <c r="X941" s="11" t="s">
        <v>738</v>
      </c>
      <c r="Y941">
        <v>6</v>
      </c>
      <c r="Z941">
        <v>30</v>
      </c>
      <c r="AA941">
        <v>1</v>
      </c>
      <c r="AB941">
        <v>228</v>
      </c>
      <c r="AC941" s="16">
        <v>44094</v>
      </c>
      <c r="AD941" s="16">
        <v>44094</v>
      </c>
      <c r="AE941" t="str">
        <f t="shared" si="92"/>
        <v>Average Buyer</v>
      </c>
      <c r="AF941" t="str">
        <f t="shared" si="93"/>
        <v>One-Time Buyer</v>
      </c>
      <c r="AG941" t="str">
        <f t="shared" si="90"/>
        <v>Male</v>
      </c>
      <c r="AH941" t="str">
        <f t="shared" si="91"/>
        <v>Port Jervis</v>
      </c>
      <c r="AW941" t="s">
        <v>421</v>
      </c>
      <c r="AX941" t="s">
        <v>1146</v>
      </c>
      <c r="AY941" t="s">
        <v>72</v>
      </c>
      <c r="AZ941" t="str">
        <f t="shared" si="95"/>
        <v>FemaleGender</v>
      </c>
      <c r="EP941">
        <v>938</v>
      </c>
      <c r="EQ941" t="s">
        <v>890</v>
      </c>
      <c r="ER941" t="s">
        <v>61</v>
      </c>
      <c r="ES941" t="s">
        <v>1145</v>
      </c>
      <c r="ET941">
        <v>7</v>
      </c>
      <c r="EU941">
        <v>126</v>
      </c>
      <c r="EV941">
        <v>21</v>
      </c>
      <c r="EW941" s="16">
        <v>44096</v>
      </c>
      <c r="EX941" s="16">
        <v>44096</v>
      </c>
      <c r="EY941">
        <f t="shared" si="94"/>
        <v>1</v>
      </c>
    </row>
    <row r="942" spans="24:155" x14ac:dyDescent="0.3">
      <c r="X942" s="11" t="s">
        <v>831</v>
      </c>
      <c r="Y942">
        <v>3</v>
      </c>
      <c r="Z942">
        <v>30</v>
      </c>
      <c r="AA942">
        <v>1</v>
      </c>
      <c r="AB942">
        <v>228</v>
      </c>
      <c r="AC942" s="16">
        <v>44094</v>
      </c>
      <c r="AD942" s="16">
        <v>44094</v>
      </c>
      <c r="AE942" t="str">
        <f t="shared" si="92"/>
        <v>Average Buyer</v>
      </c>
      <c r="AF942" t="str">
        <f t="shared" si="93"/>
        <v>One-Time Buyer</v>
      </c>
      <c r="AG942" t="str">
        <f t="shared" si="90"/>
        <v>Female</v>
      </c>
      <c r="AH942" t="str">
        <f t="shared" si="91"/>
        <v>Albany</v>
      </c>
      <c r="AW942" t="s">
        <v>1038</v>
      </c>
      <c r="AX942" t="s">
        <v>1146</v>
      </c>
      <c r="AY942" t="s">
        <v>68</v>
      </c>
      <c r="AZ942" t="str">
        <f t="shared" si="95"/>
        <v>FemaleGender</v>
      </c>
      <c r="EP942">
        <v>939</v>
      </c>
      <c r="EQ942" t="s">
        <v>421</v>
      </c>
      <c r="ER942" t="s">
        <v>72</v>
      </c>
      <c r="ES942" t="s">
        <v>1146</v>
      </c>
      <c r="ET942">
        <v>68</v>
      </c>
      <c r="EU942">
        <v>1224</v>
      </c>
      <c r="EV942">
        <v>204</v>
      </c>
      <c r="EW942" s="16">
        <v>44052</v>
      </c>
      <c r="EX942" s="16">
        <v>44052</v>
      </c>
      <c r="EY942">
        <f t="shared" si="94"/>
        <v>1</v>
      </c>
    </row>
    <row r="943" spans="24:155" x14ac:dyDescent="0.3">
      <c r="X943" s="11" t="s">
        <v>863</v>
      </c>
      <c r="Y943">
        <v>3</v>
      </c>
      <c r="Z943">
        <v>30</v>
      </c>
      <c r="AA943">
        <v>1</v>
      </c>
      <c r="AB943">
        <v>228</v>
      </c>
      <c r="AC943" s="16">
        <v>44076</v>
      </c>
      <c r="AD943" s="16">
        <v>44076</v>
      </c>
      <c r="AE943" t="str">
        <f t="shared" si="92"/>
        <v>Average Buyer</v>
      </c>
      <c r="AF943" t="str">
        <f t="shared" si="93"/>
        <v>One-Time Buyer</v>
      </c>
      <c r="AG943" t="str">
        <f t="shared" si="90"/>
        <v>Female</v>
      </c>
      <c r="AH943" t="str">
        <f t="shared" si="91"/>
        <v>Fulton</v>
      </c>
      <c r="AW943" t="s">
        <v>203</v>
      </c>
      <c r="AX943" t="s">
        <v>1146</v>
      </c>
      <c r="AY943" t="s">
        <v>59</v>
      </c>
      <c r="AZ943" t="str">
        <f t="shared" si="95"/>
        <v>FemaleGender</v>
      </c>
      <c r="EP943">
        <v>940</v>
      </c>
      <c r="EQ943" t="s">
        <v>1038</v>
      </c>
      <c r="ER943" t="s">
        <v>68</v>
      </c>
      <c r="ES943" t="s">
        <v>1146</v>
      </c>
      <c r="ET943">
        <v>5</v>
      </c>
      <c r="EU943">
        <v>70</v>
      </c>
      <c r="EV943">
        <v>15</v>
      </c>
      <c r="EW943" s="16">
        <v>44096</v>
      </c>
      <c r="EX943" s="16">
        <v>44096</v>
      </c>
      <c r="EY943">
        <f t="shared" si="94"/>
        <v>1</v>
      </c>
    </row>
    <row r="944" spans="24:155" x14ac:dyDescent="0.3">
      <c r="X944" s="11" t="s">
        <v>697</v>
      </c>
      <c r="Y944">
        <v>2</v>
      </c>
      <c r="Z944">
        <v>30</v>
      </c>
      <c r="AA944">
        <v>1</v>
      </c>
      <c r="AB944">
        <v>228</v>
      </c>
      <c r="AC944" s="16">
        <v>44053</v>
      </c>
      <c r="AD944" s="16">
        <v>44053</v>
      </c>
      <c r="AE944" t="str">
        <f t="shared" si="92"/>
        <v>Average Buyer</v>
      </c>
      <c r="AF944" t="str">
        <f t="shared" si="93"/>
        <v>One-Time Buyer</v>
      </c>
      <c r="AG944" t="str">
        <f t="shared" si="90"/>
        <v>Male</v>
      </c>
      <c r="AH944" t="str">
        <f t="shared" si="91"/>
        <v>Troy</v>
      </c>
      <c r="AW944" t="s">
        <v>147</v>
      </c>
      <c r="AX944" t="s">
        <v>1146</v>
      </c>
      <c r="AY944" t="s">
        <v>2</v>
      </c>
      <c r="AZ944" t="str">
        <f t="shared" si="95"/>
        <v>FemaleGender</v>
      </c>
      <c r="EP944">
        <v>941</v>
      </c>
      <c r="EQ944" t="s">
        <v>203</v>
      </c>
      <c r="ER944" t="s">
        <v>59</v>
      </c>
      <c r="ES944" t="s">
        <v>1146</v>
      </c>
      <c r="ET944">
        <v>6</v>
      </c>
      <c r="EU944">
        <v>90</v>
      </c>
      <c r="EV944">
        <v>18</v>
      </c>
      <c r="EW944" s="16">
        <v>44071</v>
      </c>
      <c r="EX944" s="16">
        <v>44071</v>
      </c>
      <c r="EY944">
        <f t="shared" si="94"/>
        <v>1</v>
      </c>
    </row>
    <row r="945" spans="24:155" x14ac:dyDescent="0.3">
      <c r="X945" s="11" t="s">
        <v>755</v>
      </c>
      <c r="Y945">
        <v>3</v>
      </c>
      <c r="Z945">
        <v>30</v>
      </c>
      <c r="AA945">
        <v>1</v>
      </c>
      <c r="AB945">
        <v>228</v>
      </c>
      <c r="AC945" s="16">
        <v>44052</v>
      </c>
      <c r="AD945" s="16">
        <v>44052</v>
      </c>
      <c r="AE945" t="str">
        <f t="shared" si="92"/>
        <v>Average Buyer</v>
      </c>
      <c r="AF945" t="str">
        <f t="shared" si="93"/>
        <v>One-Time Buyer</v>
      </c>
      <c r="AG945" t="str">
        <f t="shared" si="90"/>
        <v>Male</v>
      </c>
      <c r="AH945" t="str">
        <f t="shared" si="91"/>
        <v>Babylon</v>
      </c>
      <c r="AW945" t="s">
        <v>519</v>
      </c>
      <c r="AX945" t="s">
        <v>1145</v>
      </c>
      <c r="AY945" t="s">
        <v>17</v>
      </c>
      <c r="AZ945" t="str">
        <f t="shared" si="95"/>
        <v>MaleGender</v>
      </c>
      <c r="EP945">
        <v>942</v>
      </c>
      <c r="EQ945" t="s">
        <v>147</v>
      </c>
      <c r="ER945" t="s">
        <v>2</v>
      </c>
      <c r="ES945" t="s">
        <v>1146</v>
      </c>
      <c r="ET945">
        <v>15</v>
      </c>
      <c r="EU945">
        <v>210</v>
      </c>
      <c r="EV945">
        <v>45</v>
      </c>
      <c r="EW945" s="16">
        <v>44087</v>
      </c>
      <c r="EX945" s="16">
        <v>44087</v>
      </c>
      <c r="EY945">
        <f t="shared" si="94"/>
        <v>1</v>
      </c>
    </row>
    <row r="946" spans="24:155" x14ac:dyDescent="0.3">
      <c r="X946" s="11" t="s">
        <v>727</v>
      </c>
      <c r="Y946">
        <v>3</v>
      </c>
      <c r="Z946">
        <v>30</v>
      </c>
      <c r="AA946">
        <v>1</v>
      </c>
      <c r="AB946">
        <v>228</v>
      </c>
      <c r="AC946" s="16">
        <v>44083</v>
      </c>
      <c r="AD946" s="16">
        <v>44083</v>
      </c>
      <c r="AE946" t="str">
        <f t="shared" si="92"/>
        <v>Average Buyer</v>
      </c>
      <c r="AF946" t="str">
        <f t="shared" si="93"/>
        <v>One-Time Buyer</v>
      </c>
      <c r="AG946" t="str">
        <f t="shared" si="90"/>
        <v>Female</v>
      </c>
      <c r="AH946" t="str">
        <f t="shared" si="91"/>
        <v>Johnstown</v>
      </c>
      <c r="AW946" t="s">
        <v>214</v>
      </c>
      <c r="AX946" t="s">
        <v>1145</v>
      </c>
      <c r="AY946" t="s">
        <v>70</v>
      </c>
      <c r="AZ946" t="str">
        <f t="shared" si="95"/>
        <v>MaleGender</v>
      </c>
      <c r="EP946">
        <v>943</v>
      </c>
      <c r="EQ946" t="s">
        <v>519</v>
      </c>
      <c r="ER946" t="s">
        <v>17</v>
      </c>
      <c r="ES946" t="s">
        <v>1145</v>
      </c>
      <c r="ET946">
        <v>77</v>
      </c>
      <c r="EU946">
        <v>1001</v>
      </c>
      <c r="EV946">
        <v>231</v>
      </c>
      <c r="EW946" s="16">
        <v>44047</v>
      </c>
      <c r="EX946" s="16">
        <v>44047</v>
      </c>
      <c r="EY946">
        <f t="shared" si="94"/>
        <v>1</v>
      </c>
    </row>
    <row r="947" spans="24:155" x14ac:dyDescent="0.3">
      <c r="X947" s="11" t="s">
        <v>880</v>
      </c>
      <c r="Y947">
        <v>2</v>
      </c>
      <c r="Z947">
        <v>30</v>
      </c>
      <c r="AA947">
        <v>1</v>
      </c>
      <c r="AB947">
        <v>228</v>
      </c>
      <c r="AC947" s="16">
        <v>44074</v>
      </c>
      <c r="AD947" s="16">
        <v>44074</v>
      </c>
      <c r="AE947" t="str">
        <f t="shared" si="92"/>
        <v>Average Buyer</v>
      </c>
      <c r="AF947" t="str">
        <f t="shared" si="93"/>
        <v>One-Time Buyer</v>
      </c>
      <c r="AG947" t="str">
        <f t="shared" si="90"/>
        <v>Female</v>
      </c>
      <c r="AH947" t="str">
        <f t="shared" si="91"/>
        <v>Brookhaven</v>
      </c>
      <c r="AW947" t="s">
        <v>434</v>
      </c>
      <c r="AX947" t="s">
        <v>1145</v>
      </c>
      <c r="AY947" t="s">
        <v>16</v>
      </c>
      <c r="AZ947" t="str">
        <f t="shared" si="95"/>
        <v>MaleGender</v>
      </c>
      <c r="EP947">
        <v>944</v>
      </c>
      <c r="EQ947" t="s">
        <v>214</v>
      </c>
      <c r="ER947" t="s">
        <v>70</v>
      </c>
      <c r="ES947" t="s">
        <v>1145</v>
      </c>
      <c r="ET947">
        <v>11</v>
      </c>
      <c r="EU947">
        <v>165</v>
      </c>
      <c r="EV947">
        <v>33</v>
      </c>
      <c r="EW947" s="16">
        <v>44051</v>
      </c>
      <c r="EX947" s="16">
        <v>44051</v>
      </c>
      <c r="EY947">
        <f t="shared" si="94"/>
        <v>1</v>
      </c>
    </row>
    <row r="948" spans="24:155" x14ac:dyDescent="0.3">
      <c r="X948" s="11" t="s">
        <v>844</v>
      </c>
      <c r="Y948">
        <v>2</v>
      </c>
      <c r="Z948">
        <v>30</v>
      </c>
      <c r="AA948">
        <v>1</v>
      </c>
      <c r="AB948">
        <v>228</v>
      </c>
      <c r="AC948" s="16">
        <v>44076</v>
      </c>
      <c r="AD948" s="16">
        <v>44076</v>
      </c>
      <c r="AE948" t="str">
        <f t="shared" si="92"/>
        <v>Average Buyer</v>
      </c>
      <c r="AF948" t="str">
        <f t="shared" si="93"/>
        <v>One-Time Buyer</v>
      </c>
      <c r="AG948" t="str">
        <f t="shared" si="90"/>
        <v>Male</v>
      </c>
      <c r="AH948" t="str">
        <f t="shared" si="91"/>
        <v>Choes</v>
      </c>
      <c r="AW948" t="s">
        <v>186</v>
      </c>
      <c r="AX948" t="s">
        <v>1146</v>
      </c>
      <c r="AY948" t="s">
        <v>20</v>
      </c>
      <c r="AZ948" t="str">
        <f t="shared" si="95"/>
        <v>FemaleGender</v>
      </c>
      <c r="EP948">
        <v>945</v>
      </c>
      <c r="EQ948" t="s">
        <v>434</v>
      </c>
      <c r="ER948" t="s">
        <v>16</v>
      </c>
      <c r="ES948" t="s">
        <v>1145</v>
      </c>
      <c r="ET948">
        <v>10</v>
      </c>
      <c r="EU948">
        <v>160</v>
      </c>
      <c r="EV948">
        <v>30</v>
      </c>
      <c r="EW948" s="16">
        <v>44065</v>
      </c>
      <c r="EX948" s="16">
        <v>44065</v>
      </c>
      <c r="EY948">
        <f t="shared" si="94"/>
        <v>1</v>
      </c>
    </row>
    <row r="949" spans="24:155" x14ac:dyDescent="0.3">
      <c r="X949" s="11" t="s">
        <v>874</v>
      </c>
      <c r="Y949">
        <v>6</v>
      </c>
      <c r="Z949">
        <v>30</v>
      </c>
      <c r="AA949">
        <v>1</v>
      </c>
      <c r="AB949">
        <v>228</v>
      </c>
      <c r="AC949" s="16">
        <v>44099</v>
      </c>
      <c r="AD949" s="16">
        <v>44099</v>
      </c>
      <c r="AE949" t="str">
        <f t="shared" si="92"/>
        <v>Average Buyer</v>
      </c>
      <c r="AF949" t="str">
        <f t="shared" si="93"/>
        <v>One-Time Buyer</v>
      </c>
      <c r="AG949" t="str">
        <f t="shared" si="90"/>
        <v>Male</v>
      </c>
      <c r="AH949" t="str">
        <f t="shared" si="91"/>
        <v>Choes</v>
      </c>
      <c r="AW949" t="s">
        <v>625</v>
      </c>
      <c r="AX949" t="s">
        <v>1145</v>
      </c>
      <c r="AY949" t="s">
        <v>17</v>
      </c>
      <c r="AZ949" t="str">
        <f t="shared" si="95"/>
        <v>MaleGender</v>
      </c>
      <c r="EP949">
        <v>946</v>
      </c>
      <c r="EQ949" t="s">
        <v>186</v>
      </c>
      <c r="ER949" t="s">
        <v>20</v>
      </c>
      <c r="ES949" t="s">
        <v>1146</v>
      </c>
      <c r="ET949">
        <v>182</v>
      </c>
      <c r="EU949">
        <v>2444</v>
      </c>
      <c r="EV949">
        <v>546</v>
      </c>
      <c r="EW949" s="16">
        <v>44051</v>
      </c>
      <c r="EX949" s="16">
        <v>44104</v>
      </c>
      <c r="EY949">
        <f t="shared" si="94"/>
        <v>6</v>
      </c>
    </row>
    <row r="950" spans="24:155" x14ac:dyDescent="0.3">
      <c r="X950" s="11" t="s">
        <v>651</v>
      </c>
      <c r="Y950">
        <v>3</v>
      </c>
      <c r="Z950">
        <v>30</v>
      </c>
      <c r="AA950">
        <v>1</v>
      </c>
      <c r="AB950">
        <v>228</v>
      </c>
      <c r="AC950" s="16">
        <v>44084</v>
      </c>
      <c r="AD950" s="16">
        <v>44084</v>
      </c>
      <c r="AE950" t="str">
        <f t="shared" si="92"/>
        <v>Average Buyer</v>
      </c>
      <c r="AF950" t="str">
        <f t="shared" si="93"/>
        <v>One-Time Buyer</v>
      </c>
      <c r="AG950" t="str">
        <f t="shared" si="90"/>
        <v>Male</v>
      </c>
      <c r="AH950" t="str">
        <f t="shared" si="91"/>
        <v>Newburgh</v>
      </c>
      <c r="AW950" t="s">
        <v>717</v>
      </c>
      <c r="AX950" t="s">
        <v>1145</v>
      </c>
      <c r="AY950" t="s">
        <v>3</v>
      </c>
      <c r="AZ950" t="str">
        <f t="shared" si="95"/>
        <v>MaleGender</v>
      </c>
      <c r="EP950">
        <v>947</v>
      </c>
      <c r="EQ950" t="s">
        <v>625</v>
      </c>
      <c r="ER950" t="s">
        <v>17</v>
      </c>
      <c r="ES950" t="s">
        <v>1145</v>
      </c>
      <c r="ET950">
        <v>60</v>
      </c>
      <c r="EU950">
        <v>840</v>
      </c>
      <c r="EV950">
        <v>180</v>
      </c>
      <c r="EW950" s="16">
        <v>44058</v>
      </c>
      <c r="EX950" s="16">
        <v>44058</v>
      </c>
      <c r="EY950">
        <f t="shared" si="94"/>
        <v>1</v>
      </c>
    </row>
    <row r="951" spans="24:155" x14ac:dyDescent="0.3">
      <c r="X951" s="11" t="s">
        <v>841</v>
      </c>
      <c r="Y951">
        <v>2</v>
      </c>
      <c r="Z951">
        <v>28</v>
      </c>
      <c r="AA951">
        <v>1</v>
      </c>
      <c r="AB951">
        <v>229</v>
      </c>
      <c r="AC951" s="16">
        <v>44073</v>
      </c>
      <c r="AD951" s="16">
        <v>44073</v>
      </c>
      <c r="AE951" t="str">
        <f t="shared" si="92"/>
        <v>Average Buyer</v>
      </c>
      <c r="AF951" t="str">
        <f t="shared" si="93"/>
        <v>One-Time Buyer</v>
      </c>
      <c r="AG951" t="str">
        <f t="shared" si="90"/>
        <v>Female</v>
      </c>
      <c r="AH951" t="str">
        <f t="shared" si="91"/>
        <v>Choes</v>
      </c>
      <c r="AW951" t="s">
        <v>1099</v>
      </c>
      <c r="AX951" t="s">
        <v>1146</v>
      </c>
      <c r="AY951" t="s">
        <v>82</v>
      </c>
      <c r="AZ951" t="str">
        <f t="shared" si="95"/>
        <v>FemaleGender</v>
      </c>
      <c r="EP951">
        <v>948</v>
      </c>
      <c r="EQ951" t="s">
        <v>717</v>
      </c>
      <c r="ER951" t="s">
        <v>3</v>
      </c>
      <c r="ES951" t="s">
        <v>1145</v>
      </c>
      <c r="ET951">
        <v>7</v>
      </c>
      <c r="EU951">
        <v>140</v>
      </c>
      <c r="EV951">
        <v>21</v>
      </c>
      <c r="EW951" s="16">
        <v>44073</v>
      </c>
      <c r="EX951" s="16">
        <v>44073</v>
      </c>
      <c r="EY951">
        <f t="shared" si="94"/>
        <v>1</v>
      </c>
    </row>
    <row r="952" spans="24:155" x14ac:dyDescent="0.3">
      <c r="X952" s="11" t="s">
        <v>661</v>
      </c>
      <c r="Y952">
        <v>2</v>
      </c>
      <c r="Z952">
        <v>28</v>
      </c>
      <c r="AA952">
        <v>1</v>
      </c>
      <c r="AB952">
        <v>229</v>
      </c>
      <c r="AC952" s="16">
        <v>44094</v>
      </c>
      <c r="AD952" s="16">
        <v>44094</v>
      </c>
      <c r="AE952" t="str">
        <f t="shared" si="92"/>
        <v>Average Buyer</v>
      </c>
      <c r="AF952" t="str">
        <f t="shared" si="93"/>
        <v>One-Time Buyer</v>
      </c>
      <c r="AG952" t="str">
        <f t="shared" si="90"/>
        <v>Female</v>
      </c>
      <c r="AH952" t="str">
        <f t="shared" si="91"/>
        <v>Sherrill</v>
      </c>
      <c r="AW952" t="s">
        <v>1076</v>
      </c>
      <c r="AX952" t="s">
        <v>1146</v>
      </c>
      <c r="AY952" t="s">
        <v>70</v>
      </c>
      <c r="AZ952" t="str">
        <f t="shared" si="95"/>
        <v>FemaleGender</v>
      </c>
      <c r="EP952">
        <v>949</v>
      </c>
      <c r="EQ952" t="s">
        <v>1099</v>
      </c>
      <c r="ER952" t="s">
        <v>82</v>
      </c>
      <c r="ES952" t="s">
        <v>1146</v>
      </c>
      <c r="ET952">
        <v>6</v>
      </c>
      <c r="EU952">
        <v>72</v>
      </c>
      <c r="EV952">
        <v>18</v>
      </c>
      <c r="EW952" s="16">
        <v>44095</v>
      </c>
      <c r="EX952" s="16">
        <v>44095</v>
      </c>
      <c r="EY952">
        <f t="shared" si="94"/>
        <v>1</v>
      </c>
    </row>
    <row r="953" spans="24:155" x14ac:dyDescent="0.3">
      <c r="X953" s="11" t="s">
        <v>734</v>
      </c>
      <c r="Y953">
        <v>3</v>
      </c>
      <c r="Z953">
        <v>27</v>
      </c>
      <c r="AA953">
        <v>1</v>
      </c>
      <c r="AB953">
        <v>230</v>
      </c>
      <c r="AC953" s="16">
        <v>44093</v>
      </c>
      <c r="AD953" s="16">
        <v>44093</v>
      </c>
      <c r="AE953" t="str">
        <f t="shared" si="92"/>
        <v>Average Buyer</v>
      </c>
      <c r="AF953" t="str">
        <f t="shared" si="93"/>
        <v>One-Time Buyer</v>
      </c>
      <c r="AG953" t="str">
        <f t="shared" si="90"/>
        <v>Male</v>
      </c>
      <c r="AH953" t="str">
        <f t="shared" si="91"/>
        <v>New York</v>
      </c>
      <c r="AW953" t="s">
        <v>1062</v>
      </c>
      <c r="AX953" t="s">
        <v>1146</v>
      </c>
      <c r="AY953" t="s">
        <v>10</v>
      </c>
      <c r="AZ953" t="str">
        <f t="shared" si="95"/>
        <v>FemaleGender</v>
      </c>
      <c r="EP953">
        <v>950</v>
      </c>
      <c r="EQ953" t="s">
        <v>1076</v>
      </c>
      <c r="ER953" t="s">
        <v>70</v>
      </c>
      <c r="ES953" t="s">
        <v>1146</v>
      </c>
      <c r="ET953">
        <v>18</v>
      </c>
      <c r="EU953">
        <v>291</v>
      </c>
      <c r="EV953">
        <v>54</v>
      </c>
      <c r="EW953" s="16">
        <v>44051</v>
      </c>
      <c r="EX953" s="16">
        <v>44075</v>
      </c>
      <c r="EY953">
        <f t="shared" si="94"/>
        <v>2</v>
      </c>
    </row>
    <row r="954" spans="24:155" x14ac:dyDescent="0.3">
      <c r="X954" s="11" t="s">
        <v>759</v>
      </c>
      <c r="Y954">
        <v>3</v>
      </c>
      <c r="Z954">
        <v>27</v>
      </c>
      <c r="AA954">
        <v>1</v>
      </c>
      <c r="AB954">
        <v>230</v>
      </c>
      <c r="AC954" s="16">
        <v>44053</v>
      </c>
      <c r="AD954" s="16">
        <v>44053</v>
      </c>
      <c r="AE954" t="str">
        <f t="shared" si="92"/>
        <v>Average Buyer</v>
      </c>
      <c r="AF954" t="str">
        <f t="shared" si="93"/>
        <v>One-Time Buyer</v>
      </c>
      <c r="AG954" t="str">
        <f t="shared" si="90"/>
        <v>Female</v>
      </c>
      <c r="AH954" t="str">
        <f t="shared" si="91"/>
        <v>Beacon</v>
      </c>
      <c r="AW954" t="s">
        <v>149</v>
      </c>
      <c r="AX954" t="s">
        <v>1146</v>
      </c>
      <c r="AY954" t="s">
        <v>4</v>
      </c>
      <c r="AZ954" t="str">
        <f t="shared" si="95"/>
        <v>FemaleGender</v>
      </c>
      <c r="EP954">
        <v>951</v>
      </c>
      <c r="EQ954" t="s">
        <v>1062</v>
      </c>
      <c r="ER954" t="s">
        <v>10</v>
      </c>
      <c r="ES954" t="s">
        <v>1146</v>
      </c>
      <c r="ET954">
        <v>8</v>
      </c>
      <c r="EU954">
        <v>135</v>
      </c>
      <c r="EV954">
        <v>24</v>
      </c>
      <c r="EW954" s="16">
        <v>44058</v>
      </c>
      <c r="EX954" s="16">
        <v>44065</v>
      </c>
      <c r="EY954">
        <f t="shared" si="94"/>
        <v>2</v>
      </c>
    </row>
    <row r="955" spans="24:155" x14ac:dyDescent="0.3">
      <c r="X955" s="11" t="s">
        <v>813</v>
      </c>
      <c r="Y955">
        <v>3</v>
      </c>
      <c r="Z955">
        <v>27</v>
      </c>
      <c r="AA955">
        <v>1</v>
      </c>
      <c r="AB955">
        <v>230</v>
      </c>
      <c r="AC955" s="16">
        <v>44076</v>
      </c>
      <c r="AD955" s="16">
        <v>44076</v>
      </c>
      <c r="AE955" t="str">
        <f t="shared" si="92"/>
        <v>Average Buyer</v>
      </c>
      <c r="AF955" t="str">
        <f t="shared" si="93"/>
        <v>One-Time Buyer</v>
      </c>
      <c r="AG955" t="str">
        <f t="shared" si="90"/>
        <v>Male</v>
      </c>
      <c r="AH955" t="str">
        <f t="shared" si="91"/>
        <v>Brookhaven</v>
      </c>
      <c r="AW955" t="s">
        <v>648</v>
      </c>
      <c r="AX955" t="s">
        <v>1146</v>
      </c>
      <c r="AY955" t="s">
        <v>61</v>
      </c>
      <c r="AZ955" t="str">
        <f t="shared" si="95"/>
        <v>FemaleGender</v>
      </c>
      <c r="EP955">
        <v>952</v>
      </c>
      <c r="EQ955" t="s">
        <v>149</v>
      </c>
      <c r="ER955" t="s">
        <v>4</v>
      </c>
      <c r="ES955" t="s">
        <v>1146</v>
      </c>
      <c r="ET955">
        <v>6</v>
      </c>
      <c r="EU955">
        <v>96</v>
      </c>
      <c r="EV955">
        <v>18</v>
      </c>
      <c r="EW955" s="16">
        <v>44089</v>
      </c>
      <c r="EX955" s="16">
        <v>44089</v>
      </c>
      <c r="EY955">
        <f t="shared" si="94"/>
        <v>1</v>
      </c>
    </row>
    <row r="956" spans="24:155" x14ac:dyDescent="0.3">
      <c r="X956" s="11" t="s">
        <v>835</v>
      </c>
      <c r="Y956">
        <v>3</v>
      </c>
      <c r="Z956">
        <v>27</v>
      </c>
      <c r="AA956">
        <v>1</v>
      </c>
      <c r="AB956">
        <v>230</v>
      </c>
      <c r="AC956" s="16">
        <v>44098</v>
      </c>
      <c r="AD956" s="16">
        <v>44098</v>
      </c>
      <c r="AE956" t="str">
        <f t="shared" si="92"/>
        <v>Average Buyer</v>
      </c>
      <c r="AF956" t="str">
        <f t="shared" si="93"/>
        <v>One-Time Buyer</v>
      </c>
      <c r="AG956" t="str">
        <f t="shared" si="90"/>
        <v>Male</v>
      </c>
      <c r="AH956" t="str">
        <f t="shared" si="91"/>
        <v>Choes</v>
      </c>
      <c r="AW956" t="s">
        <v>319</v>
      </c>
      <c r="AX956" t="s">
        <v>1146</v>
      </c>
      <c r="AY956" t="s">
        <v>6</v>
      </c>
      <c r="AZ956" t="str">
        <f t="shared" si="95"/>
        <v>FemaleGender</v>
      </c>
      <c r="EP956">
        <v>953</v>
      </c>
      <c r="EQ956" t="s">
        <v>648</v>
      </c>
      <c r="ER956" t="s">
        <v>61</v>
      </c>
      <c r="ES956" t="s">
        <v>1146</v>
      </c>
      <c r="ET956">
        <v>6</v>
      </c>
      <c r="EU956">
        <v>54</v>
      </c>
      <c r="EV956">
        <v>18</v>
      </c>
      <c r="EW956" s="16">
        <v>44082</v>
      </c>
      <c r="EX956" s="16">
        <v>44082</v>
      </c>
      <c r="EY956">
        <f t="shared" si="94"/>
        <v>1</v>
      </c>
    </row>
    <row r="957" spans="24:155" x14ac:dyDescent="0.3">
      <c r="X957" s="11" t="s">
        <v>1024</v>
      </c>
      <c r="Y957">
        <v>2</v>
      </c>
      <c r="Z957">
        <v>26</v>
      </c>
      <c r="AA957">
        <v>1</v>
      </c>
      <c r="AB957">
        <v>231</v>
      </c>
      <c r="AC957" s="16">
        <v>44093</v>
      </c>
      <c r="AD957" s="16">
        <v>44093</v>
      </c>
      <c r="AE957" t="str">
        <f t="shared" si="92"/>
        <v>Average Buyer</v>
      </c>
      <c r="AF957" t="str">
        <f t="shared" si="93"/>
        <v>One-Time Buyer</v>
      </c>
      <c r="AG957" t="str">
        <f t="shared" si="90"/>
        <v>Male</v>
      </c>
      <c r="AH957" t="str">
        <f t="shared" si="91"/>
        <v>Elmira</v>
      </c>
      <c r="AW957" t="s">
        <v>470</v>
      </c>
      <c r="AX957" t="s">
        <v>1145</v>
      </c>
      <c r="AY957" t="s">
        <v>59</v>
      </c>
      <c r="AZ957" t="str">
        <f t="shared" si="95"/>
        <v>MaleGender</v>
      </c>
      <c r="EP957">
        <v>954</v>
      </c>
      <c r="EQ957" t="s">
        <v>319</v>
      </c>
      <c r="ER957" t="s">
        <v>6</v>
      </c>
      <c r="ES957" t="s">
        <v>1146</v>
      </c>
      <c r="ET957">
        <v>60</v>
      </c>
      <c r="EU957">
        <v>720</v>
      </c>
      <c r="EV957">
        <v>180</v>
      </c>
      <c r="EW957" s="16">
        <v>44053</v>
      </c>
      <c r="EX957" s="16">
        <v>44053</v>
      </c>
      <c r="EY957">
        <f t="shared" si="94"/>
        <v>1</v>
      </c>
    </row>
    <row r="958" spans="24:155" x14ac:dyDescent="0.3">
      <c r="X958" s="11" t="s">
        <v>801</v>
      </c>
      <c r="Y958">
        <v>5</v>
      </c>
      <c r="Z958">
        <v>25</v>
      </c>
      <c r="AA958">
        <v>1</v>
      </c>
      <c r="AB958">
        <v>232</v>
      </c>
      <c r="AC958" s="16">
        <v>44095</v>
      </c>
      <c r="AD958" s="16">
        <v>44095</v>
      </c>
      <c r="AE958" t="str">
        <f t="shared" si="92"/>
        <v>Average Buyer</v>
      </c>
      <c r="AF958" t="str">
        <f t="shared" si="93"/>
        <v>One-Time Buyer</v>
      </c>
      <c r="AG958" t="str">
        <f t="shared" si="90"/>
        <v>Male</v>
      </c>
      <c r="AH958" t="str">
        <f t="shared" si="91"/>
        <v>Betavia</v>
      </c>
      <c r="AW958" t="s">
        <v>963</v>
      </c>
      <c r="AX958" t="s">
        <v>1146</v>
      </c>
      <c r="AY958" t="s">
        <v>10</v>
      </c>
      <c r="AZ958" t="str">
        <f t="shared" si="95"/>
        <v>FemaleGender</v>
      </c>
      <c r="EP958">
        <v>955</v>
      </c>
      <c r="EQ958" t="s">
        <v>470</v>
      </c>
      <c r="ER958" t="s">
        <v>59</v>
      </c>
      <c r="ES958" t="s">
        <v>1145</v>
      </c>
      <c r="ET958">
        <v>10</v>
      </c>
      <c r="EU958">
        <v>100</v>
      </c>
      <c r="EV958">
        <v>30</v>
      </c>
      <c r="EW958" s="16">
        <v>44102</v>
      </c>
      <c r="EX958" s="16">
        <v>44102</v>
      </c>
      <c r="EY958">
        <f t="shared" si="94"/>
        <v>1</v>
      </c>
    </row>
    <row r="959" spans="24:155" x14ac:dyDescent="0.3">
      <c r="X959" s="11" t="s">
        <v>1057</v>
      </c>
      <c r="Y959">
        <v>2</v>
      </c>
      <c r="Z959">
        <v>24</v>
      </c>
      <c r="AA959">
        <v>1</v>
      </c>
      <c r="AB959">
        <v>233</v>
      </c>
      <c r="AC959" s="16">
        <v>44061</v>
      </c>
      <c r="AD959" s="16">
        <v>44061</v>
      </c>
      <c r="AE959" t="str">
        <f t="shared" si="92"/>
        <v>Average Buyer</v>
      </c>
      <c r="AF959" t="str">
        <f t="shared" si="93"/>
        <v>One-Time Buyer</v>
      </c>
      <c r="AG959" t="str">
        <f t="shared" si="90"/>
        <v>Male</v>
      </c>
      <c r="AH959" t="str">
        <f t="shared" si="91"/>
        <v>Glen Cove</v>
      </c>
      <c r="AW959" t="s">
        <v>148</v>
      </c>
      <c r="AX959" t="s">
        <v>1146</v>
      </c>
      <c r="AY959" t="s">
        <v>3</v>
      </c>
      <c r="AZ959" t="str">
        <f t="shared" si="95"/>
        <v>FemaleGender</v>
      </c>
      <c r="EP959">
        <v>956</v>
      </c>
      <c r="EQ959" t="s">
        <v>963</v>
      </c>
      <c r="ER959" t="s">
        <v>10</v>
      </c>
      <c r="ES959" t="s">
        <v>1146</v>
      </c>
      <c r="ET959">
        <v>3</v>
      </c>
      <c r="EU959">
        <v>60</v>
      </c>
      <c r="EV959">
        <v>9</v>
      </c>
      <c r="EW959" s="16">
        <v>44103</v>
      </c>
      <c r="EX959" s="16">
        <v>44103</v>
      </c>
      <c r="EY959">
        <f t="shared" si="94"/>
        <v>1</v>
      </c>
    </row>
    <row r="960" spans="24:155" x14ac:dyDescent="0.3">
      <c r="X960" s="11" t="s">
        <v>1027</v>
      </c>
      <c r="Y960">
        <v>2</v>
      </c>
      <c r="Z960">
        <v>24</v>
      </c>
      <c r="AA960">
        <v>1</v>
      </c>
      <c r="AB960">
        <v>233</v>
      </c>
      <c r="AC960" s="16">
        <v>44096</v>
      </c>
      <c r="AD960" s="16">
        <v>44096</v>
      </c>
      <c r="AE960" t="str">
        <f t="shared" si="92"/>
        <v>Average Buyer</v>
      </c>
      <c r="AF960" t="str">
        <f t="shared" si="93"/>
        <v>One-Time Buyer</v>
      </c>
      <c r="AG960" t="str">
        <f t="shared" si="90"/>
        <v>Male</v>
      </c>
      <c r="AH960" t="str">
        <f t="shared" si="91"/>
        <v xml:space="preserve">Hornell </v>
      </c>
      <c r="AW960" t="s">
        <v>738</v>
      </c>
      <c r="AX960" t="s">
        <v>1145</v>
      </c>
      <c r="AY960" t="s">
        <v>72</v>
      </c>
      <c r="AZ960" t="str">
        <f t="shared" si="95"/>
        <v>MaleGender</v>
      </c>
      <c r="EP960">
        <v>957</v>
      </c>
      <c r="EQ960" t="s">
        <v>148</v>
      </c>
      <c r="ER960" t="s">
        <v>3</v>
      </c>
      <c r="ES960" t="s">
        <v>1146</v>
      </c>
      <c r="ET960">
        <v>47</v>
      </c>
      <c r="EU960">
        <v>1410</v>
      </c>
      <c r="EV960">
        <v>141</v>
      </c>
      <c r="EW960" s="16">
        <v>44088</v>
      </c>
      <c r="EX960" s="16">
        <v>44088</v>
      </c>
      <c r="EY960">
        <f t="shared" si="94"/>
        <v>1</v>
      </c>
    </row>
    <row r="961" spans="24:155" x14ac:dyDescent="0.3">
      <c r="X961" s="11" t="s">
        <v>822</v>
      </c>
      <c r="Y961">
        <v>2</v>
      </c>
      <c r="Z961">
        <v>24</v>
      </c>
      <c r="AA961">
        <v>1</v>
      </c>
      <c r="AB961">
        <v>233</v>
      </c>
      <c r="AC961" s="16">
        <v>44085</v>
      </c>
      <c r="AD961" s="16">
        <v>44085</v>
      </c>
      <c r="AE961" t="str">
        <f t="shared" si="92"/>
        <v>Average Buyer</v>
      </c>
      <c r="AF961" t="str">
        <f t="shared" si="93"/>
        <v>One-Time Buyer</v>
      </c>
      <c r="AG961" t="str">
        <f t="shared" si="90"/>
        <v>Female</v>
      </c>
      <c r="AH961" t="str">
        <f t="shared" si="91"/>
        <v>Long Beach</v>
      </c>
      <c r="AW961" t="s">
        <v>869</v>
      </c>
      <c r="AX961" t="s">
        <v>1145</v>
      </c>
      <c r="AY961" t="s">
        <v>6</v>
      </c>
      <c r="AZ961" t="str">
        <f t="shared" si="95"/>
        <v>MaleGender</v>
      </c>
      <c r="EP961">
        <v>958</v>
      </c>
      <c r="EQ961" t="s">
        <v>738</v>
      </c>
      <c r="ER961" t="s">
        <v>72</v>
      </c>
      <c r="ES961" t="s">
        <v>1145</v>
      </c>
      <c r="ET961">
        <v>6</v>
      </c>
      <c r="EU961">
        <v>30</v>
      </c>
      <c r="EV961">
        <v>18</v>
      </c>
      <c r="EW961" s="16">
        <v>44094</v>
      </c>
      <c r="EX961" s="16">
        <v>44094</v>
      </c>
      <c r="EY961">
        <f t="shared" si="94"/>
        <v>1</v>
      </c>
    </row>
    <row r="962" spans="24:155" x14ac:dyDescent="0.3">
      <c r="X962" s="11" t="s">
        <v>997</v>
      </c>
      <c r="Y962">
        <v>2</v>
      </c>
      <c r="Z962">
        <v>24</v>
      </c>
      <c r="AA962">
        <v>1</v>
      </c>
      <c r="AB962">
        <v>233</v>
      </c>
      <c r="AC962" s="16">
        <v>44057</v>
      </c>
      <c r="AD962" s="16">
        <v>44057</v>
      </c>
      <c r="AE962" t="str">
        <f t="shared" si="92"/>
        <v>Average Buyer</v>
      </c>
      <c r="AF962" t="str">
        <f t="shared" si="93"/>
        <v>One-Time Buyer</v>
      </c>
      <c r="AG962" t="str">
        <f t="shared" ref="AG962:AG1025" si="96">VLOOKUP(X962,LookupRange,2,0)</f>
        <v>Female</v>
      </c>
      <c r="AH962" t="str">
        <f t="shared" ref="AH962:AH1025" si="97">VLOOKUP(X962,LookupRange,3,0)</f>
        <v>Kingston</v>
      </c>
      <c r="AW962" t="s">
        <v>811</v>
      </c>
      <c r="AX962" t="s">
        <v>1145</v>
      </c>
      <c r="AY962" t="s">
        <v>16</v>
      </c>
      <c r="AZ962" t="str">
        <f t="shared" si="95"/>
        <v>MaleGender</v>
      </c>
      <c r="EP962">
        <v>959</v>
      </c>
      <c r="EQ962" t="s">
        <v>869</v>
      </c>
      <c r="ER962" t="s">
        <v>6</v>
      </c>
      <c r="ES962" t="s">
        <v>1145</v>
      </c>
      <c r="ET962">
        <v>1</v>
      </c>
      <c r="EU962">
        <v>23</v>
      </c>
      <c r="EV962">
        <v>3</v>
      </c>
      <c r="EW962" s="16">
        <v>44094</v>
      </c>
      <c r="EX962" s="16">
        <v>44094</v>
      </c>
      <c r="EY962">
        <f t="shared" si="94"/>
        <v>1</v>
      </c>
    </row>
    <row r="963" spans="24:155" x14ac:dyDescent="0.3">
      <c r="X963" s="11" t="s">
        <v>1003</v>
      </c>
      <c r="Y963">
        <v>4</v>
      </c>
      <c r="Z963">
        <v>24</v>
      </c>
      <c r="AA963">
        <v>1</v>
      </c>
      <c r="AB963">
        <v>233</v>
      </c>
      <c r="AC963" s="16">
        <v>44066</v>
      </c>
      <c r="AD963" s="16">
        <v>44066</v>
      </c>
      <c r="AE963" t="str">
        <f t="shared" ref="AE963:AE1026" si="98">IF(AB963&lt;=10,"Top Buyer",IF(AB963&lt;=21,"2nd Top Buyer","Average Buyer"))</f>
        <v>Average Buyer</v>
      </c>
      <c r="AF963" t="str">
        <f t="shared" ref="AF963:AF1026" si="99">(IF(AC963=AD963,$AL$9,$AL$10))</f>
        <v>One-Time Buyer</v>
      </c>
      <c r="AG963" t="str">
        <f t="shared" si="96"/>
        <v>Female</v>
      </c>
      <c r="AH963" t="str">
        <f t="shared" si="97"/>
        <v>Sherrill</v>
      </c>
      <c r="AW963" t="s">
        <v>1014</v>
      </c>
      <c r="AX963" t="s">
        <v>1145</v>
      </c>
      <c r="AY963" t="s">
        <v>17</v>
      </c>
      <c r="AZ963" t="str">
        <f t="shared" si="95"/>
        <v>MaleGender</v>
      </c>
      <c r="EP963">
        <v>960</v>
      </c>
      <c r="EQ963" t="s">
        <v>811</v>
      </c>
      <c r="ER963" t="s">
        <v>16</v>
      </c>
      <c r="ES963" t="s">
        <v>1145</v>
      </c>
      <c r="ET963">
        <v>9</v>
      </c>
      <c r="EU963">
        <v>162</v>
      </c>
      <c r="EV963">
        <v>27</v>
      </c>
      <c r="EW963" s="16">
        <v>44074</v>
      </c>
      <c r="EX963" s="16">
        <v>44074</v>
      </c>
      <c r="EY963">
        <f t="shared" si="94"/>
        <v>1</v>
      </c>
    </row>
    <row r="964" spans="24:155" x14ac:dyDescent="0.3">
      <c r="X964" s="11" t="s">
        <v>706</v>
      </c>
      <c r="Y964">
        <v>4</v>
      </c>
      <c r="Z964">
        <v>24</v>
      </c>
      <c r="AA964">
        <v>1</v>
      </c>
      <c r="AB964">
        <v>233</v>
      </c>
      <c r="AC964" s="16">
        <v>44062</v>
      </c>
      <c r="AD964" s="16">
        <v>44062</v>
      </c>
      <c r="AE964" t="str">
        <f t="shared" si="98"/>
        <v>Average Buyer</v>
      </c>
      <c r="AF964" t="str">
        <f t="shared" si="99"/>
        <v>One-Time Buyer</v>
      </c>
      <c r="AG964" t="str">
        <f t="shared" si="96"/>
        <v>Female</v>
      </c>
      <c r="AH964" t="str">
        <f t="shared" si="97"/>
        <v>Watervliet</v>
      </c>
      <c r="AW964" t="s">
        <v>516</v>
      </c>
      <c r="AX964" t="s">
        <v>1145</v>
      </c>
      <c r="AY964" t="s">
        <v>94</v>
      </c>
      <c r="AZ964" t="str">
        <f t="shared" si="95"/>
        <v>MaleGender</v>
      </c>
      <c r="EP964">
        <v>961</v>
      </c>
      <c r="EQ964" t="s">
        <v>1014</v>
      </c>
      <c r="ER964" t="s">
        <v>17</v>
      </c>
      <c r="ES964" t="s">
        <v>1145</v>
      </c>
      <c r="ET964">
        <v>6</v>
      </c>
      <c r="EU964">
        <v>108</v>
      </c>
      <c r="EV964">
        <v>18</v>
      </c>
      <c r="EW964" s="16">
        <v>44083</v>
      </c>
      <c r="EX964" s="16">
        <v>44083</v>
      </c>
      <c r="EY964">
        <f t="shared" ref="EY964:EY1027" si="100">COUNTIF(DatasourceNameRange,EQ964)</f>
        <v>1</v>
      </c>
    </row>
    <row r="965" spans="24:155" x14ac:dyDescent="0.3">
      <c r="X965" s="11" t="s">
        <v>642</v>
      </c>
      <c r="Y965">
        <v>2</v>
      </c>
      <c r="Z965">
        <v>24</v>
      </c>
      <c r="AA965">
        <v>1</v>
      </c>
      <c r="AB965">
        <v>233</v>
      </c>
      <c r="AC965" s="16">
        <v>44075</v>
      </c>
      <c r="AD965" s="16">
        <v>44075</v>
      </c>
      <c r="AE965" t="str">
        <f t="shared" si="98"/>
        <v>Average Buyer</v>
      </c>
      <c r="AF965" t="str">
        <f t="shared" si="99"/>
        <v>One-Time Buyer</v>
      </c>
      <c r="AG965" t="str">
        <f t="shared" si="96"/>
        <v>Female</v>
      </c>
      <c r="AH965" t="str">
        <f t="shared" si="97"/>
        <v>Hudson</v>
      </c>
      <c r="AW965" t="s">
        <v>763</v>
      </c>
      <c r="AX965" t="s">
        <v>1145</v>
      </c>
      <c r="AY965" t="s">
        <v>17</v>
      </c>
      <c r="AZ965" t="str">
        <f t="shared" si="95"/>
        <v>MaleGender</v>
      </c>
      <c r="EP965">
        <v>962</v>
      </c>
      <c r="EQ965" t="s">
        <v>516</v>
      </c>
      <c r="ER965" t="s">
        <v>94</v>
      </c>
      <c r="ES965" t="s">
        <v>1145</v>
      </c>
      <c r="ET965">
        <v>11</v>
      </c>
      <c r="EU965">
        <v>165</v>
      </c>
      <c r="EV965">
        <v>33</v>
      </c>
      <c r="EW965" s="16">
        <v>44044</v>
      </c>
      <c r="EX965" s="16">
        <v>44044</v>
      </c>
      <c r="EY965">
        <f t="shared" si="100"/>
        <v>1</v>
      </c>
    </row>
    <row r="966" spans="24:155" x14ac:dyDescent="0.3">
      <c r="X966" s="11" t="s">
        <v>834</v>
      </c>
      <c r="Y966">
        <v>1</v>
      </c>
      <c r="Z966">
        <v>23</v>
      </c>
      <c r="AA966">
        <v>1</v>
      </c>
      <c r="AB966">
        <v>234</v>
      </c>
      <c r="AC966" s="16">
        <v>44097</v>
      </c>
      <c r="AD966" s="16">
        <v>44097</v>
      </c>
      <c r="AE966" t="str">
        <f t="shared" si="98"/>
        <v>Average Buyer</v>
      </c>
      <c r="AF966" t="str">
        <f t="shared" si="99"/>
        <v>One-Time Buyer</v>
      </c>
      <c r="AG966" t="str">
        <f t="shared" si="96"/>
        <v>Female</v>
      </c>
      <c r="AH966" t="str">
        <f t="shared" si="97"/>
        <v>Beacon</v>
      </c>
      <c r="AW966" t="s">
        <v>485</v>
      </c>
      <c r="AX966" t="s">
        <v>1145</v>
      </c>
      <c r="AY966" t="s">
        <v>4</v>
      </c>
      <c r="AZ966" t="str">
        <f t="shared" ref="AZ966:AZ1029" si="101">IF(AX966=$AS$11,"FemaleGender","MaleGender")</f>
        <v>MaleGender</v>
      </c>
      <c r="EP966">
        <v>963</v>
      </c>
      <c r="EQ966" t="s">
        <v>763</v>
      </c>
      <c r="ER966" t="s">
        <v>17</v>
      </c>
      <c r="ES966" t="s">
        <v>1145</v>
      </c>
      <c r="ET966">
        <v>3</v>
      </c>
      <c r="EU966">
        <v>48</v>
      </c>
      <c r="EV966">
        <v>9</v>
      </c>
      <c r="EW966" s="16">
        <v>44057</v>
      </c>
      <c r="EX966" s="16">
        <v>44057</v>
      </c>
      <c r="EY966">
        <f t="shared" si="100"/>
        <v>1</v>
      </c>
    </row>
    <row r="967" spans="24:155" x14ac:dyDescent="0.3">
      <c r="X967" s="11" t="s">
        <v>869</v>
      </c>
      <c r="Y967">
        <v>1</v>
      </c>
      <c r="Z967">
        <v>23</v>
      </c>
      <c r="AA967">
        <v>1</v>
      </c>
      <c r="AB967">
        <v>234</v>
      </c>
      <c r="AC967" s="16">
        <v>44094</v>
      </c>
      <c r="AD967" s="16">
        <v>44094</v>
      </c>
      <c r="AE967" t="str">
        <f t="shared" si="98"/>
        <v>Average Buyer</v>
      </c>
      <c r="AF967" t="str">
        <f t="shared" si="99"/>
        <v>One-Time Buyer</v>
      </c>
      <c r="AG967" t="str">
        <f t="shared" si="96"/>
        <v>Male</v>
      </c>
      <c r="AH967" t="str">
        <f t="shared" si="97"/>
        <v>Fulton</v>
      </c>
      <c r="AW967" t="s">
        <v>333</v>
      </c>
      <c r="AX967" t="s">
        <v>1146</v>
      </c>
      <c r="AY967" t="s">
        <v>16</v>
      </c>
      <c r="AZ967" t="str">
        <f t="shared" si="101"/>
        <v>FemaleGender</v>
      </c>
      <c r="EP967">
        <v>964</v>
      </c>
      <c r="EQ967" t="s">
        <v>485</v>
      </c>
      <c r="ER967" t="s">
        <v>4</v>
      </c>
      <c r="ES967" t="s">
        <v>1145</v>
      </c>
      <c r="ET967">
        <v>15</v>
      </c>
      <c r="EU967">
        <v>225</v>
      </c>
      <c r="EV967">
        <v>45</v>
      </c>
      <c r="EW967" s="16">
        <v>44044</v>
      </c>
      <c r="EX967" s="16">
        <v>44044</v>
      </c>
      <c r="EY967">
        <f t="shared" si="100"/>
        <v>1</v>
      </c>
    </row>
    <row r="968" spans="24:155" x14ac:dyDescent="0.3">
      <c r="X968" s="11" t="s">
        <v>1018</v>
      </c>
      <c r="Y968">
        <v>1</v>
      </c>
      <c r="Z968">
        <v>23</v>
      </c>
      <c r="AA968">
        <v>1</v>
      </c>
      <c r="AB968">
        <v>234</v>
      </c>
      <c r="AC968" s="16">
        <v>44084</v>
      </c>
      <c r="AD968" s="16">
        <v>44084</v>
      </c>
      <c r="AE968" t="str">
        <f t="shared" si="98"/>
        <v>Average Buyer</v>
      </c>
      <c r="AF968" t="str">
        <f t="shared" si="99"/>
        <v>One-Time Buyer</v>
      </c>
      <c r="AG968" t="str">
        <f t="shared" si="96"/>
        <v>Male</v>
      </c>
      <c r="AH968" t="str">
        <f t="shared" si="97"/>
        <v>Islip</v>
      </c>
      <c r="AW968" t="s">
        <v>903</v>
      </c>
      <c r="AX968" t="s">
        <v>1145</v>
      </c>
      <c r="AY968" t="s">
        <v>59</v>
      </c>
      <c r="AZ968" t="str">
        <f t="shared" si="101"/>
        <v>MaleGender</v>
      </c>
      <c r="EP968">
        <v>965</v>
      </c>
      <c r="EQ968" t="s">
        <v>333</v>
      </c>
      <c r="ER968" t="s">
        <v>16</v>
      </c>
      <c r="ES968" t="s">
        <v>1146</v>
      </c>
      <c r="ET968">
        <v>65</v>
      </c>
      <c r="EU968">
        <v>845</v>
      </c>
      <c r="EV968">
        <v>195</v>
      </c>
      <c r="EW968" s="16">
        <v>44067</v>
      </c>
      <c r="EX968" s="16">
        <v>44067</v>
      </c>
      <c r="EY968">
        <f t="shared" si="100"/>
        <v>2</v>
      </c>
    </row>
    <row r="969" spans="24:155" x14ac:dyDescent="0.3">
      <c r="X969" s="11" t="s">
        <v>809</v>
      </c>
      <c r="Y969">
        <v>1</v>
      </c>
      <c r="Z969">
        <v>23</v>
      </c>
      <c r="AA969">
        <v>1</v>
      </c>
      <c r="AB969">
        <v>234</v>
      </c>
      <c r="AC969" s="16">
        <v>44103</v>
      </c>
      <c r="AD969" s="16">
        <v>44103</v>
      </c>
      <c r="AE969" t="str">
        <f t="shared" si="98"/>
        <v>Average Buyer</v>
      </c>
      <c r="AF969" t="str">
        <f t="shared" si="99"/>
        <v>One-Time Buyer</v>
      </c>
      <c r="AG969" t="str">
        <f t="shared" si="96"/>
        <v>Male</v>
      </c>
      <c r="AH969" t="str">
        <f t="shared" si="97"/>
        <v>Elmira</v>
      </c>
      <c r="AW969" t="s">
        <v>525</v>
      </c>
      <c r="AX969" t="s">
        <v>1146</v>
      </c>
      <c r="AY969" t="s">
        <v>3</v>
      </c>
      <c r="AZ969" t="str">
        <f t="shared" si="101"/>
        <v>FemaleGender</v>
      </c>
      <c r="EP969">
        <v>966</v>
      </c>
      <c r="EQ969" t="s">
        <v>903</v>
      </c>
      <c r="ER969" t="s">
        <v>59</v>
      </c>
      <c r="ES969" t="s">
        <v>1145</v>
      </c>
      <c r="ET969">
        <v>12</v>
      </c>
      <c r="EU969">
        <v>183</v>
      </c>
      <c r="EV969">
        <v>36</v>
      </c>
      <c r="EW969" s="16">
        <v>44078</v>
      </c>
      <c r="EX969" s="16">
        <v>44078</v>
      </c>
      <c r="EY969">
        <f t="shared" si="100"/>
        <v>2</v>
      </c>
    </row>
    <row r="970" spans="24:155" x14ac:dyDescent="0.3">
      <c r="X970" s="11" t="s">
        <v>714</v>
      </c>
      <c r="Y970">
        <v>2</v>
      </c>
      <c r="Z970">
        <v>20</v>
      </c>
      <c r="AA970">
        <v>1</v>
      </c>
      <c r="AB970">
        <v>235</v>
      </c>
      <c r="AC970" s="16">
        <v>44071</v>
      </c>
      <c r="AD970" s="16">
        <v>44071</v>
      </c>
      <c r="AE970" t="str">
        <f t="shared" si="98"/>
        <v>Average Buyer</v>
      </c>
      <c r="AF970" t="str">
        <f t="shared" si="99"/>
        <v>One-Time Buyer</v>
      </c>
      <c r="AG970" t="str">
        <f t="shared" si="96"/>
        <v>Female</v>
      </c>
      <c r="AH970" t="str">
        <f t="shared" si="97"/>
        <v>Babylon</v>
      </c>
      <c r="AW970" t="s">
        <v>603</v>
      </c>
      <c r="AX970" t="s">
        <v>1146</v>
      </c>
      <c r="AY970" t="s">
        <v>15</v>
      </c>
      <c r="AZ970" t="str">
        <f t="shared" si="101"/>
        <v>FemaleGender</v>
      </c>
      <c r="EP970">
        <v>967</v>
      </c>
      <c r="EQ970" t="s">
        <v>525</v>
      </c>
      <c r="ER970" t="s">
        <v>3</v>
      </c>
      <c r="ES970" t="s">
        <v>1146</v>
      </c>
      <c r="ET970">
        <v>11</v>
      </c>
      <c r="EU970">
        <v>55</v>
      </c>
      <c r="EV970">
        <v>33</v>
      </c>
      <c r="EW970" s="16">
        <v>44053</v>
      </c>
      <c r="EX970" s="16">
        <v>44053</v>
      </c>
      <c r="EY970">
        <f t="shared" si="100"/>
        <v>1</v>
      </c>
    </row>
    <row r="971" spans="24:155" x14ac:dyDescent="0.3">
      <c r="X971" s="11" t="s">
        <v>970</v>
      </c>
      <c r="Y971">
        <v>2</v>
      </c>
      <c r="Z971">
        <v>20</v>
      </c>
      <c r="AA971">
        <v>1</v>
      </c>
      <c r="AB971">
        <v>235</v>
      </c>
      <c r="AC971" s="16">
        <v>44052</v>
      </c>
      <c r="AD971" s="16">
        <v>44052</v>
      </c>
      <c r="AE971" t="str">
        <f t="shared" si="98"/>
        <v>Average Buyer</v>
      </c>
      <c r="AF971" t="str">
        <f t="shared" si="99"/>
        <v>One-Time Buyer</v>
      </c>
      <c r="AG971" t="str">
        <f t="shared" si="96"/>
        <v>Female</v>
      </c>
      <c r="AH971" t="str">
        <f t="shared" si="97"/>
        <v>New York</v>
      </c>
      <c r="AW971" t="s">
        <v>978</v>
      </c>
      <c r="AX971" t="s">
        <v>1146</v>
      </c>
      <c r="AY971" t="s">
        <v>80</v>
      </c>
      <c r="AZ971" t="str">
        <f t="shared" si="101"/>
        <v>FemaleGender</v>
      </c>
      <c r="EP971">
        <v>968</v>
      </c>
      <c r="EQ971" t="s">
        <v>603</v>
      </c>
      <c r="ER971" t="s">
        <v>15</v>
      </c>
      <c r="ES971" t="s">
        <v>1146</v>
      </c>
      <c r="ET971">
        <v>47</v>
      </c>
      <c r="EU971">
        <v>658</v>
      </c>
      <c r="EV971">
        <v>141</v>
      </c>
      <c r="EW971" s="16">
        <v>44067</v>
      </c>
      <c r="EX971" s="16">
        <v>44067</v>
      </c>
      <c r="EY971">
        <f t="shared" si="100"/>
        <v>1</v>
      </c>
    </row>
    <row r="972" spans="24:155" x14ac:dyDescent="0.3">
      <c r="X972" s="11" t="s">
        <v>1080</v>
      </c>
      <c r="Y972">
        <v>1</v>
      </c>
      <c r="Z972">
        <v>20</v>
      </c>
      <c r="AA972">
        <v>1</v>
      </c>
      <c r="AB972">
        <v>235</v>
      </c>
      <c r="AC972" s="16">
        <v>44055</v>
      </c>
      <c r="AD972" s="16">
        <v>44055</v>
      </c>
      <c r="AE972" t="str">
        <f t="shared" si="98"/>
        <v>Average Buyer</v>
      </c>
      <c r="AF972" t="str">
        <f t="shared" si="99"/>
        <v>One-Time Buyer</v>
      </c>
      <c r="AG972" t="str">
        <f t="shared" si="96"/>
        <v>Male</v>
      </c>
      <c r="AH972" t="str">
        <f t="shared" si="97"/>
        <v>Lockport</v>
      </c>
      <c r="AW972" t="s">
        <v>259</v>
      </c>
      <c r="AX972" t="s">
        <v>1146</v>
      </c>
      <c r="AY972" t="s">
        <v>84</v>
      </c>
      <c r="AZ972" t="str">
        <f t="shared" si="101"/>
        <v>FemaleGender</v>
      </c>
      <c r="EP972">
        <v>969</v>
      </c>
      <c r="EQ972" t="s">
        <v>978</v>
      </c>
      <c r="ER972" t="s">
        <v>80</v>
      </c>
      <c r="ES972" t="s">
        <v>1146</v>
      </c>
      <c r="ET972">
        <v>3</v>
      </c>
      <c r="EU972">
        <v>48</v>
      </c>
      <c r="EV972">
        <v>9</v>
      </c>
      <c r="EW972" s="16">
        <v>44061</v>
      </c>
      <c r="EX972" s="16">
        <v>44061</v>
      </c>
      <c r="EY972">
        <f t="shared" si="100"/>
        <v>1</v>
      </c>
    </row>
    <row r="973" spans="24:155" x14ac:dyDescent="0.3">
      <c r="X973" s="11" t="s">
        <v>1049</v>
      </c>
      <c r="Y973">
        <v>4</v>
      </c>
      <c r="Z973">
        <v>20</v>
      </c>
      <c r="AA973">
        <v>1</v>
      </c>
      <c r="AB973">
        <v>235</v>
      </c>
      <c r="AC973" s="16">
        <v>44052</v>
      </c>
      <c r="AD973" s="16">
        <v>44052</v>
      </c>
      <c r="AE973" t="str">
        <f t="shared" si="98"/>
        <v>Average Buyer</v>
      </c>
      <c r="AF973" t="str">
        <f t="shared" si="99"/>
        <v>One-Time Buyer</v>
      </c>
      <c r="AG973" t="str">
        <f t="shared" si="96"/>
        <v>Male</v>
      </c>
      <c r="AH973" t="str">
        <f t="shared" si="97"/>
        <v>Brookhaven</v>
      </c>
      <c r="AW973" t="s">
        <v>588</v>
      </c>
      <c r="AX973" t="s">
        <v>1145</v>
      </c>
      <c r="AY973" t="s">
        <v>1</v>
      </c>
      <c r="AZ973" t="str">
        <f t="shared" si="101"/>
        <v>MaleGender</v>
      </c>
      <c r="EP973">
        <v>970</v>
      </c>
      <c r="EQ973" t="s">
        <v>259</v>
      </c>
      <c r="ER973" t="s">
        <v>84</v>
      </c>
      <c r="ES973" t="s">
        <v>1146</v>
      </c>
      <c r="ET973">
        <v>11</v>
      </c>
      <c r="EU973">
        <v>132</v>
      </c>
      <c r="EV973">
        <v>33</v>
      </c>
      <c r="EW973" s="16">
        <v>44096</v>
      </c>
      <c r="EX973" s="16">
        <v>44096</v>
      </c>
      <c r="EY973">
        <f t="shared" si="100"/>
        <v>1</v>
      </c>
    </row>
    <row r="974" spans="24:155" x14ac:dyDescent="0.3">
      <c r="X974" s="11" t="s">
        <v>1102</v>
      </c>
      <c r="Y974">
        <v>2</v>
      </c>
      <c r="Z974">
        <v>20</v>
      </c>
      <c r="AA974">
        <v>1</v>
      </c>
      <c r="AB974">
        <v>235</v>
      </c>
      <c r="AC974" s="16">
        <v>44098</v>
      </c>
      <c r="AD974" s="16">
        <v>44098</v>
      </c>
      <c r="AE974" t="str">
        <f t="shared" si="98"/>
        <v>Average Buyer</v>
      </c>
      <c r="AF974" t="str">
        <f t="shared" si="99"/>
        <v>One-Time Buyer</v>
      </c>
      <c r="AG974" t="str">
        <f t="shared" si="96"/>
        <v>Male</v>
      </c>
      <c r="AH974" t="str">
        <f t="shared" si="97"/>
        <v>Syracuse</v>
      </c>
      <c r="AW974" t="s">
        <v>857</v>
      </c>
      <c r="AX974" t="s">
        <v>1145</v>
      </c>
      <c r="AY974" t="s">
        <v>6</v>
      </c>
      <c r="AZ974" t="str">
        <f t="shared" si="101"/>
        <v>MaleGender</v>
      </c>
      <c r="EP974">
        <v>971</v>
      </c>
      <c r="EQ974" t="s">
        <v>588</v>
      </c>
      <c r="ER974" t="s">
        <v>1</v>
      </c>
      <c r="ES974" t="s">
        <v>1145</v>
      </c>
      <c r="ET974">
        <v>11</v>
      </c>
      <c r="EU974">
        <v>99</v>
      </c>
      <c r="EV974">
        <v>33</v>
      </c>
      <c r="EW974" s="16">
        <v>44052</v>
      </c>
      <c r="EX974" s="16">
        <v>44052</v>
      </c>
      <c r="EY974">
        <f t="shared" si="100"/>
        <v>1</v>
      </c>
    </row>
    <row r="975" spans="24:155" x14ac:dyDescent="0.3">
      <c r="X975" s="11" t="s">
        <v>814</v>
      </c>
      <c r="Y975">
        <v>4</v>
      </c>
      <c r="Z975">
        <v>20</v>
      </c>
      <c r="AA975">
        <v>1</v>
      </c>
      <c r="AB975">
        <v>235</v>
      </c>
      <c r="AC975" s="16">
        <v>44077</v>
      </c>
      <c r="AD975" s="16">
        <v>44077</v>
      </c>
      <c r="AE975" t="str">
        <f t="shared" si="98"/>
        <v>Average Buyer</v>
      </c>
      <c r="AF975" t="str">
        <f t="shared" si="99"/>
        <v>One-Time Buyer</v>
      </c>
      <c r="AG975" t="str">
        <f t="shared" si="96"/>
        <v>Male</v>
      </c>
      <c r="AH975" t="str">
        <f t="shared" si="97"/>
        <v>Glen Cove</v>
      </c>
      <c r="AW975" t="s">
        <v>707</v>
      </c>
      <c r="AX975" t="s">
        <v>1145</v>
      </c>
      <c r="AY975" t="s">
        <v>96</v>
      </c>
      <c r="AZ975" t="str">
        <f t="shared" si="101"/>
        <v>MaleGender</v>
      </c>
      <c r="EP975">
        <v>972</v>
      </c>
      <c r="EQ975" t="s">
        <v>857</v>
      </c>
      <c r="ER975" t="s">
        <v>6</v>
      </c>
      <c r="ES975" t="s">
        <v>1145</v>
      </c>
      <c r="ET975">
        <v>9</v>
      </c>
      <c r="EU975">
        <v>126</v>
      </c>
      <c r="EV975">
        <v>27</v>
      </c>
      <c r="EW975" s="16">
        <v>44102</v>
      </c>
      <c r="EX975" s="16">
        <v>44102</v>
      </c>
      <c r="EY975">
        <f t="shared" si="100"/>
        <v>1</v>
      </c>
    </row>
    <row r="976" spans="24:155" x14ac:dyDescent="0.3">
      <c r="X976" s="11" t="s">
        <v>881</v>
      </c>
      <c r="Y976">
        <v>1</v>
      </c>
      <c r="Z976">
        <v>20</v>
      </c>
      <c r="AA976">
        <v>1</v>
      </c>
      <c r="AB976">
        <v>235</v>
      </c>
      <c r="AC976" s="16">
        <v>44075</v>
      </c>
      <c r="AD976" s="16">
        <v>44075</v>
      </c>
      <c r="AE976" t="str">
        <f t="shared" si="98"/>
        <v>Average Buyer</v>
      </c>
      <c r="AF976" t="str">
        <f t="shared" si="99"/>
        <v>One-Time Buyer</v>
      </c>
      <c r="AG976" t="str">
        <f t="shared" si="96"/>
        <v>Male</v>
      </c>
      <c r="AH976" t="str">
        <f t="shared" si="97"/>
        <v>Glen Cove</v>
      </c>
      <c r="AW976" t="s">
        <v>1122</v>
      </c>
      <c r="AX976" t="s">
        <v>1146</v>
      </c>
      <c r="AY976" t="s">
        <v>60</v>
      </c>
      <c r="AZ976" t="str">
        <f t="shared" si="101"/>
        <v>FemaleGender</v>
      </c>
      <c r="EP976">
        <v>973</v>
      </c>
      <c r="EQ976" t="s">
        <v>707</v>
      </c>
      <c r="ER976" t="s">
        <v>96</v>
      </c>
      <c r="ES976" t="s">
        <v>1145</v>
      </c>
      <c r="ET976">
        <v>5</v>
      </c>
      <c r="EU976">
        <v>65</v>
      </c>
      <c r="EV976">
        <v>15</v>
      </c>
      <c r="EW976" s="16">
        <v>44063</v>
      </c>
      <c r="EX976" s="16">
        <v>44063</v>
      </c>
      <c r="EY976">
        <f t="shared" si="100"/>
        <v>1</v>
      </c>
    </row>
    <row r="977" spans="24:155" x14ac:dyDescent="0.3">
      <c r="X977" s="11" t="s">
        <v>845</v>
      </c>
      <c r="Y977">
        <v>1</v>
      </c>
      <c r="Z977">
        <v>20</v>
      </c>
      <c r="AA977">
        <v>1</v>
      </c>
      <c r="AB977">
        <v>235</v>
      </c>
      <c r="AC977" s="16">
        <v>44077</v>
      </c>
      <c r="AD977" s="16">
        <v>44077</v>
      </c>
      <c r="AE977" t="str">
        <f t="shared" si="98"/>
        <v>Average Buyer</v>
      </c>
      <c r="AF977" t="str">
        <f t="shared" si="99"/>
        <v>One-Time Buyer</v>
      </c>
      <c r="AG977" t="str">
        <f t="shared" si="96"/>
        <v>Male</v>
      </c>
      <c r="AH977" t="str">
        <f t="shared" si="97"/>
        <v>Fulton</v>
      </c>
      <c r="AW977" t="s">
        <v>1105</v>
      </c>
      <c r="AX977" t="s">
        <v>1145</v>
      </c>
      <c r="AY977" t="s">
        <v>94</v>
      </c>
      <c r="AZ977" t="str">
        <f t="shared" si="101"/>
        <v>MaleGender</v>
      </c>
      <c r="EP977">
        <v>974</v>
      </c>
      <c r="EQ977" t="s">
        <v>1122</v>
      </c>
      <c r="ER977" t="s">
        <v>60</v>
      </c>
      <c r="ES977" t="s">
        <v>1146</v>
      </c>
      <c r="ET977">
        <v>40</v>
      </c>
      <c r="EU977">
        <v>360</v>
      </c>
      <c r="EV977">
        <v>120</v>
      </c>
      <c r="EW977" s="16">
        <v>44068</v>
      </c>
      <c r="EX977" s="16">
        <v>44068</v>
      </c>
      <c r="EY977">
        <f t="shared" si="100"/>
        <v>1</v>
      </c>
    </row>
    <row r="978" spans="24:155" x14ac:dyDescent="0.3">
      <c r="X978" s="11" t="s">
        <v>652</v>
      </c>
      <c r="Y978">
        <v>1</v>
      </c>
      <c r="Z978">
        <v>20</v>
      </c>
      <c r="AA978">
        <v>1</v>
      </c>
      <c r="AB978">
        <v>235</v>
      </c>
      <c r="AC978" s="16">
        <v>44085</v>
      </c>
      <c r="AD978" s="16">
        <v>44085</v>
      </c>
      <c r="AE978" t="str">
        <f t="shared" si="98"/>
        <v>Average Buyer</v>
      </c>
      <c r="AF978" t="str">
        <f t="shared" si="99"/>
        <v>One-Time Buyer</v>
      </c>
      <c r="AG978" t="str">
        <f t="shared" si="96"/>
        <v>Female</v>
      </c>
      <c r="AH978" t="str">
        <f t="shared" si="97"/>
        <v>Olean</v>
      </c>
      <c r="AW978" t="s">
        <v>497</v>
      </c>
      <c r="AX978" t="s">
        <v>1146</v>
      </c>
      <c r="AY978" t="s">
        <v>59</v>
      </c>
      <c r="AZ978" t="str">
        <f t="shared" si="101"/>
        <v>FemaleGender</v>
      </c>
      <c r="EP978">
        <v>975</v>
      </c>
      <c r="EQ978" t="s">
        <v>1105</v>
      </c>
      <c r="ER978" t="s">
        <v>94</v>
      </c>
      <c r="ES978" t="s">
        <v>1145</v>
      </c>
      <c r="ET978">
        <v>2</v>
      </c>
      <c r="EU978">
        <v>46</v>
      </c>
      <c r="EV978">
        <v>6</v>
      </c>
      <c r="EW978" s="16">
        <v>44102</v>
      </c>
      <c r="EX978" s="16">
        <v>44102</v>
      </c>
      <c r="EY978">
        <f t="shared" si="100"/>
        <v>1</v>
      </c>
    </row>
    <row r="979" spans="24:155" x14ac:dyDescent="0.3">
      <c r="X979" s="11" t="s">
        <v>877</v>
      </c>
      <c r="Y979">
        <v>2</v>
      </c>
      <c r="Z979">
        <v>20</v>
      </c>
      <c r="AA979">
        <v>1</v>
      </c>
      <c r="AB979">
        <v>235</v>
      </c>
      <c r="AC979" s="16">
        <v>44102</v>
      </c>
      <c r="AD979" s="16">
        <v>44102</v>
      </c>
      <c r="AE979" t="str">
        <f t="shared" si="98"/>
        <v>Average Buyer</v>
      </c>
      <c r="AF979" t="str">
        <f t="shared" si="99"/>
        <v>One-Time Buyer</v>
      </c>
      <c r="AG979" t="str">
        <f t="shared" si="96"/>
        <v>Female</v>
      </c>
      <c r="AH979" t="str">
        <f t="shared" si="97"/>
        <v>Glen Cove</v>
      </c>
      <c r="AW979" t="s">
        <v>246</v>
      </c>
      <c r="AX979" t="s">
        <v>1146</v>
      </c>
      <c r="AY979" t="s">
        <v>60</v>
      </c>
      <c r="AZ979" t="str">
        <f t="shared" si="101"/>
        <v>FemaleGender</v>
      </c>
      <c r="EP979">
        <v>976</v>
      </c>
      <c r="EQ979" t="s">
        <v>497</v>
      </c>
      <c r="ER979" t="s">
        <v>59</v>
      </c>
      <c r="ES979" t="s">
        <v>1146</v>
      </c>
      <c r="ET979">
        <v>10</v>
      </c>
      <c r="EU979">
        <v>150</v>
      </c>
      <c r="EV979">
        <v>30</v>
      </c>
      <c r="EW979" s="16">
        <v>44056</v>
      </c>
      <c r="EX979" s="16">
        <v>44056</v>
      </c>
      <c r="EY979">
        <f t="shared" si="100"/>
        <v>1</v>
      </c>
    </row>
    <row r="980" spans="24:155" x14ac:dyDescent="0.3">
      <c r="X980" s="11" t="s">
        <v>1119</v>
      </c>
      <c r="Y980">
        <v>2</v>
      </c>
      <c r="Z980">
        <v>18</v>
      </c>
      <c r="AA980">
        <v>1</v>
      </c>
      <c r="AB980">
        <v>236</v>
      </c>
      <c r="AC980" s="16">
        <v>44065</v>
      </c>
      <c r="AD980" s="16">
        <v>44065</v>
      </c>
      <c r="AE980" t="str">
        <f t="shared" si="98"/>
        <v>Average Buyer</v>
      </c>
      <c r="AF980" t="str">
        <f t="shared" si="99"/>
        <v>One-Time Buyer</v>
      </c>
      <c r="AG980" t="str">
        <f t="shared" si="96"/>
        <v>Male</v>
      </c>
      <c r="AH980" t="str">
        <f t="shared" si="97"/>
        <v>Kingston</v>
      </c>
      <c r="AW980" t="s">
        <v>304</v>
      </c>
      <c r="AX980" t="s">
        <v>1145</v>
      </c>
      <c r="AY980" t="s">
        <v>61</v>
      </c>
      <c r="AZ980" t="str">
        <f t="shared" si="101"/>
        <v>MaleGender</v>
      </c>
      <c r="EP980">
        <v>977</v>
      </c>
      <c r="EQ980" t="s">
        <v>246</v>
      </c>
      <c r="ER980" t="s">
        <v>60</v>
      </c>
      <c r="ES980" t="s">
        <v>1146</v>
      </c>
      <c r="ET980">
        <v>15</v>
      </c>
      <c r="EU980">
        <v>90</v>
      </c>
      <c r="EV980">
        <v>45</v>
      </c>
      <c r="EW980" s="16">
        <v>44083</v>
      </c>
      <c r="EX980" s="16">
        <v>44083</v>
      </c>
      <c r="EY980">
        <f t="shared" si="100"/>
        <v>1</v>
      </c>
    </row>
    <row r="981" spans="24:155" x14ac:dyDescent="0.3">
      <c r="X981" s="11" t="s">
        <v>1020</v>
      </c>
      <c r="Y981">
        <v>1</v>
      </c>
      <c r="Z981">
        <v>18</v>
      </c>
      <c r="AA981">
        <v>1</v>
      </c>
      <c r="AB981">
        <v>236</v>
      </c>
      <c r="AC981" s="16">
        <v>44086</v>
      </c>
      <c r="AD981" s="16">
        <v>44086</v>
      </c>
      <c r="AE981" t="str">
        <f t="shared" si="98"/>
        <v>Average Buyer</v>
      </c>
      <c r="AF981" t="str">
        <f t="shared" si="99"/>
        <v>One-Time Buyer</v>
      </c>
      <c r="AG981" t="str">
        <f t="shared" si="96"/>
        <v>Male</v>
      </c>
      <c r="AH981" t="str">
        <f t="shared" si="97"/>
        <v>Albany</v>
      </c>
      <c r="AW981" t="s">
        <v>455</v>
      </c>
      <c r="AX981" t="s">
        <v>1146</v>
      </c>
      <c r="AY981" t="s">
        <v>59</v>
      </c>
      <c r="AZ981" t="str">
        <f t="shared" si="101"/>
        <v>FemaleGender</v>
      </c>
      <c r="EP981">
        <v>978</v>
      </c>
      <c r="EQ981" t="s">
        <v>304</v>
      </c>
      <c r="ER981" t="s">
        <v>61</v>
      </c>
      <c r="ES981" t="s">
        <v>1145</v>
      </c>
      <c r="ET981">
        <v>11</v>
      </c>
      <c r="EU981">
        <v>55</v>
      </c>
      <c r="EV981">
        <v>33</v>
      </c>
      <c r="EW981" s="16">
        <v>44072</v>
      </c>
      <c r="EX981" s="16">
        <v>44072</v>
      </c>
      <c r="EY981">
        <f t="shared" si="100"/>
        <v>1</v>
      </c>
    </row>
    <row r="982" spans="24:155" x14ac:dyDescent="0.3">
      <c r="X982" s="11" t="s">
        <v>1120</v>
      </c>
      <c r="Y982">
        <v>1</v>
      </c>
      <c r="Z982">
        <v>18</v>
      </c>
      <c r="AA982">
        <v>1</v>
      </c>
      <c r="AB982">
        <v>236</v>
      </c>
      <c r="AC982" s="16">
        <v>44066</v>
      </c>
      <c r="AD982" s="16">
        <v>44066</v>
      </c>
      <c r="AE982" t="str">
        <f t="shared" si="98"/>
        <v>Average Buyer</v>
      </c>
      <c r="AF982" t="str">
        <f t="shared" si="99"/>
        <v>One-Time Buyer</v>
      </c>
      <c r="AG982" t="str">
        <f t="shared" si="96"/>
        <v>Male</v>
      </c>
      <c r="AH982" t="str">
        <f t="shared" si="97"/>
        <v>Little Falls</v>
      </c>
      <c r="AW982" t="s">
        <v>722</v>
      </c>
      <c r="AX982" t="s">
        <v>1146</v>
      </c>
      <c r="AY982" t="s">
        <v>8</v>
      </c>
      <c r="AZ982" t="str">
        <f t="shared" si="101"/>
        <v>FemaleGender</v>
      </c>
      <c r="EP982">
        <v>979</v>
      </c>
      <c r="EQ982" t="s">
        <v>455</v>
      </c>
      <c r="ER982" t="s">
        <v>59</v>
      </c>
      <c r="ES982" t="s">
        <v>1146</v>
      </c>
      <c r="ET982">
        <v>89</v>
      </c>
      <c r="EU982">
        <v>1780</v>
      </c>
      <c r="EV982">
        <v>267</v>
      </c>
      <c r="EW982" s="16">
        <v>44086</v>
      </c>
      <c r="EX982" s="16">
        <v>44086</v>
      </c>
      <c r="EY982">
        <f t="shared" si="100"/>
        <v>1</v>
      </c>
    </row>
    <row r="983" spans="24:155" x14ac:dyDescent="0.3">
      <c r="X983" s="11" t="s">
        <v>842</v>
      </c>
      <c r="Y983">
        <v>3</v>
      </c>
      <c r="Z983">
        <v>18</v>
      </c>
      <c r="AA983">
        <v>1</v>
      </c>
      <c r="AB983">
        <v>236</v>
      </c>
      <c r="AC983" s="16">
        <v>44074</v>
      </c>
      <c r="AD983" s="16">
        <v>44074</v>
      </c>
      <c r="AE983" t="str">
        <f t="shared" si="98"/>
        <v>Average Buyer</v>
      </c>
      <c r="AF983" t="str">
        <f t="shared" si="99"/>
        <v>One-Time Buyer</v>
      </c>
      <c r="AG983" t="str">
        <f t="shared" si="96"/>
        <v>Female</v>
      </c>
      <c r="AH983" t="str">
        <f t="shared" si="97"/>
        <v>Fulton</v>
      </c>
      <c r="AW983" t="s">
        <v>605</v>
      </c>
      <c r="AX983" t="s">
        <v>1146</v>
      </c>
      <c r="AY983" t="s">
        <v>60</v>
      </c>
      <c r="AZ983" t="str">
        <f t="shared" si="101"/>
        <v>FemaleGender</v>
      </c>
      <c r="EP983">
        <v>980</v>
      </c>
      <c r="EQ983" t="s">
        <v>722</v>
      </c>
      <c r="ER983" t="s">
        <v>8</v>
      </c>
      <c r="ES983" t="s">
        <v>1146</v>
      </c>
      <c r="ET983">
        <v>11</v>
      </c>
      <c r="EU983">
        <v>330</v>
      </c>
      <c r="EV983">
        <v>33</v>
      </c>
      <c r="EW983" s="16">
        <v>44078</v>
      </c>
      <c r="EX983" s="16">
        <v>44078</v>
      </c>
      <c r="EY983">
        <f t="shared" si="100"/>
        <v>1</v>
      </c>
    </row>
    <row r="984" spans="24:155" x14ac:dyDescent="0.3">
      <c r="X984" s="11" t="s">
        <v>1000</v>
      </c>
      <c r="Y984">
        <v>2</v>
      </c>
      <c r="Z984">
        <v>18</v>
      </c>
      <c r="AA984">
        <v>1</v>
      </c>
      <c r="AB984">
        <v>236</v>
      </c>
      <c r="AC984" s="16">
        <v>44061</v>
      </c>
      <c r="AD984" s="16">
        <v>44061</v>
      </c>
      <c r="AE984" t="str">
        <f t="shared" si="98"/>
        <v>Average Buyer</v>
      </c>
      <c r="AF984" t="str">
        <f t="shared" si="99"/>
        <v>One-Time Buyer</v>
      </c>
      <c r="AG984" t="str">
        <f t="shared" si="96"/>
        <v>Male</v>
      </c>
      <c r="AH984" t="str">
        <f t="shared" si="97"/>
        <v>Long Beach</v>
      </c>
      <c r="AW984" t="s">
        <v>782</v>
      </c>
      <c r="AX984" t="s">
        <v>1146</v>
      </c>
      <c r="AY984" t="s">
        <v>68</v>
      </c>
      <c r="AZ984" t="str">
        <f t="shared" si="101"/>
        <v>FemaleGender</v>
      </c>
      <c r="EP984">
        <v>981</v>
      </c>
      <c r="EQ984" t="s">
        <v>605</v>
      </c>
      <c r="ER984" t="s">
        <v>60</v>
      </c>
      <c r="ES984" t="s">
        <v>1146</v>
      </c>
      <c r="ET984">
        <v>10</v>
      </c>
      <c r="EU984">
        <v>100</v>
      </c>
      <c r="EV984">
        <v>30</v>
      </c>
      <c r="EW984" s="16">
        <v>44072</v>
      </c>
      <c r="EX984" s="16">
        <v>44072</v>
      </c>
      <c r="EY984">
        <f t="shared" si="100"/>
        <v>1</v>
      </c>
    </row>
    <row r="985" spans="24:155" x14ac:dyDescent="0.3">
      <c r="X985" s="11" t="s">
        <v>1001</v>
      </c>
      <c r="Y985">
        <v>1</v>
      </c>
      <c r="Z985">
        <v>18</v>
      </c>
      <c r="AA985">
        <v>1</v>
      </c>
      <c r="AB985">
        <v>236</v>
      </c>
      <c r="AC985" s="16">
        <v>44061</v>
      </c>
      <c r="AD985" s="16">
        <v>44061</v>
      </c>
      <c r="AE985" t="str">
        <f t="shared" si="98"/>
        <v>Average Buyer</v>
      </c>
      <c r="AF985" t="str">
        <f t="shared" si="99"/>
        <v>One-Time Buyer</v>
      </c>
      <c r="AG985" t="str">
        <f t="shared" si="96"/>
        <v>Male</v>
      </c>
      <c r="AH985" t="str">
        <f t="shared" si="97"/>
        <v>Middletown</v>
      </c>
      <c r="AW985" t="s">
        <v>58</v>
      </c>
      <c r="AX985" t="s">
        <v>1146</v>
      </c>
      <c r="AY985" t="s">
        <v>13</v>
      </c>
      <c r="AZ985" t="str">
        <f t="shared" si="101"/>
        <v>FemaleGender</v>
      </c>
      <c r="EP985">
        <v>982</v>
      </c>
      <c r="EQ985" t="s">
        <v>782</v>
      </c>
      <c r="ER985" t="s">
        <v>68</v>
      </c>
      <c r="ES985" t="s">
        <v>1146</v>
      </c>
      <c r="ET985">
        <v>7</v>
      </c>
      <c r="EU985">
        <v>210</v>
      </c>
      <c r="EV985">
        <v>21</v>
      </c>
      <c r="EW985" s="16">
        <v>44076</v>
      </c>
      <c r="EX985" s="16">
        <v>44076</v>
      </c>
      <c r="EY985">
        <f t="shared" si="100"/>
        <v>1</v>
      </c>
    </row>
    <row r="986" spans="24:155" x14ac:dyDescent="0.3">
      <c r="X986" s="11" t="s">
        <v>664</v>
      </c>
      <c r="Y986">
        <v>2</v>
      </c>
      <c r="Z986">
        <v>18</v>
      </c>
      <c r="AA986">
        <v>1</v>
      </c>
      <c r="AB986">
        <v>236</v>
      </c>
      <c r="AC986" s="16">
        <v>44097</v>
      </c>
      <c r="AD986" s="16">
        <v>44097</v>
      </c>
      <c r="AE986" t="str">
        <f t="shared" si="98"/>
        <v>Average Buyer</v>
      </c>
      <c r="AF986" t="str">
        <f t="shared" si="99"/>
        <v>One-Time Buyer</v>
      </c>
      <c r="AG986" t="str">
        <f t="shared" si="96"/>
        <v>Male</v>
      </c>
      <c r="AH986" t="str">
        <f t="shared" si="97"/>
        <v>Watertown</v>
      </c>
      <c r="AW986" t="s">
        <v>353</v>
      </c>
      <c r="AX986" t="s">
        <v>1146</v>
      </c>
      <c r="AY986" t="s">
        <v>19</v>
      </c>
      <c r="AZ986" t="str">
        <f t="shared" si="101"/>
        <v>FemaleGender</v>
      </c>
      <c r="EP986">
        <v>983</v>
      </c>
      <c r="EQ986" t="s">
        <v>58</v>
      </c>
      <c r="ER986" t="s">
        <v>13</v>
      </c>
      <c r="ES986" t="s">
        <v>1146</v>
      </c>
      <c r="ET986">
        <v>93</v>
      </c>
      <c r="EU986">
        <v>1705</v>
      </c>
      <c r="EV986">
        <v>279</v>
      </c>
      <c r="EW986" s="16">
        <v>44051</v>
      </c>
      <c r="EX986" s="16">
        <v>44068</v>
      </c>
      <c r="EY986">
        <f t="shared" si="100"/>
        <v>3</v>
      </c>
    </row>
    <row r="987" spans="24:155" x14ac:dyDescent="0.3">
      <c r="X987" s="11" t="s">
        <v>868</v>
      </c>
      <c r="Y987">
        <v>1</v>
      </c>
      <c r="Z987">
        <v>18</v>
      </c>
      <c r="AA987">
        <v>1</v>
      </c>
      <c r="AB987">
        <v>236</v>
      </c>
      <c r="AC987" s="16">
        <v>44093</v>
      </c>
      <c r="AD987" s="16">
        <v>44093</v>
      </c>
      <c r="AE987" t="str">
        <f t="shared" si="98"/>
        <v>Average Buyer</v>
      </c>
      <c r="AF987" t="str">
        <f t="shared" si="99"/>
        <v>One-Time Buyer</v>
      </c>
      <c r="AG987" t="str">
        <f t="shared" si="96"/>
        <v>Male</v>
      </c>
      <c r="AH987" t="str">
        <f t="shared" si="97"/>
        <v>Choes</v>
      </c>
      <c r="AW987" t="s">
        <v>255</v>
      </c>
      <c r="AX987" t="s">
        <v>1146</v>
      </c>
      <c r="AY987" t="s">
        <v>76</v>
      </c>
      <c r="AZ987" t="str">
        <f t="shared" si="101"/>
        <v>FemaleGender</v>
      </c>
      <c r="EP987">
        <v>984</v>
      </c>
      <c r="EQ987" t="s">
        <v>353</v>
      </c>
      <c r="ER987" t="s">
        <v>19</v>
      </c>
      <c r="ES987" t="s">
        <v>1146</v>
      </c>
      <c r="ET987">
        <v>17</v>
      </c>
      <c r="EU987">
        <v>170</v>
      </c>
      <c r="EV987">
        <v>51</v>
      </c>
      <c r="EW987" s="16">
        <v>44087</v>
      </c>
      <c r="EX987" s="16">
        <v>44087</v>
      </c>
      <c r="EY987">
        <f t="shared" si="100"/>
        <v>2</v>
      </c>
    </row>
    <row r="988" spans="24:155" x14ac:dyDescent="0.3">
      <c r="X988" s="11" t="s">
        <v>726</v>
      </c>
      <c r="Y988">
        <v>1</v>
      </c>
      <c r="Z988">
        <v>18</v>
      </c>
      <c r="AA988">
        <v>1</v>
      </c>
      <c r="AB988">
        <v>236</v>
      </c>
      <c r="AC988" s="16">
        <v>44082</v>
      </c>
      <c r="AD988" s="16">
        <v>44082</v>
      </c>
      <c r="AE988" t="str">
        <f t="shared" si="98"/>
        <v>Average Buyer</v>
      </c>
      <c r="AF988" t="str">
        <f t="shared" si="99"/>
        <v>One-Time Buyer</v>
      </c>
      <c r="AG988" t="str">
        <f t="shared" si="96"/>
        <v>Male</v>
      </c>
      <c r="AH988" t="str">
        <f t="shared" si="97"/>
        <v>Hudson</v>
      </c>
      <c r="AW988" t="s">
        <v>385</v>
      </c>
      <c r="AX988" t="s">
        <v>1145</v>
      </c>
      <c r="AY988" t="s">
        <v>15</v>
      </c>
      <c r="AZ988" t="str">
        <f t="shared" si="101"/>
        <v>MaleGender</v>
      </c>
      <c r="EP988">
        <v>985</v>
      </c>
      <c r="EQ988" t="s">
        <v>255</v>
      </c>
      <c r="ER988" t="s">
        <v>76</v>
      </c>
      <c r="ES988" t="s">
        <v>1146</v>
      </c>
      <c r="ET988">
        <v>15</v>
      </c>
      <c r="EU988">
        <v>225</v>
      </c>
      <c r="EV988">
        <v>45</v>
      </c>
      <c r="EW988" s="16">
        <v>44092</v>
      </c>
      <c r="EX988" s="16">
        <v>44092</v>
      </c>
      <c r="EY988">
        <f t="shared" si="100"/>
        <v>1</v>
      </c>
    </row>
    <row r="989" spans="24:155" x14ac:dyDescent="0.3">
      <c r="X989" s="11" t="s">
        <v>760</v>
      </c>
      <c r="Y989">
        <v>1</v>
      </c>
      <c r="Z989">
        <v>18</v>
      </c>
      <c r="AA989">
        <v>1</v>
      </c>
      <c r="AB989">
        <v>236</v>
      </c>
      <c r="AC989" s="16">
        <v>44054</v>
      </c>
      <c r="AD989" s="16">
        <v>44054</v>
      </c>
      <c r="AE989" t="str">
        <f t="shared" si="98"/>
        <v>Average Buyer</v>
      </c>
      <c r="AF989" t="str">
        <f t="shared" si="99"/>
        <v>One-Time Buyer</v>
      </c>
      <c r="AG989" t="str">
        <f t="shared" si="96"/>
        <v>Female</v>
      </c>
      <c r="AH989" t="str">
        <f t="shared" si="97"/>
        <v>Elmira</v>
      </c>
      <c r="AW989" t="s">
        <v>851</v>
      </c>
      <c r="AX989" t="s">
        <v>1146</v>
      </c>
      <c r="AY989" t="s">
        <v>6</v>
      </c>
      <c r="AZ989" t="str">
        <f t="shared" si="101"/>
        <v>FemaleGender</v>
      </c>
      <c r="EP989">
        <v>986</v>
      </c>
      <c r="EQ989" t="s">
        <v>385</v>
      </c>
      <c r="ER989" t="s">
        <v>15</v>
      </c>
      <c r="ES989" t="s">
        <v>1145</v>
      </c>
      <c r="ET989">
        <v>68</v>
      </c>
      <c r="EU989">
        <v>612</v>
      </c>
      <c r="EV989">
        <v>204</v>
      </c>
      <c r="EW989" s="16">
        <v>44047</v>
      </c>
      <c r="EX989" s="16">
        <v>44047</v>
      </c>
      <c r="EY989">
        <f t="shared" si="100"/>
        <v>1</v>
      </c>
    </row>
    <row r="990" spans="24:155" x14ac:dyDescent="0.3">
      <c r="X990" s="11" t="s">
        <v>690</v>
      </c>
      <c r="Y990">
        <v>1</v>
      </c>
      <c r="Z990">
        <v>16</v>
      </c>
      <c r="AA990">
        <v>1</v>
      </c>
      <c r="AB990">
        <v>237</v>
      </c>
      <c r="AC990" s="16">
        <v>44046</v>
      </c>
      <c r="AD990" s="16">
        <v>44046</v>
      </c>
      <c r="AE990" t="str">
        <f t="shared" si="98"/>
        <v>Average Buyer</v>
      </c>
      <c r="AF990" t="str">
        <f t="shared" si="99"/>
        <v>One-Time Buyer</v>
      </c>
      <c r="AG990" t="str">
        <f t="shared" si="96"/>
        <v>Male</v>
      </c>
      <c r="AH990" t="str">
        <f t="shared" si="97"/>
        <v>Middletown</v>
      </c>
      <c r="AW990" t="s">
        <v>380</v>
      </c>
      <c r="AX990" t="s">
        <v>1146</v>
      </c>
      <c r="AY990" t="s">
        <v>90</v>
      </c>
      <c r="AZ990" t="str">
        <f t="shared" si="101"/>
        <v>FemaleGender</v>
      </c>
      <c r="EP990">
        <v>987</v>
      </c>
      <c r="EQ990" t="s">
        <v>851</v>
      </c>
      <c r="ER990" t="s">
        <v>6</v>
      </c>
      <c r="ES990" t="s">
        <v>1146</v>
      </c>
      <c r="ET990">
        <v>5</v>
      </c>
      <c r="EU990">
        <v>75</v>
      </c>
      <c r="EV990">
        <v>15</v>
      </c>
      <c r="EW990" s="16">
        <v>44095</v>
      </c>
      <c r="EX990" s="16">
        <v>44095</v>
      </c>
      <c r="EY990">
        <f t="shared" si="100"/>
        <v>1</v>
      </c>
    </row>
    <row r="991" spans="24:155" x14ac:dyDescent="0.3">
      <c r="X991" s="11" t="s">
        <v>1028</v>
      </c>
      <c r="Y991">
        <v>1</v>
      </c>
      <c r="Z991">
        <v>16</v>
      </c>
      <c r="AA991">
        <v>1</v>
      </c>
      <c r="AB991">
        <v>237</v>
      </c>
      <c r="AC991" s="16">
        <v>44097</v>
      </c>
      <c r="AD991" s="16">
        <v>44097</v>
      </c>
      <c r="AE991" t="str">
        <f t="shared" si="98"/>
        <v>Average Buyer</v>
      </c>
      <c r="AF991" t="str">
        <f t="shared" si="99"/>
        <v>One-Time Buyer</v>
      </c>
      <c r="AG991" t="str">
        <f t="shared" si="96"/>
        <v>Male</v>
      </c>
      <c r="AH991" t="str">
        <f t="shared" si="97"/>
        <v>Hudson</v>
      </c>
      <c r="AW991" t="s">
        <v>499</v>
      </c>
      <c r="AX991" t="s">
        <v>1145</v>
      </c>
      <c r="AY991" t="s">
        <v>61</v>
      </c>
      <c r="AZ991" t="str">
        <f t="shared" si="101"/>
        <v>MaleGender</v>
      </c>
      <c r="EP991">
        <v>988</v>
      </c>
      <c r="EQ991" t="s">
        <v>380</v>
      </c>
      <c r="ER991" t="s">
        <v>90</v>
      </c>
      <c r="ES991" t="s">
        <v>1146</v>
      </c>
      <c r="ET991">
        <v>10</v>
      </c>
      <c r="EU991">
        <v>180</v>
      </c>
      <c r="EV991">
        <v>30</v>
      </c>
      <c r="EW991" s="16">
        <v>44103</v>
      </c>
      <c r="EX991" s="16">
        <v>44103</v>
      </c>
      <c r="EY991">
        <f t="shared" si="100"/>
        <v>1</v>
      </c>
    </row>
    <row r="992" spans="24:155" x14ac:dyDescent="0.3">
      <c r="X992" s="11" t="s">
        <v>1094</v>
      </c>
      <c r="Y992">
        <v>1</v>
      </c>
      <c r="Z992">
        <v>16</v>
      </c>
      <c r="AA992">
        <v>1</v>
      </c>
      <c r="AB992">
        <v>237</v>
      </c>
      <c r="AC992" s="16">
        <v>44093</v>
      </c>
      <c r="AD992" s="16">
        <v>44093</v>
      </c>
      <c r="AE992" t="str">
        <f t="shared" si="98"/>
        <v>Average Buyer</v>
      </c>
      <c r="AF992" t="str">
        <f t="shared" si="99"/>
        <v>One-Time Buyer</v>
      </c>
      <c r="AG992" t="str">
        <f t="shared" si="96"/>
        <v>Male</v>
      </c>
      <c r="AH992" t="str">
        <f t="shared" si="97"/>
        <v>Port Jervis</v>
      </c>
      <c r="AW992" t="s">
        <v>125</v>
      </c>
      <c r="AX992" t="s">
        <v>1146</v>
      </c>
      <c r="AY992" t="s">
        <v>84</v>
      </c>
      <c r="AZ992" t="str">
        <f t="shared" si="101"/>
        <v>FemaleGender</v>
      </c>
      <c r="EP992">
        <v>989</v>
      </c>
      <c r="EQ992" t="s">
        <v>499</v>
      </c>
      <c r="ER992" t="s">
        <v>61</v>
      </c>
      <c r="ES992" t="s">
        <v>1145</v>
      </c>
      <c r="ET992">
        <v>60</v>
      </c>
      <c r="EU992">
        <v>540</v>
      </c>
      <c r="EV992">
        <v>180</v>
      </c>
      <c r="EW992" s="16">
        <v>44058</v>
      </c>
      <c r="EX992" s="16">
        <v>44058</v>
      </c>
      <c r="EY992">
        <f t="shared" si="100"/>
        <v>1</v>
      </c>
    </row>
    <row r="993" spans="24:155" x14ac:dyDescent="0.3">
      <c r="X993" s="11" t="s">
        <v>1058</v>
      </c>
      <c r="Y993">
        <v>1</v>
      </c>
      <c r="Z993">
        <v>16</v>
      </c>
      <c r="AA993">
        <v>1</v>
      </c>
      <c r="AB993">
        <v>237</v>
      </c>
      <c r="AC993" s="16">
        <v>44061</v>
      </c>
      <c r="AD993" s="16">
        <v>44061</v>
      </c>
      <c r="AE993" t="str">
        <f t="shared" si="98"/>
        <v>Average Buyer</v>
      </c>
      <c r="AF993" t="str">
        <f t="shared" si="99"/>
        <v>One-Time Buyer</v>
      </c>
      <c r="AG993" t="str">
        <f t="shared" si="96"/>
        <v>Male</v>
      </c>
      <c r="AH993" t="str">
        <f t="shared" si="97"/>
        <v>New York</v>
      </c>
      <c r="AW993" t="s">
        <v>184</v>
      </c>
      <c r="AX993" t="s">
        <v>1146</v>
      </c>
      <c r="AY993" t="s">
        <v>16</v>
      </c>
      <c r="AZ993" t="str">
        <f t="shared" si="101"/>
        <v>FemaleGender</v>
      </c>
      <c r="EP993">
        <v>990</v>
      </c>
      <c r="EQ993" t="s">
        <v>125</v>
      </c>
      <c r="ER993" t="s">
        <v>84</v>
      </c>
      <c r="ES993" t="s">
        <v>1146</v>
      </c>
      <c r="ET993">
        <v>60</v>
      </c>
      <c r="EU993">
        <v>840</v>
      </c>
      <c r="EV993">
        <v>180</v>
      </c>
      <c r="EW993" s="16">
        <v>44065</v>
      </c>
      <c r="EX993" s="16">
        <v>44065</v>
      </c>
      <c r="EY993">
        <f t="shared" si="100"/>
        <v>1</v>
      </c>
    </row>
    <row r="994" spans="24:155" x14ac:dyDescent="0.3">
      <c r="X994" s="11" t="s">
        <v>992</v>
      </c>
      <c r="Y994">
        <v>1</v>
      </c>
      <c r="Z994">
        <v>16</v>
      </c>
      <c r="AA994">
        <v>1</v>
      </c>
      <c r="AB994">
        <v>237</v>
      </c>
      <c r="AC994" s="16">
        <v>44052</v>
      </c>
      <c r="AD994" s="16">
        <v>44052</v>
      </c>
      <c r="AE994" t="str">
        <f t="shared" si="98"/>
        <v>Average Buyer</v>
      </c>
      <c r="AF994" t="str">
        <f t="shared" si="99"/>
        <v>One-Time Buyer</v>
      </c>
      <c r="AG994" t="str">
        <f t="shared" si="96"/>
        <v>Male</v>
      </c>
      <c r="AH994" t="str">
        <f t="shared" si="97"/>
        <v>New York</v>
      </c>
      <c r="AW994" t="s">
        <v>591</v>
      </c>
      <c r="AX994" t="s">
        <v>1146</v>
      </c>
      <c r="AY994" t="s">
        <v>4</v>
      </c>
      <c r="AZ994" t="str">
        <f t="shared" si="101"/>
        <v>FemaleGender</v>
      </c>
      <c r="EP994">
        <v>991</v>
      </c>
      <c r="EQ994" t="s">
        <v>184</v>
      </c>
      <c r="ER994" t="s">
        <v>16</v>
      </c>
      <c r="ES994" t="s">
        <v>1146</v>
      </c>
      <c r="ET994">
        <v>264</v>
      </c>
      <c r="EU994">
        <v>4475</v>
      </c>
      <c r="EV994">
        <v>792</v>
      </c>
      <c r="EW994" s="16">
        <v>44052</v>
      </c>
      <c r="EX994" s="16">
        <v>44102</v>
      </c>
      <c r="EY994">
        <f t="shared" si="100"/>
        <v>6</v>
      </c>
    </row>
    <row r="995" spans="24:155" x14ac:dyDescent="0.3">
      <c r="X995" s="11" t="s">
        <v>965</v>
      </c>
      <c r="Y995">
        <v>1</v>
      </c>
      <c r="Z995">
        <v>16</v>
      </c>
      <c r="AA995">
        <v>1</v>
      </c>
      <c r="AB995">
        <v>237</v>
      </c>
      <c r="AC995" s="16">
        <v>44044</v>
      </c>
      <c r="AD995" s="16">
        <v>44044</v>
      </c>
      <c r="AE995" t="str">
        <f t="shared" si="98"/>
        <v>Average Buyer</v>
      </c>
      <c r="AF995" t="str">
        <f t="shared" si="99"/>
        <v>One-Time Buyer</v>
      </c>
      <c r="AG995" t="str">
        <f t="shared" si="96"/>
        <v>Female</v>
      </c>
      <c r="AH995" t="str">
        <f t="shared" si="97"/>
        <v>Hudson</v>
      </c>
      <c r="AW995" t="s">
        <v>442</v>
      </c>
      <c r="AX995" t="s">
        <v>1145</v>
      </c>
      <c r="AY995" t="s">
        <v>4</v>
      </c>
      <c r="AZ995" t="str">
        <f t="shared" si="101"/>
        <v>MaleGender</v>
      </c>
      <c r="EP995">
        <v>992</v>
      </c>
      <c r="EQ995" t="s">
        <v>591</v>
      </c>
      <c r="ER995" t="s">
        <v>4</v>
      </c>
      <c r="ES995" t="s">
        <v>1146</v>
      </c>
      <c r="ET995">
        <v>77</v>
      </c>
      <c r="EU995">
        <v>770</v>
      </c>
      <c r="EV995">
        <v>231</v>
      </c>
      <c r="EW995" s="16">
        <v>44055</v>
      </c>
      <c r="EX995" s="16">
        <v>44055</v>
      </c>
      <c r="EY995">
        <f t="shared" si="100"/>
        <v>1</v>
      </c>
    </row>
    <row r="996" spans="24:155" x14ac:dyDescent="0.3">
      <c r="X996" s="11" t="s">
        <v>833</v>
      </c>
      <c r="Y996">
        <v>1</v>
      </c>
      <c r="Z996">
        <v>15</v>
      </c>
      <c r="AA996">
        <v>1</v>
      </c>
      <c r="AB996">
        <v>238</v>
      </c>
      <c r="AC996" s="16">
        <v>44096</v>
      </c>
      <c r="AD996" s="16">
        <v>44096</v>
      </c>
      <c r="AE996" t="str">
        <f t="shared" si="98"/>
        <v>Average Buyer</v>
      </c>
      <c r="AF996" t="str">
        <f t="shared" si="99"/>
        <v>One-Time Buyer</v>
      </c>
      <c r="AG996" t="str">
        <f t="shared" si="96"/>
        <v>Female</v>
      </c>
      <c r="AH996" t="str">
        <f t="shared" si="97"/>
        <v>Betavia</v>
      </c>
      <c r="AW996" t="s">
        <v>673</v>
      </c>
      <c r="AX996" t="s">
        <v>1145</v>
      </c>
      <c r="AY996" t="s">
        <v>2</v>
      </c>
      <c r="AZ996" t="str">
        <f t="shared" si="101"/>
        <v>MaleGender</v>
      </c>
      <c r="EP996">
        <v>993</v>
      </c>
      <c r="EQ996" t="s">
        <v>442</v>
      </c>
      <c r="ER996" t="s">
        <v>4</v>
      </c>
      <c r="ES996" t="s">
        <v>1145</v>
      </c>
      <c r="ET996">
        <v>6</v>
      </c>
      <c r="EU996">
        <v>54</v>
      </c>
      <c r="EV996">
        <v>18</v>
      </c>
      <c r="EW996" s="16">
        <v>44073</v>
      </c>
      <c r="EX996" s="16">
        <v>44073</v>
      </c>
      <c r="EY996">
        <f t="shared" si="100"/>
        <v>1</v>
      </c>
    </row>
    <row r="997" spans="24:155" x14ac:dyDescent="0.3">
      <c r="X997" s="11" t="s">
        <v>689</v>
      </c>
      <c r="Y997">
        <v>1</v>
      </c>
      <c r="Z997">
        <v>15</v>
      </c>
      <c r="AA997">
        <v>1</v>
      </c>
      <c r="AB997">
        <v>238</v>
      </c>
      <c r="AC997" s="16">
        <v>44045</v>
      </c>
      <c r="AD997" s="16">
        <v>44045</v>
      </c>
      <c r="AE997" t="str">
        <f t="shared" si="98"/>
        <v>Average Buyer</v>
      </c>
      <c r="AF997" t="str">
        <f t="shared" si="99"/>
        <v>One-Time Buyer</v>
      </c>
      <c r="AG997" t="str">
        <f t="shared" si="96"/>
        <v>Male</v>
      </c>
      <c r="AH997" t="str">
        <f t="shared" si="97"/>
        <v>Long Beach</v>
      </c>
      <c r="AW997" t="s">
        <v>248</v>
      </c>
      <c r="AX997" t="s">
        <v>1146</v>
      </c>
      <c r="AY997" t="s">
        <v>63</v>
      </c>
      <c r="AZ997" t="str">
        <f t="shared" si="101"/>
        <v>FemaleGender</v>
      </c>
      <c r="EP997">
        <v>994</v>
      </c>
      <c r="EQ997" t="s">
        <v>673</v>
      </c>
      <c r="ER997" t="s">
        <v>2</v>
      </c>
      <c r="ES997" t="s">
        <v>1145</v>
      </c>
      <c r="ET997">
        <v>3</v>
      </c>
      <c r="EU997">
        <v>69</v>
      </c>
      <c r="EV997">
        <v>9</v>
      </c>
      <c r="EW997" s="16">
        <v>44061</v>
      </c>
      <c r="EX997" s="16">
        <v>44061</v>
      </c>
      <c r="EY997">
        <f t="shared" si="100"/>
        <v>1</v>
      </c>
    </row>
    <row r="998" spans="24:155" x14ac:dyDescent="0.3">
      <c r="X998" s="11" t="s">
        <v>796</v>
      </c>
      <c r="Y998">
        <v>1</v>
      </c>
      <c r="Z998">
        <v>15</v>
      </c>
      <c r="AA998">
        <v>1</v>
      </c>
      <c r="AB998">
        <v>238</v>
      </c>
      <c r="AC998" s="16">
        <v>44093</v>
      </c>
      <c r="AD998" s="16">
        <v>44093</v>
      </c>
      <c r="AE998" t="str">
        <f t="shared" si="98"/>
        <v>Average Buyer</v>
      </c>
      <c r="AF998" t="str">
        <f t="shared" si="99"/>
        <v>One-Time Buyer</v>
      </c>
      <c r="AG998" t="str">
        <f t="shared" si="96"/>
        <v>Male</v>
      </c>
      <c r="AH998" t="str">
        <f t="shared" si="97"/>
        <v>Brookhaven</v>
      </c>
      <c r="AW998" t="s">
        <v>192</v>
      </c>
      <c r="AX998" t="s">
        <v>1145</v>
      </c>
      <c r="AY998" t="s">
        <v>9</v>
      </c>
      <c r="AZ998" t="str">
        <f t="shared" si="101"/>
        <v>MaleGender</v>
      </c>
      <c r="EP998">
        <v>995</v>
      </c>
      <c r="EQ998" t="s">
        <v>248</v>
      </c>
      <c r="ER998" t="s">
        <v>63</v>
      </c>
      <c r="ES998" t="s">
        <v>1146</v>
      </c>
      <c r="ET998">
        <v>6</v>
      </c>
      <c r="EU998">
        <v>78</v>
      </c>
      <c r="EV998">
        <v>18</v>
      </c>
      <c r="EW998" s="16">
        <v>44085</v>
      </c>
      <c r="EX998" s="16">
        <v>44085</v>
      </c>
      <c r="EY998">
        <f t="shared" si="100"/>
        <v>1</v>
      </c>
    </row>
    <row r="999" spans="24:155" x14ac:dyDescent="0.3">
      <c r="X999" s="11" t="s">
        <v>832</v>
      </c>
      <c r="Y999">
        <v>1</v>
      </c>
      <c r="Z999">
        <v>15</v>
      </c>
      <c r="AA999">
        <v>1</v>
      </c>
      <c r="AB999">
        <v>238</v>
      </c>
      <c r="AC999" s="16">
        <v>44095</v>
      </c>
      <c r="AD999" s="16">
        <v>44095</v>
      </c>
      <c r="AE999" t="str">
        <f t="shared" si="98"/>
        <v>Average Buyer</v>
      </c>
      <c r="AF999" t="str">
        <f t="shared" si="99"/>
        <v>One-Time Buyer</v>
      </c>
      <c r="AG999" t="str">
        <f t="shared" si="96"/>
        <v>Male</v>
      </c>
      <c r="AH999" t="str">
        <f t="shared" si="97"/>
        <v>Auburn</v>
      </c>
      <c r="AW999" t="s">
        <v>728</v>
      </c>
      <c r="AX999" t="s">
        <v>1145</v>
      </c>
      <c r="AY999" t="s">
        <v>14</v>
      </c>
      <c r="AZ999" t="str">
        <f t="shared" si="101"/>
        <v>MaleGender</v>
      </c>
      <c r="EP999">
        <v>996</v>
      </c>
      <c r="EQ999" t="s">
        <v>192</v>
      </c>
      <c r="ER999" t="s">
        <v>9</v>
      </c>
      <c r="ES999" t="s">
        <v>1145</v>
      </c>
      <c r="ET999">
        <v>15</v>
      </c>
      <c r="EU999">
        <v>180</v>
      </c>
      <c r="EV999">
        <v>45</v>
      </c>
      <c r="EW999" s="16">
        <v>44061</v>
      </c>
      <c r="EX999" s="16">
        <v>44061</v>
      </c>
      <c r="EY999">
        <f t="shared" si="100"/>
        <v>1</v>
      </c>
    </row>
    <row r="1000" spans="24:155" x14ac:dyDescent="0.3">
      <c r="X1000" s="11" t="s">
        <v>761</v>
      </c>
      <c r="Y1000">
        <v>1</v>
      </c>
      <c r="Z1000">
        <v>14</v>
      </c>
      <c r="AA1000">
        <v>1</v>
      </c>
      <c r="AB1000">
        <v>239</v>
      </c>
      <c r="AC1000" s="16">
        <v>44055</v>
      </c>
      <c r="AD1000" s="16">
        <v>44055</v>
      </c>
      <c r="AE1000" t="str">
        <f t="shared" si="98"/>
        <v>Average Buyer</v>
      </c>
      <c r="AF1000" t="str">
        <f t="shared" si="99"/>
        <v>One-Time Buyer</v>
      </c>
      <c r="AG1000" t="str">
        <f t="shared" si="96"/>
        <v>Female</v>
      </c>
      <c r="AH1000" t="str">
        <f t="shared" si="97"/>
        <v>Glen Cove</v>
      </c>
      <c r="AW1000" t="s">
        <v>243</v>
      </c>
      <c r="AX1000" t="s">
        <v>1145</v>
      </c>
      <c r="AY1000" t="s">
        <v>14</v>
      </c>
      <c r="AZ1000" t="str">
        <f t="shared" si="101"/>
        <v>MaleGender</v>
      </c>
      <c r="EP1000">
        <v>997</v>
      </c>
      <c r="EQ1000" t="s">
        <v>728</v>
      </c>
      <c r="ER1000" t="s">
        <v>14</v>
      </c>
      <c r="ES1000" t="s">
        <v>1145</v>
      </c>
      <c r="ET1000">
        <v>4</v>
      </c>
      <c r="EU1000">
        <v>80</v>
      </c>
      <c r="EV1000">
        <v>12</v>
      </c>
      <c r="EW1000" s="16">
        <v>44084</v>
      </c>
      <c r="EX1000" s="16">
        <v>44084</v>
      </c>
      <c r="EY1000">
        <f t="shared" si="100"/>
        <v>1</v>
      </c>
    </row>
    <row r="1001" spans="24:155" x14ac:dyDescent="0.3">
      <c r="X1001" s="11" t="s">
        <v>701</v>
      </c>
      <c r="Y1001">
        <v>1</v>
      </c>
      <c r="Z1001">
        <v>14</v>
      </c>
      <c r="AA1001">
        <v>1</v>
      </c>
      <c r="AB1001">
        <v>239</v>
      </c>
      <c r="AC1001" s="16">
        <v>44057</v>
      </c>
      <c r="AD1001" s="16">
        <v>44057</v>
      </c>
      <c r="AE1001" t="str">
        <f t="shared" si="98"/>
        <v>Average Buyer</v>
      </c>
      <c r="AF1001" t="str">
        <f t="shared" si="99"/>
        <v>One-Time Buyer</v>
      </c>
      <c r="AG1001" t="str">
        <f t="shared" si="96"/>
        <v>Male</v>
      </c>
      <c r="AH1001" t="str">
        <f t="shared" si="97"/>
        <v>Kingston</v>
      </c>
      <c r="AW1001" t="s">
        <v>570</v>
      </c>
      <c r="AX1001" t="s">
        <v>1145</v>
      </c>
      <c r="AY1001" t="s">
        <v>5</v>
      </c>
      <c r="AZ1001" t="str">
        <f t="shared" si="101"/>
        <v>MaleGender</v>
      </c>
      <c r="EP1001">
        <v>998</v>
      </c>
      <c r="EQ1001" t="s">
        <v>243</v>
      </c>
      <c r="ER1001" t="s">
        <v>14</v>
      </c>
      <c r="ES1001" t="s">
        <v>1145</v>
      </c>
      <c r="ET1001">
        <v>89</v>
      </c>
      <c r="EU1001">
        <v>801</v>
      </c>
      <c r="EV1001">
        <v>267</v>
      </c>
      <c r="EW1001" s="16">
        <v>44083</v>
      </c>
      <c r="EX1001" s="16">
        <v>44083</v>
      </c>
      <c r="EY1001">
        <f t="shared" si="100"/>
        <v>1</v>
      </c>
    </row>
    <row r="1002" spans="24:155" x14ac:dyDescent="0.3">
      <c r="X1002" s="11" t="s">
        <v>797</v>
      </c>
      <c r="Y1002">
        <v>1</v>
      </c>
      <c r="Z1002">
        <v>14</v>
      </c>
      <c r="AA1002">
        <v>1</v>
      </c>
      <c r="AB1002">
        <v>239</v>
      </c>
      <c r="AC1002" s="16">
        <v>44092</v>
      </c>
      <c r="AD1002" s="16">
        <v>44092</v>
      </c>
      <c r="AE1002" t="str">
        <f t="shared" si="98"/>
        <v>Average Buyer</v>
      </c>
      <c r="AF1002" t="str">
        <f t="shared" si="99"/>
        <v>One-Time Buyer</v>
      </c>
      <c r="AG1002" t="str">
        <f t="shared" si="96"/>
        <v>Male</v>
      </c>
      <c r="AH1002" t="str">
        <f t="shared" si="97"/>
        <v>Islip</v>
      </c>
      <c r="AW1002" t="s">
        <v>640</v>
      </c>
      <c r="AX1002" t="s">
        <v>1145</v>
      </c>
      <c r="AY1002" t="s">
        <v>10</v>
      </c>
      <c r="AZ1002" t="str">
        <f t="shared" si="101"/>
        <v>MaleGender</v>
      </c>
      <c r="EP1002">
        <v>999</v>
      </c>
      <c r="EQ1002" t="s">
        <v>570</v>
      </c>
      <c r="ER1002" t="s">
        <v>5</v>
      </c>
      <c r="ES1002" t="s">
        <v>1145</v>
      </c>
      <c r="ET1002">
        <v>68</v>
      </c>
      <c r="EU1002">
        <v>612</v>
      </c>
      <c r="EV1002">
        <v>204</v>
      </c>
      <c r="EW1002" s="16">
        <v>44098</v>
      </c>
      <c r="EX1002" s="16">
        <v>44098</v>
      </c>
      <c r="EY1002">
        <f t="shared" si="100"/>
        <v>1</v>
      </c>
    </row>
    <row r="1003" spans="24:155" x14ac:dyDescent="0.3">
      <c r="X1003" s="11" t="s">
        <v>1093</v>
      </c>
      <c r="Y1003">
        <v>1</v>
      </c>
      <c r="Z1003">
        <v>12</v>
      </c>
      <c r="AA1003">
        <v>1</v>
      </c>
      <c r="AB1003">
        <v>240</v>
      </c>
      <c r="AC1003" s="16">
        <v>44089</v>
      </c>
      <c r="AD1003" s="16">
        <v>44089</v>
      </c>
      <c r="AE1003" t="str">
        <f t="shared" si="98"/>
        <v>Average Buyer</v>
      </c>
      <c r="AF1003" t="str">
        <f t="shared" si="99"/>
        <v>One-Time Buyer</v>
      </c>
      <c r="AG1003" t="str">
        <f t="shared" si="96"/>
        <v>Male</v>
      </c>
      <c r="AH1003" t="str">
        <f t="shared" si="97"/>
        <v>Peekskill</v>
      </c>
      <c r="AW1003" t="s">
        <v>102</v>
      </c>
      <c r="AX1003" t="s">
        <v>1145</v>
      </c>
      <c r="AY1003" t="s">
        <v>1</v>
      </c>
      <c r="AZ1003" t="str">
        <f t="shared" si="101"/>
        <v>MaleGender</v>
      </c>
      <c r="EP1003">
        <v>1000</v>
      </c>
      <c r="EQ1003" t="s">
        <v>640</v>
      </c>
      <c r="ER1003" t="s">
        <v>10</v>
      </c>
      <c r="ES1003" t="s">
        <v>1145</v>
      </c>
      <c r="ET1003">
        <v>8</v>
      </c>
      <c r="EU1003">
        <v>120</v>
      </c>
      <c r="EV1003">
        <v>24</v>
      </c>
      <c r="EW1003" s="16">
        <v>44073</v>
      </c>
      <c r="EX1003" s="16">
        <v>44073</v>
      </c>
      <c r="EY1003">
        <f t="shared" si="100"/>
        <v>1</v>
      </c>
    </row>
    <row r="1004" spans="24:155" x14ac:dyDescent="0.3">
      <c r="X1004" s="11" t="s">
        <v>964</v>
      </c>
      <c r="Y1004">
        <v>1</v>
      </c>
      <c r="Z1004">
        <v>12</v>
      </c>
      <c r="AA1004">
        <v>1</v>
      </c>
      <c r="AB1004">
        <v>240</v>
      </c>
      <c r="AC1004" s="16">
        <v>44104</v>
      </c>
      <c r="AD1004" s="16">
        <v>44104</v>
      </c>
      <c r="AE1004" t="str">
        <f t="shared" si="98"/>
        <v>Average Buyer</v>
      </c>
      <c r="AF1004" t="str">
        <f t="shared" si="99"/>
        <v>One-Time Buyer</v>
      </c>
      <c r="AG1004" t="str">
        <f t="shared" si="96"/>
        <v>Male</v>
      </c>
      <c r="AH1004" t="str">
        <f t="shared" si="97"/>
        <v xml:space="preserve">Hornell </v>
      </c>
      <c r="AW1004" t="s">
        <v>801</v>
      </c>
      <c r="AX1004" t="s">
        <v>1145</v>
      </c>
      <c r="AY1004" t="s">
        <v>3</v>
      </c>
      <c r="AZ1004" t="str">
        <f t="shared" si="101"/>
        <v>MaleGender</v>
      </c>
      <c r="EP1004">
        <v>1001</v>
      </c>
      <c r="EQ1004" t="s">
        <v>102</v>
      </c>
      <c r="ER1004" t="s">
        <v>1</v>
      </c>
      <c r="ES1004" t="s">
        <v>1145</v>
      </c>
      <c r="ET1004">
        <v>47</v>
      </c>
      <c r="EU1004">
        <v>940</v>
      </c>
      <c r="EV1004">
        <v>141</v>
      </c>
      <c r="EW1004" s="16">
        <v>44074</v>
      </c>
      <c r="EX1004" s="16">
        <v>44074</v>
      </c>
      <c r="EY1004">
        <f t="shared" si="100"/>
        <v>1</v>
      </c>
    </row>
    <row r="1005" spans="24:155" x14ac:dyDescent="0.3">
      <c r="X1005" s="11" t="s">
        <v>773</v>
      </c>
      <c r="Y1005">
        <v>1</v>
      </c>
      <c r="Z1005">
        <v>12</v>
      </c>
      <c r="AA1005">
        <v>1</v>
      </c>
      <c r="AB1005">
        <v>240</v>
      </c>
      <c r="AC1005" s="16">
        <v>44067</v>
      </c>
      <c r="AD1005" s="16">
        <v>44067</v>
      </c>
      <c r="AE1005" t="str">
        <f t="shared" si="98"/>
        <v>Average Buyer</v>
      </c>
      <c r="AF1005" t="str">
        <f t="shared" si="99"/>
        <v>One-Time Buyer</v>
      </c>
      <c r="AG1005" t="str">
        <f t="shared" si="96"/>
        <v>Male</v>
      </c>
      <c r="AH1005" t="str">
        <f t="shared" si="97"/>
        <v>Long Beach</v>
      </c>
      <c r="AW1005" t="s">
        <v>896</v>
      </c>
      <c r="AX1005" t="s">
        <v>1146</v>
      </c>
      <c r="AY1005" t="s">
        <v>88</v>
      </c>
      <c r="AZ1005" t="str">
        <f t="shared" si="101"/>
        <v>FemaleGender</v>
      </c>
      <c r="EP1005">
        <v>1002</v>
      </c>
      <c r="EQ1005" t="s">
        <v>801</v>
      </c>
      <c r="ER1005" t="s">
        <v>3</v>
      </c>
      <c r="ES1005" t="s">
        <v>1145</v>
      </c>
      <c r="ET1005">
        <v>5</v>
      </c>
      <c r="EU1005">
        <v>25</v>
      </c>
      <c r="EV1005">
        <v>15</v>
      </c>
      <c r="EW1005" s="16">
        <v>44095</v>
      </c>
      <c r="EX1005" s="16">
        <v>44095</v>
      </c>
      <c r="EY1005">
        <f t="shared" si="100"/>
        <v>1</v>
      </c>
    </row>
    <row r="1006" spans="24:155" x14ac:dyDescent="0.3">
      <c r="X1006" s="11" t="s">
        <v>653</v>
      </c>
      <c r="Y1006">
        <v>1</v>
      </c>
      <c r="Z1006">
        <v>12</v>
      </c>
      <c r="AA1006">
        <v>1</v>
      </c>
      <c r="AB1006">
        <v>240</v>
      </c>
      <c r="AC1006" s="16">
        <v>44086</v>
      </c>
      <c r="AD1006" s="16">
        <v>44086</v>
      </c>
      <c r="AE1006" t="str">
        <f t="shared" si="98"/>
        <v>Average Buyer</v>
      </c>
      <c r="AF1006" t="str">
        <f t="shared" si="99"/>
        <v>One-Time Buyer</v>
      </c>
      <c r="AG1006" t="str">
        <f t="shared" si="96"/>
        <v>Female</v>
      </c>
      <c r="AH1006" t="str">
        <f t="shared" si="97"/>
        <v>Peekskill</v>
      </c>
      <c r="AW1006" t="s">
        <v>209</v>
      </c>
      <c r="AX1006" t="s">
        <v>1145</v>
      </c>
      <c r="AY1006" t="s">
        <v>84</v>
      </c>
      <c r="AZ1006" t="str">
        <f t="shared" si="101"/>
        <v>MaleGender</v>
      </c>
      <c r="EP1006">
        <v>1003</v>
      </c>
      <c r="EQ1006" t="s">
        <v>896</v>
      </c>
      <c r="ER1006" t="s">
        <v>88</v>
      </c>
      <c r="ES1006" t="s">
        <v>1146</v>
      </c>
      <c r="ET1006">
        <v>18</v>
      </c>
      <c r="EU1006">
        <v>291</v>
      </c>
      <c r="EV1006">
        <v>54</v>
      </c>
      <c r="EW1006" s="16">
        <v>44102</v>
      </c>
      <c r="EX1006" s="16">
        <v>44102</v>
      </c>
      <c r="EY1006">
        <f t="shared" si="100"/>
        <v>2</v>
      </c>
    </row>
    <row r="1007" spans="24:155" x14ac:dyDescent="0.3">
      <c r="X1007" s="11" t="s">
        <v>678</v>
      </c>
      <c r="Y1007">
        <v>2</v>
      </c>
      <c r="Z1007">
        <v>10</v>
      </c>
      <c r="AA1007">
        <v>1</v>
      </c>
      <c r="AB1007">
        <v>241</v>
      </c>
      <c r="AC1007" s="16">
        <v>44065</v>
      </c>
      <c r="AD1007" s="16">
        <v>44065</v>
      </c>
      <c r="AE1007" t="str">
        <f t="shared" si="98"/>
        <v>Average Buyer</v>
      </c>
      <c r="AF1007" t="str">
        <f t="shared" si="99"/>
        <v>One-Time Buyer</v>
      </c>
      <c r="AG1007" t="str">
        <f t="shared" si="96"/>
        <v>Male</v>
      </c>
      <c r="AH1007" t="str">
        <f t="shared" si="97"/>
        <v>New York</v>
      </c>
      <c r="AW1007" t="s">
        <v>67</v>
      </c>
      <c r="AX1007" t="s">
        <v>1145</v>
      </c>
      <c r="AY1007" t="s">
        <v>68</v>
      </c>
      <c r="AZ1007" t="str">
        <f t="shared" si="101"/>
        <v>MaleGender</v>
      </c>
      <c r="EP1007">
        <v>1004</v>
      </c>
      <c r="EQ1007" t="s">
        <v>209</v>
      </c>
      <c r="ER1007" t="s">
        <v>84</v>
      </c>
      <c r="ES1007" t="s">
        <v>1145</v>
      </c>
      <c r="ET1007">
        <v>68</v>
      </c>
      <c r="EU1007">
        <v>1088</v>
      </c>
      <c r="EV1007">
        <v>204</v>
      </c>
      <c r="EW1007" s="16">
        <v>44046</v>
      </c>
      <c r="EX1007" s="16">
        <v>44046</v>
      </c>
      <c r="EY1007">
        <f t="shared" si="100"/>
        <v>1</v>
      </c>
    </row>
    <row r="1008" spans="24:155" x14ac:dyDescent="0.3">
      <c r="X1008" s="11" t="s">
        <v>654</v>
      </c>
      <c r="Y1008">
        <v>1</v>
      </c>
      <c r="Z1008">
        <v>10</v>
      </c>
      <c r="AA1008">
        <v>1</v>
      </c>
      <c r="AB1008">
        <v>241</v>
      </c>
      <c r="AC1008" s="16">
        <v>44087</v>
      </c>
      <c r="AD1008" s="16">
        <v>44087</v>
      </c>
      <c r="AE1008" t="str">
        <f t="shared" si="98"/>
        <v>Average Buyer</v>
      </c>
      <c r="AF1008" t="str">
        <f t="shared" si="99"/>
        <v>One-Time Buyer</v>
      </c>
      <c r="AG1008" t="str">
        <f t="shared" si="96"/>
        <v>Male</v>
      </c>
      <c r="AH1008" t="str">
        <f t="shared" si="97"/>
        <v>Port Jervis</v>
      </c>
      <c r="AW1008" t="s">
        <v>1087</v>
      </c>
      <c r="AX1008" t="s">
        <v>1146</v>
      </c>
      <c r="AY1008" t="s">
        <v>60</v>
      </c>
      <c r="AZ1008" t="str">
        <f t="shared" si="101"/>
        <v>FemaleGender</v>
      </c>
      <c r="EP1008">
        <v>1005</v>
      </c>
      <c r="EQ1008" t="s">
        <v>67</v>
      </c>
      <c r="ER1008" t="s">
        <v>68</v>
      </c>
      <c r="ES1008" t="s">
        <v>1145</v>
      </c>
      <c r="ET1008">
        <v>68</v>
      </c>
      <c r="EU1008">
        <v>1020</v>
      </c>
      <c r="EV1008">
        <v>204</v>
      </c>
      <c r="EW1008" s="16">
        <v>44054</v>
      </c>
      <c r="EX1008" s="16">
        <v>44054</v>
      </c>
      <c r="EY1008">
        <f t="shared" si="100"/>
        <v>1</v>
      </c>
    </row>
    <row r="1009" spans="24:155" x14ac:dyDescent="0.3">
      <c r="X1009" s="11" t="s">
        <v>993</v>
      </c>
      <c r="Y1009">
        <v>1</v>
      </c>
      <c r="Z1009">
        <v>9</v>
      </c>
      <c r="AA1009">
        <v>1</v>
      </c>
      <c r="AB1009">
        <v>242</v>
      </c>
      <c r="AC1009" s="16">
        <v>44051</v>
      </c>
      <c r="AD1009" s="16">
        <v>44051</v>
      </c>
      <c r="AE1009" t="str">
        <f t="shared" si="98"/>
        <v>Average Buyer</v>
      </c>
      <c r="AF1009" t="str">
        <f t="shared" si="99"/>
        <v>One-Time Buyer</v>
      </c>
      <c r="AG1009" t="str">
        <f t="shared" si="96"/>
        <v>Male</v>
      </c>
      <c r="AH1009" t="str">
        <f t="shared" si="97"/>
        <v>Hempstead</v>
      </c>
      <c r="AW1009" t="s">
        <v>1096</v>
      </c>
      <c r="AX1009" t="s">
        <v>1146</v>
      </c>
      <c r="AY1009" t="s">
        <v>76</v>
      </c>
      <c r="AZ1009" t="str">
        <f t="shared" si="101"/>
        <v>FemaleGender</v>
      </c>
      <c r="EP1009">
        <v>1006</v>
      </c>
      <c r="EQ1009" t="s">
        <v>1087</v>
      </c>
      <c r="ER1009" t="s">
        <v>60</v>
      </c>
      <c r="ES1009" t="s">
        <v>1146</v>
      </c>
      <c r="ET1009">
        <v>36</v>
      </c>
      <c r="EU1009">
        <v>389</v>
      </c>
      <c r="EV1009">
        <v>108</v>
      </c>
      <c r="EW1009" s="16">
        <v>44047</v>
      </c>
      <c r="EX1009" s="16">
        <v>44103</v>
      </c>
      <c r="EY1009">
        <f t="shared" si="100"/>
        <v>4</v>
      </c>
    </row>
    <row r="1010" spans="24:155" x14ac:dyDescent="0.3">
      <c r="X1010" s="11" t="s">
        <v>1106</v>
      </c>
      <c r="Y1010">
        <v>1</v>
      </c>
      <c r="Z1010">
        <v>9</v>
      </c>
      <c r="AA1010">
        <v>1</v>
      </c>
      <c r="AB1010">
        <v>242</v>
      </c>
      <c r="AC1010" s="16">
        <v>44102</v>
      </c>
      <c r="AD1010" s="16">
        <v>44102</v>
      </c>
      <c r="AE1010" t="str">
        <f t="shared" si="98"/>
        <v>Average Buyer</v>
      </c>
      <c r="AF1010" t="str">
        <f t="shared" si="99"/>
        <v>One-Time Buyer</v>
      </c>
      <c r="AG1010" t="str">
        <f t="shared" si="96"/>
        <v>Female</v>
      </c>
      <c r="AH1010" t="str">
        <f t="shared" si="97"/>
        <v>Yakers</v>
      </c>
      <c r="AW1010" t="s">
        <v>817</v>
      </c>
      <c r="AX1010" t="s">
        <v>1145</v>
      </c>
      <c r="AY1010" t="s">
        <v>12</v>
      </c>
      <c r="AZ1010" t="str">
        <f t="shared" si="101"/>
        <v>MaleGender</v>
      </c>
      <c r="EP1010">
        <v>1007</v>
      </c>
      <c r="EQ1010" t="s">
        <v>1096</v>
      </c>
      <c r="ER1010" t="s">
        <v>76</v>
      </c>
      <c r="ES1010" t="s">
        <v>1146</v>
      </c>
      <c r="ET1010">
        <v>3</v>
      </c>
      <c r="EU1010">
        <v>45</v>
      </c>
      <c r="EV1010">
        <v>9</v>
      </c>
      <c r="EW1010" s="16">
        <v>44092</v>
      </c>
      <c r="EX1010" s="16">
        <v>44092</v>
      </c>
      <c r="EY1010">
        <f t="shared" si="100"/>
        <v>1</v>
      </c>
    </row>
    <row r="1011" spans="24:155" x14ac:dyDescent="0.3">
      <c r="X1011" s="11" t="s">
        <v>724</v>
      </c>
      <c r="Y1011">
        <v>1</v>
      </c>
      <c r="Z1011">
        <v>9</v>
      </c>
      <c r="AA1011">
        <v>1</v>
      </c>
      <c r="AB1011">
        <v>242</v>
      </c>
      <c r="AC1011" s="16">
        <v>44083</v>
      </c>
      <c r="AD1011" s="16">
        <v>44083</v>
      </c>
      <c r="AE1011" t="str">
        <f t="shared" si="98"/>
        <v>Average Buyer</v>
      </c>
      <c r="AF1011" t="str">
        <f t="shared" si="99"/>
        <v>One-Time Buyer</v>
      </c>
      <c r="AG1011" t="str">
        <f t="shared" si="96"/>
        <v>Female</v>
      </c>
      <c r="AH1011" t="str">
        <f t="shared" si="97"/>
        <v>Glens Falls</v>
      </c>
      <c r="AW1011" t="s">
        <v>205</v>
      </c>
      <c r="AX1011" t="s">
        <v>1145</v>
      </c>
      <c r="AY1011" t="s">
        <v>61</v>
      </c>
      <c r="AZ1011" t="str">
        <f t="shared" si="101"/>
        <v>MaleGender</v>
      </c>
      <c r="EP1011">
        <v>1008</v>
      </c>
      <c r="EQ1011" t="s">
        <v>817</v>
      </c>
      <c r="ER1011" t="s">
        <v>12</v>
      </c>
      <c r="ES1011" t="s">
        <v>1145</v>
      </c>
      <c r="ET1011">
        <v>3</v>
      </c>
      <c r="EU1011">
        <v>30</v>
      </c>
      <c r="EV1011">
        <v>9</v>
      </c>
      <c r="EW1011" s="16">
        <v>44083</v>
      </c>
      <c r="EX1011" s="16">
        <v>44083</v>
      </c>
      <c r="EY1011">
        <f t="shared" si="100"/>
        <v>1</v>
      </c>
    </row>
    <row r="1012" spans="24:155" x14ac:dyDescent="0.3">
      <c r="X1012" s="11" t="s">
        <v>1019</v>
      </c>
      <c r="Y1012">
        <v>1</v>
      </c>
      <c r="Z1012">
        <v>9</v>
      </c>
      <c r="AA1012">
        <v>1</v>
      </c>
      <c r="AB1012">
        <v>242</v>
      </c>
      <c r="AC1012" s="16">
        <v>44085</v>
      </c>
      <c r="AD1012" s="16">
        <v>44085</v>
      </c>
      <c r="AE1012" t="str">
        <f t="shared" si="98"/>
        <v>Average Buyer</v>
      </c>
      <c r="AF1012" t="str">
        <f t="shared" si="99"/>
        <v>One-Time Buyer</v>
      </c>
      <c r="AG1012" t="str">
        <f t="shared" si="96"/>
        <v>Male</v>
      </c>
      <c r="AH1012" t="str">
        <f t="shared" si="97"/>
        <v>Babylon</v>
      </c>
      <c r="AW1012" t="s">
        <v>448</v>
      </c>
      <c r="AX1012" t="s">
        <v>1146</v>
      </c>
      <c r="AY1012" t="s">
        <v>9</v>
      </c>
      <c r="AZ1012" t="str">
        <f t="shared" si="101"/>
        <v>FemaleGender</v>
      </c>
      <c r="EP1012">
        <v>1009</v>
      </c>
      <c r="EQ1012" t="s">
        <v>205</v>
      </c>
      <c r="ER1012" t="s">
        <v>61</v>
      </c>
      <c r="ES1012" t="s">
        <v>1145</v>
      </c>
      <c r="ET1012">
        <v>11</v>
      </c>
      <c r="EU1012">
        <v>99</v>
      </c>
      <c r="EV1012">
        <v>33</v>
      </c>
      <c r="EW1012" s="16">
        <v>44073</v>
      </c>
      <c r="EX1012" s="16">
        <v>44073</v>
      </c>
      <c r="EY1012">
        <f t="shared" si="100"/>
        <v>1</v>
      </c>
    </row>
    <row r="1013" spans="24:155" x14ac:dyDescent="0.3">
      <c r="X1013" s="11" t="s">
        <v>1048</v>
      </c>
      <c r="Y1013">
        <v>1</v>
      </c>
      <c r="Z1013">
        <v>9</v>
      </c>
      <c r="AA1013">
        <v>1</v>
      </c>
      <c r="AB1013">
        <v>242</v>
      </c>
      <c r="AC1013" s="16">
        <v>44048</v>
      </c>
      <c r="AD1013" s="16">
        <v>44048</v>
      </c>
      <c r="AE1013" t="str">
        <f t="shared" si="98"/>
        <v>Average Buyer</v>
      </c>
      <c r="AF1013" t="str">
        <f t="shared" si="99"/>
        <v>One-Time Buyer</v>
      </c>
      <c r="AG1013" t="str">
        <f t="shared" si="96"/>
        <v>Female</v>
      </c>
      <c r="AH1013" t="str">
        <f t="shared" si="97"/>
        <v>Watervliet</v>
      </c>
      <c r="AW1013" t="s">
        <v>1029</v>
      </c>
      <c r="AX1013" t="s">
        <v>1145</v>
      </c>
      <c r="AY1013" t="s">
        <v>13</v>
      </c>
      <c r="AZ1013" t="str">
        <f t="shared" si="101"/>
        <v>MaleGender</v>
      </c>
      <c r="EP1013">
        <v>1010</v>
      </c>
      <c r="EQ1013" t="s">
        <v>448</v>
      </c>
      <c r="ER1013" t="s">
        <v>9</v>
      </c>
      <c r="ES1013" t="s">
        <v>1146</v>
      </c>
      <c r="ET1013">
        <v>68</v>
      </c>
      <c r="EU1013">
        <v>952</v>
      </c>
      <c r="EV1013">
        <v>204</v>
      </c>
      <c r="EW1013" s="16">
        <v>44079</v>
      </c>
      <c r="EX1013" s="16">
        <v>44079</v>
      </c>
      <c r="EY1013">
        <f t="shared" si="100"/>
        <v>1</v>
      </c>
    </row>
    <row r="1014" spans="24:155" x14ac:dyDescent="0.3">
      <c r="X1014" s="11" t="s">
        <v>870</v>
      </c>
      <c r="Y1014">
        <v>1</v>
      </c>
      <c r="Z1014">
        <v>9</v>
      </c>
      <c r="AA1014">
        <v>1</v>
      </c>
      <c r="AB1014">
        <v>242</v>
      </c>
      <c r="AC1014" s="16">
        <v>44095</v>
      </c>
      <c r="AD1014" s="16">
        <v>44095</v>
      </c>
      <c r="AE1014" t="str">
        <f t="shared" si="98"/>
        <v>Average Buyer</v>
      </c>
      <c r="AF1014" t="str">
        <f t="shared" si="99"/>
        <v>One-Time Buyer</v>
      </c>
      <c r="AG1014" t="str">
        <f t="shared" si="96"/>
        <v>Female</v>
      </c>
      <c r="AH1014" t="str">
        <f t="shared" si="97"/>
        <v>Beacon</v>
      </c>
      <c r="AW1014" t="s">
        <v>108</v>
      </c>
      <c r="AX1014" t="s">
        <v>1145</v>
      </c>
      <c r="AY1014" t="s">
        <v>9</v>
      </c>
      <c r="AZ1014" t="str">
        <f t="shared" si="101"/>
        <v>MaleGender</v>
      </c>
      <c r="EP1014">
        <v>1011</v>
      </c>
      <c r="EQ1014" t="s">
        <v>1029</v>
      </c>
      <c r="ER1014" t="s">
        <v>13</v>
      </c>
      <c r="ES1014" t="s">
        <v>1145</v>
      </c>
      <c r="ET1014">
        <v>6</v>
      </c>
      <c r="EU1014">
        <v>120</v>
      </c>
      <c r="EV1014">
        <v>18</v>
      </c>
      <c r="EW1014" s="16">
        <v>44098</v>
      </c>
      <c r="EX1014" s="16">
        <v>44098</v>
      </c>
      <c r="EY1014">
        <f t="shared" si="100"/>
        <v>1</v>
      </c>
    </row>
    <row r="1015" spans="24:155" x14ac:dyDescent="0.3">
      <c r="X1015" s="11" t="s">
        <v>737</v>
      </c>
      <c r="Y1015">
        <v>1</v>
      </c>
      <c r="Z1015">
        <v>9</v>
      </c>
      <c r="AA1015">
        <v>1</v>
      </c>
      <c r="AB1015">
        <v>242</v>
      </c>
      <c r="AC1015" s="16">
        <v>44093</v>
      </c>
      <c r="AD1015" s="16">
        <v>44093</v>
      </c>
      <c r="AE1015" t="str">
        <f t="shared" si="98"/>
        <v>Average Buyer</v>
      </c>
      <c r="AF1015" t="str">
        <f t="shared" si="99"/>
        <v>One-Time Buyer</v>
      </c>
      <c r="AG1015" t="str">
        <f t="shared" si="96"/>
        <v>Female</v>
      </c>
      <c r="AH1015" t="str">
        <f t="shared" si="97"/>
        <v>Peekskill</v>
      </c>
      <c r="AW1015" t="s">
        <v>297</v>
      </c>
      <c r="AX1015" t="s">
        <v>1145</v>
      </c>
      <c r="AY1015" t="s">
        <v>68</v>
      </c>
      <c r="AZ1015" t="str">
        <f t="shared" si="101"/>
        <v>MaleGender</v>
      </c>
      <c r="EP1015">
        <v>1012</v>
      </c>
      <c r="EQ1015" t="s">
        <v>108</v>
      </c>
      <c r="ER1015" t="s">
        <v>9</v>
      </c>
      <c r="ES1015" t="s">
        <v>1145</v>
      </c>
      <c r="ET1015">
        <v>89</v>
      </c>
      <c r="EU1015">
        <v>2670</v>
      </c>
      <c r="EV1015">
        <v>267</v>
      </c>
      <c r="EW1015" s="16">
        <v>44048</v>
      </c>
      <c r="EX1015" s="16">
        <v>44048</v>
      </c>
      <c r="EY1015">
        <f t="shared" si="100"/>
        <v>1</v>
      </c>
    </row>
    <row r="1016" spans="24:155" x14ac:dyDescent="0.3">
      <c r="X1016" s="11" t="s">
        <v>665</v>
      </c>
      <c r="Y1016">
        <v>1</v>
      </c>
      <c r="Z1016">
        <v>5</v>
      </c>
      <c r="AA1016">
        <v>1</v>
      </c>
      <c r="AB1016">
        <v>243</v>
      </c>
      <c r="AC1016" s="16">
        <v>44098</v>
      </c>
      <c r="AD1016" s="16">
        <v>44098</v>
      </c>
      <c r="AE1016" t="str">
        <f t="shared" si="98"/>
        <v>Average Buyer</v>
      </c>
      <c r="AF1016" t="str">
        <f t="shared" si="99"/>
        <v>One-Time Buyer</v>
      </c>
      <c r="AG1016" t="str">
        <f t="shared" si="96"/>
        <v>Female</v>
      </c>
      <c r="AH1016" t="str">
        <f t="shared" si="97"/>
        <v>Watervliet</v>
      </c>
      <c r="AW1016" t="s">
        <v>679</v>
      </c>
      <c r="AX1016" t="s">
        <v>1145</v>
      </c>
      <c r="AY1016" t="s">
        <v>17</v>
      </c>
      <c r="AZ1016" t="str">
        <f t="shared" si="101"/>
        <v>MaleGender</v>
      </c>
      <c r="EP1016">
        <v>1013</v>
      </c>
      <c r="EQ1016" t="s">
        <v>297</v>
      </c>
      <c r="ER1016" t="s">
        <v>68</v>
      </c>
      <c r="ES1016" t="s">
        <v>1145</v>
      </c>
      <c r="ET1016">
        <v>89</v>
      </c>
      <c r="EU1016">
        <v>1068</v>
      </c>
      <c r="EV1016">
        <v>267</v>
      </c>
      <c r="EW1016" s="16">
        <v>44062</v>
      </c>
      <c r="EX1016" s="16">
        <v>44062</v>
      </c>
      <c r="EY1016">
        <f t="shared" si="100"/>
        <v>1</v>
      </c>
    </row>
    <row r="1017" spans="24:155" x14ac:dyDescent="0.3">
      <c r="X1017" s="11" t="s">
        <v>725</v>
      </c>
      <c r="Y1017">
        <v>1</v>
      </c>
      <c r="Z1017">
        <v>5</v>
      </c>
      <c r="AA1017">
        <v>1</v>
      </c>
      <c r="AB1017">
        <v>243</v>
      </c>
      <c r="AC1017" s="16">
        <v>44082</v>
      </c>
      <c r="AD1017" s="16">
        <v>44082</v>
      </c>
      <c r="AE1017" t="str">
        <f t="shared" si="98"/>
        <v>Average Buyer</v>
      </c>
      <c r="AF1017" t="str">
        <f t="shared" si="99"/>
        <v>One-Time Buyer</v>
      </c>
      <c r="AG1017" t="str">
        <f t="shared" si="96"/>
        <v>Male</v>
      </c>
      <c r="AH1017" t="str">
        <f t="shared" si="97"/>
        <v xml:space="preserve">Hornell </v>
      </c>
      <c r="AW1017" t="s">
        <v>155</v>
      </c>
      <c r="AX1017" t="s">
        <v>1146</v>
      </c>
      <c r="AY1017" t="s">
        <v>10</v>
      </c>
      <c r="AZ1017" t="str">
        <f t="shared" si="101"/>
        <v>FemaleGender</v>
      </c>
      <c r="EP1017">
        <v>1014</v>
      </c>
      <c r="EQ1017" t="s">
        <v>679</v>
      </c>
      <c r="ER1017" t="s">
        <v>17</v>
      </c>
      <c r="ES1017" t="s">
        <v>1145</v>
      </c>
      <c r="ET1017">
        <v>5</v>
      </c>
      <c r="EU1017">
        <v>70</v>
      </c>
      <c r="EV1017">
        <v>15</v>
      </c>
      <c r="EW1017" s="16">
        <v>44066</v>
      </c>
      <c r="EX1017" s="16">
        <v>44066</v>
      </c>
      <c r="EY1017">
        <f t="shared" si="100"/>
        <v>1</v>
      </c>
    </row>
    <row r="1018" spans="24:155" x14ac:dyDescent="0.3">
      <c r="AB1018"/>
      <c r="AC1018"/>
      <c r="AE1018" t="str">
        <f t="shared" si="98"/>
        <v>Top Buyer</v>
      </c>
      <c r="AF1018" t="str">
        <f t="shared" si="99"/>
        <v>One-Time Buyer</v>
      </c>
      <c r="AG1018" t="e">
        <f t="shared" si="96"/>
        <v>#N/A</v>
      </c>
      <c r="AH1018" t="e">
        <f t="shared" si="97"/>
        <v>#N/A</v>
      </c>
      <c r="AW1018" t="s">
        <v>795</v>
      </c>
      <c r="AX1018" t="s">
        <v>1145</v>
      </c>
      <c r="AY1018" t="s">
        <v>17</v>
      </c>
      <c r="AZ1018" t="str">
        <f t="shared" si="101"/>
        <v>MaleGender</v>
      </c>
      <c r="EP1018">
        <v>1015</v>
      </c>
      <c r="EQ1018" t="s">
        <v>155</v>
      </c>
      <c r="ER1018" t="s">
        <v>10</v>
      </c>
      <c r="ES1018" t="s">
        <v>1146</v>
      </c>
      <c r="ET1018">
        <v>68</v>
      </c>
      <c r="EU1018">
        <v>1360</v>
      </c>
      <c r="EV1018">
        <v>204</v>
      </c>
      <c r="EW1018" s="16">
        <v>44095</v>
      </c>
      <c r="EX1018" s="16">
        <v>44095</v>
      </c>
      <c r="EY1018">
        <f t="shared" si="100"/>
        <v>1</v>
      </c>
    </row>
    <row r="1019" spans="24:155" x14ac:dyDescent="0.3">
      <c r="AB1019"/>
      <c r="AC1019"/>
      <c r="AE1019" t="str">
        <f t="shared" si="98"/>
        <v>Top Buyer</v>
      </c>
      <c r="AF1019" t="str">
        <f t="shared" si="99"/>
        <v>One-Time Buyer</v>
      </c>
      <c r="AG1019" t="e">
        <f t="shared" si="96"/>
        <v>#N/A</v>
      </c>
      <c r="AH1019" t="e">
        <f t="shared" si="97"/>
        <v>#N/A</v>
      </c>
      <c r="AW1019" t="s">
        <v>513</v>
      </c>
      <c r="AX1019" t="s">
        <v>1146</v>
      </c>
      <c r="AY1019" t="s">
        <v>88</v>
      </c>
      <c r="AZ1019" t="str">
        <f t="shared" si="101"/>
        <v>FemaleGender</v>
      </c>
      <c r="EP1019">
        <v>1016</v>
      </c>
      <c r="EQ1019" t="s">
        <v>795</v>
      </c>
      <c r="ER1019" t="s">
        <v>17</v>
      </c>
      <c r="ES1019" t="s">
        <v>1145</v>
      </c>
      <c r="ET1019">
        <v>3</v>
      </c>
      <c r="EU1019">
        <v>39</v>
      </c>
      <c r="EV1019">
        <v>9</v>
      </c>
      <c r="EW1019" s="16">
        <v>44089</v>
      </c>
      <c r="EX1019" s="16">
        <v>44089</v>
      </c>
      <c r="EY1019">
        <f t="shared" si="100"/>
        <v>1</v>
      </c>
    </row>
    <row r="1020" spans="24:155" x14ac:dyDescent="0.3">
      <c r="AB1020"/>
      <c r="AC1020"/>
      <c r="AE1020" t="str">
        <f t="shared" si="98"/>
        <v>Top Buyer</v>
      </c>
      <c r="AF1020" t="str">
        <f t="shared" si="99"/>
        <v>One-Time Buyer</v>
      </c>
      <c r="AG1020" t="e">
        <f t="shared" si="96"/>
        <v>#N/A</v>
      </c>
      <c r="AH1020" t="e">
        <f t="shared" si="97"/>
        <v>#N/A</v>
      </c>
      <c r="AW1020" t="s">
        <v>482</v>
      </c>
      <c r="AX1020" t="s">
        <v>1146</v>
      </c>
      <c r="AY1020" t="s">
        <v>1</v>
      </c>
      <c r="AZ1020" t="str">
        <f t="shared" si="101"/>
        <v>FemaleGender</v>
      </c>
      <c r="EP1020">
        <v>1017</v>
      </c>
      <c r="EQ1020" t="s">
        <v>513</v>
      </c>
      <c r="ER1020" t="s">
        <v>88</v>
      </c>
      <c r="ES1020" t="s">
        <v>1146</v>
      </c>
      <c r="ET1020">
        <v>47</v>
      </c>
      <c r="EU1020">
        <v>564</v>
      </c>
      <c r="EV1020">
        <v>141</v>
      </c>
      <c r="EW1020" s="16">
        <v>44072</v>
      </c>
      <c r="EX1020" s="16">
        <v>44072</v>
      </c>
      <c r="EY1020">
        <f t="shared" si="100"/>
        <v>1</v>
      </c>
    </row>
    <row r="1021" spans="24:155" x14ac:dyDescent="0.3">
      <c r="AB1021"/>
      <c r="AC1021"/>
      <c r="AE1021" t="str">
        <f t="shared" si="98"/>
        <v>Top Buyer</v>
      </c>
      <c r="AF1021" t="str">
        <f t="shared" si="99"/>
        <v>One-Time Buyer</v>
      </c>
      <c r="AG1021" t="e">
        <f t="shared" si="96"/>
        <v>#N/A</v>
      </c>
      <c r="AH1021" t="e">
        <f t="shared" si="97"/>
        <v>#N/A</v>
      </c>
      <c r="AW1021" t="s">
        <v>1144</v>
      </c>
      <c r="AX1021" t="s">
        <v>1145</v>
      </c>
      <c r="AY1021" t="s">
        <v>15</v>
      </c>
      <c r="AZ1021" t="str">
        <f t="shared" si="101"/>
        <v>MaleGender</v>
      </c>
      <c r="EP1021">
        <v>1018</v>
      </c>
      <c r="EQ1021" t="s">
        <v>482</v>
      </c>
      <c r="ER1021" t="s">
        <v>1</v>
      </c>
      <c r="ES1021" t="s">
        <v>1146</v>
      </c>
      <c r="ET1021">
        <v>89</v>
      </c>
      <c r="EU1021">
        <v>890</v>
      </c>
      <c r="EV1021">
        <v>267</v>
      </c>
      <c r="EW1021" s="16">
        <v>44102</v>
      </c>
      <c r="EX1021" s="16">
        <v>44102</v>
      </c>
      <c r="EY1021">
        <f t="shared" si="100"/>
        <v>1</v>
      </c>
    </row>
    <row r="1022" spans="24:155" x14ac:dyDescent="0.3">
      <c r="AB1022"/>
      <c r="AC1022"/>
      <c r="AE1022" t="str">
        <f t="shared" si="98"/>
        <v>Top Buyer</v>
      </c>
      <c r="AF1022" t="str">
        <f t="shared" si="99"/>
        <v>One-Time Buyer</v>
      </c>
      <c r="AG1022" t="e">
        <f t="shared" si="96"/>
        <v>#N/A</v>
      </c>
      <c r="AH1022" t="e">
        <f t="shared" si="97"/>
        <v>#N/A</v>
      </c>
      <c r="AW1022" t="s">
        <v>1165</v>
      </c>
      <c r="AX1022" t="s">
        <v>1145</v>
      </c>
      <c r="AY1022" t="s">
        <v>4</v>
      </c>
      <c r="AZ1022" t="str">
        <f t="shared" si="101"/>
        <v>MaleGender</v>
      </c>
      <c r="EP1022">
        <v>1019</v>
      </c>
      <c r="EX1022"/>
      <c r="EY1022">
        <f t="shared" si="100"/>
        <v>0</v>
      </c>
    </row>
    <row r="1023" spans="24:155" x14ac:dyDescent="0.3">
      <c r="AB1023"/>
      <c r="AC1023"/>
      <c r="AE1023" t="str">
        <f t="shared" si="98"/>
        <v>Top Buyer</v>
      </c>
      <c r="AF1023" t="str">
        <f t="shared" si="99"/>
        <v>One-Time Buyer</v>
      </c>
      <c r="AG1023" t="e">
        <f t="shared" si="96"/>
        <v>#N/A</v>
      </c>
      <c r="AH1023" t="e">
        <f t="shared" si="97"/>
        <v>#N/A</v>
      </c>
      <c r="AZ1023" t="str">
        <f t="shared" si="101"/>
        <v>MaleGender</v>
      </c>
      <c r="EP1023">
        <v>1020</v>
      </c>
      <c r="EX1023"/>
      <c r="EY1023">
        <f t="shared" si="100"/>
        <v>0</v>
      </c>
    </row>
    <row r="1024" spans="24:155" x14ac:dyDescent="0.3">
      <c r="AB1024"/>
      <c r="AC1024"/>
      <c r="AE1024" t="str">
        <f t="shared" si="98"/>
        <v>Top Buyer</v>
      </c>
      <c r="AF1024" t="str">
        <f t="shared" si="99"/>
        <v>One-Time Buyer</v>
      </c>
      <c r="AG1024" t="e">
        <f t="shared" si="96"/>
        <v>#N/A</v>
      </c>
      <c r="AH1024" t="e">
        <f t="shared" si="97"/>
        <v>#N/A</v>
      </c>
      <c r="AZ1024" t="str">
        <f t="shared" si="101"/>
        <v>MaleGender</v>
      </c>
      <c r="EP1024">
        <v>1021</v>
      </c>
      <c r="EX1024"/>
      <c r="EY1024">
        <f t="shared" si="100"/>
        <v>0</v>
      </c>
    </row>
    <row r="1025" spans="28:155" x14ac:dyDescent="0.3">
      <c r="AB1025"/>
      <c r="AC1025"/>
      <c r="AE1025" t="str">
        <f t="shared" si="98"/>
        <v>Top Buyer</v>
      </c>
      <c r="AF1025" t="str">
        <f t="shared" si="99"/>
        <v>One-Time Buyer</v>
      </c>
      <c r="AG1025" t="e">
        <f t="shared" si="96"/>
        <v>#N/A</v>
      </c>
      <c r="AH1025" t="e">
        <f t="shared" si="97"/>
        <v>#N/A</v>
      </c>
      <c r="AZ1025" t="str">
        <f t="shared" si="101"/>
        <v>MaleGender</v>
      </c>
      <c r="EP1025">
        <v>1022</v>
      </c>
      <c r="EX1025"/>
      <c r="EY1025">
        <f t="shared" si="100"/>
        <v>0</v>
      </c>
    </row>
    <row r="1026" spans="28:155" x14ac:dyDescent="0.3">
      <c r="AB1026"/>
      <c r="AC1026"/>
      <c r="AE1026" t="str">
        <f t="shared" si="98"/>
        <v>Top Buyer</v>
      </c>
      <c r="AF1026" t="str">
        <f t="shared" si="99"/>
        <v>One-Time Buyer</v>
      </c>
      <c r="AG1026" t="e">
        <f t="shared" ref="AG1026:AG1074" si="102">VLOOKUP(X1026,LookupRange,2,0)</f>
        <v>#N/A</v>
      </c>
      <c r="AH1026" t="e">
        <f t="shared" ref="AH1026:AH1077" si="103">VLOOKUP(X1026,LookupRange,3,0)</f>
        <v>#N/A</v>
      </c>
      <c r="AZ1026" t="str">
        <f t="shared" si="101"/>
        <v>MaleGender</v>
      </c>
      <c r="EP1026">
        <v>1023</v>
      </c>
      <c r="EX1026"/>
      <c r="EY1026">
        <f t="shared" si="100"/>
        <v>0</v>
      </c>
    </row>
    <row r="1027" spans="28:155" x14ac:dyDescent="0.3">
      <c r="AB1027"/>
      <c r="AC1027"/>
      <c r="AE1027" t="str">
        <f t="shared" ref="AE1027:AE1077" si="104">IF(AB1027&lt;=10,"Top Buyer",IF(AB1027&lt;=21,"2nd Top Buyer","Average Buyer"))</f>
        <v>Top Buyer</v>
      </c>
      <c r="AF1027" t="str">
        <f t="shared" ref="AF1027:AF1077" si="105">(IF(AC1027=AD1027,$AL$9,$AL$10))</f>
        <v>One-Time Buyer</v>
      </c>
      <c r="AG1027" t="e">
        <f t="shared" si="102"/>
        <v>#N/A</v>
      </c>
      <c r="AH1027" t="e">
        <f t="shared" si="103"/>
        <v>#N/A</v>
      </c>
      <c r="AZ1027" t="str">
        <f t="shared" si="101"/>
        <v>MaleGender</v>
      </c>
      <c r="EP1027">
        <v>1024</v>
      </c>
      <c r="EX1027"/>
      <c r="EY1027">
        <f t="shared" si="100"/>
        <v>0</v>
      </c>
    </row>
    <row r="1028" spans="28:155" x14ac:dyDescent="0.3">
      <c r="AB1028"/>
      <c r="AC1028"/>
      <c r="AE1028" t="str">
        <f t="shared" si="104"/>
        <v>Top Buyer</v>
      </c>
      <c r="AF1028" t="str">
        <f t="shared" si="105"/>
        <v>One-Time Buyer</v>
      </c>
      <c r="AG1028" t="e">
        <f t="shared" si="102"/>
        <v>#N/A</v>
      </c>
      <c r="AH1028" t="e">
        <f t="shared" si="103"/>
        <v>#N/A</v>
      </c>
      <c r="AZ1028" t="str">
        <f t="shared" si="101"/>
        <v>MaleGender</v>
      </c>
      <c r="EP1028">
        <v>1025</v>
      </c>
      <c r="EX1028"/>
      <c r="EY1028">
        <f t="shared" ref="EY1028:EY1081" si="106">COUNTIF(DatasourceNameRange,EQ1028)</f>
        <v>0</v>
      </c>
    </row>
    <row r="1029" spans="28:155" x14ac:dyDescent="0.3">
      <c r="AB1029"/>
      <c r="AC1029"/>
      <c r="AE1029" t="str">
        <f t="shared" si="104"/>
        <v>Top Buyer</v>
      </c>
      <c r="AF1029" t="str">
        <f t="shared" si="105"/>
        <v>One-Time Buyer</v>
      </c>
      <c r="AG1029" t="e">
        <f t="shared" si="102"/>
        <v>#N/A</v>
      </c>
      <c r="AH1029" t="e">
        <f t="shared" si="103"/>
        <v>#N/A</v>
      </c>
      <c r="AZ1029" t="str">
        <f t="shared" si="101"/>
        <v>MaleGender</v>
      </c>
      <c r="EP1029">
        <v>1026</v>
      </c>
      <c r="EX1029"/>
      <c r="EY1029">
        <f t="shared" si="106"/>
        <v>0</v>
      </c>
    </row>
    <row r="1030" spans="28:155" x14ac:dyDescent="0.3">
      <c r="AB1030"/>
      <c r="AC1030"/>
      <c r="AE1030" t="str">
        <f t="shared" si="104"/>
        <v>Top Buyer</v>
      </c>
      <c r="AF1030" t="str">
        <f t="shared" si="105"/>
        <v>One-Time Buyer</v>
      </c>
      <c r="AG1030" t="e">
        <f t="shared" si="102"/>
        <v>#N/A</v>
      </c>
      <c r="AH1030" t="e">
        <f t="shared" si="103"/>
        <v>#N/A</v>
      </c>
      <c r="AZ1030" t="str">
        <f t="shared" ref="AZ1030:AZ1079" si="107">IF(AX1030=$AS$11,"FemaleGender","MaleGender")</f>
        <v>MaleGender</v>
      </c>
      <c r="EP1030">
        <v>1027</v>
      </c>
      <c r="EX1030"/>
      <c r="EY1030">
        <f t="shared" si="106"/>
        <v>0</v>
      </c>
    </row>
    <row r="1031" spans="28:155" x14ac:dyDescent="0.3">
      <c r="AB1031"/>
      <c r="AC1031"/>
      <c r="AE1031" t="str">
        <f t="shared" si="104"/>
        <v>Top Buyer</v>
      </c>
      <c r="AF1031" t="str">
        <f t="shared" si="105"/>
        <v>One-Time Buyer</v>
      </c>
      <c r="AG1031" t="e">
        <f t="shared" si="102"/>
        <v>#N/A</v>
      </c>
      <c r="AH1031" t="e">
        <f t="shared" si="103"/>
        <v>#N/A</v>
      </c>
      <c r="AZ1031" t="str">
        <f t="shared" si="107"/>
        <v>MaleGender</v>
      </c>
      <c r="EP1031">
        <v>1028</v>
      </c>
      <c r="EX1031"/>
      <c r="EY1031">
        <f t="shared" si="106"/>
        <v>0</v>
      </c>
    </row>
    <row r="1032" spans="28:155" x14ac:dyDescent="0.3">
      <c r="AB1032"/>
      <c r="AC1032"/>
      <c r="AE1032" t="str">
        <f t="shared" si="104"/>
        <v>Top Buyer</v>
      </c>
      <c r="AF1032" t="str">
        <f t="shared" si="105"/>
        <v>One-Time Buyer</v>
      </c>
      <c r="AG1032" t="e">
        <f t="shared" si="102"/>
        <v>#N/A</v>
      </c>
      <c r="AH1032" t="e">
        <f t="shared" si="103"/>
        <v>#N/A</v>
      </c>
      <c r="AZ1032" t="str">
        <f t="shared" si="107"/>
        <v>MaleGender</v>
      </c>
      <c r="EP1032">
        <v>1029</v>
      </c>
      <c r="EX1032"/>
      <c r="EY1032">
        <f t="shared" si="106"/>
        <v>0</v>
      </c>
    </row>
    <row r="1033" spans="28:155" x14ac:dyDescent="0.3">
      <c r="AB1033"/>
      <c r="AC1033"/>
      <c r="AE1033" t="str">
        <f t="shared" si="104"/>
        <v>Top Buyer</v>
      </c>
      <c r="AF1033" t="str">
        <f t="shared" si="105"/>
        <v>One-Time Buyer</v>
      </c>
      <c r="AG1033" t="e">
        <f t="shared" si="102"/>
        <v>#N/A</v>
      </c>
      <c r="AH1033" t="e">
        <f t="shared" si="103"/>
        <v>#N/A</v>
      </c>
      <c r="AZ1033" t="str">
        <f t="shared" si="107"/>
        <v>MaleGender</v>
      </c>
      <c r="EP1033">
        <v>1030</v>
      </c>
      <c r="EX1033"/>
      <c r="EY1033">
        <f t="shared" si="106"/>
        <v>0</v>
      </c>
    </row>
    <row r="1034" spans="28:155" x14ac:dyDescent="0.3">
      <c r="AB1034"/>
      <c r="AC1034"/>
      <c r="AE1034" t="str">
        <f t="shared" si="104"/>
        <v>Top Buyer</v>
      </c>
      <c r="AF1034" t="str">
        <f t="shared" si="105"/>
        <v>One-Time Buyer</v>
      </c>
      <c r="AG1034" t="e">
        <f t="shared" si="102"/>
        <v>#N/A</v>
      </c>
      <c r="AH1034" t="e">
        <f t="shared" si="103"/>
        <v>#N/A</v>
      </c>
      <c r="AZ1034" t="str">
        <f t="shared" si="107"/>
        <v>MaleGender</v>
      </c>
      <c r="EP1034">
        <v>1031</v>
      </c>
      <c r="EX1034"/>
      <c r="EY1034">
        <f t="shared" si="106"/>
        <v>0</v>
      </c>
    </row>
    <row r="1035" spans="28:155" x14ac:dyDescent="0.3">
      <c r="AB1035"/>
      <c r="AC1035"/>
      <c r="AE1035" t="str">
        <f t="shared" si="104"/>
        <v>Top Buyer</v>
      </c>
      <c r="AF1035" t="str">
        <f t="shared" si="105"/>
        <v>One-Time Buyer</v>
      </c>
      <c r="AG1035" t="e">
        <f t="shared" si="102"/>
        <v>#N/A</v>
      </c>
      <c r="AH1035" t="e">
        <f t="shared" si="103"/>
        <v>#N/A</v>
      </c>
      <c r="AZ1035" t="str">
        <f t="shared" si="107"/>
        <v>MaleGender</v>
      </c>
      <c r="EP1035">
        <v>1032</v>
      </c>
      <c r="EX1035"/>
      <c r="EY1035">
        <f t="shared" si="106"/>
        <v>0</v>
      </c>
    </row>
    <row r="1036" spans="28:155" x14ac:dyDescent="0.3">
      <c r="AB1036"/>
      <c r="AC1036"/>
      <c r="AE1036" t="str">
        <f t="shared" si="104"/>
        <v>Top Buyer</v>
      </c>
      <c r="AF1036" t="str">
        <f t="shared" si="105"/>
        <v>One-Time Buyer</v>
      </c>
      <c r="AG1036" t="e">
        <f t="shared" si="102"/>
        <v>#N/A</v>
      </c>
      <c r="AH1036" t="e">
        <f t="shared" si="103"/>
        <v>#N/A</v>
      </c>
      <c r="AZ1036" t="str">
        <f t="shared" si="107"/>
        <v>MaleGender</v>
      </c>
      <c r="EP1036">
        <v>1033</v>
      </c>
      <c r="EX1036"/>
      <c r="EY1036">
        <f t="shared" si="106"/>
        <v>0</v>
      </c>
    </row>
    <row r="1037" spans="28:155" x14ac:dyDescent="0.3">
      <c r="AB1037"/>
      <c r="AC1037"/>
      <c r="AE1037" t="str">
        <f t="shared" si="104"/>
        <v>Top Buyer</v>
      </c>
      <c r="AF1037" t="str">
        <f t="shared" si="105"/>
        <v>One-Time Buyer</v>
      </c>
      <c r="AG1037" t="e">
        <f t="shared" si="102"/>
        <v>#N/A</v>
      </c>
      <c r="AH1037" t="e">
        <f t="shared" si="103"/>
        <v>#N/A</v>
      </c>
      <c r="AZ1037" t="str">
        <f t="shared" si="107"/>
        <v>MaleGender</v>
      </c>
      <c r="EP1037">
        <v>1034</v>
      </c>
      <c r="EX1037"/>
      <c r="EY1037">
        <f t="shared" si="106"/>
        <v>0</v>
      </c>
    </row>
    <row r="1038" spans="28:155" x14ac:dyDescent="0.3">
      <c r="AB1038"/>
      <c r="AC1038"/>
      <c r="AE1038" t="str">
        <f t="shared" si="104"/>
        <v>Top Buyer</v>
      </c>
      <c r="AF1038" t="str">
        <f t="shared" si="105"/>
        <v>One-Time Buyer</v>
      </c>
      <c r="AG1038" t="e">
        <f t="shared" si="102"/>
        <v>#N/A</v>
      </c>
      <c r="AH1038" t="e">
        <f t="shared" si="103"/>
        <v>#N/A</v>
      </c>
      <c r="AZ1038" t="str">
        <f t="shared" si="107"/>
        <v>MaleGender</v>
      </c>
      <c r="EP1038">
        <v>1035</v>
      </c>
      <c r="EX1038"/>
      <c r="EY1038">
        <f t="shared" si="106"/>
        <v>0</v>
      </c>
    </row>
    <row r="1039" spans="28:155" x14ac:dyDescent="0.3">
      <c r="AB1039"/>
      <c r="AC1039"/>
      <c r="AE1039" t="str">
        <f t="shared" si="104"/>
        <v>Top Buyer</v>
      </c>
      <c r="AF1039" t="str">
        <f t="shared" si="105"/>
        <v>One-Time Buyer</v>
      </c>
      <c r="AG1039" t="e">
        <f t="shared" si="102"/>
        <v>#N/A</v>
      </c>
      <c r="AH1039" t="e">
        <f t="shared" si="103"/>
        <v>#N/A</v>
      </c>
      <c r="AZ1039" t="str">
        <f t="shared" si="107"/>
        <v>MaleGender</v>
      </c>
      <c r="EP1039">
        <v>1036</v>
      </c>
      <c r="EX1039"/>
      <c r="EY1039">
        <f t="shared" si="106"/>
        <v>0</v>
      </c>
    </row>
    <row r="1040" spans="28:155" x14ac:dyDescent="0.3">
      <c r="AB1040"/>
      <c r="AC1040"/>
      <c r="AE1040" t="str">
        <f t="shared" si="104"/>
        <v>Top Buyer</v>
      </c>
      <c r="AF1040" t="str">
        <f t="shared" si="105"/>
        <v>One-Time Buyer</v>
      </c>
      <c r="AG1040" t="e">
        <f t="shared" si="102"/>
        <v>#N/A</v>
      </c>
      <c r="AH1040" t="e">
        <f t="shared" si="103"/>
        <v>#N/A</v>
      </c>
      <c r="AZ1040" t="str">
        <f t="shared" si="107"/>
        <v>MaleGender</v>
      </c>
      <c r="EP1040">
        <v>1037</v>
      </c>
      <c r="EX1040"/>
      <c r="EY1040">
        <f t="shared" si="106"/>
        <v>0</v>
      </c>
    </row>
    <row r="1041" spans="28:155" x14ac:dyDescent="0.3">
      <c r="AB1041"/>
      <c r="AC1041"/>
      <c r="AE1041" t="str">
        <f t="shared" si="104"/>
        <v>Top Buyer</v>
      </c>
      <c r="AF1041" t="str">
        <f t="shared" si="105"/>
        <v>One-Time Buyer</v>
      </c>
      <c r="AG1041" t="e">
        <f t="shared" si="102"/>
        <v>#N/A</v>
      </c>
      <c r="AH1041" t="e">
        <f t="shared" si="103"/>
        <v>#N/A</v>
      </c>
      <c r="AZ1041" t="str">
        <f t="shared" si="107"/>
        <v>MaleGender</v>
      </c>
      <c r="EP1041">
        <v>1038</v>
      </c>
      <c r="EX1041"/>
      <c r="EY1041">
        <f t="shared" si="106"/>
        <v>0</v>
      </c>
    </row>
    <row r="1042" spans="28:155" x14ac:dyDescent="0.3">
      <c r="AB1042"/>
      <c r="AC1042"/>
      <c r="AE1042" t="str">
        <f t="shared" si="104"/>
        <v>Top Buyer</v>
      </c>
      <c r="AF1042" t="str">
        <f t="shared" si="105"/>
        <v>One-Time Buyer</v>
      </c>
      <c r="AG1042" t="e">
        <f t="shared" si="102"/>
        <v>#N/A</v>
      </c>
      <c r="AH1042" t="e">
        <f t="shared" si="103"/>
        <v>#N/A</v>
      </c>
      <c r="AZ1042" t="str">
        <f t="shared" si="107"/>
        <v>MaleGender</v>
      </c>
      <c r="EP1042">
        <v>1039</v>
      </c>
      <c r="EX1042"/>
      <c r="EY1042">
        <f t="shared" si="106"/>
        <v>0</v>
      </c>
    </row>
    <row r="1043" spans="28:155" x14ac:dyDescent="0.3">
      <c r="AB1043"/>
      <c r="AC1043"/>
      <c r="AE1043" t="str">
        <f t="shared" si="104"/>
        <v>Top Buyer</v>
      </c>
      <c r="AF1043" t="str">
        <f t="shared" si="105"/>
        <v>One-Time Buyer</v>
      </c>
      <c r="AG1043" t="e">
        <f t="shared" si="102"/>
        <v>#N/A</v>
      </c>
      <c r="AH1043" t="e">
        <f t="shared" si="103"/>
        <v>#N/A</v>
      </c>
      <c r="AZ1043" t="str">
        <f t="shared" si="107"/>
        <v>MaleGender</v>
      </c>
      <c r="EP1043">
        <v>1040</v>
      </c>
      <c r="EX1043"/>
      <c r="EY1043">
        <f t="shared" si="106"/>
        <v>0</v>
      </c>
    </row>
    <row r="1044" spans="28:155" x14ac:dyDescent="0.3">
      <c r="AB1044"/>
      <c r="AC1044"/>
      <c r="AE1044" t="str">
        <f t="shared" si="104"/>
        <v>Top Buyer</v>
      </c>
      <c r="AF1044" t="str">
        <f t="shared" si="105"/>
        <v>One-Time Buyer</v>
      </c>
      <c r="AG1044" t="e">
        <f t="shared" si="102"/>
        <v>#N/A</v>
      </c>
      <c r="AH1044" t="e">
        <f t="shared" si="103"/>
        <v>#N/A</v>
      </c>
      <c r="AZ1044" t="str">
        <f t="shared" si="107"/>
        <v>MaleGender</v>
      </c>
      <c r="EP1044">
        <v>1041</v>
      </c>
      <c r="EX1044"/>
      <c r="EY1044">
        <f t="shared" si="106"/>
        <v>0</v>
      </c>
    </row>
    <row r="1045" spans="28:155" x14ac:dyDescent="0.3">
      <c r="AB1045"/>
      <c r="AC1045"/>
      <c r="AE1045" t="str">
        <f t="shared" si="104"/>
        <v>Top Buyer</v>
      </c>
      <c r="AF1045" t="str">
        <f t="shared" si="105"/>
        <v>One-Time Buyer</v>
      </c>
      <c r="AG1045" t="e">
        <f t="shared" si="102"/>
        <v>#N/A</v>
      </c>
      <c r="AH1045" t="e">
        <f t="shared" si="103"/>
        <v>#N/A</v>
      </c>
      <c r="AZ1045" t="str">
        <f t="shared" si="107"/>
        <v>MaleGender</v>
      </c>
      <c r="EP1045">
        <v>1042</v>
      </c>
      <c r="EX1045"/>
      <c r="EY1045">
        <f t="shared" si="106"/>
        <v>0</v>
      </c>
    </row>
    <row r="1046" spans="28:155" x14ac:dyDescent="0.3">
      <c r="AB1046"/>
      <c r="AC1046"/>
      <c r="AE1046" t="str">
        <f t="shared" si="104"/>
        <v>Top Buyer</v>
      </c>
      <c r="AF1046" t="str">
        <f t="shared" si="105"/>
        <v>One-Time Buyer</v>
      </c>
      <c r="AG1046" t="e">
        <f t="shared" si="102"/>
        <v>#N/A</v>
      </c>
      <c r="AH1046" t="e">
        <f t="shared" si="103"/>
        <v>#N/A</v>
      </c>
      <c r="AZ1046" t="str">
        <f t="shared" si="107"/>
        <v>MaleGender</v>
      </c>
      <c r="EP1046">
        <v>1043</v>
      </c>
      <c r="EX1046"/>
      <c r="EY1046">
        <f t="shared" si="106"/>
        <v>0</v>
      </c>
    </row>
    <row r="1047" spans="28:155" x14ac:dyDescent="0.3">
      <c r="AB1047"/>
      <c r="AC1047"/>
      <c r="AE1047" t="str">
        <f t="shared" si="104"/>
        <v>Top Buyer</v>
      </c>
      <c r="AF1047" t="str">
        <f t="shared" si="105"/>
        <v>One-Time Buyer</v>
      </c>
      <c r="AG1047" t="e">
        <f t="shared" si="102"/>
        <v>#N/A</v>
      </c>
      <c r="AH1047" t="e">
        <f t="shared" si="103"/>
        <v>#N/A</v>
      </c>
      <c r="AZ1047" t="str">
        <f t="shared" si="107"/>
        <v>MaleGender</v>
      </c>
      <c r="EP1047">
        <v>1044</v>
      </c>
      <c r="EX1047"/>
      <c r="EY1047">
        <f t="shared" si="106"/>
        <v>0</v>
      </c>
    </row>
    <row r="1048" spans="28:155" x14ac:dyDescent="0.3">
      <c r="AB1048"/>
      <c r="AC1048"/>
      <c r="AE1048" t="str">
        <f t="shared" si="104"/>
        <v>Top Buyer</v>
      </c>
      <c r="AF1048" t="str">
        <f t="shared" si="105"/>
        <v>One-Time Buyer</v>
      </c>
      <c r="AG1048" t="e">
        <f t="shared" si="102"/>
        <v>#N/A</v>
      </c>
      <c r="AH1048" t="e">
        <f t="shared" si="103"/>
        <v>#N/A</v>
      </c>
      <c r="AZ1048" t="str">
        <f t="shared" si="107"/>
        <v>MaleGender</v>
      </c>
      <c r="EP1048">
        <v>1045</v>
      </c>
      <c r="EX1048"/>
      <c r="EY1048">
        <f t="shared" si="106"/>
        <v>0</v>
      </c>
    </row>
    <row r="1049" spans="28:155" x14ac:dyDescent="0.3">
      <c r="AB1049"/>
      <c r="AC1049"/>
      <c r="AE1049" t="str">
        <f t="shared" si="104"/>
        <v>Top Buyer</v>
      </c>
      <c r="AF1049" t="str">
        <f t="shared" si="105"/>
        <v>One-Time Buyer</v>
      </c>
      <c r="AG1049" t="e">
        <f t="shared" si="102"/>
        <v>#N/A</v>
      </c>
      <c r="AH1049" t="e">
        <f t="shared" si="103"/>
        <v>#N/A</v>
      </c>
      <c r="AZ1049" t="str">
        <f t="shared" si="107"/>
        <v>MaleGender</v>
      </c>
      <c r="EP1049">
        <v>1046</v>
      </c>
      <c r="EX1049"/>
      <c r="EY1049">
        <f t="shared" si="106"/>
        <v>0</v>
      </c>
    </row>
    <row r="1050" spans="28:155" x14ac:dyDescent="0.3">
      <c r="AB1050"/>
      <c r="AC1050"/>
      <c r="AE1050" t="str">
        <f t="shared" si="104"/>
        <v>Top Buyer</v>
      </c>
      <c r="AF1050" t="str">
        <f t="shared" si="105"/>
        <v>One-Time Buyer</v>
      </c>
      <c r="AG1050" t="e">
        <f t="shared" si="102"/>
        <v>#N/A</v>
      </c>
      <c r="AH1050" t="e">
        <f t="shared" si="103"/>
        <v>#N/A</v>
      </c>
      <c r="AZ1050" t="str">
        <f t="shared" si="107"/>
        <v>MaleGender</v>
      </c>
      <c r="EP1050">
        <v>1047</v>
      </c>
      <c r="EX1050"/>
      <c r="EY1050">
        <f t="shared" si="106"/>
        <v>0</v>
      </c>
    </row>
    <row r="1051" spans="28:155" x14ac:dyDescent="0.3">
      <c r="AB1051"/>
      <c r="AC1051"/>
      <c r="AE1051" t="str">
        <f t="shared" si="104"/>
        <v>Top Buyer</v>
      </c>
      <c r="AF1051" t="str">
        <f t="shared" si="105"/>
        <v>One-Time Buyer</v>
      </c>
      <c r="AG1051" t="e">
        <f t="shared" si="102"/>
        <v>#N/A</v>
      </c>
      <c r="AH1051" t="e">
        <f t="shared" si="103"/>
        <v>#N/A</v>
      </c>
      <c r="AZ1051" t="str">
        <f t="shared" si="107"/>
        <v>MaleGender</v>
      </c>
      <c r="EP1051">
        <v>1048</v>
      </c>
      <c r="EX1051"/>
      <c r="EY1051">
        <f t="shared" si="106"/>
        <v>0</v>
      </c>
    </row>
    <row r="1052" spans="28:155" x14ac:dyDescent="0.3">
      <c r="AB1052"/>
      <c r="AC1052"/>
      <c r="AE1052" t="str">
        <f t="shared" si="104"/>
        <v>Top Buyer</v>
      </c>
      <c r="AF1052" t="str">
        <f t="shared" si="105"/>
        <v>One-Time Buyer</v>
      </c>
      <c r="AG1052" t="e">
        <f t="shared" si="102"/>
        <v>#N/A</v>
      </c>
      <c r="AH1052" t="e">
        <f t="shared" si="103"/>
        <v>#N/A</v>
      </c>
      <c r="AZ1052" t="str">
        <f t="shared" si="107"/>
        <v>MaleGender</v>
      </c>
      <c r="EP1052">
        <v>1049</v>
      </c>
      <c r="EX1052"/>
      <c r="EY1052">
        <f t="shared" si="106"/>
        <v>0</v>
      </c>
    </row>
    <row r="1053" spans="28:155" x14ac:dyDescent="0.3">
      <c r="AB1053"/>
      <c r="AC1053"/>
      <c r="AE1053" t="str">
        <f t="shared" si="104"/>
        <v>Top Buyer</v>
      </c>
      <c r="AF1053" t="str">
        <f t="shared" si="105"/>
        <v>One-Time Buyer</v>
      </c>
      <c r="AG1053" t="e">
        <f t="shared" si="102"/>
        <v>#N/A</v>
      </c>
      <c r="AH1053" t="e">
        <f t="shared" si="103"/>
        <v>#N/A</v>
      </c>
      <c r="AZ1053" t="str">
        <f t="shared" si="107"/>
        <v>MaleGender</v>
      </c>
      <c r="EP1053">
        <v>1050</v>
      </c>
      <c r="EX1053"/>
      <c r="EY1053">
        <f t="shared" si="106"/>
        <v>0</v>
      </c>
    </row>
    <row r="1054" spans="28:155" x14ac:dyDescent="0.3">
      <c r="AB1054"/>
      <c r="AC1054"/>
      <c r="AE1054" t="str">
        <f t="shared" si="104"/>
        <v>Top Buyer</v>
      </c>
      <c r="AF1054" t="str">
        <f t="shared" si="105"/>
        <v>One-Time Buyer</v>
      </c>
      <c r="AG1054" t="e">
        <f t="shared" si="102"/>
        <v>#N/A</v>
      </c>
      <c r="AH1054" t="e">
        <f t="shared" si="103"/>
        <v>#N/A</v>
      </c>
      <c r="AZ1054" t="str">
        <f t="shared" si="107"/>
        <v>MaleGender</v>
      </c>
      <c r="EP1054">
        <v>1051</v>
      </c>
      <c r="EX1054"/>
      <c r="EY1054">
        <f t="shared" si="106"/>
        <v>0</v>
      </c>
    </row>
    <row r="1055" spans="28:155" x14ac:dyDescent="0.3">
      <c r="AB1055"/>
      <c r="AC1055"/>
      <c r="AE1055" t="str">
        <f t="shared" si="104"/>
        <v>Top Buyer</v>
      </c>
      <c r="AF1055" t="str">
        <f t="shared" si="105"/>
        <v>One-Time Buyer</v>
      </c>
      <c r="AG1055" t="e">
        <f t="shared" si="102"/>
        <v>#N/A</v>
      </c>
      <c r="AH1055" t="e">
        <f t="shared" si="103"/>
        <v>#N/A</v>
      </c>
      <c r="AZ1055" t="str">
        <f t="shared" si="107"/>
        <v>MaleGender</v>
      </c>
      <c r="EP1055">
        <v>1052</v>
      </c>
      <c r="EX1055"/>
      <c r="EY1055">
        <f t="shared" si="106"/>
        <v>0</v>
      </c>
    </row>
    <row r="1056" spans="28:155" x14ac:dyDescent="0.3">
      <c r="AB1056"/>
      <c r="AC1056"/>
      <c r="AE1056" t="str">
        <f t="shared" si="104"/>
        <v>Top Buyer</v>
      </c>
      <c r="AF1056" t="str">
        <f t="shared" si="105"/>
        <v>One-Time Buyer</v>
      </c>
      <c r="AG1056" t="e">
        <f t="shared" si="102"/>
        <v>#N/A</v>
      </c>
      <c r="AH1056" t="e">
        <f t="shared" si="103"/>
        <v>#N/A</v>
      </c>
      <c r="AZ1056" t="str">
        <f t="shared" si="107"/>
        <v>MaleGender</v>
      </c>
      <c r="EP1056">
        <v>1053</v>
      </c>
      <c r="EX1056"/>
      <c r="EY1056">
        <f t="shared" si="106"/>
        <v>0</v>
      </c>
    </row>
    <row r="1057" spans="28:155" x14ac:dyDescent="0.3">
      <c r="AB1057"/>
      <c r="AC1057"/>
      <c r="AE1057" t="str">
        <f t="shared" si="104"/>
        <v>Top Buyer</v>
      </c>
      <c r="AF1057" t="str">
        <f t="shared" si="105"/>
        <v>One-Time Buyer</v>
      </c>
      <c r="AG1057" t="e">
        <f t="shared" si="102"/>
        <v>#N/A</v>
      </c>
      <c r="AH1057" t="e">
        <f t="shared" si="103"/>
        <v>#N/A</v>
      </c>
      <c r="AZ1057" t="str">
        <f t="shared" si="107"/>
        <v>MaleGender</v>
      </c>
      <c r="EP1057">
        <v>1054</v>
      </c>
      <c r="EX1057"/>
      <c r="EY1057">
        <f t="shared" si="106"/>
        <v>0</v>
      </c>
    </row>
    <row r="1058" spans="28:155" x14ac:dyDescent="0.3">
      <c r="AB1058"/>
      <c r="AC1058"/>
      <c r="AE1058" t="str">
        <f t="shared" si="104"/>
        <v>Top Buyer</v>
      </c>
      <c r="AF1058" t="str">
        <f t="shared" si="105"/>
        <v>One-Time Buyer</v>
      </c>
      <c r="AG1058" t="e">
        <f t="shared" si="102"/>
        <v>#N/A</v>
      </c>
      <c r="AH1058" t="e">
        <f t="shared" si="103"/>
        <v>#N/A</v>
      </c>
      <c r="AZ1058" t="str">
        <f t="shared" si="107"/>
        <v>MaleGender</v>
      </c>
      <c r="EP1058">
        <v>1055</v>
      </c>
      <c r="EX1058"/>
      <c r="EY1058">
        <f t="shared" si="106"/>
        <v>0</v>
      </c>
    </row>
    <row r="1059" spans="28:155" x14ac:dyDescent="0.3">
      <c r="AB1059"/>
      <c r="AC1059"/>
      <c r="AE1059" t="str">
        <f t="shared" si="104"/>
        <v>Top Buyer</v>
      </c>
      <c r="AF1059" t="str">
        <f t="shared" si="105"/>
        <v>One-Time Buyer</v>
      </c>
      <c r="AG1059" t="e">
        <f t="shared" si="102"/>
        <v>#N/A</v>
      </c>
      <c r="AH1059" t="e">
        <f t="shared" si="103"/>
        <v>#N/A</v>
      </c>
      <c r="AZ1059" t="str">
        <f t="shared" si="107"/>
        <v>MaleGender</v>
      </c>
      <c r="EP1059">
        <v>1056</v>
      </c>
      <c r="EX1059"/>
      <c r="EY1059">
        <f t="shared" si="106"/>
        <v>0</v>
      </c>
    </row>
    <row r="1060" spans="28:155" x14ac:dyDescent="0.3">
      <c r="AB1060"/>
      <c r="AC1060"/>
      <c r="AE1060" t="str">
        <f t="shared" si="104"/>
        <v>Top Buyer</v>
      </c>
      <c r="AF1060" t="str">
        <f t="shared" si="105"/>
        <v>One-Time Buyer</v>
      </c>
      <c r="AG1060" t="e">
        <f t="shared" si="102"/>
        <v>#N/A</v>
      </c>
      <c r="AH1060" t="e">
        <f t="shared" si="103"/>
        <v>#N/A</v>
      </c>
      <c r="AZ1060" t="str">
        <f t="shared" si="107"/>
        <v>MaleGender</v>
      </c>
      <c r="EP1060">
        <v>1057</v>
      </c>
      <c r="EX1060"/>
      <c r="EY1060">
        <f t="shared" si="106"/>
        <v>0</v>
      </c>
    </row>
    <row r="1061" spans="28:155" x14ac:dyDescent="0.3">
      <c r="AB1061"/>
      <c r="AC1061"/>
      <c r="AE1061" t="str">
        <f t="shared" si="104"/>
        <v>Top Buyer</v>
      </c>
      <c r="AF1061" t="str">
        <f t="shared" si="105"/>
        <v>One-Time Buyer</v>
      </c>
      <c r="AG1061" t="e">
        <f t="shared" si="102"/>
        <v>#N/A</v>
      </c>
      <c r="AH1061" t="e">
        <f t="shared" si="103"/>
        <v>#N/A</v>
      </c>
      <c r="AZ1061" t="str">
        <f t="shared" si="107"/>
        <v>MaleGender</v>
      </c>
      <c r="EP1061">
        <v>1058</v>
      </c>
      <c r="EX1061"/>
      <c r="EY1061">
        <f t="shared" si="106"/>
        <v>0</v>
      </c>
    </row>
    <row r="1062" spans="28:155" x14ac:dyDescent="0.3">
      <c r="AB1062"/>
      <c r="AC1062"/>
      <c r="AE1062" t="str">
        <f t="shared" si="104"/>
        <v>Top Buyer</v>
      </c>
      <c r="AF1062" t="str">
        <f t="shared" si="105"/>
        <v>One-Time Buyer</v>
      </c>
      <c r="AG1062" t="e">
        <f t="shared" si="102"/>
        <v>#N/A</v>
      </c>
      <c r="AH1062" t="e">
        <f t="shared" si="103"/>
        <v>#N/A</v>
      </c>
      <c r="AZ1062" t="str">
        <f t="shared" si="107"/>
        <v>MaleGender</v>
      </c>
      <c r="EP1062">
        <v>1059</v>
      </c>
      <c r="EX1062"/>
      <c r="EY1062">
        <f t="shared" si="106"/>
        <v>0</v>
      </c>
    </row>
    <row r="1063" spans="28:155" x14ac:dyDescent="0.3">
      <c r="AB1063"/>
      <c r="AC1063"/>
      <c r="AE1063" t="str">
        <f t="shared" si="104"/>
        <v>Top Buyer</v>
      </c>
      <c r="AF1063" t="str">
        <f t="shared" si="105"/>
        <v>One-Time Buyer</v>
      </c>
      <c r="AG1063" t="e">
        <f t="shared" si="102"/>
        <v>#N/A</v>
      </c>
      <c r="AH1063" t="e">
        <f t="shared" si="103"/>
        <v>#N/A</v>
      </c>
      <c r="AZ1063" t="str">
        <f t="shared" si="107"/>
        <v>MaleGender</v>
      </c>
      <c r="EP1063">
        <v>1060</v>
      </c>
      <c r="EX1063"/>
      <c r="EY1063">
        <f t="shared" si="106"/>
        <v>0</v>
      </c>
    </row>
    <row r="1064" spans="28:155" x14ac:dyDescent="0.3">
      <c r="AB1064"/>
      <c r="AC1064"/>
      <c r="AE1064" t="str">
        <f t="shared" si="104"/>
        <v>Top Buyer</v>
      </c>
      <c r="AF1064" t="str">
        <f t="shared" si="105"/>
        <v>One-Time Buyer</v>
      </c>
      <c r="AG1064" t="e">
        <f t="shared" si="102"/>
        <v>#N/A</v>
      </c>
      <c r="AH1064" t="e">
        <f t="shared" si="103"/>
        <v>#N/A</v>
      </c>
      <c r="AZ1064" t="str">
        <f t="shared" si="107"/>
        <v>MaleGender</v>
      </c>
      <c r="EP1064">
        <v>1061</v>
      </c>
      <c r="EX1064"/>
      <c r="EY1064">
        <f t="shared" si="106"/>
        <v>0</v>
      </c>
    </row>
    <row r="1065" spans="28:155" x14ac:dyDescent="0.3">
      <c r="AB1065"/>
      <c r="AC1065"/>
      <c r="AE1065" t="str">
        <f t="shared" si="104"/>
        <v>Top Buyer</v>
      </c>
      <c r="AF1065" t="str">
        <f t="shared" si="105"/>
        <v>One-Time Buyer</v>
      </c>
      <c r="AG1065" t="e">
        <f t="shared" si="102"/>
        <v>#N/A</v>
      </c>
      <c r="AH1065" t="e">
        <f t="shared" si="103"/>
        <v>#N/A</v>
      </c>
      <c r="AZ1065" t="str">
        <f t="shared" si="107"/>
        <v>MaleGender</v>
      </c>
      <c r="EP1065">
        <v>1062</v>
      </c>
      <c r="EX1065"/>
      <c r="EY1065">
        <f t="shared" si="106"/>
        <v>0</v>
      </c>
    </row>
    <row r="1066" spans="28:155" x14ac:dyDescent="0.3">
      <c r="AB1066"/>
      <c r="AC1066"/>
      <c r="AE1066" t="str">
        <f t="shared" si="104"/>
        <v>Top Buyer</v>
      </c>
      <c r="AF1066" t="str">
        <f t="shared" si="105"/>
        <v>One-Time Buyer</v>
      </c>
      <c r="AG1066" t="e">
        <f t="shared" si="102"/>
        <v>#N/A</v>
      </c>
      <c r="AH1066" t="e">
        <f t="shared" si="103"/>
        <v>#N/A</v>
      </c>
      <c r="AZ1066" t="str">
        <f t="shared" si="107"/>
        <v>MaleGender</v>
      </c>
      <c r="EP1066">
        <v>1063</v>
      </c>
      <c r="EX1066"/>
      <c r="EY1066">
        <f t="shared" si="106"/>
        <v>0</v>
      </c>
    </row>
    <row r="1067" spans="28:155" x14ac:dyDescent="0.3">
      <c r="AB1067"/>
      <c r="AC1067"/>
      <c r="AE1067" t="str">
        <f t="shared" si="104"/>
        <v>Top Buyer</v>
      </c>
      <c r="AF1067" t="str">
        <f t="shared" si="105"/>
        <v>One-Time Buyer</v>
      </c>
      <c r="AG1067" t="e">
        <f t="shared" si="102"/>
        <v>#N/A</v>
      </c>
      <c r="AH1067" t="e">
        <f t="shared" si="103"/>
        <v>#N/A</v>
      </c>
      <c r="AZ1067" t="str">
        <f t="shared" si="107"/>
        <v>MaleGender</v>
      </c>
      <c r="EP1067">
        <v>1064</v>
      </c>
      <c r="EX1067"/>
      <c r="EY1067">
        <f t="shared" si="106"/>
        <v>0</v>
      </c>
    </row>
    <row r="1068" spans="28:155" x14ac:dyDescent="0.3">
      <c r="AB1068"/>
      <c r="AC1068"/>
      <c r="AE1068" t="str">
        <f t="shared" si="104"/>
        <v>Top Buyer</v>
      </c>
      <c r="AF1068" t="str">
        <f t="shared" si="105"/>
        <v>One-Time Buyer</v>
      </c>
      <c r="AG1068" t="e">
        <f t="shared" si="102"/>
        <v>#N/A</v>
      </c>
      <c r="AH1068" t="e">
        <f t="shared" si="103"/>
        <v>#N/A</v>
      </c>
      <c r="AZ1068" t="str">
        <f t="shared" si="107"/>
        <v>MaleGender</v>
      </c>
      <c r="EP1068">
        <v>1065</v>
      </c>
      <c r="EX1068"/>
      <c r="EY1068">
        <f t="shared" si="106"/>
        <v>0</v>
      </c>
    </row>
    <row r="1069" spans="28:155" x14ac:dyDescent="0.3">
      <c r="AB1069"/>
      <c r="AC1069"/>
      <c r="AE1069" t="str">
        <f t="shared" si="104"/>
        <v>Top Buyer</v>
      </c>
      <c r="AF1069" t="str">
        <f t="shared" si="105"/>
        <v>One-Time Buyer</v>
      </c>
      <c r="AG1069" t="e">
        <f t="shared" si="102"/>
        <v>#N/A</v>
      </c>
      <c r="AH1069" t="e">
        <f t="shared" si="103"/>
        <v>#N/A</v>
      </c>
      <c r="AZ1069" t="str">
        <f t="shared" si="107"/>
        <v>MaleGender</v>
      </c>
      <c r="EP1069">
        <v>1066</v>
      </c>
      <c r="EX1069"/>
      <c r="EY1069">
        <f t="shared" si="106"/>
        <v>0</v>
      </c>
    </row>
    <row r="1070" spans="28:155" x14ac:dyDescent="0.3">
      <c r="AB1070"/>
      <c r="AC1070"/>
      <c r="AE1070" t="str">
        <f t="shared" si="104"/>
        <v>Top Buyer</v>
      </c>
      <c r="AF1070" t="str">
        <f t="shared" si="105"/>
        <v>One-Time Buyer</v>
      </c>
      <c r="AG1070" t="e">
        <f t="shared" si="102"/>
        <v>#N/A</v>
      </c>
      <c r="AH1070" t="e">
        <f t="shared" si="103"/>
        <v>#N/A</v>
      </c>
      <c r="AZ1070" t="str">
        <f t="shared" si="107"/>
        <v>MaleGender</v>
      </c>
      <c r="EP1070">
        <v>1067</v>
      </c>
      <c r="EX1070"/>
      <c r="EY1070">
        <f t="shared" si="106"/>
        <v>0</v>
      </c>
    </row>
    <row r="1071" spans="28:155" x14ac:dyDescent="0.3">
      <c r="AB1071"/>
      <c r="AC1071"/>
      <c r="AE1071" t="str">
        <f t="shared" si="104"/>
        <v>Top Buyer</v>
      </c>
      <c r="AF1071" t="str">
        <f t="shared" si="105"/>
        <v>One-Time Buyer</v>
      </c>
      <c r="AG1071" t="e">
        <f t="shared" si="102"/>
        <v>#N/A</v>
      </c>
      <c r="AH1071" t="e">
        <f t="shared" si="103"/>
        <v>#N/A</v>
      </c>
      <c r="AZ1071" t="str">
        <f t="shared" si="107"/>
        <v>MaleGender</v>
      </c>
      <c r="EP1071">
        <v>1068</v>
      </c>
      <c r="EX1071"/>
      <c r="EY1071">
        <f t="shared" si="106"/>
        <v>0</v>
      </c>
    </row>
    <row r="1072" spans="28:155" x14ac:dyDescent="0.3">
      <c r="AB1072"/>
      <c r="AC1072"/>
      <c r="AE1072" t="str">
        <f t="shared" si="104"/>
        <v>Top Buyer</v>
      </c>
      <c r="AF1072" t="str">
        <f t="shared" si="105"/>
        <v>One-Time Buyer</v>
      </c>
      <c r="AG1072" t="e">
        <f t="shared" si="102"/>
        <v>#N/A</v>
      </c>
      <c r="AH1072" t="e">
        <f t="shared" si="103"/>
        <v>#N/A</v>
      </c>
      <c r="AZ1072" t="str">
        <f t="shared" si="107"/>
        <v>MaleGender</v>
      </c>
      <c r="EP1072">
        <v>1069</v>
      </c>
      <c r="EX1072"/>
      <c r="EY1072">
        <f t="shared" si="106"/>
        <v>0</v>
      </c>
    </row>
    <row r="1073" spans="28:155" x14ac:dyDescent="0.3">
      <c r="AB1073"/>
      <c r="AC1073"/>
      <c r="AE1073" t="str">
        <f t="shared" si="104"/>
        <v>Top Buyer</v>
      </c>
      <c r="AF1073" t="str">
        <f t="shared" si="105"/>
        <v>One-Time Buyer</v>
      </c>
      <c r="AG1073" t="e">
        <f t="shared" si="102"/>
        <v>#N/A</v>
      </c>
      <c r="AH1073" t="e">
        <f t="shared" si="103"/>
        <v>#N/A</v>
      </c>
      <c r="AZ1073" t="str">
        <f t="shared" si="107"/>
        <v>MaleGender</v>
      </c>
      <c r="EP1073">
        <v>1070</v>
      </c>
      <c r="EX1073"/>
      <c r="EY1073">
        <f t="shared" si="106"/>
        <v>0</v>
      </c>
    </row>
    <row r="1074" spans="28:155" x14ac:dyDescent="0.3">
      <c r="AB1074"/>
      <c r="AC1074"/>
      <c r="AE1074" t="str">
        <f t="shared" si="104"/>
        <v>Top Buyer</v>
      </c>
      <c r="AF1074" t="str">
        <f t="shared" si="105"/>
        <v>One-Time Buyer</v>
      </c>
      <c r="AG1074" t="e">
        <f t="shared" si="102"/>
        <v>#N/A</v>
      </c>
      <c r="AH1074" t="e">
        <f t="shared" si="103"/>
        <v>#N/A</v>
      </c>
      <c r="AZ1074" t="str">
        <f t="shared" si="107"/>
        <v>MaleGender</v>
      </c>
      <c r="EP1074">
        <v>1071</v>
      </c>
      <c r="EX1074"/>
      <c r="EY1074">
        <f t="shared" si="106"/>
        <v>0</v>
      </c>
    </row>
    <row r="1075" spans="28:155" x14ac:dyDescent="0.3">
      <c r="AB1075"/>
      <c r="AC1075"/>
      <c r="AE1075" t="str">
        <f t="shared" si="104"/>
        <v>Top Buyer</v>
      </c>
      <c r="AF1075" t="str">
        <f t="shared" si="105"/>
        <v>One-Time Buyer</v>
      </c>
      <c r="AG1075" t="e">
        <f>VLOOKUP(X1075,LookupRange,2,0)</f>
        <v>#N/A</v>
      </c>
      <c r="AH1075" t="e">
        <f t="shared" si="103"/>
        <v>#N/A</v>
      </c>
      <c r="AZ1075" t="str">
        <f t="shared" si="107"/>
        <v>MaleGender</v>
      </c>
      <c r="EP1075">
        <v>1072</v>
      </c>
      <c r="EX1075"/>
      <c r="EY1075">
        <f t="shared" si="106"/>
        <v>0</v>
      </c>
    </row>
    <row r="1076" spans="28:155" x14ac:dyDescent="0.3">
      <c r="AB1076"/>
      <c r="AC1076"/>
      <c r="AE1076" t="str">
        <f t="shared" si="104"/>
        <v>Top Buyer</v>
      </c>
      <c r="AF1076" t="str">
        <f t="shared" si="105"/>
        <v>One-Time Buyer</v>
      </c>
      <c r="AG1076" t="e">
        <f>VLOOKUP(X1076,LookupRange,2,0)</f>
        <v>#N/A</v>
      </c>
      <c r="AH1076" t="e">
        <f t="shared" si="103"/>
        <v>#N/A</v>
      </c>
      <c r="AZ1076" t="str">
        <f t="shared" si="107"/>
        <v>MaleGender</v>
      </c>
      <c r="EP1076">
        <v>1073</v>
      </c>
      <c r="EX1076"/>
      <c r="EY1076">
        <f t="shared" si="106"/>
        <v>0</v>
      </c>
    </row>
    <row r="1077" spans="28:155" x14ac:dyDescent="0.3">
      <c r="AB1077"/>
      <c r="AC1077"/>
      <c r="AE1077" t="str">
        <f t="shared" si="104"/>
        <v>Top Buyer</v>
      </c>
      <c r="AF1077" t="str">
        <f t="shared" si="105"/>
        <v>One-Time Buyer</v>
      </c>
      <c r="AG1077" t="e">
        <f>VLOOKUP(X1077,LookupRange,2,0)</f>
        <v>#N/A</v>
      </c>
      <c r="AH1077" t="e">
        <f t="shared" si="103"/>
        <v>#N/A</v>
      </c>
      <c r="AZ1077" t="str">
        <f t="shared" si="107"/>
        <v>MaleGender</v>
      </c>
      <c r="EP1077">
        <v>1074</v>
      </c>
      <c r="EX1077"/>
      <c r="EY1077">
        <f t="shared" si="106"/>
        <v>0</v>
      </c>
    </row>
    <row r="1078" spans="28:155" x14ac:dyDescent="0.3">
      <c r="AB1078"/>
      <c r="AC1078"/>
      <c r="AZ1078" t="str">
        <f t="shared" si="107"/>
        <v>MaleGender</v>
      </c>
      <c r="EP1078">
        <v>1075</v>
      </c>
      <c r="EX1078"/>
      <c r="EY1078">
        <f t="shared" si="106"/>
        <v>0</v>
      </c>
    </row>
    <row r="1079" spans="28:155" x14ac:dyDescent="0.3">
      <c r="AB1079"/>
      <c r="AC1079"/>
      <c r="AZ1079" t="str">
        <f t="shared" si="107"/>
        <v>MaleGender</v>
      </c>
      <c r="EP1079">
        <v>1076</v>
      </c>
      <c r="EX1079"/>
      <c r="EY1079">
        <f t="shared" si="106"/>
        <v>0</v>
      </c>
    </row>
    <row r="1080" spans="28:155" x14ac:dyDescent="0.3">
      <c r="AB1080"/>
      <c r="AC1080"/>
      <c r="EP1080">
        <v>1077</v>
      </c>
      <c r="EX1080"/>
      <c r="EY1080">
        <f t="shared" si="106"/>
        <v>0</v>
      </c>
    </row>
    <row r="1081" spans="28:155" x14ac:dyDescent="0.3">
      <c r="AB1081"/>
      <c r="AC1081"/>
      <c r="EP1081">
        <v>1078</v>
      </c>
      <c r="EX1081"/>
      <c r="EY1081">
        <f t="shared" si="106"/>
        <v>0</v>
      </c>
    </row>
    <row r="1082" spans="28:155" x14ac:dyDescent="0.3">
      <c r="AB1082"/>
      <c r="AC1082"/>
      <c r="EX1082"/>
    </row>
    <row r="1083" spans="28:155" x14ac:dyDescent="0.3">
      <c r="AB1083"/>
      <c r="AC1083"/>
    </row>
    <row r="1084" spans="28:155" x14ac:dyDescent="0.3">
      <c r="AB1084"/>
      <c r="AC1084"/>
    </row>
    <row r="1085" spans="28:155" x14ac:dyDescent="0.3">
      <c r="AB1085"/>
      <c r="AC1085"/>
    </row>
    <row r="1086" spans="28:155" x14ac:dyDescent="0.3">
      <c r="AB1086"/>
      <c r="AC1086"/>
    </row>
    <row r="1087" spans="28:155" x14ac:dyDescent="0.3">
      <c r="AB1087"/>
      <c r="AC1087"/>
    </row>
    <row r="1088" spans="28:155" x14ac:dyDescent="0.3">
      <c r="AB1088"/>
      <c r="AC1088"/>
    </row>
    <row r="1089" spans="28:29" x14ac:dyDescent="0.3">
      <c r="AB1089"/>
      <c r="AC1089"/>
    </row>
    <row r="1090" spans="28:29" x14ac:dyDescent="0.3">
      <c r="AB1090"/>
      <c r="AC1090"/>
    </row>
    <row r="1091" spans="28:29" x14ac:dyDescent="0.3">
      <c r="AB1091"/>
      <c r="AC1091"/>
    </row>
    <row r="1092" spans="28:29" x14ac:dyDescent="0.3">
      <c r="AB1092"/>
      <c r="AC1092"/>
    </row>
    <row r="1093" spans="28:29" x14ac:dyDescent="0.3">
      <c r="AB1093"/>
      <c r="AC1093"/>
    </row>
    <row r="1094" spans="28:29" x14ac:dyDescent="0.3">
      <c r="AB1094"/>
      <c r="AC1094"/>
    </row>
    <row r="1095" spans="28:29" x14ac:dyDescent="0.3">
      <c r="AB1095"/>
      <c r="AC1095"/>
    </row>
    <row r="1096" spans="28:29" x14ac:dyDescent="0.3">
      <c r="AB1096"/>
      <c r="AC1096"/>
    </row>
    <row r="1097" spans="28:29" x14ac:dyDescent="0.3">
      <c r="AB1097"/>
      <c r="AC1097"/>
    </row>
    <row r="1098" spans="28:29" x14ac:dyDescent="0.3">
      <c r="AB1098"/>
      <c r="AC1098"/>
    </row>
    <row r="1099" spans="28:29" x14ac:dyDescent="0.3">
      <c r="AB1099"/>
      <c r="AC1099"/>
    </row>
    <row r="1100" spans="28:29" x14ac:dyDescent="0.3">
      <c r="AB1100"/>
      <c r="AC1100"/>
    </row>
    <row r="1101" spans="28:29" x14ac:dyDescent="0.3">
      <c r="AB1101"/>
      <c r="AC1101"/>
    </row>
    <row r="1102" spans="28:29" x14ac:dyDescent="0.3">
      <c r="AB1102"/>
      <c r="AC1102"/>
    </row>
    <row r="1103" spans="28:29" x14ac:dyDescent="0.3">
      <c r="AB1103"/>
      <c r="AC1103"/>
    </row>
    <row r="1104" spans="28:29" x14ac:dyDescent="0.3">
      <c r="AB1104"/>
      <c r="AC1104"/>
    </row>
    <row r="1105" spans="28:29" x14ac:dyDescent="0.3">
      <c r="AB1105"/>
      <c r="AC1105"/>
    </row>
    <row r="1106" spans="28:29" x14ac:dyDescent="0.3">
      <c r="AB1106"/>
      <c r="AC1106"/>
    </row>
    <row r="1107" spans="28:29" x14ac:dyDescent="0.3">
      <c r="AB1107"/>
      <c r="AC1107"/>
    </row>
    <row r="1108" spans="28:29" x14ac:dyDescent="0.3">
      <c r="AB1108"/>
      <c r="AC1108"/>
    </row>
    <row r="1109" spans="28:29" x14ac:dyDescent="0.3">
      <c r="AB1109"/>
      <c r="AC1109"/>
    </row>
    <row r="1110" spans="28:29" x14ac:dyDescent="0.3">
      <c r="AB1110"/>
      <c r="AC1110"/>
    </row>
    <row r="1111" spans="28:29" x14ac:dyDescent="0.3">
      <c r="AB1111"/>
      <c r="AC1111"/>
    </row>
    <row r="1112" spans="28:29" x14ac:dyDescent="0.3">
      <c r="AB1112"/>
      <c r="AC1112"/>
    </row>
    <row r="1113" spans="28:29" x14ac:dyDescent="0.3">
      <c r="AB1113"/>
      <c r="AC1113"/>
    </row>
    <row r="1114" spans="28:29" x14ac:dyDescent="0.3">
      <c r="AB1114"/>
      <c r="AC1114"/>
    </row>
    <row r="1115" spans="28:29" x14ac:dyDescent="0.3">
      <c r="AB1115"/>
      <c r="AC1115"/>
    </row>
    <row r="1116" spans="28:29" x14ac:dyDescent="0.3">
      <c r="AB1116"/>
      <c r="AC1116"/>
    </row>
    <row r="1117" spans="28:29" x14ac:dyDescent="0.3">
      <c r="AB1117"/>
      <c r="AC1117"/>
    </row>
    <row r="1118" spans="28:29" x14ac:dyDescent="0.3">
      <c r="AB1118"/>
      <c r="AC1118"/>
    </row>
    <row r="1119" spans="28:29" x14ac:dyDescent="0.3">
      <c r="AB1119"/>
      <c r="AC1119"/>
    </row>
    <row r="1120" spans="28:29" x14ac:dyDescent="0.3">
      <c r="AB1120"/>
      <c r="AC1120"/>
    </row>
    <row r="1121" spans="28:29" x14ac:dyDescent="0.3">
      <c r="AB1121"/>
      <c r="AC1121"/>
    </row>
    <row r="1122" spans="28:29" x14ac:dyDescent="0.3">
      <c r="AB1122"/>
      <c r="AC1122"/>
    </row>
    <row r="1123" spans="28:29" x14ac:dyDescent="0.3">
      <c r="AB1123"/>
      <c r="AC1123"/>
    </row>
    <row r="1124" spans="28:29" x14ac:dyDescent="0.3">
      <c r="AB1124"/>
      <c r="AC1124"/>
    </row>
    <row r="1125" spans="28:29" x14ac:dyDescent="0.3">
      <c r="AB1125"/>
      <c r="AC1125"/>
    </row>
    <row r="1126" spans="28:29" x14ac:dyDescent="0.3">
      <c r="AB1126"/>
      <c r="AC1126"/>
    </row>
    <row r="1127" spans="28:29" x14ac:dyDescent="0.3">
      <c r="AB1127"/>
      <c r="AC1127"/>
    </row>
    <row r="1128" spans="28:29" x14ac:dyDescent="0.3">
      <c r="AB1128"/>
      <c r="AC1128"/>
    </row>
    <row r="1129" spans="28:29" x14ac:dyDescent="0.3">
      <c r="AB1129"/>
      <c r="AC1129"/>
    </row>
    <row r="1130" spans="28:29" x14ac:dyDescent="0.3">
      <c r="AB1130"/>
      <c r="AC1130"/>
    </row>
    <row r="1131" spans="28:29" x14ac:dyDescent="0.3">
      <c r="AB1131"/>
      <c r="AC1131"/>
    </row>
    <row r="1132" spans="28:29" x14ac:dyDescent="0.3">
      <c r="AB1132"/>
      <c r="AC1132"/>
    </row>
    <row r="1133" spans="28:29" x14ac:dyDescent="0.3">
      <c r="AB1133"/>
      <c r="AC1133"/>
    </row>
    <row r="1134" spans="28:29" x14ac:dyDescent="0.3">
      <c r="AB1134"/>
      <c r="AC1134"/>
    </row>
    <row r="1135" spans="28:29" x14ac:dyDescent="0.3">
      <c r="AB1135"/>
      <c r="AC1135"/>
    </row>
    <row r="1136" spans="28:29" x14ac:dyDescent="0.3">
      <c r="AB1136"/>
      <c r="AC1136"/>
    </row>
    <row r="1137" spans="28:29" x14ac:dyDescent="0.3">
      <c r="AB1137"/>
      <c r="AC1137"/>
    </row>
    <row r="1138" spans="28:29" x14ac:dyDescent="0.3">
      <c r="AB1138"/>
      <c r="AC1138"/>
    </row>
    <row r="1139" spans="28:29" x14ac:dyDescent="0.3">
      <c r="AB1139"/>
      <c r="AC1139"/>
    </row>
    <row r="1140" spans="28:29" x14ac:dyDescent="0.3">
      <c r="AB1140"/>
      <c r="AC1140"/>
    </row>
    <row r="1141" spans="28:29" x14ac:dyDescent="0.3">
      <c r="AB1141"/>
      <c r="AC1141"/>
    </row>
    <row r="1142" spans="28:29" x14ac:dyDescent="0.3">
      <c r="AB1142"/>
      <c r="AC1142"/>
    </row>
    <row r="1143" spans="28:29" x14ac:dyDescent="0.3">
      <c r="AB1143"/>
      <c r="AC1143"/>
    </row>
    <row r="1144" spans="28:29" x14ac:dyDescent="0.3">
      <c r="AB1144"/>
      <c r="AC1144"/>
    </row>
    <row r="1145" spans="28:29" x14ac:dyDescent="0.3">
      <c r="AB1145"/>
      <c r="AC1145"/>
    </row>
    <row r="1146" spans="28:29" x14ac:dyDescent="0.3">
      <c r="AB1146"/>
      <c r="AC1146"/>
    </row>
    <row r="1147" spans="28:29" x14ac:dyDescent="0.3">
      <c r="AB1147"/>
      <c r="AC1147"/>
    </row>
    <row r="1148" spans="28:29" x14ac:dyDescent="0.3">
      <c r="AB1148"/>
      <c r="AC1148"/>
    </row>
    <row r="1149" spans="28:29" x14ac:dyDescent="0.3">
      <c r="AB1149"/>
      <c r="AC1149"/>
    </row>
    <row r="1150" spans="28:29" x14ac:dyDescent="0.3">
      <c r="AB1150"/>
      <c r="AC1150"/>
    </row>
    <row r="1151" spans="28:29" x14ac:dyDescent="0.3">
      <c r="AB1151"/>
      <c r="AC1151"/>
    </row>
    <row r="1152" spans="28:29" x14ac:dyDescent="0.3">
      <c r="AB1152"/>
      <c r="AC1152"/>
    </row>
    <row r="1153" spans="28:29" x14ac:dyDescent="0.3">
      <c r="AB1153"/>
      <c r="AC1153"/>
    </row>
    <row r="1154" spans="28:29" x14ac:dyDescent="0.3">
      <c r="AB1154"/>
      <c r="AC1154"/>
    </row>
    <row r="1155" spans="28:29" x14ac:dyDescent="0.3">
      <c r="AB1155"/>
      <c r="AC1155"/>
    </row>
    <row r="1156" spans="28:29" x14ac:dyDescent="0.3">
      <c r="AB1156"/>
      <c r="AC1156"/>
    </row>
    <row r="1157" spans="28:29" x14ac:dyDescent="0.3">
      <c r="AB1157"/>
      <c r="AC1157"/>
    </row>
    <row r="1158" spans="28:29" x14ac:dyDescent="0.3">
      <c r="AB1158"/>
      <c r="AC1158"/>
    </row>
    <row r="1159" spans="28:29" x14ac:dyDescent="0.3">
      <c r="AB1159"/>
      <c r="AC1159"/>
    </row>
    <row r="1160" spans="28:29" x14ac:dyDescent="0.3">
      <c r="AB1160"/>
      <c r="AC1160"/>
    </row>
    <row r="1161" spans="28:29" x14ac:dyDescent="0.3">
      <c r="AB1161"/>
      <c r="AC1161"/>
    </row>
    <row r="1162" spans="28:29" x14ac:dyDescent="0.3">
      <c r="AB1162"/>
      <c r="AC1162"/>
    </row>
    <row r="1163" spans="28:29" x14ac:dyDescent="0.3">
      <c r="AB1163"/>
      <c r="AC1163"/>
    </row>
    <row r="1164" spans="28:29" x14ac:dyDescent="0.3">
      <c r="AB1164"/>
      <c r="AC1164"/>
    </row>
    <row r="1165" spans="28:29" x14ac:dyDescent="0.3">
      <c r="AB1165"/>
      <c r="AC1165"/>
    </row>
    <row r="1166" spans="28:29" x14ac:dyDescent="0.3">
      <c r="AB1166"/>
      <c r="AC1166"/>
    </row>
    <row r="1167" spans="28:29" x14ac:dyDescent="0.3">
      <c r="AB1167"/>
      <c r="AC1167"/>
    </row>
    <row r="1168" spans="28:29" x14ac:dyDescent="0.3">
      <c r="AB1168"/>
      <c r="AC1168"/>
    </row>
    <row r="1169" spans="28:29" x14ac:dyDescent="0.3">
      <c r="AB1169"/>
      <c r="AC1169"/>
    </row>
    <row r="1170" spans="28:29" x14ac:dyDescent="0.3">
      <c r="AB1170"/>
      <c r="AC1170"/>
    </row>
    <row r="1171" spans="28:29" x14ac:dyDescent="0.3">
      <c r="AB1171"/>
      <c r="AC1171"/>
    </row>
    <row r="1172" spans="28:29" x14ac:dyDescent="0.3">
      <c r="AB1172"/>
      <c r="AC1172"/>
    </row>
    <row r="1173" spans="28:29" x14ac:dyDescent="0.3">
      <c r="AB1173"/>
      <c r="AC1173"/>
    </row>
    <row r="1174" spans="28:29" x14ac:dyDescent="0.3">
      <c r="AB1174"/>
      <c r="AC1174"/>
    </row>
    <row r="1175" spans="28:29" x14ac:dyDescent="0.3">
      <c r="AB1175"/>
      <c r="AC1175"/>
    </row>
    <row r="1176" spans="28:29" x14ac:dyDescent="0.3">
      <c r="AB1176"/>
      <c r="AC1176"/>
    </row>
    <row r="1177" spans="28:29" x14ac:dyDescent="0.3">
      <c r="AB1177"/>
      <c r="AC1177"/>
    </row>
    <row r="1178" spans="28:29" x14ac:dyDescent="0.3">
      <c r="AB1178"/>
      <c r="AC1178"/>
    </row>
    <row r="1179" spans="28:29" x14ac:dyDescent="0.3">
      <c r="AB1179"/>
      <c r="AC1179"/>
    </row>
    <row r="1180" spans="28:29" x14ac:dyDescent="0.3">
      <c r="AB1180"/>
      <c r="AC1180"/>
    </row>
    <row r="1181" spans="28:29" x14ac:dyDescent="0.3">
      <c r="AB1181"/>
      <c r="AC1181"/>
    </row>
    <row r="1182" spans="28:29" x14ac:dyDescent="0.3">
      <c r="AB1182"/>
      <c r="AC1182"/>
    </row>
    <row r="1183" spans="28:29" x14ac:dyDescent="0.3">
      <c r="AB1183"/>
      <c r="AC1183"/>
    </row>
    <row r="1184" spans="28:29" x14ac:dyDescent="0.3">
      <c r="AB1184"/>
      <c r="AC1184"/>
    </row>
    <row r="1185" spans="28:29" x14ac:dyDescent="0.3">
      <c r="AB1185"/>
      <c r="AC1185"/>
    </row>
    <row r="1186" spans="28:29" x14ac:dyDescent="0.3">
      <c r="AB1186"/>
      <c r="AC1186"/>
    </row>
    <row r="1187" spans="28:29" x14ac:dyDescent="0.3">
      <c r="AB1187"/>
      <c r="AC1187"/>
    </row>
    <row r="1188" spans="28:29" x14ac:dyDescent="0.3">
      <c r="AB1188"/>
      <c r="AC1188"/>
    </row>
    <row r="1189" spans="28:29" x14ac:dyDescent="0.3">
      <c r="AB1189"/>
      <c r="AC1189"/>
    </row>
    <row r="1190" spans="28:29" x14ac:dyDescent="0.3">
      <c r="AB1190"/>
      <c r="AC1190"/>
    </row>
    <row r="1191" spans="28:29" x14ac:dyDescent="0.3">
      <c r="AB1191"/>
      <c r="AC1191"/>
    </row>
    <row r="1192" spans="28:29" x14ac:dyDescent="0.3">
      <c r="AB1192"/>
      <c r="AC1192"/>
    </row>
    <row r="1193" spans="28:29" x14ac:dyDescent="0.3">
      <c r="AB1193"/>
      <c r="AC1193"/>
    </row>
    <row r="1194" spans="28:29" x14ac:dyDescent="0.3">
      <c r="AB1194"/>
      <c r="AC1194"/>
    </row>
    <row r="1195" spans="28:29" x14ac:dyDescent="0.3">
      <c r="AB1195"/>
      <c r="AC1195"/>
    </row>
    <row r="1196" spans="28:29" x14ac:dyDescent="0.3">
      <c r="AB1196"/>
      <c r="AC1196"/>
    </row>
    <row r="1197" spans="28:29" x14ac:dyDescent="0.3">
      <c r="AB1197"/>
      <c r="AC1197"/>
    </row>
    <row r="1198" spans="28:29" x14ac:dyDescent="0.3">
      <c r="AB1198"/>
      <c r="AC1198"/>
    </row>
    <row r="1199" spans="28:29" x14ac:dyDescent="0.3">
      <c r="AB1199"/>
      <c r="AC1199"/>
    </row>
    <row r="1200" spans="28:29" x14ac:dyDescent="0.3">
      <c r="AB1200"/>
      <c r="AC1200"/>
    </row>
    <row r="1201" spans="28:29" x14ac:dyDescent="0.3">
      <c r="AB1201"/>
      <c r="AC1201"/>
    </row>
    <row r="1202" spans="28:29" x14ac:dyDescent="0.3">
      <c r="AB1202"/>
      <c r="AC1202"/>
    </row>
    <row r="1203" spans="28:29" x14ac:dyDescent="0.3">
      <c r="AB1203"/>
      <c r="AC1203"/>
    </row>
    <row r="1204" spans="28:29" x14ac:dyDescent="0.3">
      <c r="AB1204"/>
      <c r="AC1204"/>
    </row>
    <row r="1205" spans="28:29" x14ac:dyDescent="0.3">
      <c r="AB1205"/>
      <c r="AC1205"/>
    </row>
    <row r="1206" spans="28:29" x14ac:dyDescent="0.3">
      <c r="AB1206"/>
      <c r="AC1206"/>
    </row>
    <row r="1207" spans="28:29" x14ac:dyDescent="0.3">
      <c r="AB1207"/>
      <c r="AC1207"/>
    </row>
    <row r="1208" spans="28:29" x14ac:dyDescent="0.3">
      <c r="AB1208"/>
      <c r="AC1208"/>
    </row>
    <row r="1209" spans="28:29" x14ac:dyDescent="0.3">
      <c r="AB1209"/>
      <c r="AC1209"/>
    </row>
    <row r="1210" spans="28:29" x14ac:dyDescent="0.3">
      <c r="AB1210"/>
      <c r="AC1210"/>
    </row>
    <row r="1211" spans="28:29" x14ac:dyDescent="0.3">
      <c r="AB1211"/>
      <c r="AC1211"/>
    </row>
    <row r="1212" spans="28:29" x14ac:dyDescent="0.3">
      <c r="AB1212"/>
      <c r="AC1212"/>
    </row>
    <row r="1213" spans="28:29" x14ac:dyDescent="0.3">
      <c r="AB1213"/>
      <c r="AC1213"/>
    </row>
    <row r="1214" spans="28:29" x14ac:dyDescent="0.3">
      <c r="AB1214"/>
      <c r="AC1214"/>
    </row>
    <row r="1215" spans="28:29" x14ac:dyDescent="0.3">
      <c r="AB1215"/>
      <c r="AC1215"/>
    </row>
    <row r="1216" spans="28:29" x14ac:dyDescent="0.3">
      <c r="AB1216"/>
      <c r="AC1216"/>
    </row>
    <row r="1217" spans="28:29" x14ac:dyDescent="0.3">
      <c r="AB1217"/>
      <c r="AC1217"/>
    </row>
    <row r="1218" spans="28:29" x14ac:dyDescent="0.3">
      <c r="AB1218"/>
      <c r="AC1218"/>
    </row>
    <row r="1219" spans="28:29" x14ac:dyDescent="0.3">
      <c r="AB1219"/>
      <c r="AC1219"/>
    </row>
    <row r="1220" spans="28:29" x14ac:dyDescent="0.3">
      <c r="AB1220"/>
      <c r="AC1220"/>
    </row>
    <row r="1221" spans="28:29" x14ac:dyDescent="0.3">
      <c r="AB1221"/>
      <c r="AC1221"/>
    </row>
    <row r="1222" spans="28:29" x14ac:dyDescent="0.3">
      <c r="AB1222"/>
      <c r="AC1222"/>
    </row>
    <row r="1223" spans="28:29" x14ac:dyDescent="0.3">
      <c r="AB1223"/>
      <c r="AC1223"/>
    </row>
    <row r="1224" spans="28:29" x14ac:dyDescent="0.3">
      <c r="AB1224"/>
      <c r="AC1224"/>
    </row>
    <row r="1225" spans="28:29" x14ac:dyDescent="0.3">
      <c r="AB1225"/>
      <c r="AC1225"/>
    </row>
    <row r="1226" spans="28:29" x14ac:dyDescent="0.3">
      <c r="AB1226"/>
      <c r="AC1226"/>
    </row>
    <row r="1227" spans="28:29" x14ac:dyDescent="0.3">
      <c r="AB1227"/>
      <c r="AC1227"/>
    </row>
    <row r="1228" spans="28:29" x14ac:dyDescent="0.3">
      <c r="AB1228"/>
      <c r="AC1228"/>
    </row>
    <row r="1229" spans="28:29" x14ac:dyDescent="0.3">
      <c r="AB1229"/>
      <c r="AC1229"/>
    </row>
    <row r="1230" spans="28:29" x14ac:dyDescent="0.3">
      <c r="AB1230"/>
      <c r="AC1230"/>
    </row>
    <row r="1231" spans="28:29" x14ac:dyDescent="0.3">
      <c r="AB1231"/>
      <c r="AC1231"/>
    </row>
    <row r="1232" spans="28:29" x14ac:dyDescent="0.3">
      <c r="AB1232"/>
      <c r="AC1232"/>
    </row>
    <row r="1233" spans="28:29" x14ac:dyDescent="0.3">
      <c r="AB1233"/>
      <c r="AC1233"/>
    </row>
    <row r="1234" spans="28:29" x14ac:dyDescent="0.3">
      <c r="AB1234"/>
      <c r="AC1234"/>
    </row>
    <row r="1235" spans="28:29" x14ac:dyDescent="0.3">
      <c r="AB1235"/>
      <c r="AC1235"/>
    </row>
    <row r="1236" spans="28:29" x14ac:dyDescent="0.3">
      <c r="AB1236"/>
      <c r="AC1236"/>
    </row>
    <row r="1237" spans="28:29" x14ac:dyDescent="0.3">
      <c r="AB1237"/>
      <c r="AC1237"/>
    </row>
    <row r="1238" spans="28:29" x14ac:dyDescent="0.3">
      <c r="AB1238"/>
      <c r="AC1238"/>
    </row>
    <row r="1239" spans="28:29" x14ac:dyDescent="0.3">
      <c r="AB1239"/>
      <c r="AC1239"/>
    </row>
    <row r="1240" spans="28:29" x14ac:dyDescent="0.3">
      <c r="AB1240"/>
      <c r="AC1240"/>
    </row>
    <row r="1241" spans="28:29" x14ac:dyDescent="0.3">
      <c r="AB1241"/>
      <c r="AC1241"/>
    </row>
    <row r="1242" spans="28:29" x14ac:dyDescent="0.3">
      <c r="AB1242"/>
      <c r="AC1242"/>
    </row>
    <row r="1243" spans="28:29" x14ac:dyDescent="0.3">
      <c r="AB1243"/>
      <c r="AC1243"/>
    </row>
    <row r="1244" spans="28:29" x14ac:dyDescent="0.3">
      <c r="AB1244"/>
      <c r="AC1244"/>
    </row>
    <row r="1245" spans="28:29" x14ac:dyDescent="0.3">
      <c r="AB1245"/>
      <c r="AC1245"/>
    </row>
    <row r="1246" spans="28:29" x14ac:dyDescent="0.3">
      <c r="AB1246"/>
      <c r="AC1246"/>
    </row>
    <row r="1247" spans="28:29" x14ac:dyDescent="0.3">
      <c r="AB1247"/>
      <c r="AC1247"/>
    </row>
    <row r="1248" spans="28:29" x14ac:dyDescent="0.3">
      <c r="AB1248"/>
      <c r="AC1248"/>
    </row>
    <row r="1249" spans="28:29" x14ac:dyDescent="0.3">
      <c r="AB1249"/>
      <c r="AC1249"/>
    </row>
    <row r="1250" spans="28:29" x14ac:dyDescent="0.3">
      <c r="AB1250"/>
      <c r="AC1250"/>
    </row>
    <row r="1251" spans="28:29" x14ac:dyDescent="0.3">
      <c r="AB1251"/>
      <c r="AC1251"/>
    </row>
    <row r="1252" spans="28:29" x14ac:dyDescent="0.3">
      <c r="AB1252"/>
      <c r="AC1252"/>
    </row>
    <row r="1253" spans="28:29" x14ac:dyDescent="0.3">
      <c r="AB1253"/>
      <c r="AC1253"/>
    </row>
    <row r="1254" spans="28:29" x14ac:dyDescent="0.3">
      <c r="AB1254"/>
      <c r="AC1254"/>
    </row>
    <row r="1255" spans="28:29" x14ac:dyDescent="0.3">
      <c r="AB1255"/>
      <c r="AC1255"/>
    </row>
    <row r="1256" spans="28:29" x14ac:dyDescent="0.3">
      <c r="AB1256"/>
      <c r="AC1256"/>
    </row>
    <row r="1257" spans="28:29" x14ac:dyDescent="0.3">
      <c r="AB1257"/>
      <c r="AC1257"/>
    </row>
    <row r="1258" spans="28:29" x14ac:dyDescent="0.3">
      <c r="AB1258"/>
      <c r="AC1258"/>
    </row>
    <row r="1259" spans="28:29" x14ac:dyDescent="0.3">
      <c r="AB1259"/>
      <c r="AC1259"/>
    </row>
    <row r="1260" spans="28:29" x14ac:dyDescent="0.3">
      <c r="AB1260"/>
      <c r="AC1260"/>
    </row>
    <row r="1261" spans="28:29" x14ac:dyDescent="0.3">
      <c r="AB1261"/>
      <c r="AC1261"/>
    </row>
    <row r="1262" spans="28:29" x14ac:dyDescent="0.3">
      <c r="AB1262"/>
      <c r="AC1262"/>
    </row>
    <row r="1263" spans="28:29" x14ac:dyDescent="0.3">
      <c r="AB1263"/>
      <c r="AC1263"/>
    </row>
    <row r="1264" spans="28:29" x14ac:dyDescent="0.3">
      <c r="AB1264"/>
      <c r="AC1264"/>
    </row>
    <row r="1265" spans="28:29" x14ac:dyDescent="0.3">
      <c r="AB1265"/>
      <c r="AC1265"/>
    </row>
    <row r="1266" spans="28:29" x14ac:dyDescent="0.3">
      <c r="AB1266"/>
      <c r="AC1266"/>
    </row>
    <row r="1267" spans="28:29" x14ac:dyDescent="0.3">
      <c r="AB1267"/>
      <c r="AC1267"/>
    </row>
    <row r="1268" spans="28:29" x14ac:dyDescent="0.3">
      <c r="AB1268"/>
      <c r="AC1268"/>
    </row>
    <row r="1269" spans="28:29" x14ac:dyDescent="0.3">
      <c r="AB1269"/>
      <c r="AC1269"/>
    </row>
    <row r="1270" spans="28:29" x14ac:dyDescent="0.3">
      <c r="AB1270"/>
      <c r="AC1270"/>
    </row>
    <row r="1271" spans="28:29" x14ac:dyDescent="0.3">
      <c r="AB1271"/>
      <c r="AC1271"/>
    </row>
    <row r="1272" spans="28:29" x14ac:dyDescent="0.3">
      <c r="AB1272"/>
      <c r="AC1272"/>
    </row>
    <row r="1273" spans="28:29" x14ac:dyDescent="0.3">
      <c r="AB1273"/>
      <c r="AC1273"/>
    </row>
    <row r="1274" spans="28:29" x14ac:dyDescent="0.3">
      <c r="AB1274"/>
      <c r="AC1274"/>
    </row>
    <row r="1275" spans="28:29" x14ac:dyDescent="0.3">
      <c r="AB1275"/>
      <c r="AC1275"/>
    </row>
    <row r="1276" spans="28:29" x14ac:dyDescent="0.3">
      <c r="AB1276"/>
      <c r="AC1276"/>
    </row>
    <row r="1277" spans="28:29" x14ac:dyDescent="0.3">
      <c r="AB1277"/>
      <c r="AC1277"/>
    </row>
    <row r="1278" spans="28:29" x14ac:dyDescent="0.3">
      <c r="AB1278"/>
      <c r="AC1278"/>
    </row>
    <row r="1279" spans="28:29" x14ac:dyDescent="0.3">
      <c r="AB1279"/>
      <c r="AC1279"/>
    </row>
    <row r="1280" spans="28:29" x14ac:dyDescent="0.3">
      <c r="AB1280"/>
      <c r="AC1280"/>
    </row>
    <row r="1281" spans="28:29" x14ac:dyDescent="0.3">
      <c r="AB1281"/>
      <c r="AC1281"/>
    </row>
    <row r="1282" spans="28:29" x14ac:dyDescent="0.3">
      <c r="AB1282"/>
      <c r="AC1282"/>
    </row>
    <row r="1283" spans="28:29" x14ac:dyDescent="0.3">
      <c r="AB1283"/>
      <c r="AC1283"/>
    </row>
    <row r="1284" spans="28:29" x14ac:dyDescent="0.3">
      <c r="AB1284"/>
      <c r="AC1284"/>
    </row>
    <row r="1285" spans="28:29" x14ac:dyDescent="0.3">
      <c r="AB1285"/>
      <c r="AC1285"/>
    </row>
    <row r="1286" spans="28:29" x14ac:dyDescent="0.3">
      <c r="AB1286"/>
      <c r="AC1286"/>
    </row>
    <row r="1287" spans="28:29" x14ac:dyDescent="0.3">
      <c r="AB1287"/>
      <c r="AC1287"/>
    </row>
    <row r="1288" spans="28:29" x14ac:dyDescent="0.3">
      <c r="AB1288"/>
      <c r="AC1288"/>
    </row>
    <row r="1289" spans="28:29" x14ac:dyDescent="0.3">
      <c r="AB1289"/>
      <c r="AC1289"/>
    </row>
    <row r="1290" spans="28:29" x14ac:dyDescent="0.3">
      <c r="AB1290"/>
      <c r="AC1290"/>
    </row>
    <row r="1291" spans="28:29" x14ac:dyDescent="0.3">
      <c r="AB1291"/>
      <c r="AC1291"/>
    </row>
    <row r="1292" spans="28:29" x14ac:dyDescent="0.3">
      <c r="AB1292"/>
      <c r="AC1292"/>
    </row>
    <row r="1293" spans="28:29" x14ac:dyDescent="0.3">
      <c r="AB1293"/>
      <c r="AC1293"/>
    </row>
    <row r="1294" spans="28:29" x14ac:dyDescent="0.3">
      <c r="AB1294"/>
      <c r="AC1294"/>
    </row>
    <row r="1295" spans="28:29" x14ac:dyDescent="0.3">
      <c r="AB1295"/>
      <c r="AC1295"/>
    </row>
    <row r="1296" spans="28:29" x14ac:dyDescent="0.3">
      <c r="AB1296"/>
      <c r="AC1296"/>
    </row>
    <row r="1297" spans="28:29" x14ac:dyDescent="0.3">
      <c r="AB1297"/>
      <c r="AC1297"/>
    </row>
    <row r="1298" spans="28:29" x14ac:dyDescent="0.3">
      <c r="AB1298"/>
      <c r="AC1298"/>
    </row>
    <row r="1299" spans="28:29" x14ac:dyDescent="0.3">
      <c r="AB1299"/>
      <c r="AC1299"/>
    </row>
    <row r="1300" spans="28:29" x14ac:dyDescent="0.3">
      <c r="AB1300"/>
      <c r="AC1300"/>
    </row>
    <row r="1301" spans="28:29" x14ac:dyDescent="0.3">
      <c r="AB1301"/>
      <c r="AC1301"/>
    </row>
    <row r="1302" spans="28:29" x14ac:dyDescent="0.3">
      <c r="AB1302"/>
      <c r="AC1302"/>
    </row>
    <row r="1303" spans="28:29" x14ac:dyDescent="0.3">
      <c r="AB1303"/>
      <c r="AC1303"/>
    </row>
    <row r="1304" spans="28:29" x14ac:dyDescent="0.3">
      <c r="AB1304"/>
      <c r="AC1304"/>
    </row>
    <row r="1305" spans="28:29" x14ac:dyDescent="0.3">
      <c r="AB1305"/>
      <c r="AC1305"/>
    </row>
    <row r="1306" spans="28:29" x14ac:dyDescent="0.3">
      <c r="AB1306"/>
      <c r="AC1306"/>
    </row>
    <row r="1307" spans="28:29" x14ac:dyDescent="0.3">
      <c r="AB1307"/>
      <c r="AC1307"/>
    </row>
    <row r="1308" spans="28:29" x14ac:dyDescent="0.3">
      <c r="AB1308"/>
      <c r="AC1308"/>
    </row>
    <row r="1309" spans="28:29" x14ac:dyDescent="0.3">
      <c r="AB1309"/>
      <c r="AC1309"/>
    </row>
    <row r="1310" spans="28:29" x14ac:dyDescent="0.3">
      <c r="AB1310"/>
      <c r="AC1310"/>
    </row>
    <row r="1311" spans="28:29" x14ac:dyDescent="0.3">
      <c r="AB1311"/>
      <c r="AC1311"/>
    </row>
    <row r="1312" spans="28:29" x14ac:dyDescent="0.3">
      <c r="AB1312"/>
      <c r="AC1312"/>
    </row>
    <row r="1313" spans="28:29" x14ac:dyDescent="0.3">
      <c r="AB1313"/>
      <c r="AC1313"/>
    </row>
    <row r="1314" spans="28:29" x14ac:dyDescent="0.3">
      <c r="AB1314"/>
      <c r="AC1314"/>
    </row>
    <row r="1315" spans="28:29" x14ac:dyDescent="0.3">
      <c r="AB1315"/>
      <c r="AC1315"/>
    </row>
    <row r="1316" spans="28:29" x14ac:dyDescent="0.3">
      <c r="AB1316"/>
      <c r="AC1316"/>
    </row>
    <row r="1317" spans="28:29" x14ac:dyDescent="0.3">
      <c r="AB1317"/>
      <c r="AC1317"/>
    </row>
    <row r="1318" spans="28:29" x14ac:dyDescent="0.3">
      <c r="AB1318"/>
      <c r="AC1318"/>
    </row>
    <row r="1319" spans="28:29" x14ac:dyDescent="0.3">
      <c r="AB1319"/>
      <c r="AC1319"/>
    </row>
    <row r="1320" spans="28:29" x14ac:dyDescent="0.3">
      <c r="AB1320"/>
      <c r="AC1320"/>
    </row>
    <row r="1321" spans="28:29" x14ac:dyDescent="0.3">
      <c r="AB1321"/>
      <c r="AC1321"/>
    </row>
    <row r="1322" spans="28:29" x14ac:dyDescent="0.3">
      <c r="AB1322"/>
      <c r="AC1322"/>
    </row>
    <row r="1323" spans="28:29" x14ac:dyDescent="0.3">
      <c r="AB1323"/>
      <c r="AC1323"/>
    </row>
    <row r="1324" spans="28:29" x14ac:dyDescent="0.3">
      <c r="AB1324"/>
      <c r="AC1324"/>
    </row>
    <row r="1325" spans="28:29" x14ac:dyDescent="0.3">
      <c r="AB1325"/>
      <c r="AC1325"/>
    </row>
    <row r="1326" spans="28:29" x14ac:dyDescent="0.3">
      <c r="AB1326"/>
      <c r="AC1326"/>
    </row>
    <row r="1327" spans="28:29" x14ac:dyDescent="0.3">
      <c r="AB1327"/>
      <c r="AC1327"/>
    </row>
    <row r="1328" spans="28:29" x14ac:dyDescent="0.3">
      <c r="AB1328"/>
      <c r="AC1328"/>
    </row>
    <row r="1329" spans="28:29" x14ac:dyDescent="0.3">
      <c r="AB1329"/>
      <c r="AC1329"/>
    </row>
    <row r="1330" spans="28:29" x14ac:dyDescent="0.3">
      <c r="AB1330"/>
      <c r="AC1330"/>
    </row>
    <row r="1331" spans="28:29" x14ac:dyDescent="0.3">
      <c r="AB1331"/>
      <c r="AC1331"/>
    </row>
    <row r="1332" spans="28:29" x14ac:dyDescent="0.3">
      <c r="AB1332"/>
      <c r="AC1332"/>
    </row>
    <row r="1333" spans="28:29" x14ac:dyDescent="0.3">
      <c r="AB1333"/>
      <c r="AC1333"/>
    </row>
    <row r="1334" spans="28:29" x14ac:dyDescent="0.3">
      <c r="AB1334"/>
      <c r="AC1334"/>
    </row>
    <row r="1335" spans="28:29" x14ac:dyDescent="0.3">
      <c r="AB1335"/>
      <c r="AC1335"/>
    </row>
    <row r="1336" spans="28:29" x14ac:dyDescent="0.3">
      <c r="AB1336"/>
      <c r="AC1336"/>
    </row>
    <row r="1337" spans="28:29" x14ac:dyDescent="0.3">
      <c r="AB1337"/>
      <c r="AC1337"/>
    </row>
    <row r="1338" spans="28:29" x14ac:dyDescent="0.3">
      <c r="AB1338"/>
      <c r="AC1338"/>
    </row>
    <row r="1339" spans="28:29" x14ac:dyDescent="0.3">
      <c r="AB1339"/>
      <c r="AC1339"/>
    </row>
    <row r="1340" spans="28:29" x14ac:dyDescent="0.3">
      <c r="AB1340"/>
      <c r="AC1340"/>
    </row>
    <row r="1341" spans="28:29" x14ac:dyDescent="0.3">
      <c r="AB1341"/>
      <c r="AC1341"/>
    </row>
    <row r="1342" spans="28:29" x14ac:dyDescent="0.3">
      <c r="AB1342"/>
      <c r="AC1342"/>
    </row>
    <row r="1343" spans="28:29" x14ac:dyDescent="0.3">
      <c r="AB1343"/>
      <c r="AC1343"/>
    </row>
    <row r="1344" spans="28:29" x14ac:dyDescent="0.3">
      <c r="AB1344"/>
      <c r="AC1344"/>
    </row>
    <row r="1345" spans="28:29" x14ac:dyDescent="0.3">
      <c r="AB1345"/>
      <c r="AC1345"/>
    </row>
    <row r="1346" spans="28:29" x14ac:dyDescent="0.3">
      <c r="AB1346"/>
      <c r="AC1346"/>
    </row>
    <row r="1347" spans="28:29" x14ac:dyDescent="0.3">
      <c r="AB1347"/>
      <c r="AC1347"/>
    </row>
    <row r="1348" spans="28:29" x14ac:dyDescent="0.3">
      <c r="AB1348"/>
      <c r="AC1348"/>
    </row>
    <row r="1349" spans="28:29" x14ac:dyDescent="0.3">
      <c r="AB1349"/>
      <c r="AC1349"/>
    </row>
    <row r="1350" spans="28:29" x14ac:dyDescent="0.3">
      <c r="AB1350"/>
      <c r="AC1350"/>
    </row>
    <row r="1351" spans="28:29" x14ac:dyDescent="0.3">
      <c r="AB1351"/>
      <c r="AC1351"/>
    </row>
    <row r="1352" spans="28:29" x14ac:dyDescent="0.3">
      <c r="AB1352"/>
      <c r="AC1352"/>
    </row>
    <row r="1353" spans="28:29" x14ac:dyDescent="0.3">
      <c r="AB1353"/>
      <c r="AC1353"/>
    </row>
    <row r="1354" spans="28:29" x14ac:dyDescent="0.3">
      <c r="AB1354"/>
      <c r="AC1354"/>
    </row>
    <row r="1355" spans="28:29" x14ac:dyDescent="0.3">
      <c r="AB1355"/>
      <c r="AC1355"/>
    </row>
    <row r="1356" spans="28:29" x14ac:dyDescent="0.3">
      <c r="AB1356"/>
      <c r="AC1356"/>
    </row>
    <row r="1357" spans="28:29" x14ac:dyDescent="0.3">
      <c r="AB1357"/>
      <c r="AC1357"/>
    </row>
    <row r="1358" spans="28:29" x14ac:dyDescent="0.3">
      <c r="AB1358"/>
      <c r="AC1358"/>
    </row>
    <row r="1359" spans="28:29" x14ac:dyDescent="0.3">
      <c r="AB1359"/>
      <c r="AC1359"/>
    </row>
    <row r="1360" spans="28:29" x14ac:dyDescent="0.3">
      <c r="AB1360"/>
      <c r="AC1360"/>
    </row>
    <row r="1361" spans="28:29" x14ac:dyDescent="0.3">
      <c r="AB1361"/>
      <c r="AC1361"/>
    </row>
    <row r="1362" spans="28:29" x14ac:dyDescent="0.3">
      <c r="AB1362"/>
      <c r="AC1362"/>
    </row>
    <row r="1363" spans="28:29" x14ac:dyDescent="0.3">
      <c r="AB1363"/>
      <c r="AC1363"/>
    </row>
    <row r="1364" spans="28:29" x14ac:dyDescent="0.3">
      <c r="AB1364"/>
      <c r="AC1364"/>
    </row>
    <row r="1365" spans="28:29" x14ac:dyDescent="0.3">
      <c r="AB1365"/>
      <c r="AC1365"/>
    </row>
    <row r="1366" spans="28:29" x14ac:dyDescent="0.3">
      <c r="AB1366"/>
      <c r="AC1366"/>
    </row>
    <row r="1367" spans="28:29" x14ac:dyDescent="0.3">
      <c r="AB1367"/>
      <c r="AC1367"/>
    </row>
    <row r="1368" spans="28:29" x14ac:dyDescent="0.3">
      <c r="AB1368"/>
      <c r="AC1368"/>
    </row>
    <row r="1369" spans="28:29" x14ac:dyDescent="0.3">
      <c r="AB1369"/>
      <c r="AC1369"/>
    </row>
    <row r="1370" spans="28:29" x14ac:dyDescent="0.3">
      <c r="AB1370"/>
      <c r="AC1370"/>
    </row>
    <row r="1371" spans="28:29" x14ac:dyDescent="0.3">
      <c r="AB1371"/>
      <c r="AC1371"/>
    </row>
    <row r="1372" spans="28:29" x14ac:dyDescent="0.3">
      <c r="AB1372"/>
      <c r="AC1372"/>
    </row>
    <row r="1373" spans="28:29" x14ac:dyDescent="0.3">
      <c r="AB1373"/>
      <c r="AC1373"/>
    </row>
    <row r="1374" spans="28:29" x14ac:dyDescent="0.3">
      <c r="AB1374"/>
      <c r="AC1374"/>
    </row>
    <row r="1375" spans="28:29" x14ac:dyDescent="0.3">
      <c r="AB1375"/>
      <c r="AC1375"/>
    </row>
    <row r="1376" spans="28:29" x14ac:dyDescent="0.3">
      <c r="AB1376"/>
      <c r="AC1376"/>
    </row>
    <row r="1377" spans="28:29" x14ac:dyDescent="0.3">
      <c r="AB1377"/>
      <c r="AC1377"/>
    </row>
    <row r="1378" spans="28:29" x14ac:dyDescent="0.3">
      <c r="AB1378"/>
      <c r="AC1378"/>
    </row>
    <row r="1379" spans="28:29" x14ac:dyDescent="0.3">
      <c r="AB1379"/>
      <c r="AC1379"/>
    </row>
    <row r="1380" spans="28:29" x14ac:dyDescent="0.3">
      <c r="AB1380"/>
      <c r="AC1380"/>
    </row>
    <row r="1381" spans="28:29" x14ac:dyDescent="0.3">
      <c r="AB1381"/>
      <c r="AC1381"/>
    </row>
    <row r="1382" spans="28:29" x14ac:dyDescent="0.3">
      <c r="AB1382"/>
      <c r="AC1382"/>
    </row>
    <row r="1383" spans="28:29" x14ac:dyDescent="0.3">
      <c r="AB1383"/>
      <c r="AC1383"/>
    </row>
    <row r="1384" spans="28:29" x14ac:dyDescent="0.3">
      <c r="AB1384"/>
      <c r="AC1384"/>
    </row>
    <row r="1385" spans="28:29" x14ac:dyDescent="0.3">
      <c r="AB1385"/>
      <c r="AC1385"/>
    </row>
    <row r="1386" spans="28:29" x14ac:dyDescent="0.3">
      <c r="AB1386"/>
      <c r="AC1386"/>
    </row>
    <row r="1387" spans="28:29" x14ac:dyDescent="0.3">
      <c r="AB1387"/>
      <c r="AC1387"/>
    </row>
    <row r="1388" spans="28:29" x14ac:dyDescent="0.3">
      <c r="AB1388"/>
      <c r="AC1388"/>
    </row>
    <row r="1389" spans="28:29" x14ac:dyDescent="0.3">
      <c r="AB1389"/>
      <c r="AC1389"/>
    </row>
    <row r="1390" spans="28:29" x14ac:dyDescent="0.3">
      <c r="AB1390"/>
      <c r="AC1390"/>
    </row>
    <row r="1391" spans="28:29" x14ac:dyDescent="0.3">
      <c r="AB1391"/>
      <c r="AC1391"/>
    </row>
    <row r="1392" spans="28:29" x14ac:dyDescent="0.3">
      <c r="AB1392"/>
      <c r="AC1392"/>
    </row>
    <row r="1393" spans="28:29" x14ac:dyDescent="0.3">
      <c r="AB1393"/>
      <c r="AC1393"/>
    </row>
    <row r="1394" spans="28:29" x14ac:dyDescent="0.3">
      <c r="AB1394"/>
      <c r="AC1394"/>
    </row>
    <row r="1395" spans="28:29" x14ac:dyDescent="0.3">
      <c r="AB1395"/>
      <c r="AC1395"/>
    </row>
    <row r="1396" spans="28:29" x14ac:dyDescent="0.3">
      <c r="AB1396"/>
      <c r="AC1396"/>
    </row>
    <row r="1397" spans="28:29" x14ac:dyDescent="0.3">
      <c r="AB1397"/>
      <c r="AC1397"/>
    </row>
    <row r="1398" spans="28:29" x14ac:dyDescent="0.3">
      <c r="AB1398"/>
      <c r="AC1398"/>
    </row>
    <row r="1399" spans="28:29" x14ac:dyDescent="0.3">
      <c r="AB1399"/>
      <c r="AC1399"/>
    </row>
    <row r="1400" spans="28:29" x14ac:dyDescent="0.3">
      <c r="AB1400"/>
      <c r="AC1400"/>
    </row>
    <row r="1401" spans="28:29" x14ac:dyDescent="0.3">
      <c r="AB1401"/>
      <c r="AC1401"/>
    </row>
    <row r="1402" spans="28:29" x14ac:dyDescent="0.3">
      <c r="AB1402"/>
      <c r="AC1402"/>
    </row>
    <row r="1403" spans="28:29" x14ac:dyDescent="0.3">
      <c r="AB1403"/>
      <c r="AC1403"/>
    </row>
    <row r="1404" spans="28:29" x14ac:dyDescent="0.3">
      <c r="AB1404"/>
      <c r="AC1404"/>
    </row>
    <row r="1405" spans="28:29" x14ac:dyDescent="0.3">
      <c r="AB1405"/>
      <c r="AC1405"/>
    </row>
    <row r="1406" spans="28:29" x14ac:dyDescent="0.3">
      <c r="AB1406"/>
      <c r="AC1406"/>
    </row>
    <row r="1407" spans="28:29" x14ac:dyDescent="0.3">
      <c r="AB1407"/>
      <c r="AC1407"/>
    </row>
    <row r="1408" spans="28:29" x14ac:dyDescent="0.3">
      <c r="AB1408"/>
      <c r="AC1408"/>
    </row>
    <row r="1409" spans="28:29" x14ac:dyDescent="0.3">
      <c r="AB1409"/>
      <c r="AC1409"/>
    </row>
    <row r="1410" spans="28:29" x14ac:dyDescent="0.3">
      <c r="AB1410"/>
      <c r="AC1410"/>
    </row>
    <row r="1411" spans="28:29" x14ac:dyDescent="0.3">
      <c r="AB1411"/>
      <c r="AC1411"/>
    </row>
    <row r="1412" spans="28:29" x14ac:dyDescent="0.3">
      <c r="AB1412"/>
      <c r="AC1412"/>
    </row>
    <row r="1413" spans="28:29" x14ac:dyDescent="0.3">
      <c r="AB1413"/>
      <c r="AC1413"/>
    </row>
    <row r="1414" spans="28:29" x14ac:dyDescent="0.3">
      <c r="AB1414"/>
      <c r="AC1414"/>
    </row>
    <row r="1415" spans="28:29" x14ac:dyDescent="0.3">
      <c r="AB1415"/>
      <c r="AC1415"/>
    </row>
    <row r="1416" spans="28:29" x14ac:dyDescent="0.3">
      <c r="AB1416"/>
      <c r="AC1416"/>
    </row>
    <row r="1417" spans="28:29" x14ac:dyDescent="0.3">
      <c r="AB1417"/>
      <c r="AC1417"/>
    </row>
    <row r="1418" spans="28:29" x14ac:dyDescent="0.3">
      <c r="AB1418"/>
      <c r="AC1418"/>
    </row>
    <row r="1419" spans="28:29" x14ac:dyDescent="0.3">
      <c r="AB1419"/>
      <c r="AC1419"/>
    </row>
    <row r="1420" spans="28:29" x14ac:dyDescent="0.3">
      <c r="AB1420"/>
      <c r="AC1420"/>
    </row>
    <row r="1421" spans="28:29" x14ac:dyDescent="0.3">
      <c r="AB1421"/>
      <c r="AC1421"/>
    </row>
    <row r="1422" spans="28:29" x14ac:dyDescent="0.3">
      <c r="AB1422"/>
      <c r="AC1422"/>
    </row>
    <row r="1423" spans="28:29" x14ac:dyDescent="0.3">
      <c r="AB1423"/>
      <c r="AC1423"/>
    </row>
    <row r="1424" spans="28:29" x14ac:dyDescent="0.3">
      <c r="AB1424"/>
      <c r="AC1424"/>
    </row>
    <row r="1425" spans="28:29" x14ac:dyDescent="0.3">
      <c r="AB1425"/>
      <c r="AC1425"/>
    </row>
    <row r="1426" spans="28:29" x14ac:dyDescent="0.3">
      <c r="AB1426"/>
      <c r="AC1426"/>
    </row>
    <row r="1427" spans="28:29" x14ac:dyDescent="0.3">
      <c r="AB1427"/>
      <c r="AC1427"/>
    </row>
    <row r="1428" spans="28:29" x14ac:dyDescent="0.3">
      <c r="AB1428"/>
      <c r="AC1428"/>
    </row>
    <row r="1429" spans="28:29" x14ac:dyDescent="0.3">
      <c r="AB1429"/>
      <c r="AC1429"/>
    </row>
    <row r="1430" spans="28:29" x14ac:dyDescent="0.3">
      <c r="AB1430"/>
      <c r="AC1430"/>
    </row>
    <row r="1431" spans="28:29" x14ac:dyDescent="0.3">
      <c r="AB1431"/>
      <c r="AC1431"/>
    </row>
    <row r="1432" spans="28:29" x14ac:dyDescent="0.3">
      <c r="AB1432"/>
      <c r="AC1432"/>
    </row>
    <row r="1433" spans="28:29" x14ac:dyDescent="0.3">
      <c r="AB1433"/>
      <c r="AC1433"/>
    </row>
    <row r="1434" spans="28:29" x14ac:dyDescent="0.3">
      <c r="AB1434"/>
      <c r="AC1434"/>
    </row>
    <row r="1435" spans="28:29" x14ac:dyDescent="0.3">
      <c r="AB1435"/>
      <c r="AC1435"/>
    </row>
    <row r="1436" spans="28:29" x14ac:dyDescent="0.3">
      <c r="AB1436"/>
      <c r="AC1436"/>
    </row>
    <row r="1437" spans="28:29" x14ac:dyDescent="0.3">
      <c r="AB1437"/>
      <c r="AC1437"/>
    </row>
    <row r="1438" spans="28:29" x14ac:dyDescent="0.3">
      <c r="AB1438"/>
      <c r="AC1438"/>
    </row>
    <row r="1439" spans="28:29" x14ac:dyDescent="0.3">
      <c r="AB1439"/>
      <c r="AC1439"/>
    </row>
    <row r="1440" spans="28:29" x14ac:dyDescent="0.3">
      <c r="AB1440"/>
      <c r="AC1440"/>
    </row>
    <row r="1441" spans="28:29" x14ac:dyDescent="0.3">
      <c r="AB1441"/>
      <c r="AC1441"/>
    </row>
    <row r="1442" spans="28:29" x14ac:dyDescent="0.3">
      <c r="AB1442"/>
      <c r="AC1442"/>
    </row>
    <row r="1443" spans="28:29" x14ac:dyDescent="0.3">
      <c r="AB1443"/>
      <c r="AC1443"/>
    </row>
    <row r="1444" spans="28:29" x14ac:dyDescent="0.3">
      <c r="AB1444"/>
      <c r="AC1444"/>
    </row>
    <row r="1445" spans="28:29" x14ac:dyDescent="0.3">
      <c r="AB1445"/>
      <c r="AC1445"/>
    </row>
    <row r="1446" spans="28:29" x14ac:dyDescent="0.3">
      <c r="AB1446"/>
      <c r="AC1446"/>
    </row>
    <row r="1447" spans="28:29" x14ac:dyDescent="0.3">
      <c r="AB1447"/>
      <c r="AC1447"/>
    </row>
    <row r="1448" spans="28:29" x14ac:dyDescent="0.3">
      <c r="AB1448"/>
      <c r="AC1448"/>
    </row>
    <row r="1449" spans="28:29" x14ac:dyDescent="0.3">
      <c r="AB1449"/>
      <c r="AC1449"/>
    </row>
    <row r="1450" spans="28:29" x14ac:dyDescent="0.3">
      <c r="AB1450"/>
      <c r="AC1450"/>
    </row>
    <row r="1451" spans="28:29" x14ac:dyDescent="0.3">
      <c r="AB1451"/>
      <c r="AC1451"/>
    </row>
    <row r="1452" spans="28:29" x14ac:dyDescent="0.3">
      <c r="AB1452"/>
      <c r="AC1452"/>
    </row>
    <row r="1453" spans="28:29" x14ac:dyDescent="0.3">
      <c r="AB1453"/>
      <c r="AC1453"/>
    </row>
    <row r="1454" spans="28:29" x14ac:dyDescent="0.3">
      <c r="AB1454"/>
      <c r="AC1454"/>
    </row>
    <row r="1455" spans="28:29" x14ac:dyDescent="0.3">
      <c r="AB1455"/>
      <c r="AC1455"/>
    </row>
    <row r="1456" spans="28:29" x14ac:dyDescent="0.3">
      <c r="AB1456"/>
      <c r="AC1456"/>
    </row>
    <row r="1457" spans="28:29" x14ac:dyDescent="0.3">
      <c r="AB1457"/>
      <c r="AC1457"/>
    </row>
    <row r="1458" spans="28:29" x14ac:dyDescent="0.3">
      <c r="AB1458"/>
      <c r="AC1458"/>
    </row>
    <row r="1459" spans="28:29" x14ac:dyDescent="0.3">
      <c r="AB1459"/>
      <c r="AC1459"/>
    </row>
    <row r="1460" spans="28:29" x14ac:dyDescent="0.3">
      <c r="AB1460"/>
      <c r="AC1460"/>
    </row>
    <row r="1461" spans="28:29" x14ac:dyDescent="0.3">
      <c r="AB1461"/>
      <c r="AC1461"/>
    </row>
    <row r="1462" spans="28:29" x14ac:dyDescent="0.3">
      <c r="AB1462"/>
      <c r="AC1462"/>
    </row>
    <row r="1463" spans="28:29" x14ac:dyDescent="0.3">
      <c r="AB1463"/>
      <c r="AC1463"/>
    </row>
    <row r="1464" spans="28:29" x14ac:dyDescent="0.3">
      <c r="AB1464"/>
      <c r="AC1464"/>
    </row>
    <row r="1465" spans="28:29" x14ac:dyDescent="0.3">
      <c r="AB1465"/>
      <c r="AC1465"/>
    </row>
    <row r="1466" spans="28:29" x14ac:dyDescent="0.3">
      <c r="AB1466"/>
      <c r="AC1466"/>
    </row>
    <row r="1467" spans="28:29" x14ac:dyDescent="0.3">
      <c r="AB1467"/>
      <c r="AC1467"/>
    </row>
    <row r="1468" spans="28:29" x14ac:dyDescent="0.3">
      <c r="AB1468"/>
      <c r="AC1468"/>
    </row>
    <row r="1469" spans="28:29" x14ac:dyDescent="0.3">
      <c r="AB1469"/>
      <c r="AC1469"/>
    </row>
    <row r="1470" spans="28:29" x14ac:dyDescent="0.3">
      <c r="AB1470"/>
      <c r="AC1470"/>
    </row>
    <row r="1471" spans="28:29" x14ac:dyDescent="0.3">
      <c r="AB1471"/>
      <c r="AC1471"/>
    </row>
    <row r="1472" spans="28:29" x14ac:dyDescent="0.3">
      <c r="AB1472"/>
      <c r="AC1472"/>
    </row>
    <row r="1473" spans="28:29" x14ac:dyDescent="0.3">
      <c r="AB1473"/>
      <c r="AC1473"/>
    </row>
    <row r="1474" spans="28:29" x14ac:dyDescent="0.3">
      <c r="AB1474"/>
      <c r="AC1474"/>
    </row>
    <row r="1475" spans="28:29" x14ac:dyDescent="0.3">
      <c r="AB1475"/>
      <c r="AC1475"/>
    </row>
    <row r="1476" spans="28:29" x14ac:dyDescent="0.3">
      <c r="AB1476"/>
      <c r="AC1476"/>
    </row>
    <row r="1477" spans="28:29" x14ac:dyDescent="0.3">
      <c r="AB1477"/>
      <c r="AC1477"/>
    </row>
    <row r="1478" spans="28:29" x14ac:dyDescent="0.3">
      <c r="AB1478"/>
      <c r="AC1478"/>
    </row>
    <row r="1479" spans="28:29" x14ac:dyDescent="0.3">
      <c r="AB1479"/>
      <c r="AC1479"/>
    </row>
    <row r="1480" spans="28:29" x14ac:dyDescent="0.3">
      <c r="AB1480"/>
      <c r="AC1480"/>
    </row>
    <row r="1481" spans="28:29" x14ac:dyDescent="0.3">
      <c r="AB1481"/>
      <c r="AC1481"/>
    </row>
    <row r="1482" spans="28:29" x14ac:dyDescent="0.3">
      <c r="AB1482"/>
      <c r="AC1482"/>
    </row>
    <row r="1483" spans="28:29" x14ac:dyDescent="0.3">
      <c r="AB1483"/>
      <c r="AC1483"/>
    </row>
    <row r="1484" spans="28:29" x14ac:dyDescent="0.3">
      <c r="AB1484"/>
      <c r="AC1484"/>
    </row>
    <row r="1485" spans="28:29" x14ac:dyDescent="0.3">
      <c r="AB1485"/>
      <c r="AC1485"/>
    </row>
    <row r="1486" spans="28:29" x14ac:dyDescent="0.3">
      <c r="AB1486"/>
      <c r="AC1486"/>
    </row>
    <row r="1487" spans="28:29" x14ac:dyDescent="0.3">
      <c r="AB1487"/>
      <c r="AC1487"/>
    </row>
    <row r="1488" spans="28:29" x14ac:dyDescent="0.3">
      <c r="AB1488"/>
      <c r="AC1488"/>
    </row>
    <row r="1489" spans="28:29" x14ac:dyDescent="0.3">
      <c r="AB1489"/>
      <c r="AC1489"/>
    </row>
    <row r="1490" spans="28:29" x14ac:dyDescent="0.3">
      <c r="AB1490"/>
      <c r="AC1490"/>
    </row>
    <row r="1491" spans="28:29" x14ac:dyDescent="0.3">
      <c r="AB1491"/>
      <c r="AC1491"/>
    </row>
    <row r="1492" spans="28:29" x14ac:dyDescent="0.3">
      <c r="AB1492"/>
      <c r="AC1492"/>
    </row>
    <row r="1493" spans="28:29" x14ac:dyDescent="0.3">
      <c r="AB1493"/>
      <c r="AC1493"/>
    </row>
    <row r="1494" spans="28:29" x14ac:dyDescent="0.3">
      <c r="AB1494"/>
      <c r="AC1494"/>
    </row>
    <row r="1495" spans="28:29" x14ac:dyDescent="0.3">
      <c r="AB1495"/>
      <c r="AC1495"/>
    </row>
    <row r="1496" spans="28:29" x14ac:dyDescent="0.3">
      <c r="AB1496"/>
      <c r="AC1496"/>
    </row>
    <row r="1497" spans="28:29" x14ac:dyDescent="0.3">
      <c r="AB1497"/>
      <c r="AC1497"/>
    </row>
    <row r="1498" spans="28:29" x14ac:dyDescent="0.3">
      <c r="AB1498"/>
      <c r="AC1498"/>
    </row>
    <row r="1499" spans="28:29" x14ac:dyDescent="0.3">
      <c r="AB1499"/>
      <c r="AC1499"/>
    </row>
    <row r="1500" spans="28:29" x14ac:dyDescent="0.3">
      <c r="AB1500"/>
      <c r="AC1500"/>
    </row>
    <row r="1501" spans="28:29" x14ac:dyDescent="0.3">
      <c r="AB1501"/>
      <c r="AC1501"/>
    </row>
    <row r="1502" spans="28:29" x14ac:dyDescent="0.3">
      <c r="AB1502"/>
      <c r="AC1502"/>
    </row>
    <row r="1503" spans="28:29" x14ac:dyDescent="0.3">
      <c r="AB1503"/>
      <c r="AC1503"/>
    </row>
    <row r="1504" spans="28:29" x14ac:dyDescent="0.3">
      <c r="AB1504"/>
      <c r="AC1504"/>
    </row>
    <row r="1505" spans="28:29" x14ac:dyDescent="0.3">
      <c r="AB1505"/>
      <c r="AC1505"/>
    </row>
    <row r="1506" spans="28:29" x14ac:dyDescent="0.3">
      <c r="AB1506"/>
      <c r="AC1506"/>
    </row>
    <row r="1507" spans="28:29" x14ac:dyDescent="0.3">
      <c r="AB1507"/>
      <c r="AC1507"/>
    </row>
    <row r="1508" spans="28:29" x14ac:dyDescent="0.3">
      <c r="AB1508"/>
      <c r="AC1508"/>
    </row>
    <row r="1509" spans="28:29" x14ac:dyDescent="0.3">
      <c r="AB1509"/>
      <c r="AC1509"/>
    </row>
    <row r="1510" spans="28:29" x14ac:dyDescent="0.3">
      <c r="AB1510"/>
      <c r="AC1510"/>
    </row>
    <row r="1511" spans="28:29" x14ac:dyDescent="0.3">
      <c r="AB1511"/>
      <c r="AC1511"/>
    </row>
    <row r="1512" spans="28:29" x14ac:dyDescent="0.3">
      <c r="AB1512"/>
      <c r="AC1512"/>
    </row>
    <row r="1513" spans="28:29" x14ac:dyDescent="0.3">
      <c r="AB1513"/>
      <c r="AC1513"/>
    </row>
    <row r="1514" spans="28:29" x14ac:dyDescent="0.3">
      <c r="AB1514"/>
      <c r="AC1514"/>
    </row>
    <row r="1515" spans="28:29" x14ac:dyDescent="0.3">
      <c r="AB1515"/>
      <c r="AC1515"/>
    </row>
    <row r="1516" spans="28:29" x14ac:dyDescent="0.3">
      <c r="AB1516"/>
      <c r="AC1516"/>
    </row>
    <row r="1517" spans="28:29" x14ac:dyDescent="0.3">
      <c r="AB1517"/>
      <c r="AC1517"/>
    </row>
    <row r="1518" spans="28:29" x14ac:dyDescent="0.3">
      <c r="AB1518"/>
      <c r="AC1518"/>
    </row>
    <row r="1519" spans="28:29" x14ac:dyDescent="0.3">
      <c r="AB1519"/>
      <c r="AC1519"/>
    </row>
    <row r="1520" spans="28:29" x14ac:dyDescent="0.3">
      <c r="AB1520"/>
      <c r="AC1520"/>
    </row>
    <row r="1521" spans="28:29" x14ac:dyDescent="0.3">
      <c r="AB1521"/>
      <c r="AC1521"/>
    </row>
    <row r="1522" spans="28:29" x14ac:dyDescent="0.3">
      <c r="AB1522"/>
      <c r="AC1522"/>
    </row>
    <row r="1523" spans="28:29" x14ac:dyDescent="0.3">
      <c r="AB1523"/>
      <c r="AC1523"/>
    </row>
    <row r="1524" spans="28:29" x14ac:dyDescent="0.3">
      <c r="AB1524"/>
      <c r="AC1524"/>
    </row>
    <row r="1525" spans="28:29" x14ac:dyDescent="0.3">
      <c r="AB1525"/>
      <c r="AC1525"/>
    </row>
    <row r="1526" spans="28:29" x14ac:dyDescent="0.3">
      <c r="AB1526"/>
      <c r="AC1526"/>
    </row>
    <row r="1527" spans="28:29" x14ac:dyDescent="0.3">
      <c r="AB1527"/>
      <c r="AC1527"/>
    </row>
    <row r="1528" spans="28:29" x14ac:dyDescent="0.3">
      <c r="AB1528"/>
      <c r="AC1528"/>
    </row>
    <row r="1529" spans="28:29" x14ac:dyDescent="0.3">
      <c r="AB1529"/>
      <c r="AC1529"/>
    </row>
    <row r="1530" spans="28:29" x14ac:dyDescent="0.3">
      <c r="AB1530"/>
      <c r="AC1530"/>
    </row>
    <row r="1531" spans="28:29" x14ac:dyDescent="0.3">
      <c r="AB1531"/>
      <c r="AC1531"/>
    </row>
    <row r="1532" spans="28:29" x14ac:dyDescent="0.3">
      <c r="AB1532"/>
      <c r="AC1532"/>
    </row>
    <row r="1533" spans="28:29" x14ac:dyDescent="0.3">
      <c r="AB1533"/>
      <c r="AC1533"/>
    </row>
    <row r="1534" spans="28:29" x14ac:dyDescent="0.3">
      <c r="AB1534"/>
      <c r="AC1534"/>
    </row>
    <row r="1535" spans="28:29" x14ac:dyDescent="0.3">
      <c r="AB1535"/>
      <c r="AC1535"/>
    </row>
    <row r="1536" spans="28:29" x14ac:dyDescent="0.3">
      <c r="AB1536"/>
      <c r="AC1536"/>
    </row>
    <row r="1537" spans="28:29" x14ac:dyDescent="0.3">
      <c r="AB1537"/>
      <c r="AC1537"/>
    </row>
    <row r="1538" spans="28:29" x14ac:dyDescent="0.3">
      <c r="AB1538"/>
      <c r="AC1538"/>
    </row>
    <row r="1539" spans="28:29" x14ac:dyDescent="0.3">
      <c r="AB1539"/>
      <c r="AC1539"/>
    </row>
    <row r="1540" spans="28:29" x14ac:dyDescent="0.3">
      <c r="AB1540"/>
      <c r="AC1540"/>
    </row>
    <row r="1541" spans="28:29" x14ac:dyDescent="0.3">
      <c r="AB1541"/>
      <c r="AC1541"/>
    </row>
    <row r="1542" spans="28:29" x14ac:dyDescent="0.3">
      <c r="AB1542"/>
      <c r="AC1542"/>
    </row>
    <row r="1543" spans="28:29" x14ac:dyDescent="0.3">
      <c r="AB1543"/>
      <c r="AC1543"/>
    </row>
    <row r="1544" spans="28:29" x14ac:dyDescent="0.3">
      <c r="AB1544"/>
      <c r="AC1544"/>
    </row>
    <row r="1545" spans="28:29" x14ac:dyDescent="0.3">
      <c r="AB1545"/>
      <c r="AC1545"/>
    </row>
    <row r="1546" spans="28:29" x14ac:dyDescent="0.3">
      <c r="AB1546"/>
      <c r="AC1546"/>
    </row>
    <row r="1547" spans="28:29" x14ac:dyDescent="0.3">
      <c r="AB1547"/>
      <c r="AC1547"/>
    </row>
    <row r="1548" spans="28:29" x14ac:dyDescent="0.3">
      <c r="AB1548"/>
      <c r="AC1548"/>
    </row>
    <row r="1549" spans="28:29" x14ac:dyDescent="0.3">
      <c r="AB1549"/>
      <c r="AC1549"/>
    </row>
    <row r="1550" spans="28:29" x14ac:dyDescent="0.3">
      <c r="AB1550"/>
      <c r="AC1550"/>
    </row>
    <row r="1551" spans="28:29" x14ac:dyDescent="0.3">
      <c r="AB1551"/>
      <c r="AC1551"/>
    </row>
    <row r="1552" spans="28:29" x14ac:dyDescent="0.3">
      <c r="AB1552"/>
      <c r="AC1552"/>
    </row>
    <row r="1553" spans="28:29" x14ac:dyDescent="0.3">
      <c r="AB1553"/>
      <c r="AC1553"/>
    </row>
    <row r="1554" spans="28:29" x14ac:dyDescent="0.3">
      <c r="AB1554"/>
      <c r="AC1554"/>
    </row>
    <row r="1555" spans="28:29" x14ac:dyDescent="0.3">
      <c r="AB1555"/>
      <c r="AC1555"/>
    </row>
    <row r="1556" spans="28:29" x14ac:dyDescent="0.3">
      <c r="AB1556"/>
      <c r="AC1556"/>
    </row>
    <row r="1557" spans="28:29" x14ac:dyDescent="0.3">
      <c r="AB1557"/>
      <c r="AC1557"/>
    </row>
    <row r="1558" spans="28:29" x14ac:dyDescent="0.3">
      <c r="AB1558"/>
      <c r="AC1558"/>
    </row>
    <row r="1559" spans="28:29" x14ac:dyDescent="0.3">
      <c r="AB1559"/>
      <c r="AC1559"/>
    </row>
    <row r="1560" spans="28:29" x14ac:dyDescent="0.3">
      <c r="AB1560"/>
      <c r="AC1560"/>
    </row>
    <row r="1561" spans="28:29" x14ac:dyDescent="0.3">
      <c r="AB1561"/>
      <c r="AC1561"/>
    </row>
    <row r="1562" spans="28:29" x14ac:dyDescent="0.3">
      <c r="AB1562"/>
      <c r="AC1562"/>
    </row>
    <row r="1563" spans="28:29" x14ac:dyDescent="0.3">
      <c r="AB1563"/>
      <c r="AC1563"/>
    </row>
    <row r="1564" spans="28:29" x14ac:dyDescent="0.3">
      <c r="AB1564"/>
      <c r="AC1564"/>
    </row>
    <row r="1565" spans="28:29" x14ac:dyDescent="0.3">
      <c r="AB1565"/>
      <c r="AC1565"/>
    </row>
    <row r="1566" spans="28:29" x14ac:dyDescent="0.3">
      <c r="AB1566"/>
      <c r="AC1566"/>
    </row>
    <row r="1567" spans="28:29" x14ac:dyDescent="0.3">
      <c r="AB1567"/>
      <c r="AC1567"/>
    </row>
    <row r="1568" spans="28:29" x14ac:dyDescent="0.3">
      <c r="AB1568"/>
      <c r="AC1568"/>
    </row>
    <row r="1569" spans="28:29" x14ac:dyDescent="0.3">
      <c r="AB1569"/>
      <c r="AC1569"/>
    </row>
    <row r="1570" spans="28:29" x14ac:dyDescent="0.3">
      <c r="AB1570"/>
      <c r="AC1570"/>
    </row>
    <row r="1571" spans="28:29" x14ac:dyDescent="0.3">
      <c r="AB1571"/>
      <c r="AC1571"/>
    </row>
    <row r="1572" spans="28:29" x14ac:dyDescent="0.3">
      <c r="AB1572"/>
      <c r="AC1572"/>
    </row>
    <row r="1573" spans="28:29" x14ac:dyDescent="0.3">
      <c r="AB1573"/>
      <c r="AC1573"/>
    </row>
    <row r="1574" spans="28:29" x14ac:dyDescent="0.3">
      <c r="AB1574"/>
      <c r="AC1574"/>
    </row>
    <row r="1575" spans="28:29" x14ac:dyDescent="0.3">
      <c r="AB1575"/>
      <c r="AC1575"/>
    </row>
    <row r="1576" spans="28:29" x14ac:dyDescent="0.3">
      <c r="AB1576"/>
      <c r="AC1576"/>
    </row>
    <row r="1577" spans="28:29" x14ac:dyDescent="0.3">
      <c r="AB1577"/>
      <c r="AC1577"/>
    </row>
    <row r="1578" spans="28:29" x14ac:dyDescent="0.3">
      <c r="AB1578"/>
      <c r="AC1578"/>
    </row>
    <row r="1579" spans="28:29" x14ac:dyDescent="0.3">
      <c r="AB1579"/>
      <c r="AC1579"/>
    </row>
    <row r="1580" spans="28:29" x14ac:dyDescent="0.3">
      <c r="AB1580"/>
      <c r="AC1580"/>
    </row>
    <row r="1581" spans="28:29" x14ac:dyDescent="0.3">
      <c r="AB1581"/>
      <c r="AC1581"/>
    </row>
    <row r="1582" spans="28:29" x14ac:dyDescent="0.3">
      <c r="AB1582"/>
      <c r="AC1582"/>
    </row>
    <row r="1583" spans="28:29" x14ac:dyDescent="0.3">
      <c r="AB1583"/>
      <c r="AC1583"/>
    </row>
    <row r="1584" spans="28:29" x14ac:dyDescent="0.3">
      <c r="AB1584"/>
      <c r="AC1584"/>
    </row>
    <row r="1585" spans="28:29" x14ac:dyDescent="0.3">
      <c r="AB1585"/>
      <c r="AC1585"/>
    </row>
    <row r="1586" spans="28:29" x14ac:dyDescent="0.3">
      <c r="AB1586"/>
      <c r="AC1586"/>
    </row>
    <row r="1587" spans="28:29" x14ac:dyDescent="0.3">
      <c r="AB1587"/>
      <c r="AC1587"/>
    </row>
    <row r="1588" spans="28:29" x14ac:dyDescent="0.3">
      <c r="AB1588"/>
      <c r="AC1588"/>
    </row>
    <row r="1589" spans="28:29" x14ac:dyDescent="0.3">
      <c r="AB1589"/>
      <c r="AC1589"/>
    </row>
    <row r="1590" spans="28:29" x14ac:dyDescent="0.3">
      <c r="AB1590"/>
      <c r="AC1590"/>
    </row>
    <row r="1591" spans="28:29" x14ac:dyDescent="0.3">
      <c r="AB1591"/>
      <c r="AC1591"/>
    </row>
    <row r="1592" spans="28:29" x14ac:dyDescent="0.3">
      <c r="AB1592"/>
      <c r="AC1592"/>
    </row>
    <row r="1593" spans="28:29" x14ac:dyDescent="0.3">
      <c r="AB1593"/>
      <c r="AC1593"/>
    </row>
    <row r="1594" spans="28:29" x14ac:dyDescent="0.3">
      <c r="AB1594"/>
      <c r="AC1594"/>
    </row>
    <row r="1595" spans="28:29" x14ac:dyDescent="0.3">
      <c r="AB1595"/>
      <c r="AC1595"/>
    </row>
    <row r="1596" spans="28:29" x14ac:dyDescent="0.3">
      <c r="AB1596"/>
      <c r="AC1596"/>
    </row>
    <row r="1597" spans="28:29" x14ac:dyDescent="0.3">
      <c r="AB1597"/>
      <c r="AC1597"/>
    </row>
    <row r="1598" spans="28:29" x14ac:dyDescent="0.3">
      <c r="AB1598"/>
      <c r="AC1598"/>
    </row>
    <row r="1599" spans="28:29" x14ac:dyDescent="0.3">
      <c r="AB1599"/>
      <c r="AC1599"/>
    </row>
    <row r="1600" spans="28:29" x14ac:dyDescent="0.3">
      <c r="AB1600"/>
      <c r="AC1600"/>
    </row>
    <row r="1601" spans="28:29" x14ac:dyDescent="0.3">
      <c r="AB1601"/>
      <c r="AC1601"/>
    </row>
    <row r="1602" spans="28:29" x14ac:dyDescent="0.3">
      <c r="AB1602"/>
      <c r="AC1602"/>
    </row>
    <row r="1603" spans="28:29" x14ac:dyDescent="0.3">
      <c r="AB1603"/>
      <c r="AC1603"/>
    </row>
    <row r="1604" spans="28:29" x14ac:dyDescent="0.3">
      <c r="AB1604"/>
      <c r="AC1604"/>
    </row>
    <row r="1605" spans="28:29" x14ac:dyDescent="0.3">
      <c r="AB1605"/>
      <c r="AC1605"/>
    </row>
    <row r="1606" spans="28:29" x14ac:dyDescent="0.3">
      <c r="AB1606"/>
      <c r="AC1606"/>
    </row>
    <row r="1607" spans="28:29" x14ac:dyDescent="0.3">
      <c r="AB1607"/>
      <c r="AC1607"/>
    </row>
    <row r="1608" spans="28:29" x14ac:dyDescent="0.3">
      <c r="AB1608"/>
      <c r="AC1608"/>
    </row>
    <row r="1609" spans="28:29" x14ac:dyDescent="0.3">
      <c r="AB1609"/>
      <c r="AC1609"/>
    </row>
    <row r="1610" spans="28:29" x14ac:dyDescent="0.3">
      <c r="AB1610"/>
      <c r="AC1610"/>
    </row>
    <row r="1611" spans="28:29" x14ac:dyDescent="0.3">
      <c r="AB1611"/>
      <c r="AC1611"/>
    </row>
    <row r="1612" spans="28:29" x14ac:dyDescent="0.3">
      <c r="AB1612"/>
      <c r="AC1612"/>
    </row>
    <row r="1613" spans="28:29" x14ac:dyDescent="0.3">
      <c r="AB1613"/>
      <c r="AC1613"/>
    </row>
    <row r="1614" spans="28:29" x14ac:dyDescent="0.3">
      <c r="AB1614"/>
      <c r="AC1614"/>
    </row>
    <row r="1615" spans="28:29" x14ac:dyDescent="0.3">
      <c r="AB1615"/>
      <c r="AC1615"/>
    </row>
    <row r="1616" spans="28:29" x14ac:dyDescent="0.3">
      <c r="AB1616"/>
      <c r="AC1616"/>
    </row>
    <row r="1617" spans="28:29" x14ac:dyDescent="0.3">
      <c r="AB1617"/>
      <c r="AC1617"/>
    </row>
    <row r="1618" spans="28:29" x14ac:dyDescent="0.3">
      <c r="AB1618"/>
      <c r="AC1618"/>
    </row>
    <row r="1619" spans="28:29" x14ac:dyDescent="0.3">
      <c r="AB1619"/>
      <c r="AC1619"/>
    </row>
    <row r="1620" spans="28:29" x14ac:dyDescent="0.3">
      <c r="AB1620"/>
      <c r="AC1620"/>
    </row>
    <row r="1621" spans="28:29" x14ac:dyDescent="0.3">
      <c r="AB1621"/>
      <c r="AC1621"/>
    </row>
    <row r="1622" spans="28:29" x14ac:dyDescent="0.3">
      <c r="AB1622"/>
      <c r="AC1622"/>
    </row>
    <row r="1623" spans="28:29" x14ac:dyDescent="0.3">
      <c r="AB1623"/>
      <c r="AC1623"/>
    </row>
    <row r="1624" spans="28:29" x14ac:dyDescent="0.3">
      <c r="AB1624"/>
      <c r="AC1624"/>
    </row>
    <row r="1625" spans="28:29" x14ac:dyDescent="0.3">
      <c r="AB1625"/>
      <c r="AC1625"/>
    </row>
    <row r="1626" spans="28:29" x14ac:dyDescent="0.3">
      <c r="AB1626"/>
      <c r="AC1626"/>
    </row>
    <row r="1627" spans="28:29" x14ac:dyDescent="0.3">
      <c r="AB1627"/>
      <c r="AC1627"/>
    </row>
    <row r="1628" spans="28:29" x14ac:dyDescent="0.3">
      <c r="AB1628"/>
      <c r="AC1628"/>
    </row>
    <row r="1629" spans="28:29" x14ac:dyDescent="0.3">
      <c r="AB1629"/>
      <c r="AC1629"/>
    </row>
    <row r="1630" spans="28:29" x14ac:dyDescent="0.3">
      <c r="AB1630"/>
      <c r="AC1630"/>
    </row>
    <row r="1631" spans="28:29" x14ac:dyDescent="0.3">
      <c r="AB1631"/>
      <c r="AC1631"/>
    </row>
    <row r="1632" spans="28:29" x14ac:dyDescent="0.3">
      <c r="AB1632"/>
      <c r="AC1632"/>
    </row>
    <row r="1633" spans="28:29" x14ac:dyDescent="0.3">
      <c r="AB1633"/>
      <c r="AC1633"/>
    </row>
    <row r="1634" spans="28:29" x14ac:dyDescent="0.3">
      <c r="AB1634"/>
      <c r="AC1634"/>
    </row>
    <row r="1635" spans="28:29" x14ac:dyDescent="0.3">
      <c r="AB1635"/>
      <c r="AC1635"/>
    </row>
    <row r="1636" spans="28:29" x14ac:dyDescent="0.3">
      <c r="AB1636"/>
      <c r="AC1636"/>
    </row>
    <row r="1637" spans="28:29" x14ac:dyDescent="0.3">
      <c r="AB1637"/>
      <c r="AC1637"/>
    </row>
    <row r="1638" spans="28:29" x14ac:dyDescent="0.3">
      <c r="AB1638"/>
      <c r="AC1638"/>
    </row>
    <row r="1639" spans="28:29" x14ac:dyDescent="0.3">
      <c r="AB1639"/>
      <c r="AC1639"/>
    </row>
    <row r="1640" spans="28:29" x14ac:dyDescent="0.3">
      <c r="AB1640"/>
      <c r="AC1640"/>
    </row>
    <row r="1641" spans="28:29" x14ac:dyDescent="0.3">
      <c r="AB1641"/>
      <c r="AC1641"/>
    </row>
    <row r="1642" spans="28:29" x14ac:dyDescent="0.3">
      <c r="AB1642"/>
      <c r="AC1642"/>
    </row>
    <row r="1643" spans="28:29" x14ac:dyDescent="0.3">
      <c r="AB1643"/>
      <c r="AC1643"/>
    </row>
    <row r="1644" spans="28:29" x14ac:dyDescent="0.3">
      <c r="AB1644"/>
      <c r="AC1644"/>
    </row>
    <row r="1645" spans="28:29" x14ac:dyDescent="0.3">
      <c r="AB1645"/>
      <c r="AC1645"/>
    </row>
    <row r="1646" spans="28:29" x14ac:dyDescent="0.3">
      <c r="AB1646"/>
      <c r="AC1646"/>
    </row>
    <row r="1647" spans="28:29" x14ac:dyDescent="0.3">
      <c r="AB1647"/>
      <c r="AC1647"/>
    </row>
    <row r="1648" spans="28:29" x14ac:dyDescent="0.3">
      <c r="AB1648"/>
      <c r="AC1648"/>
    </row>
    <row r="1649" spans="28:29" x14ac:dyDescent="0.3">
      <c r="AB1649"/>
      <c r="AC1649"/>
    </row>
    <row r="1650" spans="28:29" x14ac:dyDescent="0.3">
      <c r="AB1650"/>
      <c r="AC1650"/>
    </row>
    <row r="1651" spans="28:29" x14ac:dyDescent="0.3">
      <c r="AB1651"/>
      <c r="AC1651"/>
    </row>
    <row r="1652" spans="28:29" x14ac:dyDescent="0.3">
      <c r="AB1652"/>
      <c r="AC1652"/>
    </row>
    <row r="1653" spans="28:29" x14ac:dyDescent="0.3">
      <c r="AB1653"/>
      <c r="AC1653"/>
    </row>
    <row r="1654" spans="28:29" x14ac:dyDescent="0.3">
      <c r="AB1654"/>
      <c r="AC1654"/>
    </row>
    <row r="1655" spans="28:29" x14ac:dyDescent="0.3">
      <c r="AB1655"/>
      <c r="AC1655"/>
    </row>
    <row r="1656" spans="28:29" x14ac:dyDescent="0.3">
      <c r="AB1656"/>
      <c r="AC1656"/>
    </row>
    <row r="1657" spans="28:29" x14ac:dyDescent="0.3">
      <c r="AB1657"/>
      <c r="AC1657"/>
    </row>
    <row r="1658" spans="28:29" x14ac:dyDescent="0.3">
      <c r="AB1658"/>
      <c r="AC1658"/>
    </row>
    <row r="1659" spans="28:29" x14ac:dyDescent="0.3">
      <c r="AB1659"/>
      <c r="AC1659"/>
    </row>
    <row r="1660" spans="28:29" x14ac:dyDescent="0.3">
      <c r="AB1660"/>
      <c r="AC1660"/>
    </row>
    <row r="1661" spans="28:29" x14ac:dyDescent="0.3">
      <c r="AB1661"/>
      <c r="AC1661"/>
    </row>
    <row r="1662" spans="28:29" x14ac:dyDescent="0.3">
      <c r="AB1662"/>
      <c r="AC1662"/>
    </row>
    <row r="1663" spans="28:29" x14ac:dyDescent="0.3">
      <c r="AB1663"/>
      <c r="AC1663"/>
    </row>
    <row r="1664" spans="28:29" x14ac:dyDescent="0.3">
      <c r="AB1664"/>
      <c r="AC1664"/>
    </row>
    <row r="1665" spans="28:29" x14ac:dyDescent="0.3">
      <c r="AB1665"/>
      <c r="AC1665"/>
    </row>
    <row r="1666" spans="28:29" x14ac:dyDescent="0.3">
      <c r="AB1666"/>
      <c r="AC1666"/>
    </row>
    <row r="1667" spans="28:29" x14ac:dyDescent="0.3">
      <c r="AB1667"/>
      <c r="AC1667"/>
    </row>
    <row r="1668" spans="28:29" x14ac:dyDescent="0.3">
      <c r="AB1668"/>
      <c r="AC1668"/>
    </row>
    <row r="1669" spans="28:29" x14ac:dyDescent="0.3">
      <c r="AB1669"/>
      <c r="AC1669"/>
    </row>
    <row r="1670" spans="28:29" x14ac:dyDescent="0.3">
      <c r="AB1670"/>
      <c r="AC1670"/>
    </row>
    <row r="1671" spans="28:29" x14ac:dyDescent="0.3">
      <c r="AB1671"/>
      <c r="AC1671"/>
    </row>
    <row r="1672" spans="28:29" x14ac:dyDescent="0.3">
      <c r="AB1672"/>
      <c r="AC1672"/>
    </row>
    <row r="1673" spans="28:29" x14ac:dyDescent="0.3">
      <c r="AB1673"/>
      <c r="AC1673"/>
    </row>
    <row r="1674" spans="28:29" x14ac:dyDescent="0.3">
      <c r="AB1674"/>
      <c r="AC1674"/>
    </row>
    <row r="1675" spans="28:29" x14ac:dyDescent="0.3">
      <c r="AB1675"/>
      <c r="AC1675"/>
    </row>
    <row r="1676" spans="28:29" x14ac:dyDescent="0.3">
      <c r="AB1676"/>
      <c r="AC1676"/>
    </row>
    <row r="1677" spans="28:29" x14ac:dyDescent="0.3">
      <c r="AB1677"/>
      <c r="AC1677"/>
    </row>
    <row r="1678" spans="28:29" x14ac:dyDescent="0.3">
      <c r="AB1678"/>
      <c r="AC1678"/>
    </row>
    <row r="1679" spans="28:29" x14ac:dyDescent="0.3">
      <c r="AB1679"/>
      <c r="AC1679"/>
    </row>
    <row r="1680" spans="28:29" x14ac:dyDescent="0.3">
      <c r="AB1680"/>
      <c r="AC1680"/>
    </row>
    <row r="1681" spans="28:29" x14ac:dyDescent="0.3">
      <c r="AB1681"/>
      <c r="AC1681"/>
    </row>
    <row r="1682" spans="28:29" x14ac:dyDescent="0.3">
      <c r="AB1682"/>
      <c r="AC1682"/>
    </row>
    <row r="1683" spans="28:29" x14ac:dyDescent="0.3">
      <c r="AB1683"/>
      <c r="AC1683"/>
    </row>
    <row r="1684" spans="28:29" x14ac:dyDescent="0.3">
      <c r="AB1684"/>
      <c r="AC1684"/>
    </row>
    <row r="1685" spans="28:29" x14ac:dyDescent="0.3">
      <c r="AB1685"/>
      <c r="AC1685"/>
    </row>
    <row r="1686" spans="28:29" x14ac:dyDescent="0.3">
      <c r="AB1686"/>
      <c r="AC1686"/>
    </row>
    <row r="1687" spans="28:29" x14ac:dyDescent="0.3">
      <c r="AB1687"/>
      <c r="AC1687"/>
    </row>
    <row r="1688" spans="28:29" x14ac:dyDescent="0.3">
      <c r="AB1688"/>
      <c r="AC1688"/>
    </row>
    <row r="1689" spans="28:29" x14ac:dyDescent="0.3">
      <c r="AB1689"/>
      <c r="AC1689"/>
    </row>
    <row r="1690" spans="28:29" x14ac:dyDescent="0.3">
      <c r="AB1690"/>
      <c r="AC1690"/>
    </row>
    <row r="1691" spans="28:29" x14ac:dyDescent="0.3">
      <c r="AB1691"/>
      <c r="AC1691"/>
    </row>
    <row r="1692" spans="28:29" x14ac:dyDescent="0.3">
      <c r="AB1692"/>
      <c r="AC1692"/>
    </row>
    <row r="1693" spans="28:29" x14ac:dyDescent="0.3">
      <c r="AB1693"/>
      <c r="AC1693"/>
    </row>
    <row r="1694" spans="28:29" x14ac:dyDescent="0.3">
      <c r="AB1694"/>
      <c r="AC1694"/>
    </row>
    <row r="1695" spans="28:29" x14ac:dyDescent="0.3">
      <c r="AB1695"/>
      <c r="AC1695"/>
    </row>
    <row r="1696" spans="28:29" x14ac:dyDescent="0.3">
      <c r="AB1696"/>
      <c r="AC1696"/>
    </row>
    <row r="1697" spans="28:29" x14ac:dyDescent="0.3">
      <c r="AB1697"/>
      <c r="AC1697"/>
    </row>
    <row r="1698" spans="28:29" x14ac:dyDescent="0.3">
      <c r="AB1698"/>
      <c r="AC1698"/>
    </row>
    <row r="1699" spans="28:29" x14ac:dyDescent="0.3">
      <c r="AB1699"/>
      <c r="AC1699"/>
    </row>
    <row r="1700" spans="28:29" x14ac:dyDescent="0.3">
      <c r="AB1700"/>
      <c r="AC1700"/>
    </row>
    <row r="1701" spans="28:29" x14ac:dyDescent="0.3">
      <c r="AB1701"/>
      <c r="AC1701"/>
    </row>
    <row r="1702" spans="28:29" x14ac:dyDescent="0.3">
      <c r="AB1702"/>
      <c r="AC1702"/>
    </row>
    <row r="1703" spans="28:29" x14ac:dyDescent="0.3">
      <c r="AB1703"/>
      <c r="AC1703"/>
    </row>
    <row r="1704" spans="28:29" x14ac:dyDescent="0.3">
      <c r="AB1704"/>
      <c r="AC1704"/>
    </row>
    <row r="1705" spans="28:29" x14ac:dyDescent="0.3">
      <c r="AB1705"/>
      <c r="AC1705"/>
    </row>
    <row r="1706" spans="28:29" x14ac:dyDescent="0.3">
      <c r="AB1706"/>
      <c r="AC1706"/>
    </row>
    <row r="1707" spans="28:29" x14ac:dyDescent="0.3">
      <c r="AB1707"/>
      <c r="AC1707"/>
    </row>
    <row r="1708" spans="28:29" x14ac:dyDescent="0.3">
      <c r="AB1708"/>
      <c r="AC1708"/>
    </row>
    <row r="1709" spans="28:29" x14ac:dyDescent="0.3">
      <c r="AB1709"/>
      <c r="AC1709"/>
    </row>
    <row r="1710" spans="28:29" x14ac:dyDescent="0.3">
      <c r="AB1710"/>
      <c r="AC1710"/>
    </row>
    <row r="1711" spans="28:29" x14ac:dyDescent="0.3">
      <c r="AB1711"/>
      <c r="AC1711"/>
    </row>
    <row r="1712" spans="28:29" x14ac:dyDescent="0.3">
      <c r="AB1712"/>
      <c r="AC1712"/>
    </row>
    <row r="1713" spans="28:29" x14ac:dyDescent="0.3">
      <c r="AB1713"/>
      <c r="AC1713"/>
    </row>
    <row r="1714" spans="28:29" x14ac:dyDescent="0.3">
      <c r="AB1714"/>
      <c r="AC1714"/>
    </row>
    <row r="1715" spans="28:29" x14ac:dyDescent="0.3">
      <c r="AB1715"/>
      <c r="AC1715"/>
    </row>
    <row r="1716" spans="28:29" x14ac:dyDescent="0.3">
      <c r="AB1716"/>
      <c r="AC1716"/>
    </row>
    <row r="1717" spans="28:29" x14ac:dyDescent="0.3">
      <c r="AB1717"/>
      <c r="AC1717"/>
    </row>
    <row r="1718" spans="28:29" x14ac:dyDescent="0.3">
      <c r="AB1718"/>
      <c r="AC1718"/>
    </row>
    <row r="1719" spans="28:29" x14ac:dyDescent="0.3">
      <c r="AB1719"/>
      <c r="AC1719"/>
    </row>
    <row r="1720" spans="28:29" x14ac:dyDescent="0.3">
      <c r="AB1720"/>
      <c r="AC1720"/>
    </row>
    <row r="1721" spans="28:29" x14ac:dyDescent="0.3">
      <c r="AB1721"/>
      <c r="AC1721"/>
    </row>
    <row r="1722" spans="28:29" x14ac:dyDescent="0.3">
      <c r="AB1722"/>
      <c r="AC1722"/>
    </row>
    <row r="1723" spans="28:29" x14ac:dyDescent="0.3">
      <c r="AB1723"/>
      <c r="AC1723"/>
    </row>
    <row r="1724" spans="28:29" x14ac:dyDescent="0.3">
      <c r="AB1724"/>
      <c r="AC1724"/>
    </row>
    <row r="1725" spans="28:29" x14ac:dyDescent="0.3">
      <c r="AB1725"/>
      <c r="AC1725"/>
    </row>
    <row r="1726" spans="28:29" x14ac:dyDescent="0.3">
      <c r="AB1726"/>
      <c r="AC1726"/>
    </row>
    <row r="1727" spans="28:29" x14ac:dyDescent="0.3">
      <c r="AB1727"/>
      <c r="AC1727"/>
    </row>
    <row r="1728" spans="28:29" x14ac:dyDescent="0.3">
      <c r="AB1728"/>
      <c r="AC1728"/>
    </row>
    <row r="1729" spans="28:29" x14ac:dyDescent="0.3">
      <c r="AB1729"/>
      <c r="AC1729"/>
    </row>
    <row r="1730" spans="28:29" x14ac:dyDescent="0.3">
      <c r="AB1730"/>
      <c r="AC1730"/>
    </row>
    <row r="1731" spans="28:29" x14ac:dyDescent="0.3">
      <c r="AB1731"/>
      <c r="AC1731"/>
    </row>
    <row r="1732" spans="28:29" x14ac:dyDescent="0.3">
      <c r="AB1732"/>
      <c r="AC1732"/>
    </row>
    <row r="1733" spans="28:29" x14ac:dyDescent="0.3">
      <c r="AB1733"/>
      <c r="AC1733"/>
    </row>
    <row r="1734" spans="28:29" x14ac:dyDescent="0.3">
      <c r="AB1734"/>
      <c r="AC1734"/>
    </row>
    <row r="1735" spans="28:29" x14ac:dyDescent="0.3">
      <c r="AB1735"/>
      <c r="AC1735"/>
    </row>
    <row r="1736" spans="28:29" x14ac:dyDescent="0.3">
      <c r="AB1736"/>
      <c r="AC1736"/>
    </row>
    <row r="1737" spans="28:29" x14ac:dyDescent="0.3">
      <c r="AB1737"/>
      <c r="AC1737"/>
    </row>
    <row r="1738" spans="28:29" x14ac:dyDescent="0.3">
      <c r="AB1738"/>
      <c r="AC1738"/>
    </row>
    <row r="1739" spans="28:29" x14ac:dyDescent="0.3">
      <c r="AB1739"/>
      <c r="AC1739"/>
    </row>
    <row r="1740" spans="28:29" x14ac:dyDescent="0.3">
      <c r="AB1740"/>
      <c r="AC1740"/>
    </row>
    <row r="1741" spans="28:29" x14ac:dyDescent="0.3">
      <c r="AB1741"/>
      <c r="AC1741"/>
    </row>
    <row r="1742" spans="28:29" x14ac:dyDescent="0.3">
      <c r="AB1742"/>
      <c r="AC1742"/>
    </row>
    <row r="1743" spans="28:29" x14ac:dyDescent="0.3">
      <c r="AB1743"/>
      <c r="AC1743"/>
    </row>
    <row r="1744" spans="28:29" x14ac:dyDescent="0.3">
      <c r="AB1744"/>
      <c r="AC1744"/>
    </row>
    <row r="1745" spans="28:29" x14ac:dyDescent="0.3">
      <c r="AB1745"/>
      <c r="AC1745"/>
    </row>
    <row r="1746" spans="28:29" x14ac:dyDescent="0.3">
      <c r="AB1746"/>
      <c r="AC1746"/>
    </row>
    <row r="1747" spans="28:29" x14ac:dyDescent="0.3">
      <c r="AB1747"/>
      <c r="AC1747"/>
    </row>
    <row r="1748" spans="28:29" x14ac:dyDescent="0.3">
      <c r="AB1748"/>
      <c r="AC1748"/>
    </row>
    <row r="1749" spans="28:29" x14ac:dyDescent="0.3">
      <c r="AB1749"/>
      <c r="AC1749"/>
    </row>
    <row r="1750" spans="28:29" x14ac:dyDescent="0.3">
      <c r="AB1750"/>
      <c r="AC1750"/>
    </row>
    <row r="1751" spans="28:29" x14ac:dyDescent="0.3">
      <c r="AB1751"/>
      <c r="AC1751"/>
    </row>
    <row r="1752" spans="28:29" x14ac:dyDescent="0.3">
      <c r="AB1752"/>
      <c r="AC1752"/>
    </row>
    <row r="1753" spans="28:29" x14ac:dyDescent="0.3">
      <c r="AB1753"/>
      <c r="AC1753"/>
    </row>
    <row r="1754" spans="28:29" x14ac:dyDescent="0.3">
      <c r="AB1754"/>
      <c r="AC1754"/>
    </row>
    <row r="1755" spans="28:29" x14ac:dyDescent="0.3">
      <c r="AB1755"/>
      <c r="AC1755"/>
    </row>
    <row r="1756" spans="28:29" x14ac:dyDescent="0.3">
      <c r="AB1756"/>
      <c r="AC1756"/>
    </row>
    <row r="1757" spans="28:29" x14ac:dyDescent="0.3">
      <c r="AB1757"/>
      <c r="AC1757"/>
    </row>
    <row r="1758" spans="28:29" x14ac:dyDescent="0.3">
      <c r="AB1758"/>
      <c r="AC1758"/>
    </row>
    <row r="1759" spans="28:29" x14ac:dyDescent="0.3">
      <c r="AB1759"/>
      <c r="AC1759"/>
    </row>
    <row r="1760" spans="28:29" x14ac:dyDescent="0.3">
      <c r="AB1760"/>
      <c r="AC1760"/>
    </row>
    <row r="1761" spans="28:29" x14ac:dyDescent="0.3">
      <c r="AB1761"/>
      <c r="AC1761"/>
    </row>
    <row r="1762" spans="28:29" x14ac:dyDescent="0.3">
      <c r="AB1762"/>
      <c r="AC1762"/>
    </row>
    <row r="1763" spans="28:29" x14ac:dyDescent="0.3">
      <c r="AB1763"/>
      <c r="AC1763"/>
    </row>
    <row r="1764" spans="28:29" x14ac:dyDescent="0.3">
      <c r="AB1764"/>
      <c r="AC1764"/>
    </row>
    <row r="1765" spans="28:29" x14ac:dyDescent="0.3">
      <c r="AB1765"/>
      <c r="AC1765"/>
    </row>
    <row r="1766" spans="28:29" x14ac:dyDescent="0.3">
      <c r="AB1766"/>
      <c r="AC1766"/>
    </row>
    <row r="1767" spans="28:29" x14ac:dyDescent="0.3">
      <c r="AB1767"/>
      <c r="AC1767"/>
    </row>
    <row r="1768" spans="28:29" x14ac:dyDescent="0.3">
      <c r="AB1768"/>
      <c r="AC1768"/>
    </row>
    <row r="1769" spans="28:29" x14ac:dyDescent="0.3">
      <c r="AB1769"/>
      <c r="AC1769"/>
    </row>
    <row r="1770" spans="28:29" x14ac:dyDescent="0.3">
      <c r="AB1770"/>
      <c r="AC1770"/>
    </row>
    <row r="1771" spans="28:29" x14ac:dyDescent="0.3">
      <c r="AB1771"/>
      <c r="AC1771"/>
    </row>
    <row r="1772" spans="28:29" x14ac:dyDescent="0.3">
      <c r="AB1772"/>
      <c r="AC1772"/>
    </row>
    <row r="1773" spans="28:29" x14ac:dyDescent="0.3">
      <c r="AB1773"/>
      <c r="AC1773"/>
    </row>
    <row r="1774" spans="28:29" x14ac:dyDescent="0.3">
      <c r="AB1774"/>
      <c r="AC1774"/>
    </row>
    <row r="1775" spans="28:29" x14ac:dyDescent="0.3">
      <c r="AB1775"/>
      <c r="AC1775"/>
    </row>
    <row r="1776" spans="28:29" x14ac:dyDescent="0.3">
      <c r="AB1776"/>
      <c r="AC1776"/>
    </row>
    <row r="1777" spans="28:29" x14ac:dyDescent="0.3">
      <c r="AB1777"/>
      <c r="AC1777"/>
    </row>
    <row r="1778" spans="28:29" x14ac:dyDescent="0.3">
      <c r="AB1778"/>
      <c r="AC1778"/>
    </row>
    <row r="1779" spans="28:29" x14ac:dyDescent="0.3">
      <c r="AB1779"/>
      <c r="AC1779"/>
    </row>
    <row r="1780" spans="28:29" x14ac:dyDescent="0.3">
      <c r="AB1780"/>
      <c r="AC1780"/>
    </row>
    <row r="1781" spans="28:29" x14ac:dyDescent="0.3">
      <c r="AB1781"/>
      <c r="AC1781"/>
    </row>
    <row r="1782" spans="28:29" x14ac:dyDescent="0.3">
      <c r="AB1782"/>
      <c r="AC1782"/>
    </row>
    <row r="1783" spans="28:29" x14ac:dyDescent="0.3">
      <c r="AB1783"/>
      <c r="AC1783"/>
    </row>
    <row r="1784" spans="28:29" x14ac:dyDescent="0.3">
      <c r="AB1784"/>
      <c r="AC1784"/>
    </row>
    <row r="1785" spans="28:29" x14ac:dyDescent="0.3">
      <c r="AB1785"/>
      <c r="AC1785"/>
    </row>
    <row r="1786" spans="28:29" x14ac:dyDescent="0.3">
      <c r="AB1786"/>
      <c r="AC1786"/>
    </row>
    <row r="1787" spans="28:29" x14ac:dyDescent="0.3">
      <c r="AB1787"/>
      <c r="AC1787"/>
    </row>
    <row r="1788" spans="28:29" x14ac:dyDescent="0.3">
      <c r="AB1788"/>
      <c r="AC1788"/>
    </row>
    <row r="1789" spans="28:29" x14ac:dyDescent="0.3">
      <c r="AB1789"/>
      <c r="AC1789"/>
    </row>
    <row r="1790" spans="28:29" x14ac:dyDescent="0.3">
      <c r="AB1790"/>
      <c r="AC1790"/>
    </row>
    <row r="1791" spans="28:29" x14ac:dyDescent="0.3">
      <c r="AB1791"/>
      <c r="AC1791"/>
    </row>
    <row r="1792" spans="28:29" x14ac:dyDescent="0.3">
      <c r="AB1792"/>
      <c r="AC1792"/>
    </row>
    <row r="1793" spans="28:29" x14ac:dyDescent="0.3">
      <c r="AB1793"/>
      <c r="AC1793"/>
    </row>
    <row r="1794" spans="28:29" x14ac:dyDescent="0.3">
      <c r="AB1794"/>
      <c r="AC1794"/>
    </row>
    <row r="1795" spans="28:29" x14ac:dyDescent="0.3">
      <c r="AB1795"/>
      <c r="AC1795"/>
    </row>
    <row r="1796" spans="28:29" x14ac:dyDescent="0.3">
      <c r="AB1796"/>
      <c r="AC1796"/>
    </row>
    <row r="1797" spans="28:29" x14ac:dyDescent="0.3">
      <c r="AB1797"/>
      <c r="AC1797"/>
    </row>
    <row r="1798" spans="28:29" x14ac:dyDescent="0.3">
      <c r="AB1798"/>
      <c r="AC1798"/>
    </row>
    <row r="1799" spans="28:29" x14ac:dyDescent="0.3">
      <c r="AB1799"/>
      <c r="AC1799"/>
    </row>
    <row r="1800" spans="28:29" x14ac:dyDescent="0.3">
      <c r="AB1800"/>
      <c r="AC1800"/>
    </row>
    <row r="1801" spans="28:29" x14ac:dyDescent="0.3">
      <c r="AB1801"/>
      <c r="AC1801"/>
    </row>
    <row r="1802" spans="28:29" x14ac:dyDescent="0.3">
      <c r="AB1802"/>
      <c r="AC1802"/>
    </row>
    <row r="1803" spans="28:29" x14ac:dyDescent="0.3">
      <c r="AB1803"/>
      <c r="AC1803"/>
    </row>
    <row r="1804" spans="28:29" x14ac:dyDescent="0.3">
      <c r="AB1804"/>
      <c r="AC1804"/>
    </row>
    <row r="1805" spans="28:29" x14ac:dyDescent="0.3">
      <c r="AB1805"/>
      <c r="AC1805"/>
    </row>
    <row r="1806" spans="28:29" x14ac:dyDescent="0.3">
      <c r="AB1806"/>
      <c r="AC1806"/>
    </row>
    <row r="1807" spans="28:29" x14ac:dyDescent="0.3">
      <c r="AB1807"/>
      <c r="AC1807"/>
    </row>
    <row r="1808" spans="28:29" x14ac:dyDescent="0.3">
      <c r="AB1808"/>
      <c r="AC1808"/>
    </row>
    <row r="1809" spans="28:29" x14ac:dyDescent="0.3">
      <c r="AB1809"/>
      <c r="AC1809"/>
    </row>
    <row r="1810" spans="28:29" x14ac:dyDescent="0.3">
      <c r="AB1810"/>
      <c r="AC1810"/>
    </row>
    <row r="1811" spans="28:29" x14ac:dyDescent="0.3">
      <c r="AB1811"/>
      <c r="AC1811"/>
    </row>
    <row r="1812" spans="28:29" x14ac:dyDescent="0.3">
      <c r="AB1812"/>
      <c r="AC1812"/>
    </row>
    <row r="1813" spans="28:29" x14ac:dyDescent="0.3">
      <c r="AB1813"/>
      <c r="AC1813"/>
    </row>
    <row r="1814" spans="28:29" x14ac:dyDescent="0.3">
      <c r="AB1814"/>
      <c r="AC1814"/>
    </row>
    <row r="1815" spans="28:29" x14ac:dyDescent="0.3">
      <c r="AB1815"/>
      <c r="AC1815"/>
    </row>
    <row r="1816" spans="28:29" x14ac:dyDescent="0.3">
      <c r="AB1816"/>
      <c r="AC1816"/>
    </row>
    <row r="1817" spans="28:29" x14ac:dyDescent="0.3">
      <c r="AB1817"/>
      <c r="AC1817"/>
    </row>
    <row r="1818" spans="28:29" x14ac:dyDescent="0.3">
      <c r="AB1818"/>
      <c r="AC1818"/>
    </row>
    <row r="1819" spans="28:29" x14ac:dyDescent="0.3">
      <c r="AB1819"/>
      <c r="AC1819"/>
    </row>
    <row r="1820" spans="28:29" x14ac:dyDescent="0.3">
      <c r="AB1820"/>
      <c r="AC1820"/>
    </row>
    <row r="1821" spans="28:29" x14ac:dyDescent="0.3">
      <c r="AB1821"/>
      <c r="AC1821"/>
    </row>
    <row r="1822" spans="28:29" x14ac:dyDescent="0.3">
      <c r="AB1822"/>
      <c r="AC1822"/>
    </row>
    <row r="1823" spans="28:29" x14ac:dyDescent="0.3">
      <c r="AB1823"/>
      <c r="AC1823"/>
    </row>
    <row r="1824" spans="28:29" x14ac:dyDescent="0.3">
      <c r="AB1824"/>
      <c r="AC1824"/>
    </row>
    <row r="1825" spans="28:29" x14ac:dyDescent="0.3">
      <c r="AB1825"/>
      <c r="AC1825"/>
    </row>
    <row r="1826" spans="28:29" x14ac:dyDescent="0.3">
      <c r="AB1826"/>
      <c r="AC1826"/>
    </row>
    <row r="1827" spans="28:29" x14ac:dyDescent="0.3">
      <c r="AB1827"/>
      <c r="AC1827"/>
    </row>
    <row r="1828" spans="28:29" x14ac:dyDescent="0.3">
      <c r="AB1828"/>
      <c r="AC1828"/>
    </row>
    <row r="1829" spans="28:29" x14ac:dyDescent="0.3">
      <c r="AB1829"/>
      <c r="AC1829"/>
    </row>
    <row r="1830" spans="28:29" x14ac:dyDescent="0.3">
      <c r="AB1830"/>
      <c r="AC1830"/>
    </row>
    <row r="1831" spans="28:29" x14ac:dyDescent="0.3">
      <c r="AB1831"/>
      <c r="AC1831"/>
    </row>
    <row r="1832" spans="28:29" x14ac:dyDescent="0.3">
      <c r="AB1832"/>
      <c r="AC1832"/>
    </row>
    <row r="1833" spans="28:29" x14ac:dyDescent="0.3">
      <c r="AB1833"/>
      <c r="AC1833"/>
    </row>
    <row r="1834" spans="28:29" x14ac:dyDescent="0.3">
      <c r="AB1834"/>
      <c r="AC1834"/>
    </row>
    <row r="1835" spans="28:29" x14ac:dyDescent="0.3">
      <c r="AB1835"/>
      <c r="AC1835"/>
    </row>
    <row r="1836" spans="28:29" x14ac:dyDescent="0.3">
      <c r="AB1836"/>
      <c r="AC1836"/>
    </row>
    <row r="1837" spans="28:29" x14ac:dyDescent="0.3">
      <c r="AB1837"/>
      <c r="AC1837"/>
    </row>
    <row r="1838" spans="28:29" x14ac:dyDescent="0.3">
      <c r="AB1838"/>
      <c r="AC1838"/>
    </row>
    <row r="1839" spans="28:29" x14ac:dyDescent="0.3">
      <c r="AB1839"/>
      <c r="AC1839"/>
    </row>
    <row r="1840" spans="28:29" x14ac:dyDescent="0.3">
      <c r="AB1840"/>
      <c r="AC1840"/>
    </row>
    <row r="1841" spans="28:29" x14ac:dyDescent="0.3">
      <c r="AB1841"/>
      <c r="AC1841"/>
    </row>
    <row r="1842" spans="28:29" x14ac:dyDescent="0.3">
      <c r="AB1842"/>
      <c r="AC1842"/>
    </row>
    <row r="1843" spans="28:29" x14ac:dyDescent="0.3">
      <c r="AB1843"/>
      <c r="AC1843"/>
    </row>
    <row r="1844" spans="28:29" x14ac:dyDescent="0.3">
      <c r="AB1844"/>
      <c r="AC1844"/>
    </row>
    <row r="1845" spans="28:29" x14ac:dyDescent="0.3">
      <c r="AB1845"/>
      <c r="AC1845"/>
    </row>
    <row r="1846" spans="28:29" x14ac:dyDescent="0.3">
      <c r="AB1846"/>
      <c r="AC1846"/>
    </row>
    <row r="1847" spans="28:29" x14ac:dyDescent="0.3">
      <c r="AB1847"/>
      <c r="AC1847"/>
    </row>
    <row r="1848" spans="28:29" x14ac:dyDescent="0.3">
      <c r="AB1848"/>
      <c r="AC1848"/>
    </row>
    <row r="1849" spans="28:29" x14ac:dyDescent="0.3">
      <c r="AB1849"/>
      <c r="AC1849"/>
    </row>
    <row r="1850" spans="28:29" x14ac:dyDescent="0.3">
      <c r="AB1850"/>
      <c r="AC1850"/>
    </row>
    <row r="1851" spans="28:29" x14ac:dyDescent="0.3">
      <c r="AB1851"/>
      <c r="AC1851"/>
    </row>
    <row r="1852" spans="28:29" x14ac:dyDescent="0.3">
      <c r="AB1852"/>
      <c r="AC1852"/>
    </row>
    <row r="1853" spans="28:29" x14ac:dyDescent="0.3">
      <c r="AB1853"/>
      <c r="AC1853"/>
    </row>
    <row r="1854" spans="28:29" x14ac:dyDescent="0.3">
      <c r="AB1854"/>
      <c r="AC1854"/>
    </row>
    <row r="1855" spans="28:29" x14ac:dyDescent="0.3">
      <c r="AB1855"/>
      <c r="AC1855"/>
    </row>
    <row r="1856" spans="28:29" x14ac:dyDescent="0.3">
      <c r="AB1856"/>
      <c r="AC1856"/>
    </row>
    <row r="1857" spans="28:29" x14ac:dyDescent="0.3">
      <c r="AB1857"/>
      <c r="AC1857"/>
    </row>
    <row r="1858" spans="28:29" x14ac:dyDescent="0.3">
      <c r="AB1858"/>
      <c r="AC1858"/>
    </row>
    <row r="1859" spans="28:29" x14ac:dyDescent="0.3">
      <c r="AB1859"/>
      <c r="AC1859"/>
    </row>
    <row r="1860" spans="28:29" x14ac:dyDescent="0.3">
      <c r="AB1860"/>
      <c r="AC1860"/>
    </row>
    <row r="1861" spans="28:29" x14ac:dyDescent="0.3">
      <c r="AB1861"/>
      <c r="AC1861"/>
    </row>
    <row r="1862" spans="28:29" x14ac:dyDescent="0.3">
      <c r="AB1862"/>
      <c r="AC1862"/>
    </row>
    <row r="1863" spans="28:29" x14ac:dyDescent="0.3">
      <c r="AB1863"/>
      <c r="AC1863"/>
    </row>
    <row r="1864" spans="28:29" x14ac:dyDescent="0.3">
      <c r="AB1864"/>
      <c r="AC1864"/>
    </row>
    <row r="1865" spans="28:29" x14ac:dyDescent="0.3">
      <c r="AB1865"/>
      <c r="AC1865"/>
    </row>
    <row r="1866" spans="28:29" x14ac:dyDescent="0.3">
      <c r="AB1866"/>
      <c r="AC1866"/>
    </row>
    <row r="1867" spans="28:29" x14ac:dyDescent="0.3">
      <c r="AB1867"/>
      <c r="AC1867"/>
    </row>
    <row r="1868" spans="28:29" x14ac:dyDescent="0.3">
      <c r="AB1868"/>
      <c r="AC1868"/>
    </row>
    <row r="1869" spans="28:29" x14ac:dyDescent="0.3">
      <c r="AB1869"/>
      <c r="AC1869"/>
    </row>
    <row r="1870" spans="28:29" x14ac:dyDescent="0.3">
      <c r="AB1870"/>
      <c r="AC1870"/>
    </row>
    <row r="1871" spans="28:29" x14ac:dyDescent="0.3">
      <c r="AB1871"/>
      <c r="AC1871"/>
    </row>
    <row r="1872" spans="28:29" x14ac:dyDescent="0.3">
      <c r="AB1872"/>
      <c r="AC1872"/>
    </row>
    <row r="1873" spans="28:29" x14ac:dyDescent="0.3">
      <c r="AB1873"/>
      <c r="AC1873"/>
    </row>
    <row r="1874" spans="28:29" x14ac:dyDescent="0.3">
      <c r="AB1874"/>
      <c r="AC1874"/>
    </row>
    <row r="1875" spans="28:29" x14ac:dyDescent="0.3">
      <c r="AB1875"/>
      <c r="AC1875"/>
    </row>
    <row r="1876" spans="28:29" x14ac:dyDescent="0.3">
      <c r="AB1876"/>
      <c r="AC1876"/>
    </row>
    <row r="1877" spans="28:29" x14ac:dyDescent="0.3">
      <c r="AB1877"/>
      <c r="AC1877"/>
    </row>
    <row r="1878" spans="28:29" x14ac:dyDescent="0.3">
      <c r="AB1878"/>
      <c r="AC1878"/>
    </row>
    <row r="1879" spans="28:29" x14ac:dyDescent="0.3">
      <c r="AB1879"/>
      <c r="AC1879"/>
    </row>
    <row r="1880" spans="28:29" x14ac:dyDescent="0.3">
      <c r="AB1880"/>
      <c r="AC1880"/>
    </row>
    <row r="1881" spans="28:29" x14ac:dyDescent="0.3">
      <c r="AB1881"/>
      <c r="AC1881"/>
    </row>
    <row r="1882" spans="28:29" x14ac:dyDescent="0.3">
      <c r="AB1882"/>
      <c r="AC1882"/>
    </row>
    <row r="1883" spans="28:29" x14ac:dyDescent="0.3">
      <c r="AB1883"/>
      <c r="AC1883"/>
    </row>
    <row r="1884" spans="28:29" x14ac:dyDescent="0.3">
      <c r="AB1884"/>
      <c r="AC1884"/>
    </row>
    <row r="1885" spans="28:29" x14ac:dyDescent="0.3">
      <c r="AB1885"/>
      <c r="AC1885"/>
    </row>
    <row r="1886" spans="28:29" x14ac:dyDescent="0.3">
      <c r="AB1886"/>
      <c r="AC1886"/>
    </row>
    <row r="1887" spans="28:29" x14ac:dyDescent="0.3">
      <c r="AB1887"/>
      <c r="AC1887"/>
    </row>
    <row r="1888" spans="28:29" x14ac:dyDescent="0.3">
      <c r="AB1888"/>
      <c r="AC1888"/>
    </row>
    <row r="1889" spans="28:29" x14ac:dyDescent="0.3">
      <c r="AB1889"/>
      <c r="AC1889"/>
    </row>
    <row r="1890" spans="28:29" x14ac:dyDescent="0.3">
      <c r="AB1890"/>
      <c r="AC1890"/>
    </row>
    <row r="1891" spans="28:29" x14ac:dyDescent="0.3">
      <c r="AB1891"/>
      <c r="AC1891"/>
    </row>
    <row r="1892" spans="28:29" x14ac:dyDescent="0.3">
      <c r="AB1892"/>
      <c r="AC1892"/>
    </row>
    <row r="1893" spans="28:29" x14ac:dyDescent="0.3">
      <c r="AB1893"/>
      <c r="AC1893"/>
    </row>
    <row r="1894" spans="28:29" x14ac:dyDescent="0.3">
      <c r="AB1894"/>
      <c r="AC1894"/>
    </row>
    <row r="1895" spans="28:29" x14ac:dyDescent="0.3">
      <c r="AB1895"/>
      <c r="AC1895"/>
    </row>
    <row r="1896" spans="28:29" x14ac:dyDescent="0.3">
      <c r="AB1896"/>
      <c r="AC1896"/>
    </row>
    <row r="1897" spans="28:29" x14ac:dyDescent="0.3">
      <c r="AB1897"/>
      <c r="AC1897"/>
    </row>
    <row r="1898" spans="28:29" x14ac:dyDescent="0.3">
      <c r="AB1898"/>
      <c r="AC1898"/>
    </row>
    <row r="1899" spans="28:29" x14ac:dyDescent="0.3">
      <c r="AB1899"/>
      <c r="AC1899"/>
    </row>
    <row r="1900" spans="28:29" x14ac:dyDescent="0.3">
      <c r="AB1900"/>
      <c r="AC1900"/>
    </row>
    <row r="1901" spans="28:29" x14ac:dyDescent="0.3">
      <c r="AB1901"/>
      <c r="AC1901"/>
    </row>
    <row r="1902" spans="28:29" x14ac:dyDescent="0.3">
      <c r="AB1902"/>
      <c r="AC1902"/>
    </row>
    <row r="1903" spans="28:29" x14ac:dyDescent="0.3">
      <c r="AB1903"/>
      <c r="AC1903"/>
    </row>
    <row r="1904" spans="28:29" x14ac:dyDescent="0.3">
      <c r="AB1904"/>
      <c r="AC1904"/>
    </row>
    <row r="1905" spans="28:29" x14ac:dyDescent="0.3">
      <c r="AB1905"/>
      <c r="AC1905"/>
    </row>
    <row r="1906" spans="28:29" x14ac:dyDescent="0.3">
      <c r="AB1906"/>
      <c r="AC1906"/>
    </row>
    <row r="1907" spans="28:29" x14ac:dyDescent="0.3">
      <c r="AB1907"/>
      <c r="AC1907"/>
    </row>
    <row r="1908" spans="28:29" x14ac:dyDescent="0.3">
      <c r="AB1908"/>
      <c r="AC1908"/>
    </row>
    <row r="1909" spans="28:29" x14ac:dyDescent="0.3">
      <c r="AB1909"/>
      <c r="AC1909"/>
    </row>
    <row r="1910" spans="28:29" x14ac:dyDescent="0.3">
      <c r="AB1910"/>
      <c r="AC1910"/>
    </row>
    <row r="1911" spans="28:29" x14ac:dyDescent="0.3">
      <c r="AB1911"/>
      <c r="AC1911"/>
    </row>
    <row r="1912" spans="28:29" x14ac:dyDescent="0.3">
      <c r="AB1912"/>
      <c r="AC1912"/>
    </row>
    <row r="1913" spans="28:29" x14ac:dyDescent="0.3">
      <c r="AB1913"/>
      <c r="AC1913"/>
    </row>
    <row r="1914" spans="28:29" x14ac:dyDescent="0.3">
      <c r="AB1914"/>
      <c r="AC1914"/>
    </row>
    <row r="1915" spans="28:29" x14ac:dyDescent="0.3">
      <c r="AB1915"/>
      <c r="AC1915"/>
    </row>
    <row r="1916" spans="28:29" x14ac:dyDescent="0.3">
      <c r="AB1916"/>
      <c r="AC1916"/>
    </row>
    <row r="1917" spans="28:29" x14ac:dyDescent="0.3">
      <c r="AB1917"/>
      <c r="AC1917"/>
    </row>
    <row r="1918" spans="28:29" x14ac:dyDescent="0.3">
      <c r="AB1918"/>
      <c r="AC1918"/>
    </row>
    <row r="1919" spans="28:29" x14ac:dyDescent="0.3">
      <c r="AB1919"/>
      <c r="AC1919"/>
    </row>
    <row r="1920" spans="28:29" x14ac:dyDescent="0.3">
      <c r="AB1920"/>
      <c r="AC1920"/>
    </row>
    <row r="1921" spans="28:29" x14ac:dyDescent="0.3">
      <c r="AB1921"/>
      <c r="AC1921"/>
    </row>
    <row r="1922" spans="28:29" x14ac:dyDescent="0.3">
      <c r="AB1922"/>
      <c r="AC1922"/>
    </row>
    <row r="1923" spans="28:29" x14ac:dyDescent="0.3">
      <c r="AB1923"/>
      <c r="AC1923"/>
    </row>
    <row r="1924" spans="28:29" x14ac:dyDescent="0.3">
      <c r="AB1924"/>
      <c r="AC1924"/>
    </row>
    <row r="1925" spans="28:29" x14ac:dyDescent="0.3">
      <c r="AB1925"/>
      <c r="AC1925"/>
    </row>
    <row r="1926" spans="28:29" x14ac:dyDescent="0.3">
      <c r="AB1926"/>
      <c r="AC1926"/>
    </row>
    <row r="1927" spans="28:29" x14ac:dyDescent="0.3">
      <c r="AB1927"/>
      <c r="AC1927"/>
    </row>
    <row r="1928" spans="28:29" x14ac:dyDescent="0.3">
      <c r="AB1928"/>
      <c r="AC1928"/>
    </row>
    <row r="1929" spans="28:29" x14ac:dyDescent="0.3">
      <c r="AB1929"/>
      <c r="AC1929"/>
    </row>
    <row r="1930" spans="28:29" x14ac:dyDescent="0.3">
      <c r="AB1930"/>
      <c r="AC1930"/>
    </row>
    <row r="1931" spans="28:29" x14ac:dyDescent="0.3">
      <c r="AB1931"/>
      <c r="AC1931"/>
    </row>
    <row r="1932" spans="28:29" x14ac:dyDescent="0.3">
      <c r="AB1932"/>
      <c r="AC1932"/>
    </row>
    <row r="1933" spans="28:29" x14ac:dyDescent="0.3">
      <c r="AB1933"/>
      <c r="AC1933"/>
    </row>
    <row r="1934" spans="28:29" x14ac:dyDescent="0.3">
      <c r="AB1934"/>
      <c r="AC1934"/>
    </row>
    <row r="1935" spans="28:29" x14ac:dyDescent="0.3">
      <c r="AB1935"/>
      <c r="AC1935"/>
    </row>
    <row r="1936" spans="28:29" x14ac:dyDescent="0.3">
      <c r="AB1936"/>
      <c r="AC1936"/>
    </row>
    <row r="1937" spans="28:29" x14ac:dyDescent="0.3">
      <c r="AB1937"/>
      <c r="AC1937"/>
    </row>
    <row r="1938" spans="28:29" x14ac:dyDescent="0.3">
      <c r="AB1938"/>
      <c r="AC1938"/>
    </row>
    <row r="1939" spans="28:29" x14ac:dyDescent="0.3">
      <c r="AB1939"/>
      <c r="AC1939"/>
    </row>
    <row r="1940" spans="28:29" x14ac:dyDescent="0.3">
      <c r="AB1940"/>
      <c r="AC1940"/>
    </row>
    <row r="1941" spans="28:29" x14ac:dyDescent="0.3">
      <c r="AB1941"/>
      <c r="AC1941"/>
    </row>
    <row r="1942" spans="28:29" x14ac:dyDescent="0.3">
      <c r="AB1942"/>
      <c r="AC1942"/>
    </row>
    <row r="1943" spans="28:29" x14ac:dyDescent="0.3">
      <c r="AB1943"/>
      <c r="AC1943"/>
    </row>
    <row r="1944" spans="28:29" x14ac:dyDescent="0.3">
      <c r="AB1944"/>
      <c r="AC1944"/>
    </row>
    <row r="1945" spans="28:29" x14ac:dyDescent="0.3">
      <c r="AB1945"/>
      <c r="AC1945"/>
    </row>
    <row r="1946" spans="28:29" x14ac:dyDescent="0.3">
      <c r="AB1946"/>
      <c r="AC1946"/>
    </row>
    <row r="1947" spans="28:29" x14ac:dyDescent="0.3">
      <c r="AB1947"/>
      <c r="AC1947"/>
    </row>
    <row r="1948" spans="28:29" x14ac:dyDescent="0.3">
      <c r="AB1948"/>
      <c r="AC1948"/>
    </row>
    <row r="1949" spans="28:29" x14ac:dyDescent="0.3">
      <c r="AB1949"/>
      <c r="AC1949"/>
    </row>
    <row r="1950" spans="28:29" x14ac:dyDescent="0.3">
      <c r="AB1950"/>
      <c r="AC1950"/>
    </row>
    <row r="1951" spans="28:29" x14ac:dyDescent="0.3">
      <c r="AB1951"/>
      <c r="AC1951"/>
    </row>
    <row r="1952" spans="28:29" x14ac:dyDescent="0.3">
      <c r="AB1952"/>
      <c r="AC1952"/>
    </row>
    <row r="1953" spans="28:29" x14ac:dyDescent="0.3">
      <c r="AB1953"/>
      <c r="AC1953"/>
    </row>
    <row r="1954" spans="28:29" x14ac:dyDescent="0.3">
      <c r="AB1954"/>
      <c r="AC1954"/>
    </row>
    <row r="1955" spans="28:29" x14ac:dyDescent="0.3">
      <c r="AB1955"/>
      <c r="AC1955"/>
    </row>
    <row r="1956" spans="28:29" x14ac:dyDescent="0.3">
      <c r="AB1956"/>
      <c r="AC1956"/>
    </row>
    <row r="1957" spans="28:29" x14ac:dyDescent="0.3">
      <c r="AB1957"/>
      <c r="AC1957"/>
    </row>
    <row r="1958" spans="28:29" x14ac:dyDescent="0.3">
      <c r="AB1958"/>
      <c r="AC1958"/>
    </row>
    <row r="1959" spans="28:29" x14ac:dyDescent="0.3">
      <c r="AB1959"/>
      <c r="AC1959"/>
    </row>
    <row r="1960" spans="28:29" x14ac:dyDescent="0.3">
      <c r="AB1960"/>
      <c r="AC1960"/>
    </row>
    <row r="1961" spans="28:29" x14ac:dyDescent="0.3">
      <c r="AB1961"/>
      <c r="AC1961"/>
    </row>
    <row r="1962" spans="28:29" x14ac:dyDescent="0.3">
      <c r="AB1962"/>
      <c r="AC1962"/>
    </row>
    <row r="1963" spans="28:29" x14ac:dyDescent="0.3">
      <c r="AB1963"/>
      <c r="AC1963"/>
    </row>
    <row r="1964" spans="28:29" x14ac:dyDescent="0.3">
      <c r="AB1964"/>
      <c r="AC1964"/>
    </row>
    <row r="1965" spans="28:29" x14ac:dyDescent="0.3">
      <c r="AB1965"/>
      <c r="AC1965"/>
    </row>
    <row r="1966" spans="28:29" x14ac:dyDescent="0.3">
      <c r="AB1966"/>
      <c r="AC1966"/>
    </row>
    <row r="1967" spans="28:29" x14ac:dyDescent="0.3">
      <c r="AB1967"/>
      <c r="AC1967"/>
    </row>
    <row r="1968" spans="28:29" x14ac:dyDescent="0.3">
      <c r="AB1968"/>
      <c r="AC1968"/>
    </row>
    <row r="1969" spans="28:29" x14ac:dyDescent="0.3">
      <c r="AB1969"/>
      <c r="AC1969"/>
    </row>
    <row r="1970" spans="28:29" x14ac:dyDescent="0.3">
      <c r="AB1970"/>
      <c r="AC1970"/>
    </row>
    <row r="1971" spans="28:29" x14ac:dyDescent="0.3">
      <c r="AB1971"/>
      <c r="AC1971"/>
    </row>
    <row r="1972" spans="28:29" x14ac:dyDescent="0.3">
      <c r="AB1972"/>
      <c r="AC1972"/>
    </row>
    <row r="1973" spans="28:29" x14ac:dyDescent="0.3">
      <c r="AB1973"/>
      <c r="AC1973"/>
    </row>
    <row r="1974" spans="28:29" x14ac:dyDescent="0.3">
      <c r="AB1974"/>
      <c r="AC1974"/>
    </row>
    <row r="1975" spans="28:29" x14ac:dyDescent="0.3">
      <c r="AB1975"/>
      <c r="AC1975"/>
    </row>
    <row r="1976" spans="28:29" x14ac:dyDescent="0.3">
      <c r="AB1976"/>
      <c r="AC1976"/>
    </row>
    <row r="1977" spans="28:29" x14ac:dyDescent="0.3">
      <c r="AB1977"/>
      <c r="AC1977"/>
    </row>
    <row r="1978" spans="28:29" x14ac:dyDescent="0.3">
      <c r="AB1978"/>
      <c r="AC1978"/>
    </row>
    <row r="1979" spans="28:29" x14ac:dyDescent="0.3">
      <c r="AB1979"/>
      <c r="AC1979"/>
    </row>
    <row r="1980" spans="28:29" x14ac:dyDescent="0.3">
      <c r="AB1980"/>
      <c r="AC1980"/>
    </row>
    <row r="1981" spans="28:29" x14ac:dyDescent="0.3">
      <c r="AB1981"/>
      <c r="AC1981"/>
    </row>
    <row r="1982" spans="28:29" x14ac:dyDescent="0.3">
      <c r="AB1982"/>
      <c r="AC1982"/>
    </row>
    <row r="1983" spans="28:29" x14ac:dyDescent="0.3">
      <c r="AB1983"/>
      <c r="AC1983"/>
    </row>
    <row r="1984" spans="28:29" x14ac:dyDescent="0.3">
      <c r="AB1984"/>
      <c r="AC1984"/>
    </row>
    <row r="1985" spans="28:29" x14ac:dyDescent="0.3">
      <c r="AB1985"/>
      <c r="AC1985"/>
    </row>
    <row r="1986" spans="28:29" x14ac:dyDescent="0.3">
      <c r="AB1986"/>
      <c r="AC1986"/>
    </row>
    <row r="1987" spans="28:29" x14ac:dyDescent="0.3">
      <c r="AB1987"/>
      <c r="AC1987"/>
    </row>
    <row r="1988" spans="28:29" x14ac:dyDescent="0.3">
      <c r="AB1988"/>
      <c r="AC1988"/>
    </row>
    <row r="1989" spans="28:29" x14ac:dyDescent="0.3">
      <c r="AB1989"/>
      <c r="AC1989"/>
    </row>
    <row r="1990" spans="28:29" x14ac:dyDescent="0.3">
      <c r="AB1990"/>
      <c r="AC1990"/>
    </row>
    <row r="1991" spans="28:29" x14ac:dyDescent="0.3">
      <c r="AB1991"/>
      <c r="AC1991"/>
    </row>
    <row r="1992" spans="28:29" x14ac:dyDescent="0.3">
      <c r="AB1992"/>
      <c r="AC1992"/>
    </row>
    <row r="1993" spans="28:29" x14ac:dyDescent="0.3">
      <c r="AB1993"/>
      <c r="AC1993"/>
    </row>
    <row r="1994" spans="28:29" x14ac:dyDescent="0.3">
      <c r="AB1994"/>
      <c r="AC1994"/>
    </row>
    <row r="1995" spans="28:29" x14ac:dyDescent="0.3">
      <c r="AB1995"/>
      <c r="AC1995"/>
    </row>
    <row r="1996" spans="28:29" x14ac:dyDescent="0.3">
      <c r="AB1996"/>
      <c r="AC1996"/>
    </row>
    <row r="1997" spans="28:29" x14ac:dyDescent="0.3">
      <c r="AB1997"/>
      <c r="AC1997"/>
    </row>
    <row r="1998" spans="28:29" x14ac:dyDescent="0.3">
      <c r="AB1998"/>
      <c r="AC1998"/>
    </row>
    <row r="1999" spans="28:29" x14ac:dyDescent="0.3">
      <c r="AB1999"/>
      <c r="AC1999"/>
    </row>
    <row r="2000" spans="28:29" x14ac:dyDescent="0.3">
      <c r="AB2000"/>
      <c r="AC2000"/>
    </row>
    <row r="2001" spans="28:29" x14ac:dyDescent="0.3">
      <c r="AB2001"/>
      <c r="AC2001"/>
    </row>
    <row r="2002" spans="28:29" x14ac:dyDescent="0.3">
      <c r="AB2002"/>
      <c r="AC2002"/>
    </row>
    <row r="2003" spans="28:29" x14ac:dyDescent="0.3">
      <c r="AB2003"/>
      <c r="AC2003"/>
    </row>
    <row r="2004" spans="28:29" x14ac:dyDescent="0.3">
      <c r="AB2004"/>
      <c r="AC2004"/>
    </row>
    <row r="2005" spans="28:29" x14ac:dyDescent="0.3">
      <c r="AB2005"/>
      <c r="AC2005"/>
    </row>
    <row r="2006" spans="28:29" x14ac:dyDescent="0.3">
      <c r="AB2006"/>
      <c r="AC2006"/>
    </row>
    <row r="2007" spans="28:29" x14ac:dyDescent="0.3">
      <c r="AB2007"/>
      <c r="AC2007"/>
    </row>
    <row r="2008" spans="28:29" x14ac:dyDescent="0.3">
      <c r="AB2008"/>
      <c r="AC2008"/>
    </row>
    <row r="2009" spans="28:29" x14ac:dyDescent="0.3">
      <c r="AB2009"/>
      <c r="AC2009"/>
    </row>
    <row r="2010" spans="28:29" x14ac:dyDescent="0.3">
      <c r="AB2010"/>
      <c r="AC2010"/>
    </row>
    <row r="2011" spans="28:29" x14ac:dyDescent="0.3">
      <c r="AB2011"/>
      <c r="AC2011"/>
    </row>
    <row r="2012" spans="28:29" x14ac:dyDescent="0.3">
      <c r="AB2012"/>
      <c r="AC2012"/>
    </row>
    <row r="2013" spans="28:29" x14ac:dyDescent="0.3">
      <c r="AB2013"/>
      <c r="AC2013"/>
    </row>
    <row r="2014" spans="28:29" x14ac:dyDescent="0.3">
      <c r="AB2014"/>
      <c r="AC2014"/>
    </row>
    <row r="2015" spans="28:29" x14ac:dyDescent="0.3">
      <c r="AB2015"/>
      <c r="AC2015"/>
    </row>
    <row r="2016" spans="28:29" x14ac:dyDescent="0.3">
      <c r="AB2016"/>
      <c r="AC2016"/>
    </row>
    <row r="2017" spans="28:29" x14ac:dyDescent="0.3">
      <c r="AB2017"/>
      <c r="AC2017"/>
    </row>
    <row r="2018" spans="28:29" x14ac:dyDescent="0.3">
      <c r="AB2018"/>
      <c r="AC2018"/>
    </row>
    <row r="2019" spans="28:29" x14ac:dyDescent="0.3">
      <c r="AB2019"/>
      <c r="AC2019"/>
    </row>
    <row r="2020" spans="28:29" x14ac:dyDescent="0.3">
      <c r="AB2020"/>
      <c r="AC2020"/>
    </row>
    <row r="2021" spans="28:29" x14ac:dyDescent="0.3">
      <c r="AB2021"/>
      <c r="AC2021"/>
    </row>
    <row r="2022" spans="28:29" x14ac:dyDescent="0.3">
      <c r="AB2022"/>
      <c r="AC2022"/>
    </row>
    <row r="2023" spans="28:29" x14ac:dyDescent="0.3">
      <c r="AB2023"/>
      <c r="AC2023"/>
    </row>
    <row r="2024" spans="28:29" x14ac:dyDescent="0.3">
      <c r="AB2024"/>
      <c r="AC2024"/>
    </row>
    <row r="2025" spans="28:29" x14ac:dyDescent="0.3">
      <c r="AB2025"/>
      <c r="AC2025"/>
    </row>
    <row r="2026" spans="28:29" x14ac:dyDescent="0.3">
      <c r="AB2026"/>
      <c r="AC2026"/>
    </row>
    <row r="2027" spans="28:29" x14ac:dyDescent="0.3">
      <c r="AB2027"/>
      <c r="AC2027"/>
    </row>
    <row r="2028" spans="28:29" x14ac:dyDescent="0.3">
      <c r="AB2028"/>
      <c r="AC2028"/>
    </row>
    <row r="2029" spans="28:29" x14ac:dyDescent="0.3">
      <c r="AB2029"/>
      <c r="AC2029"/>
    </row>
    <row r="2030" spans="28:29" x14ac:dyDescent="0.3">
      <c r="AB2030"/>
      <c r="AC2030"/>
    </row>
    <row r="2031" spans="28:29" x14ac:dyDescent="0.3">
      <c r="AB2031"/>
      <c r="AC2031"/>
    </row>
    <row r="2032" spans="28:29" x14ac:dyDescent="0.3">
      <c r="AB2032"/>
      <c r="AC2032"/>
    </row>
    <row r="2033" spans="28:29" x14ac:dyDescent="0.3">
      <c r="AB2033"/>
      <c r="AC2033"/>
    </row>
    <row r="2034" spans="28:29" x14ac:dyDescent="0.3">
      <c r="AB2034"/>
      <c r="AC2034"/>
    </row>
    <row r="2035" spans="28:29" x14ac:dyDescent="0.3">
      <c r="AB2035"/>
      <c r="AC2035"/>
    </row>
    <row r="2036" spans="28:29" x14ac:dyDescent="0.3">
      <c r="AB2036"/>
      <c r="AC2036"/>
    </row>
    <row r="2037" spans="28:29" x14ac:dyDescent="0.3">
      <c r="AB2037"/>
      <c r="AC2037"/>
    </row>
    <row r="2038" spans="28:29" x14ac:dyDescent="0.3">
      <c r="AB2038"/>
      <c r="AC2038"/>
    </row>
    <row r="2039" spans="28:29" x14ac:dyDescent="0.3">
      <c r="AB2039"/>
      <c r="AC2039"/>
    </row>
    <row r="2040" spans="28:29" x14ac:dyDescent="0.3">
      <c r="AB2040"/>
      <c r="AC2040"/>
    </row>
    <row r="2041" spans="28:29" x14ac:dyDescent="0.3">
      <c r="AB2041"/>
      <c r="AC2041"/>
    </row>
    <row r="2042" spans="28:29" x14ac:dyDescent="0.3">
      <c r="AB2042"/>
      <c r="AC2042"/>
    </row>
    <row r="2043" spans="28:29" x14ac:dyDescent="0.3">
      <c r="AB2043"/>
      <c r="AC2043"/>
    </row>
    <row r="2044" spans="28:29" x14ac:dyDescent="0.3">
      <c r="AB2044"/>
      <c r="AC2044"/>
    </row>
    <row r="2045" spans="28:29" x14ac:dyDescent="0.3">
      <c r="AB2045"/>
      <c r="AC2045"/>
    </row>
    <row r="2046" spans="28:29" x14ac:dyDescent="0.3">
      <c r="AB2046"/>
      <c r="AC2046"/>
    </row>
    <row r="2047" spans="28:29" x14ac:dyDescent="0.3">
      <c r="AB2047"/>
      <c r="AC2047"/>
    </row>
    <row r="2048" spans="28:29" x14ac:dyDescent="0.3">
      <c r="AB2048"/>
      <c r="AC2048"/>
    </row>
    <row r="2049" spans="28:29" x14ac:dyDescent="0.3">
      <c r="AB2049"/>
      <c r="AC2049"/>
    </row>
    <row r="2050" spans="28:29" x14ac:dyDescent="0.3">
      <c r="AB2050"/>
      <c r="AC2050"/>
    </row>
    <row r="2051" spans="28:29" x14ac:dyDescent="0.3">
      <c r="AB2051"/>
      <c r="AC2051"/>
    </row>
    <row r="2052" spans="28:29" x14ac:dyDescent="0.3">
      <c r="AB2052"/>
      <c r="AC2052"/>
    </row>
    <row r="2053" spans="28:29" x14ac:dyDescent="0.3">
      <c r="AB2053"/>
      <c r="AC2053"/>
    </row>
    <row r="2054" spans="28:29" x14ac:dyDescent="0.3">
      <c r="AB2054"/>
      <c r="AC2054"/>
    </row>
    <row r="2055" spans="28:29" x14ac:dyDescent="0.3">
      <c r="AB2055"/>
      <c r="AC2055"/>
    </row>
    <row r="2056" spans="28:29" x14ac:dyDescent="0.3">
      <c r="AB2056"/>
      <c r="AC2056"/>
    </row>
    <row r="2057" spans="28:29" x14ac:dyDescent="0.3">
      <c r="AB2057"/>
      <c r="AC2057"/>
    </row>
    <row r="2058" spans="28:29" x14ac:dyDescent="0.3">
      <c r="AB2058"/>
      <c r="AC2058"/>
    </row>
    <row r="2059" spans="28:29" x14ac:dyDescent="0.3">
      <c r="AB2059"/>
      <c r="AC2059"/>
    </row>
    <row r="2060" spans="28:29" x14ac:dyDescent="0.3">
      <c r="AB2060"/>
      <c r="AC2060"/>
    </row>
    <row r="2061" spans="28:29" x14ac:dyDescent="0.3">
      <c r="AB2061"/>
      <c r="AC2061"/>
    </row>
    <row r="2062" spans="28:29" x14ac:dyDescent="0.3">
      <c r="AB2062"/>
      <c r="AC2062"/>
    </row>
    <row r="2063" spans="28:29" x14ac:dyDescent="0.3">
      <c r="AB2063"/>
      <c r="AC2063"/>
    </row>
    <row r="2064" spans="28:29" x14ac:dyDescent="0.3">
      <c r="AB2064"/>
      <c r="AC2064"/>
    </row>
    <row r="2065" spans="28:29" x14ac:dyDescent="0.3">
      <c r="AB2065"/>
      <c r="AC2065"/>
    </row>
    <row r="2066" spans="28:29" x14ac:dyDescent="0.3">
      <c r="AB2066"/>
      <c r="AC2066"/>
    </row>
    <row r="2067" spans="28:29" x14ac:dyDescent="0.3">
      <c r="AB2067"/>
      <c r="AC2067"/>
    </row>
    <row r="2068" spans="28:29" x14ac:dyDescent="0.3">
      <c r="AB2068"/>
      <c r="AC2068"/>
    </row>
    <row r="2069" spans="28:29" x14ac:dyDescent="0.3">
      <c r="AB2069"/>
      <c r="AC2069"/>
    </row>
    <row r="2070" spans="28:29" x14ac:dyDescent="0.3">
      <c r="AB2070"/>
      <c r="AC2070"/>
    </row>
    <row r="2071" spans="28:29" x14ac:dyDescent="0.3">
      <c r="AB2071"/>
      <c r="AC2071"/>
    </row>
    <row r="2072" spans="28:29" x14ac:dyDescent="0.3">
      <c r="AB2072"/>
      <c r="AC2072"/>
    </row>
    <row r="2073" spans="28:29" x14ac:dyDescent="0.3">
      <c r="AB2073"/>
      <c r="AC2073"/>
    </row>
    <row r="2074" spans="28:29" x14ac:dyDescent="0.3">
      <c r="AB2074"/>
      <c r="AC2074"/>
    </row>
    <row r="2075" spans="28:29" x14ac:dyDescent="0.3">
      <c r="AB2075"/>
      <c r="AC2075"/>
    </row>
    <row r="2076" spans="28:29" x14ac:dyDescent="0.3">
      <c r="AB2076"/>
      <c r="AC2076"/>
    </row>
    <row r="2077" spans="28:29" x14ac:dyDescent="0.3">
      <c r="AB2077"/>
      <c r="AC2077"/>
    </row>
    <row r="2078" spans="28:29" x14ac:dyDescent="0.3">
      <c r="AB2078"/>
      <c r="AC2078"/>
    </row>
    <row r="2079" spans="28:29" x14ac:dyDescent="0.3">
      <c r="AB2079"/>
      <c r="AC2079"/>
    </row>
    <row r="2080" spans="28:29" x14ac:dyDescent="0.3">
      <c r="AB2080"/>
      <c r="AC2080"/>
    </row>
    <row r="2081" spans="28:29" x14ac:dyDescent="0.3">
      <c r="AB2081"/>
      <c r="AC2081"/>
    </row>
    <row r="2082" spans="28:29" x14ac:dyDescent="0.3">
      <c r="AB2082"/>
      <c r="AC2082"/>
    </row>
    <row r="2083" spans="28:29" x14ac:dyDescent="0.3">
      <c r="AB2083"/>
      <c r="AC2083"/>
    </row>
    <row r="2084" spans="28:29" x14ac:dyDescent="0.3">
      <c r="AB2084"/>
      <c r="AC2084"/>
    </row>
    <row r="2085" spans="28:29" x14ac:dyDescent="0.3">
      <c r="AB2085"/>
      <c r="AC2085"/>
    </row>
    <row r="2086" spans="28:29" x14ac:dyDescent="0.3">
      <c r="AB2086"/>
      <c r="AC2086"/>
    </row>
    <row r="2087" spans="28:29" x14ac:dyDescent="0.3">
      <c r="AB2087"/>
      <c r="AC2087"/>
    </row>
    <row r="2088" spans="28:29" x14ac:dyDescent="0.3">
      <c r="AB2088"/>
      <c r="AC2088"/>
    </row>
    <row r="2089" spans="28:29" x14ac:dyDescent="0.3">
      <c r="AB2089"/>
      <c r="AC2089"/>
    </row>
    <row r="2090" spans="28:29" x14ac:dyDescent="0.3">
      <c r="AB2090"/>
      <c r="AC2090"/>
    </row>
    <row r="2091" spans="28:29" x14ac:dyDescent="0.3">
      <c r="AB2091"/>
      <c r="AC2091"/>
    </row>
    <row r="2092" spans="28:29" x14ac:dyDescent="0.3">
      <c r="AB2092"/>
      <c r="AC2092"/>
    </row>
    <row r="2093" spans="28:29" x14ac:dyDescent="0.3">
      <c r="AB2093"/>
      <c r="AC2093"/>
    </row>
    <row r="2094" spans="28:29" x14ac:dyDescent="0.3">
      <c r="AB2094"/>
      <c r="AC2094"/>
    </row>
    <row r="2095" spans="28:29" x14ac:dyDescent="0.3">
      <c r="AB2095"/>
      <c r="AC2095"/>
    </row>
    <row r="2096" spans="28:29" x14ac:dyDescent="0.3">
      <c r="AB2096"/>
      <c r="AC2096"/>
    </row>
    <row r="2097" spans="28:29" x14ac:dyDescent="0.3">
      <c r="AB2097"/>
      <c r="AC2097"/>
    </row>
    <row r="2098" spans="28:29" x14ac:dyDescent="0.3">
      <c r="AB2098"/>
      <c r="AC2098"/>
    </row>
    <row r="2099" spans="28:29" x14ac:dyDescent="0.3">
      <c r="AB2099"/>
      <c r="AC2099"/>
    </row>
    <row r="2100" spans="28:29" x14ac:dyDescent="0.3">
      <c r="AB2100"/>
      <c r="AC2100"/>
    </row>
    <row r="2101" spans="28:29" x14ac:dyDescent="0.3">
      <c r="AB2101"/>
      <c r="AC2101"/>
    </row>
    <row r="2102" spans="28:29" x14ac:dyDescent="0.3">
      <c r="AB2102"/>
      <c r="AC2102"/>
    </row>
    <row r="2103" spans="28:29" x14ac:dyDescent="0.3">
      <c r="AB2103"/>
      <c r="AC2103"/>
    </row>
    <row r="2104" spans="28:29" x14ac:dyDescent="0.3">
      <c r="AB2104"/>
      <c r="AC2104"/>
    </row>
    <row r="2105" spans="28:29" x14ac:dyDescent="0.3">
      <c r="AB2105"/>
      <c r="AC2105"/>
    </row>
    <row r="2106" spans="28:29" x14ac:dyDescent="0.3">
      <c r="AB2106"/>
      <c r="AC2106"/>
    </row>
    <row r="2107" spans="28:29" x14ac:dyDescent="0.3">
      <c r="AB2107"/>
      <c r="AC2107"/>
    </row>
    <row r="2108" spans="28:29" x14ac:dyDescent="0.3">
      <c r="AB2108"/>
      <c r="AC2108"/>
    </row>
    <row r="2109" spans="28:29" x14ac:dyDescent="0.3">
      <c r="AB2109"/>
      <c r="AC2109"/>
    </row>
    <row r="2110" spans="28:29" x14ac:dyDescent="0.3">
      <c r="AB2110"/>
      <c r="AC2110"/>
    </row>
    <row r="2111" spans="28:29" x14ac:dyDescent="0.3">
      <c r="AB2111"/>
      <c r="AC2111"/>
    </row>
    <row r="2112" spans="28:29" x14ac:dyDescent="0.3">
      <c r="AB2112"/>
      <c r="AC2112"/>
    </row>
    <row r="2113" spans="28:29" x14ac:dyDescent="0.3">
      <c r="AB2113"/>
      <c r="AC2113"/>
    </row>
    <row r="2114" spans="28:29" x14ac:dyDescent="0.3">
      <c r="AB2114"/>
      <c r="AC2114"/>
    </row>
    <row r="2115" spans="28:29" x14ac:dyDescent="0.3">
      <c r="AB2115"/>
      <c r="AC2115"/>
    </row>
    <row r="2116" spans="28:29" x14ac:dyDescent="0.3">
      <c r="AB2116"/>
      <c r="AC2116"/>
    </row>
    <row r="2117" spans="28:29" x14ac:dyDescent="0.3">
      <c r="AB2117"/>
      <c r="AC2117"/>
    </row>
    <row r="2118" spans="28:29" x14ac:dyDescent="0.3">
      <c r="AB2118"/>
      <c r="AC2118"/>
    </row>
    <row r="2119" spans="28:29" x14ac:dyDescent="0.3">
      <c r="AB2119"/>
      <c r="AC2119"/>
    </row>
    <row r="2120" spans="28:29" x14ac:dyDescent="0.3">
      <c r="AB2120"/>
      <c r="AC2120"/>
    </row>
    <row r="2121" spans="28:29" x14ac:dyDescent="0.3">
      <c r="AB2121"/>
      <c r="AC2121"/>
    </row>
    <row r="2122" spans="28:29" x14ac:dyDescent="0.3">
      <c r="AB2122"/>
      <c r="AC2122"/>
    </row>
    <row r="2123" spans="28:29" x14ac:dyDescent="0.3">
      <c r="AB2123"/>
      <c r="AC2123"/>
    </row>
    <row r="2124" spans="28:29" x14ac:dyDescent="0.3">
      <c r="AB2124"/>
      <c r="AC2124"/>
    </row>
    <row r="2125" spans="28:29" x14ac:dyDescent="0.3">
      <c r="AB2125"/>
      <c r="AC2125"/>
    </row>
    <row r="2126" spans="28:29" x14ac:dyDescent="0.3">
      <c r="AB2126"/>
      <c r="AC2126"/>
    </row>
    <row r="2127" spans="28:29" x14ac:dyDescent="0.3">
      <c r="AB2127"/>
      <c r="AC2127"/>
    </row>
    <row r="2128" spans="28:29" x14ac:dyDescent="0.3">
      <c r="AB2128"/>
      <c r="AC2128"/>
    </row>
    <row r="2129" spans="28:29" x14ac:dyDescent="0.3">
      <c r="AB2129"/>
      <c r="AC2129"/>
    </row>
    <row r="2130" spans="28:29" x14ac:dyDescent="0.3">
      <c r="AB2130"/>
      <c r="AC2130"/>
    </row>
    <row r="2131" spans="28:29" x14ac:dyDescent="0.3">
      <c r="AB2131"/>
      <c r="AC2131"/>
    </row>
    <row r="2132" spans="28:29" x14ac:dyDescent="0.3">
      <c r="AB2132"/>
      <c r="AC2132"/>
    </row>
    <row r="2133" spans="28:29" x14ac:dyDescent="0.3">
      <c r="AB2133"/>
      <c r="AC2133"/>
    </row>
    <row r="2134" spans="28:29" x14ac:dyDescent="0.3">
      <c r="AB2134"/>
      <c r="AC2134"/>
    </row>
    <row r="2135" spans="28:29" x14ac:dyDescent="0.3">
      <c r="AB2135"/>
      <c r="AC2135"/>
    </row>
    <row r="2136" spans="28:29" x14ac:dyDescent="0.3">
      <c r="AB2136"/>
      <c r="AC2136"/>
    </row>
    <row r="2137" spans="28:29" x14ac:dyDescent="0.3">
      <c r="AB2137"/>
      <c r="AC2137"/>
    </row>
    <row r="2138" spans="28:29" x14ac:dyDescent="0.3">
      <c r="AB2138"/>
      <c r="AC2138"/>
    </row>
    <row r="2139" spans="28:29" x14ac:dyDescent="0.3">
      <c r="AB2139"/>
      <c r="AC2139"/>
    </row>
    <row r="2140" spans="28:29" x14ac:dyDescent="0.3">
      <c r="AB2140"/>
      <c r="AC2140"/>
    </row>
    <row r="2141" spans="28:29" x14ac:dyDescent="0.3">
      <c r="AB2141"/>
      <c r="AC2141"/>
    </row>
    <row r="2142" spans="28:29" x14ac:dyDescent="0.3">
      <c r="AB2142"/>
      <c r="AC2142"/>
    </row>
    <row r="2143" spans="28:29" x14ac:dyDescent="0.3">
      <c r="AB2143"/>
      <c r="AC2143"/>
    </row>
    <row r="2144" spans="28:29" x14ac:dyDescent="0.3">
      <c r="AB2144"/>
      <c r="AC2144"/>
    </row>
    <row r="2145" spans="28:29" x14ac:dyDescent="0.3">
      <c r="AB2145"/>
      <c r="AC2145"/>
    </row>
    <row r="2146" spans="28:29" x14ac:dyDescent="0.3">
      <c r="AB2146"/>
      <c r="AC2146"/>
    </row>
    <row r="2147" spans="28:29" x14ac:dyDescent="0.3">
      <c r="AB2147"/>
      <c r="AC2147"/>
    </row>
    <row r="2148" spans="28:29" x14ac:dyDescent="0.3">
      <c r="AB2148"/>
      <c r="AC2148"/>
    </row>
    <row r="2149" spans="28:29" x14ac:dyDescent="0.3">
      <c r="AB2149"/>
      <c r="AC2149"/>
    </row>
    <row r="2150" spans="28:29" x14ac:dyDescent="0.3">
      <c r="AB2150"/>
      <c r="AC2150"/>
    </row>
    <row r="2151" spans="28:29" x14ac:dyDescent="0.3">
      <c r="AB2151"/>
      <c r="AC2151"/>
    </row>
    <row r="2152" spans="28:29" x14ac:dyDescent="0.3">
      <c r="AB2152"/>
      <c r="AC2152"/>
    </row>
    <row r="2153" spans="28:29" x14ac:dyDescent="0.3">
      <c r="AB2153"/>
      <c r="AC2153"/>
    </row>
    <row r="2154" spans="28:29" x14ac:dyDescent="0.3">
      <c r="AB2154"/>
      <c r="AC2154"/>
    </row>
    <row r="2155" spans="28:29" x14ac:dyDescent="0.3">
      <c r="AB2155"/>
      <c r="AC2155"/>
    </row>
    <row r="2156" spans="28:29" x14ac:dyDescent="0.3">
      <c r="AB2156"/>
      <c r="AC2156"/>
    </row>
    <row r="2157" spans="28:29" x14ac:dyDescent="0.3">
      <c r="AB2157"/>
      <c r="AC2157"/>
    </row>
    <row r="2158" spans="28:29" x14ac:dyDescent="0.3">
      <c r="AB2158"/>
      <c r="AC2158"/>
    </row>
    <row r="2159" spans="28:29" x14ac:dyDescent="0.3">
      <c r="AB2159"/>
      <c r="AC2159"/>
    </row>
    <row r="2160" spans="28:29" x14ac:dyDescent="0.3">
      <c r="AB2160"/>
      <c r="AC2160"/>
    </row>
    <row r="2161" spans="28:29" x14ac:dyDescent="0.3">
      <c r="AB2161"/>
      <c r="AC2161"/>
    </row>
    <row r="2162" spans="28:29" x14ac:dyDescent="0.3">
      <c r="AB2162"/>
      <c r="AC2162"/>
    </row>
    <row r="2163" spans="28:29" x14ac:dyDescent="0.3">
      <c r="AB2163"/>
      <c r="AC2163"/>
    </row>
    <row r="2164" spans="28:29" x14ac:dyDescent="0.3">
      <c r="AB2164"/>
      <c r="AC2164"/>
    </row>
    <row r="2165" spans="28:29" x14ac:dyDescent="0.3">
      <c r="AB2165"/>
      <c r="AC2165"/>
    </row>
    <row r="2166" spans="28:29" x14ac:dyDescent="0.3">
      <c r="AB2166"/>
      <c r="AC2166"/>
    </row>
    <row r="2167" spans="28:29" x14ac:dyDescent="0.3">
      <c r="AB2167"/>
      <c r="AC2167"/>
    </row>
    <row r="2168" spans="28:29" x14ac:dyDescent="0.3">
      <c r="AB2168"/>
      <c r="AC2168"/>
    </row>
    <row r="2169" spans="28:29" x14ac:dyDescent="0.3">
      <c r="AB2169"/>
      <c r="AC2169"/>
    </row>
    <row r="2170" spans="28:29" x14ac:dyDescent="0.3">
      <c r="AB2170"/>
      <c r="AC2170"/>
    </row>
    <row r="2171" spans="28:29" x14ac:dyDescent="0.3">
      <c r="AB2171"/>
      <c r="AC2171"/>
    </row>
    <row r="2172" spans="28:29" x14ac:dyDescent="0.3">
      <c r="AB2172"/>
      <c r="AC2172"/>
    </row>
    <row r="2173" spans="28:29" x14ac:dyDescent="0.3">
      <c r="AB2173"/>
      <c r="AC2173"/>
    </row>
    <row r="2174" spans="28:29" x14ac:dyDescent="0.3">
      <c r="AB2174"/>
      <c r="AC2174"/>
    </row>
    <row r="2175" spans="28:29" x14ac:dyDescent="0.3">
      <c r="AB2175"/>
      <c r="AC2175"/>
    </row>
    <row r="2176" spans="28:29" x14ac:dyDescent="0.3">
      <c r="AB2176"/>
      <c r="AC2176"/>
    </row>
    <row r="2177" spans="28:29" x14ac:dyDescent="0.3">
      <c r="AB2177"/>
      <c r="AC2177"/>
    </row>
    <row r="2178" spans="28:29" x14ac:dyDescent="0.3">
      <c r="AB2178"/>
      <c r="AC2178"/>
    </row>
    <row r="2179" spans="28:29" x14ac:dyDescent="0.3">
      <c r="AB2179"/>
      <c r="AC2179"/>
    </row>
    <row r="2180" spans="28:29" x14ac:dyDescent="0.3">
      <c r="AB2180"/>
      <c r="AC2180"/>
    </row>
    <row r="2181" spans="28:29" x14ac:dyDescent="0.3">
      <c r="AB2181"/>
      <c r="AC2181"/>
    </row>
    <row r="2182" spans="28:29" x14ac:dyDescent="0.3">
      <c r="AB2182"/>
      <c r="AC2182"/>
    </row>
    <row r="2183" spans="28:29" x14ac:dyDescent="0.3">
      <c r="AB2183"/>
      <c r="AC2183"/>
    </row>
    <row r="2184" spans="28:29" x14ac:dyDescent="0.3">
      <c r="AB2184"/>
      <c r="AC2184"/>
    </row>
    <row r="2185" spans="28:29" x14ac:dyDescent="0.3">
      <c r="AB2185"/>
      <c r="AC2185"/>
    </row>
    <row r="2186" spans="28:29" x14ac:dyDescent="0.3">
      <c r="AB2186"/>
      <c r="AC2186"/>
    </row>
    <row r="2187" spans="28:29" x14ac:dyDescent="0.3">
      <c r="AB2187"/>
      <c r="AC2187"/>
    </row>
    <row r="2188" spans="28:29" x14ac:dyDescent="0.3">
      <c r="AB2188"/>
      <c r="AC2188"/>
    </row>
    <row r="2189" spans="28:29" x14ac:dyDescent="0.3">
      <c r="AB2189"/>
      <c r="AC2189"/>
    </row>
    <row r="2190" spans="28:29" x14ac:dyDescent="0.3">
      <c r="AB2190"/>
      <c r="AC2190"/>
    </row>
    <row r="2191" spans="28:29" x14ac:dyDescent="0.3">
      <c r="AB2191"/>
      <c r="AC2191"/>
    </row>
    <row r="2192" spans="28:29" x14ac:dyDescent="0.3">
      <c r="AB2192"/>
      <c r="AC2192"/>
    </row>
    <row r="2193" spans="28:29" x14ac:dyDescent="0.3">
      <c r="AB2193"/>
      <c r="AC2193"/>
    </row>
    <row r="2194" spans="28:29" x14ac:dyDescent="0.3">
      <c r="AB2194"/>
      <c r="AC2194"/>
    </row>
    <row r="2195" spans="28:29" x14ac:dyDescent="0.3">
      <c r="AB2195"/>
      <c r="AC2195"/>
    </row>
    <row r="2196" spans="28:29" x14ac:dyDescent="0.3">
      <c r="AB2196"/>
      <c r="AC2196"/>
    </row>
    <row r="2197" spans="28:29" x14ac:dyDescent="0.3">
      <c r="AB2197"/>
      <c r="AC2197"/>
    </row>
    <row r="2198" spans="28:29" x14ac:dyDescent="0.3">
      <c r="AB2198"/>
      <c r="AC2198"/>
    </row>
    <row r="2199" spans="28:29" x14ac:dyDescent="0.3">
      <c r="AB2199"/>
      <c r="AC2199"/>
    </row>
    <row r="2200" spans="28:29" x14ac:dyDescent="0.3">
      <c r="AB2200"/>
      <c r="AC2200"/>
    </row>
    <row r="2201" spans="28:29" x14ac:dyDescent="0.3">
      <c r="AB2201"/>
      <c r="AC2201"/>
    </row>
    <row r="2202" spans="28:29" x14ac:dyDescent="0.3">
      <c r="AB2202"/>
      <c r="AC2202"/>
    </row>
    <row r="2203" spans="28:29" x14ac:dyDescent="0.3">
      <c r="AB2203"/>
      <c r="AC2203"/>
    </row>
    <row r="2204" spans="28:29" x14ac:dyDescent="0.3">
      <c r="AB2204"/>
      <c r="AC2204"/>
    </row>
    <row r="2205" spans="28:29" x14ac:dyDescent="0.3">
      <c r="AB2205"/>
      <c r="AC2205"/>
    </row>
    <row r="2206" spans="28:29" x14ac:dyDescent="0.3">
      <c r="AB2206"/>
      <c r="AC2206"/>
    </row>
    <row r="2207" spans="28:29" x14ac:dyDescent="0.3">
      <c r="AB2207"/>
      <c r="AC2207"/>
    </row>
    <row r="2208" spans="28:29" x14ac:dyDescent="0.3">
      <c r="AB2208"/>
      <c r="AC2208"/>
    </row>
    <row r="2209" spans="28:29" x14ac:dyDescent="0.3">
      <c r="AB2209"/>
      <c r="AC2209"/>
    </row>
    <row r="2210" spans="28:29" x14ac:dyDescent="0.3">
      <c r="AB2210"/>
      <c r="AC2210"/>
    </row>
    <row r="2211" spans="28:29" x14ac:dyDescent="0.3">
      <c r="AB2211"/>
      <c r="AC2211"/>
    </row>
    <row r="2212" spans="28:29" x14ac:dyDescent="0.3">
      <c r="AB2212"/>
      <c r="AC2212"/>
    </row>
    <row r="2213" spans="28:29" x14ac:dyDescent="0.3">
      <c r="AB2213"/>
      <c r="AC2213"/>
    </row>
    <row r="2214" spans="28:29" x14ac:dyDescent="0.3">
      <c r="AB2214"/>
      <c r="AC2214"/>
    </row>
    <row r="2215" spans="28:29" x14ac:dyDescent="0.3">
      <c r="AB2215"/>
      <c r="AC2215"/>
    </row>
    <row r="2216" spans="28:29" x14ac:dyDescent="0.3">
      <c r="AB2216"/>
      <c r="AC2216"/>
    </row>
    <row r="2217" spans="28:29" x14ac:dyDescent="0.3">
      <c r="AB2217"/>
      <c r="AC2217"/>
    </row>
    <row r="2218" spans="28:29" x14ac:dyDescent="0.3">
      <c r="AB2218"/>
      <c r="AC2218"/>
    </row>
    <row r="2219" spans="28:29" x14ac:dyDescent="0.3">
      <c r="AB2219"/>
      <c r="AC2219"/>
    </row>
    <row r="2220" spans="28:29" x14ac:dyDescent="0.3">
      <c r="AB2220"/>
      <c r="AC2220"/>
    </row>
    <row r="2221" spans="28:29" x14ac:dyDescent="0.3">
      <c r="AB2221"/>
      <c r="AC2221"/>
    </row>
    <row r="2222" spans="28:29" x14ac:dyDescent="0.3">
      <c r="AB2222"/>
      <c r="AC2222"/>
    </row>
    <row r="2223" spans="28:29" x14ac:dyDescent="0.3">
      <c r="AB2223"/>
      <c r="AC2223"/>
    </row>
    <row r="2224" spans="28:29" x14ac:dyDescent="0.3">
      <c r="AB2224"/>
      <c r="AC2224"/>
    </row>
    <row r="2225" spans="28:29" x14ac:dyDescent="0.3">
      <c r="AB2225"/>
      <c r="AC2225"/>
    </row>
    <row r="2226" spans="28:29" x14ac:dyDescent="0.3">
      <c r="AB2226"/>
      <c r="AC2226"/>
    </row>
    <row r="2227" spans="28:29" x14ac:dyDescent="0.3">
      <c r="AB2227"/>
      <c r="AC2227"/>
    </row>
    <row r="2228" spans="28:29" x14ac:dyDescent="0.3">
      <c r="AB2228"/>
      <c r="AC2228"/>
    </row>
    <row r="2229" spans="28:29" x14ac:dyDescent="0.3">
      <c r="AB2229"/>
      <c r="AC2229"/>
    </row>
    <row r="2230" spans="28:29" x14ac:dyDescent="0.3">
      <c r="AB2230"/>
      <c r="AC2230"/>
    </row>
    <row r="2231" spans="28:29" x14ac:dyDescent="0.3">
      <c r="AB2231"/>
      <c r="AC2231"/>
    </row>
    <row r="2232" spans="28:29" x14ac:dyDescent="0.3">
      <c r="AB2232"/>
      <c r="AC2232"/>
    </row>
    <row r="2233" spans="28:29" x14ac:dyDescent="0.3">
      <c r="AB2233"/>
      <c r="AC2233"/>
    </row>
    <row r="2234" spans="28:29" x14ac:dyDescent="0.3">
      <c r="AB2234"/>
      <c r="AC2234"/>
    </row>
    <row r="2235" spans="28:29" x14ac:dyDescent="0.3">
      <c r="AB2235"/>
      <c r="AC2235"/>
    </row>
    <row r="2236" spans="28:29" x14ac:dyDescent="0.3">
      <c r="AB2236"/>
      <c r="AC2236"/>
    </row>
    <row r="2237" spans="28:29" x14ac:dyDescent="0.3">
      <c r="AB2237"/>
      <c r="AC2237"/>
    </row>
    <row r="2238" spans="28:29" x14ac:dyDescent="0.3">
      <c r="AB2238"/>
      <c r="AC2238"/>
    </row>
    <row r="2239" spans="28:29" x14ac:dyDescent="0.3">
      <c r="AB2239"/>
      <c r="AC2239"/>
    </row>
    <row r="2240" spans="28:29" x14ac:dyDescent="0.3">
      <c r="AB2240"/>
      <c r="AC2240"/>
    </row>
    <row r="2241" spans="28:29" x14ac:dyDescent="0.3">
      <c r="AB2241"/>
      <c r="AC2241"/>
    </row>
    <row r="2242" spans="28:29" x14ac:dyDescent="0.3">
      <c r="AB2242"/>
      <c r="AC2242"/>
    </row>
    <row r="2243" spans="28:29" x14ac:dyDescent="0.3">
      <c r="AB2243"/>
      <c r="AC2243"/>
    </row>
    <row r="2244" spans="28:29" x14ac:dyDescent="0.3">
      <c r="AB2244"/>
      <c r="AC2244"/>
    </row>
    <row r="2245" spans="28:29" x14ac:dyDescent="0.3">
      <c r="AB2245"/>
      <c r="AC2245"/>
    </row>
    <row r="2246" spans="28:29" x14ac:dyDescent="0.3">
      <c r="AB2246"/>
      <c r="AC2246"/>
    </row>
    <row r="2247" spans="28:29" x14ac:dyDescent="0.3">
      <c r="AB2247"/>
      <c r="AC2247"/>
    </row>
    <row r="2248" spans="28:29" x14ac:dyDescent="0.3">
      <c r="AB2248"/>
      <c r="AC2248"/>
    </row>
    <row r="2249" spans="28:29" x14ac:dyDescent="0.3">
      <c r="AB2249"/>
      <c r="AC2249"/>
    </row>
    <row r="2250" spans="28:29" x14ac:dyDescent="0.3">
      <c r="AB2250"/>
      <c r="AC2250"/>
    </row>
    <row r="2251" spans="28:29" x14ac:dyDescent="0.3">
      <c r="AB2251"/>
      <c r="AC2251"/>
    </row>
    <row r="2252" spans="28:29" x14ac:dyDescent="0.3">
      <c r="AB2252"/>
      <c r="AC2252"/>
    </row>
    <row r="2253" spans="28:29" x14ac:dyDescent="0.3">
      <c r="AB2253"/>
      <c r="AC2253"/>
    </row>
    <row r="2254" spans="28:29" x14ac:dyDescent="0.3">
      <c r="AB2254"/>
      <c r="AC2254"/>
    </row>
    <row r="2255" spans="28:29" x14ac:dyDescent="0.3">
      <c r="AB2255"/>
      <c r="AC2255"/>
    </row>
    <row r="2256" spans="28:29" x14ac:dyDescent="0.3">
      <c r="AB2256"/>
      <c r="AC2256"/>
    </row>
    <row r="2257" spans="28:29" x14ac:dyDescent="0.3">
      <c r="AB2257"/>
      <c r="AC2257"/>
    </row>
    <row r="2258" spans="28:29" x14ac:dyDescent="0.3">
      <c r="AB2258"/>
      <c r="AC2258"/>
    </row>
    <row r="2259" spans="28:29" x14ac:dyDescent="0.3">
      <c r="AB2259"/>
      <c r="AC2259"/>
    </row>
    <row r="2260" spans="28:29" x14ac:dyDescent="0.3">
      <c r="AB2260"/>
      <c r="AC2260"/>
    </row>
    <row r="2261" spans="28:29" x14ac:dyDescent="0.3">
      <c r="AB2261"/>
      <c r="AC2261"/>
    </row>
    <row r="2262" spans="28:29" x14ac:dyDescent="0.3">
      <c r="AB2262"/>
      <c r="AC2262"/>
    </row>
    <row r="2263" spans="28:29" x14ac:dyDescent="0.3">
      <c r="AB2263"/>
      <c r="AC2263"/>
    </row>
    <row r="2264" spans="28:29" x14ac:dyDescent="0.3">
      <c r="AB2264"/>
      <c r="AC2264"/>
    </row>
    <row r="2265" spans="28:29" x14ac:dyDescent="0.3">
      <c r="AB2265"/>
      <c r="AC2265"/>
    </row>
    <row r="2266" spans="28:29" x14ac:dyDescent="0.3">
      <c r="AB2266"/>
      <c r="AC2266"/>
    </row>
    <row r="2267" spans="28:29" x14ac:dyDescent="0.3">
      <c r="AB2267"/>
      <c r="AC2267"/>
    </row>
    <row r="2268" spans="28:29" x14ac:dyDescent="0.3">
      <c r="AB2268"/>
      <c r="AC2268"/>
    </row>
    <row r="2269" spans="28:29" x14ac:dyDescent="0.3">
      <c r="AB2269"/>
      <c r="AC2269"/>
    </row>
    <row r="2270" spans="28:29" x14ac:dyDescent="0.3">
      <c r="AB2270"/>
      <c r="AC2270"/>
    </row>
    <row r="2271" spans="28:29" x14ac:dyDescent="0.3">
      <c r="AB2271"/>
      <c r="AC2271"/>
    </row>
    <row r="2272" spans="28:29" x14ac:dyDescent="0.3">
      <c r="AB2272"/>
      <c r="AC2272"/>
    </row>
    <row r="2273" spans="28:29" x14ac:dyDescent="0.3">
      <c r="AB2273"/>
      <c r="AC2273"/>
    </row>
    <row r="2274" spans="28:29" x14ac:dyDescent="0.3">
      <c r="AB2274"/>
      <c r="AC2274"/>
    </row>
    <row r="2275" spans="28:29" x14ac:dyDescent="0.3">
      <c r="AB2275"/>
      <c r="AC2275"/>
    </row>
    <row r="2276" spans="28:29" x14ac:dyDescent="0.3">
      <c r="AB2276"/>
      <c r="AC2276"/>
    </row>
    <row r="2277" spans="28:29" x14ac:dyDescent="0.3">
      <c r="AB2277"/>
      <c r="AC2277"/>
    </row>
    <row r="2278" spans="28:29" x14ac:dyDescent="0.3">
      <c r="AB2278"/>
      <c r="AC2278"/>
    </row>
    <row r="2279" spans="28:29" x14ac:dyDescent="0.3">
      <c r="AB2279"/>
      <c r="AC2279"/>
    </row>
    <row r="2280" spans="28:29" x14ac:dyDescent="0.3">
      <c r="AB2280"/>
      <c r="AC2280"/>
    </row>
    <row r="2281" spans="28:29" x14ac:dyDescent="0.3">
      <c r="AB2281"/>
      <c r="AC2281"/>
    </row>
    <row r="2282" spans="28:29" x14ac:dyDescent="0.3">
      <c r="AB2282"/>
      <c r="AC2282"/>
    </row>
  </sheetData>
  <mergeCells count="12">
    <mergeCell ref="EI1:EL1"/>
    <mergeCell ref="EQ1:EV1"/>
    <mergeCell ref="T3:V3"/>
    <mergeCell ref="CJ1:CW1"/>
    <mergeCell ref="BT1:CB1"/>
    <mergeCell ref="L1:M1"/>
    <mergeCell ref="BC1:BD1"/>
    <mergeCell ref="DS1:DT1"/>
    <mergeCell ref="B1:I1"/>
    <mergeCell ref="P1:V1"/>
    <mergeCell ref="DB1:DC1"/>
    <mergeCell ref="DG1:DH1"/>
  </mergeCells>
  <pageMargins left="0.7" right="0.7" top="0.75" bottom="0.75" header="0.3" footer="0.3"/>
  <pageSetup orientation="portrait" r:id="rId20"/>
  <drawing r:id="rId21"/>
  <legacyDrawing r:id="rId22"/>
  <mc:AlternateContent xmlns:mc="http://schemas.openxmlformats.org/markup-compatibility/2006">
    <mc:Choice Requires="x14">
      <controls>
        <mc:AlternateContent xmlns:mc="http://schemas.openxmlformats.org/markup-compatibility/2006">
          <mc:Choice Requires="x14">
            <control shapeId="1025" r:id="rId23" name="Scroll Bar 1">
              <controlPr defaultSize="0" autoPict="0">
                <anchor moveWithCells="1">
                  <from>
                    <xdr:col>62</xdr:col>
                    <xdr:colOff>373380</xdr:colOff>
                    <xdr:row>11</xdr:row>
                    <xdr:rowOff>76200</xdr:rowOff>
                  </from>
                  <to>
                    <xdr:col>63</xdr:col>
                    <xdr:colOff>68580</xdr:colOff>
                    <xdr:row>18</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B1:BH32"/>
  <sheetViews>
    <sheetView showGridLines="0" tabSelected="1" zoomScaleNormal="100" workbookViewId="0">
      <selection activeCell="V28" sqref="V28"/>
    </sheetView>
  </sheetViews>
  <sheetFormatPr defaultColWidth="9.109375" defaultRowHeight="14.4" x14ac:dyDescent="0.3"/>
  <cols>
    <col min="1" max="2" width="9.109375" style="1" customWidth="1"/>
    <col min="3" max="3" width="9.33203125" style="1" customWidth="1"/>
    <col min="4" max="13" width="9.109375" style="1"/>
    <col min="14" max="14" width="11.33203125" style="1" customWidth="1"/>
    <col min="15" max="20" width="9.109375" style="1"/>
    <col min="21" max="21" width="9.109375" style="1" customWidth="1"/>
    <col min="22" max="16384" width="9.109375" style="1"/>
  </cols>
  <sheetData>
    <row r="1" spans="2:60" x14ac:dyDescent="0.3">
      <c r="D1" s="55"/>
    </row>
    <row r="2" spans="2:60" ht="13.2" customHeight="1" x14ac:dyDescent="0.3"/>
    <row r="3" spans="2:60" ht="4.2" customHeight="1" thickBot="1" x14ac:dyDescent="0.35"/>
    <row r="4" spans="2:60" x14ac:dyDescent="0.3">
      <c r="B4" s="2"/>
      <c r="C4" s="3"/>
      <c r="D4" s="3"/>
      <c r="E4" s="3"/>
      <c r="F4" s="3"/>
      <c r="G4" s="3"/>
      <c r="H4" s="3"/>
      <c r="I4" s="3"/>
      <c r="J4" s="3"/>
      <c r="K4" s="3"/>
      <c r="L4" s="3"/>
      <c r="M4" s="3"/>
      <c r="N4" s="3"/>
      <c r="O4" s="3"/>
      <c r="P4" s="3"/>
      <c r="Q4" s="3"/>
      <c r="R4" s="3"/>
      <c r="S4" s="3"/>
      <c r="T4" s="4"/>
      <c r="BH4" s="1">
        <v>1</v>
      </c>
    </row>
    <row r="5" spans="2:60" x14ac:dyDescent="0.3">
      <c r="B5" s="5"/>
      <c r="T5" s="6"/>
    </row>
    <row r="6" spans="2:60" x14ac:dyDescent="0.3">
      <c r="B6" s="5"/>
      <c r="T6" s="6"/>
    </row>
    <row r="7" spans="2:60" x14ac:dyDescent="0.3">
      <c r="B7" s="5"/>
      <c r="T7" s="6"/>
    </row>
    <row r="8" spans="2:60" x14ac:dyDescent="0.3">
      <c r="B8" s="5"/>
      <c r="T8" s="6"/>
    </row>
    <row r="9" spans="2:60" x14ac:dyDescent="0.3">
      <c r="B9" s="5"/>
      <c r="T9" s="6"/>
    </row>
    <row r="10" spans="2:60" x14ac:dyDescent="0.3">
      <c r="B10" s="5"/>
      <c r="T10" s="6"/>
    </row>
    <row r="11" spans="2:60" x14ac:dyDescent="0.3">
      <c r="B11" s="5"/>
      <c r="T11" s="6"/>
    </row>
    <row r="12" spans="2:60" x14ac:dyDescent="0.3">
      <c r="B12" s="5"/>
      <c r="T12" s="6"/>
    </row>
    <row r="13" spans="2:60" x14ac:dyDescent="0.3">
      <c r="B13" s="5"/>
      <c r="T13" s="6"/>
    </row>
    <row r="14" spans="2:60" x14ac:dyDescent="0.3">
      <c r="B14" s="5"/>
      <c r="T14" s="6"/>
    </row>
    <row r="15" spans="2:60" x14ac:dyDescent="0.3">
      <c r="B15" s="5"/>
      <c r="T15" s="6"/>
    </row>
    <row r="16" spans="2:60" x14ac:dyDescent="0.3">
      <c r="B16" s="5"/>
      <c r="T16" s="6"/>
    </row>
    <row r="17" spans="2:20" x14ac:dyDescent="0.3">
      <c r="B17" s="5"/>
      <c r="T17" s="6"/>
    </row>
    <row r="18" spans="2:20" ht="24" thickBot="1" x14ac:dyDescent="0.5">
      <c r="B18" s="5"/>
      <c r="O18" s="61" t="s">
        <v>177</v>
      </c>
      <c r="P18" s="62"/>
      <c r="Q18" s="62"/>
      <c r="R18" s="62"/>
      <c r="T18" s="6"/>
    </row>
    <row r="19" spans="2:20" ht="15" thickTop="1" x14ac:dyDescent="0.3">
      <c r="B19" s="5"/>
      <c r="O19" s="1" t="s">
        <v>345</v>
      </c>
      <c r="T19" s="6"/>
    </row>
    <row r="20" spans="2:20" x14ac:dyDescent="0.3">
      <c r="B20" s="5"/>
      <c r="T20" s="6"/>
    </row>
    <row r="21" spans="2:20" x14ac:dyDescent="0.3">
      <c r="B21" s="5"/>
      <c r="T21" s="6"/>
    </row>
    <row r="22" spans="2:20" x14ac:dyDescent="0.3">
      <c r="B22" s="5"/>
      <c r="T22" s="6"/>
    </row>
    <row r="23" spans="2:20" x14ac:dyDescent="0.3">
      <c r="B23" s="5"/>
      <c r="T23" s="6"/>
    </row>
    <row r="24" spans="2:20" x14ac:dyDescent="0.3">
      <c r="B24" s="5"/>
      <c r="T24" s="6"/>
    </row>
    <row r="25" spans="2:20" x14ac:dyDescent="0.3">
      <c r="B25" s="5"/>
      <c r="T25" s="6"/>
    </row>
    <row r="26" spans="2:20" x14ac:dyDescent="0.3">
      <c r="B26" s="5"/>
      <c r="T26" s="6"/>
    </row>
    <row r="27" spans="2:20" x14ac:dyDescent="0.3">
      <c r="B27" s="5"/>
      <c r="T27" s="6"/>
    </row>
    <row r="28" spans="2:20" x14ac:dyDescent="0.3">
      <c r="B28" s="5"/>
      <c r="T28" s="6"/>
    </row>
    <row r="29" spans="2:20" x14ac:dyDescent="0.3">
      <c r="B29" s="5"/>
      <c r="T29" s="6"/>
    </row>
    <row r="30" spans="2:20" ht="16.5" customHeight="1" x14ac:dyDescent="0.3">
      <c r="B30" s="5"/>
      <c r="T30" s="6"/>
    </row>
    <row r="31" spans="2:20" ht="21.75" customHeight="1" x14ac:dyDescent="0.3">
      <c r="B31" s="5"/>
      <c r="T31" s="6"/>
    </row>
    <row r="32" spans="2:20" ht="3.75" customHeight="1" thickBot="1" x14ac:dyDescent="0.35">
      <c r="B32" s="7"/>
      <c r="C32" s="8"/>
      <c r="D32" s="8"/>
      <c r="E32" s="8"/>
      <c r="F32" s="8"/>
      <c r="G32" s="8"/>
      <c r="H32" s="8"/>
      <c r="I32" s="8"/>
      <c r="J32" s="8"/>
      <c r="K32" s="8"/>
      <c r="L32" s="8"/>
      <c r="M32" s="8"/>
      <c r="N32" s="8"/>
      <c r="O32" s="8"/>
      <c r="P32" s="8"/>
      <c r="Q32" s="8"/>
      <c r="R32" s="8"/>
      <c r="S32" s="8"/>
      <c r="T32" s="9"/>
    </row>
  </sheetData>
  <mergeCells count="1">
    <mergeCell ref="O18:R1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99" r:id="rId4" name="Scroll Bar 51">
              <controlPr defaultSize="0" autoPict="0">
                <anchor moveWithCells="1">
                  <from>
                    <xdr:col>1</xdr:col>
                    <xdr:colOff>274320</xdr:colOff>
                    <xdr:row>20</xdr:row>
                    <xdr:rowOff>38100</xdr:rowOff>
                  </from>
                  <to>
                    <xdr:col>1</xdr:col>
                    <xdr:colOff>396240</xdr:colOff>
                    <xdr:row>30</xdr:row>
                    <xdr:rowOff>91440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2:W32"/>
  <sheetViews>
    <sheetView workbookViewId="0">
      <selection activeCell="C8" sqref="C8"/>
    </sheetView>
  </sheetViews>
  <sheetFormatPr defaultColWidth="9.109375" defaultRowHeight="14.4" x14ac:dyDescent="0.3"/>
  <cols>
    <col min="1" max="5" width="9.109375" style="1"/>
    <col min="6" max="6" width="1.6640625" style="1" customWidth="1"/>
    <col min="7" max="7" width="9.109375" style="1" customWidth="1"/>
    <col min="8" max="8" width="14.109375" style="1" bestFit="1" customWidth="1"/>
    <col min="9" max="13" width="10.6640625" style="1" customWidth="1"/>
    <col min="14" max="14" width="7.6640625" style="40" customWidth="1"/>
    <col min="15" max="16" width="9.109375" style="1"/>
    <col min="17" max="17" width="4.88671875" style="1" customWidth="1"/>
    <col min="18" max="18" width="19.6640625" style="1" customWidth="1"/>
    <col min="19" max="19" width="10.33203125" style="1" customWidth="1"/>
    <col min="20" max="20" width="7.88671875" style="1" customWidth="1"/>
    <col min="21" max="25" width="9.109375" style="1"/>
    <col min="26" max="26" width="9.109375" style="1" customWidth="1"/>
    <col min="27" max="16384" width="9.109375" style="1"/>
  </cols>
  <sheetData>
    <row r="2" spans="6:23" ht="13.5" customHeight="1" x14ac:dyDescent="0.3"/>
    <row r="3" spans="6:23" ht="15" thickBot="1" x14ac:dyDescent="0.35"/>
    <row r="4" spans="6:23" x14ac:dyDescent="0.3">
      <c r="F4" s="2"/>
      <c r="G4" s="3"/>
      <c r="H4" s="3"/>
      <c r="I4" s="3"/>
      <c r="J4" s="3"/>
      <c r="K4" s="3"/>
      <c r="L4" s="3"/>
      <c r="M4" s="3"/>
      <c r="N4" s="51"/>
      <c r="O4" s="3"/>
      <c r="P4" s="3"/>
      <c r="Q4" s="4"/>
    </row>
    <row r="5" spans="6:23" x14ac:dyDescent="0.3">
      <c r="F5" s="5"/>
      <c r="Q5" s="6"/>
    </row>
    <row r="6" spans="6:23" x14ac:dyDescent="0.3">
      <c r="F6" s="5"/>
      <c r="Q6" s="6"/>
    </row>
    <row r="7" spans="6:23" ht="34.5" customHeight="1" x14ac:dyDescent="0.3">
      <c r="F7" s="5"/>
      <c r="H7" s="39" t="str">
        <f>INDEX(ProductViewRange,BackEnd!$EH$1+ROWS($G$7:G7)-1,COLUMNS($G$7:G7))</f>
        <v>Janie Stewart</v>
      </c>
      <c r="I7" s="43">
        <f>INDEX(ProductViewRange,BackEnd!$EH$1+ROWS($G$7:H7)-1,COLUMNS($G$7:H7))</f>
        <v>1542</v>
      </c>
      <c r="J7" s="42">
        <f>INDEX(ProductViewRange,BackEnd!$EH$1+ROWS($G$7:I7)-1,COLUMNS($G$7:I7))</f>
        <v>24672</v>
      </c>
      <c r="K7" s="42">
        <f>INDEX(ProductViewRange,BackEnd!$EH$1+ROWS($G$7:J7)-1,COLUMNS($G$7:J7))</f>
        <v>20046</v>
      </c>
      <c r="L7" s="42">
        <f>INDEX(ProductViewRange,BackEnd!$EH$1+ROWS($G$7:K7)-1,COLUMNS($G$7:K7))</f>
        <v>4626</v>
      </c>
      <c r="M7" s="43">
        <f>INDEX(ProductViewRange,BackEnd!$EH$1+ROWS($G$7:L7)-1,COLUMNS($G$7:L7))</f>
        <v>59</v>
      </c>
      <c r="N7" s="41">
        <f>INDEX(ProductViewRange,BackEnd!$EH$1+ROWS($G$7:M7)-1,COLUMNS($G$7:M7))</f>
        <v>5</v>
      </c>
      <c r="O7" s="44" t="str">
        <f>INDEX(ProductViewRange,BackEnd!$EH$1+ROWS($G$7:N7)-1,COLUMNS($G$7:N7))</f>
        <v>Top 1</v>
      </c>
      <c r="Q7" s="6"/>
      <c r="R7" s="39"/>
      <c r="S7" s="39"/>
      <c r="T7" s="45"/>
      <c r="U7" s="46"/>
      <c r="V7" s="46"/>
      <c r="W7" s="39"/>
    </row>
    <row r="8" spans="6:23" ht="34.5" customHeight="1" x14ac:dyDescent="0.3">
      <c r="F8" s="5"/>
      <c r="H8" s="39" t="str">
        <f>INDEX(ProductViewRange,BackEnd!$EH$1+ROWS($G$7:G8)-1,COLUMNS($G$7:G8))</f>
        <v>Cel Ray</v>
      </c>
      <c r="I8" s="43">
        <f>INDEX(ProductViewRange,BackEnd!$EH$1+ROWS($G$7:H8)-1,COLUMNS($G$7:H8))</f>
        <v>1155</v>
      </c>
      <c r="J8" s="42">
        <f>INDEX(ProductViewRange,BackEnd!$EH$1+ROWS($G$7:I8)-1,COLUMNS($G$7:I8))</f>
        <v>6245</v>
      </c>
      <c r="K8" s="42">
        <f>INDEX(ProductViewRange,BackEnd!$EH$1+ROWS($G$7:J8)-1,COLUMNS($G$7:J8))</f>
        <v>2780</v>
      </c>
      <c r="L8" s="42">
        <f>INDEX(ProductViewRange,BackEnd!$EH$1+ROWS($G$7:K8)-1,COLUMNS($G$7:K8))</f>
        <v>3465</v>
      </c>
      <c r="M8" s="43">
        <f>INDEX(ProductViewRange,BackEnd!$EH$1+ROWS($G$7:L8)-1,COLUMNS($G$7:L8))</f>
        <v>49</v>
      </c>
      <c r="O8" s="44" t="str">
        <f>INDEX(ProductViewRange,BackEnd!$EH$1+ROWS($G$7:N8)-1,COLUMNS($G$7:N8))</f>
        <v>Average</v>
      </c>
      <c r="Q8" s="6"/>
      <c r="R8" s="39"/>
      <c r="S8" s="39"/>
      <c r="T8" s="45"/>
      <c r="U8" s="46"/>
      <c r="V8" s="46"/>
      <c r="W8" s="39"/>
    </row>
    <row r="9" spans="6:23" ht="34.5" customHeight="1" x14ac:dyDescent="0.3">
      <c r="F9" s="5"/>
      <c r="H9" s="39" t="str">
        <f>INDEX(ProductViewRange,BackEnd!$EH$1+ROWS($G$7:G9)-1,COLUMNS($G$7:G9))</f>
        <v>Fireball</v>
      </c>
      <c r="I9" s="43">
        <f>INDEX(ProductViewRange,BackEnd!$EH$1+ROWS($G$7:H9)-1,COLUMNS($G$7:H9))</f>
        <v>1237</v>
      </c>
      <c r="J9" s="42">
        <f>INDEX(ProductViewRange,BackEnd!$EH$1+ROWS($G$7:I9)-1,COLUMNS($G$7:I9))</f>
        <v>18555</v>
      </c>
      <c r="K9" s="42">
        <f>INDEX(ProductViewRange,BackEnd!$EH$1+ROWS($G$7:J9)-1,COLUMNS($G$7:J9))</f>
        <v>14844</v>
      </c>
      <c r="L9" s="42">
        <f>INDEX(ProductViewRange,BackEnd!$EH$1+ROWS($G$7:K9)-1,COLUMNS($G$7:K9))</f>
        <v>3711</v>
      </c>
      <c r="M9" s="43">
        <f>INDEX(ProductViewRange,BackEnd!$EH$1+ROWS($G$7:L9)-1,COLUMNS($G$7:L9))</f>
        <v>47</v>
      </c>
      <c r="O9" s="44" t="str">
        <f>INDEX(ProductViewRange,BackEnd!$EH$1+ROWS($G$7:N9)-1,COLUMNS($G$7:N9))</f>
        <v>Top-2</v>
      </c>
      <c r="Q9" s="6"/>
      <c r="R9" s="39"/>
      <c r="S9" s="39"/>
      <c r="T9" s="45"/>
      <c r="U9" s="46"/>
      <c r="V9" s="46"/>
      <c r="W9" s="39"/>
    </row>
    <row r="10" spans="6:23" ht="34.5" customHeight="1" x14ac:dyDescent="0.3">
      <c r="F10" s="5"/>
      <c r="H10" s="39" t="str">
        <f>INDEX(ProductViewRange,BackEnd!$EH$1+ROWS($G$7:G10)-1,COLUMNS($G$7:G10))</f>
        <v>Boost</v>
      </c>
      <c r="I10" s="43">
        <f>INDEX(ProductViewRange,BackEnd!$EH$1+ROWS($G$7:H10)-1,COLUMNS($G$7:H10))</f>
        <v>1101</v>
      </c>
      <c r="J10" s="42">
        <f>INDEX(ProductViewRange,BackEnd!$EH$1+ROWS($G$7:I10)-1,COLUMNS($G$7:I10))</f>
        <v>10039</v>
      </c>
      <c r="K10" s="42">
        <f>INDEX(ProductViewRange,BackEnd!$EH$1+ROWS($G$7:J10)-1,COLUMNS($G$7:J10))</f>
        <v>6736</v>
      </c>
      <c r="L10" s="42">
        <f>INDEX(ProductViewRange,BackEnd!$EH$1+ROWS($G$7:K10)-1,COLUMNS($G$7:K10))</f>
        <v>3303</v>
      </c>
      <c r="M10" s="43">
        <f>INDEX(ProductViewRange,BackEnd!$EH$1+ROWS($G$7:L10)-1,COLUMNS($G$7:L10))</f>
        <v>46</v>
      </c>
      <c r="O10" s="44" t="str">
        <f>INDEX(ProductViewRange,BackEnd!$EH$1+ROWS($G$7:N10)-1,COLUMNS($G$7:N10))</f>
        <v>Average</v>
      </c>
      <c r="Q10" s="6"/>
      <c r="R10" s="39"/>
      <c r="S10" s="39"/>
      <c r="T10" s="45"/>
      <c r="U10" s="46"/>
      <c r="V10" s="46"/>
      <c r="W10" s="39"/>
    </row>
    <row r="11" spans="6:23" ht="34.5" customHeight="1" x14ac:dyDescent="0.3">
      <c r="F11" s="5"/>
      <c r="H11" s="39" t="str">
        <f>INDEX(ProductViewRange,BackEnd!$EH$1+ROWS($G$7:G11)-1,COLUMNS($G$7:G11))</f>
        <v>Burnett's</v>
      </c>
      <c r="I11" s="43">
        <f>INDEX(ProductViewRange,BackEnd!$EH$1+ROWS($G$7:H11)-1,COLUMNS($G$7:H11))</f>
        <v>1341</v>
      </c>
      <c r="J11" s="42">
        <f>INDEX(ProductViewRange,BackEnd!$EH$1+ROWS($G$7:I11)-1,COLUMNS($G$7:I11))</f>
        <v>13410</v>
      </c>
      <c r="K11" s="42">
        <f>INDEX(ProductViewRange,BackEnd!$EH$1+ROWS($G$7:J11)-1,COLUMNS($G$7:J11))</f>
        <v>9387</v>
      </c>
      <c r="L11" s="42">
        <f>INDEX(ProductViewRange,BackEnd!$EH$1+ROWS($G$7:K11)-1,COLUMNS($G$7:K11))</f>
        <v>4023</v>
      </c>
      <c r="M11" s="43">
        <f>INDEX(ProductViewRange,BackEnd!$EH$1+ROWS($G$7:L11)-1,COLUMNS($G$7:L11))</f>
        <v>45</v>
      </c>
      <c r="O11" s="44" t="str">
        <f>INDEX(ProductViewRange,BackEnd!$EH$1+ROWS($G$7:N11)-1,COLUMNS($G$7:N11))</f>
        <v>Top-2</v>
      </c>
      <c r="Q11" s="6"/>
      <c r="R11" s="39"/>
      <c r="S11" s="39"/>
      <c r="T11" s="45"/>
      <c r="U11" s="46"/>
      <c r="V11" s="46"/>
      <c r="W11" s="39"/>
    </row>
    <row r="12" spans="6:23" ht="34.5" customHeight="1" x14ac:dyDescent="0.3">
      <c r="F12" s="5"/>
      <c r="H12" s="39" t="str">
        <f>INDEX(ProductViewRange,BackEnd!$EH$1+ROWS($G$7:G12)-1,COLUMNS($G$7:G12))</f>
        <v>Suedka</v>
      </c>
      <c r="I12" s="43">
        <f>INDEX(ProductViewRange,BackEnd!$EH$1+ROWS($G$7:H12)-1,COLUMNS($G$7:H12))</f>
        <v>1111</v>
      </c>
      <c r="J12" s="42">
        <f>INDEX(ProductViewRange,BackEnd!$EH$1+ROWS($G$7:I12)-1,COLUMNS($G$7:I12))</f>
        <v>15554</v>
      </c>
      <c r="K12" s="42">
        <f>INDEX(ProductViewRange,BackEnd!$EH$1+ROWS($G$7:J12)-1,COLUMNS($G$7:J12))</f>
        <v>12221</v>
      </c>
      <c r="L12" s="42">
        <f>INDEX(ProductViewRange,BackEnd!$EH$1+ROWS($G$7:K12)-1,COLUMNS($G$7:K12))</f>
        <v>3333</v>
      </c>
      <c r="M12" s="43">
        <f>INDEX(ProductViewRange,BackEnd!$EH$1+ROWS($G$7:L12)-1,COLUMNS($G$7:L12))</f>
        <v>44</v>
      </c>
      <c r="O12" s="44" t="str">
        <f>INDEX(ProductViewRange,BackEnd!$EH$1+ROWS($G$7:N12)-1,COLUMNS($G$7:N12))</f>
        <v>Top-2</v>
      </c>
      <c r="Q12" s="6"/>
      <c r="R12" s="39"/>
      <c r="S12" s="39"/>
      <c r="T12" s="45"/>
      <c r="U12" s="46"/>
      <c r="V12" s="46"/>
      <c r="W12" s="39"/>
    </row>
    <row r="13" spans="6:23" ht="34.5" customHeight="1" x14ac:dyDescent="0.3">
      <c r="F13" s="5"/>
      <c r="H13" s="39" t="str">
        <f>INDEX(ProductViewRange,BackEnd!$EH$1+ROWS($G$7:G13)-1,COLUMNS($G$7:G13))</f>
        <v>Apple Beer</v>
      </c>
      <c r="I13" s="43">
        <f>INDEX(ProductViewRange,BackEnd!$EH$1+ROWS($G$7:H13)-1,COLUMNS($G$7:H13))</f>
        <v>1242</v>
      </c>
      <c r="J13" s="42">
        <f>INDEX(ProductViewRange,BackEnd!$EH$1+ROWS($G$7:I13)-1,COLUMNS($G$7:I13))</f>
        <v>37260</v>
      </c>
      <c r="K13" s="42">
        <f>INDEX(ProductViewRange,BackEnd!$EH$1+ROWS($G$7:J13)-1,COLUMNS($G$7:J13))</f>
        <v>33534</v>
      </c>
      <c r="L13" s="42">
        <f>INDEX(ProductViewRange,BackEnd!$EH$1+ROWS($G$7:K13)-1,COLUMNS($G$7:K13))</f>
        <v>3726</v>
      </c>
      <c r="M13" s="43">
        <f>INDEX(ProductViewRange,BackEnd!$EH$1+ROWS($G$7:L13)-1,COLUMNS($G$7:L13))</f>
        <v>44</v>
      </c>
      <c r="O13" s="44" t="str">
        <f>INDEX(ProductViewRange,BackEnd!$EH$1+ROWS($G$7:N13)-1,COLUMNS($G$7:N13))</f>
        <v>Top 1</v>
      </c>
      <c r="Q13" s="6"/>
      <c r="R13" s="39"/>
      <c r="S13" s="39"/>
      <c r="T13" s="45"/>
      <c r="U13" s="46"/>
      <c r="V13" s="46"/>
      <c r="W13" s="39"/>
    </row>
    <row r="14" spans="6:23" ht="34.5" customHeight="1" x14ac:dyDescent="0.3">
      <c r="F14" s="5"/>
      <c r="H14" s="39" t="str">
        <f>INDEX(ProductViewRange,BackEnd!$EH$1+ROWS($G$7:G14)-1,COLUMNS($G$7:G14))</f>
        <v>Birch Beer</v>
      </c>
      <c r="I14" s="43">
        <f>INDEX(ProductViewRange,BackEnd!$EH$1+ROWS($G$7:H14)-1,COLUMNS($G$7:H14))</f>
        <v>1285</v>
      </c>
      <c r="J14" s="42">
        <f>INDEX(ProductViewRange,BackEnd!$EH$1+ROWS($G$7:I14)-1,COLUMNS($G$7:I14))</f>
        <v>20560</v>
      </c>
      <c r="K14" s="42">
        <f>INDEX(ProductViewRange,BackEnd!$EH$1+ROWS($G$7:J14)-1,COLUMNS($G$7:J14))</f>
        <v>16705</v>
      </c>
      <c r="L14" s="42">
        <f>INDEX(ProductViewRange,BackEnd!$EH$1+ROWS($G$7:K14)-1,COLUMNS($G$7:K14))</f>
        <v>3855</v>
      </c>
      <c r="M14" s="43">
        <f>INDEX(ProductViewRange,BackEnd!$EH$1+ROWS($G$7:L14)-1,COLUMNS($G$7:L14))</f>
        <v>44</v>
      </c>
      <c r="O14" s="44" t="str">
        <f>INDEX(ProductViewRange,BackEnd!$EH$1+ROWS($G$7:N14)-1,COLUMNS($G$7:N14))</f>
        <v>Top 1</v>
      </c>
      <c r="Q14" s="6"/>
      <c r="R14" s="39"/>
      <c r="S14" s="39"/>
      <c r="T14" s="45"/>
      <c r="U14" s="46"/>
      <c r="V14" s="46"/>
      <c r="W14" s="39"/>
    </row>
    <row r="15" spans="6:23" ht="34.5" customHeight="1" x14ac:dyDescent="0.3">
      <c r="F15" s="5"/>
      <c r="H15" s="39" t="str">
        <f>INDEX(ProductViewRange,BackEnd!$EH$1+ROWS($G$7:G15)-1,COLUMNS($G$7:G15))</f>
        <v>Chicory Coffee</v>
      </c>
      <c r="I15" s="43">
        <f>INDEX(ProductViewRange,BackEnd!$EH$1+ROWS($G$7:H15)-1,COLUMNS($G$7:H15))</f>
        <v>1010</v>
      </c>
      <c r="J15" s="42">
        <f>INDEX(ProductViewRange,BackEnd!$EH$1+ROWS($G$7:I15)-1,COLUMNS($G$7:I15))</f>
        <v>10100</v>
      </c>
      <c r="K15" s="42">
        <f>INDEX(ProductViewRange,BackEnd!$EH$1+ROWS($G$7:J15)-1,COLUMNS($G$7:J15))</f>
        <v>7070</v>
      </c>
      <c r="L15" s="42">
        <f>INDEX(ProductViewRange,BackEnd!$EH$1+ROWS($G$7:K15)-1,COLUMNS($G$7:K15))</f>
        <v>3030</v>
      </c>
      <c r="M15" s="43">
        <f>INDEX(ProductViewRange,BackEnd!$EH$1+ROWS($G$7:L15)-1,COLUMNS($G$7:L15))</f>
        <v>43</v>
      </c>
      <c r="O15" s="44" t="str">
        <f>INDEX(ProductViewRange,BackEnd!$EH$1+ROWS($G$7:N15)-1,COLUMNS($G$7:N15))</f>
        <v>Average</v>
      </c>
      <c r="Q15" s="6"/>
      <c r="R15" s="39"/>
      <c r="S15" s="39"/>
      <c r="T15" s="45"/>
      <c r="U15" s="46"/>
      <c r="V15" s="46"/>
      <c r="W15" s="39"/>
    </row>
    <row r="16" spans="6:23" ht="34.5" customHeight="1" x14ac:dyDescent="0.3">
      <c r="F16" s="5"/>
      <c r="H16" s="39" t="str">
        <f>INDEX(ProductViewRange,BackEnd!$EH$1+ROWS($G$7:G16)-1,COLUMNS($G$7:G16))</f>
        <v>Speyburn Bradan</v>
      </c>
      <c r="I16" s="43">
        <f>INDEX(ProductViewRange,BackEnd!$EH$1+ROWS($G$7:H16)-1,COLUMNS($G$7:H16))</f>
        <v>941</v>
      </c>
      <c r="J16" s="42">
        <f>INDEX(ProductViewRange,BackEnd!$EH$1+ROWS($G$7:I16)-1,COLUMNS($G$7:I16))</f>
        <v>18820</v>
      </c>
      <c r="K16" s="42">
        <f>INDEX(ProductViewRange,BackEnd!$EH$1+ROWS($G$7:J16)-1,COLUMNS($G$7:J16))</f>
        <v>15997</v>
      </c>
      <c r="L16" s="42">
        <f>INDEX(ProductViewRange,BackEnd!$EH$1+ROWS($G$7:K16)-1,COLUMNS($G$7:K16))</f>
        <v>2823</v>
      </c>
      <c r="M16" s="43">
        <f>INDEX(ProductViewRange,BackEnd!$EH$1+ROWS($G$7:L16)-1,COLUMNS($G$7:L16))</f>
        <v>42</v>
      </c>
      <c r="O16" s="44" t="str">
        <f>INDEX(ProductViewRange,BackEnd!$EH$1+ROWS($G$7:N16)-1,COLUMNS($G$7:N16))</f>
        <v>Top 1</v>
      </c>
      <c r="Q16" s="6"/>
      <c r="R16" s="39"/>
      <c r="S16" s="39"/>
      <c r="T16" s="45"/>
      <c r="U16" s="46"/>
      <c r="V16" s="46"/>
      <c r="W16" s="39"/>
    </row>
    <row r="17" spans="6:17" x14ac:dyDescent="0.3">
      <c r="F17" s="5"/>
      <c r="Q17" s="6"/>
    </row>
    <row r="18" spans="6:17" ht="15" thickBot="1" x14ac:dyDescent="0.35">
      <c r="F18" s="7"/>
      <c r="G18" s="8"/>
      <c r="H18" s="8"/>
      <c r="I18" s="8"/>
      <c r="J18" s="8"/>
      <c r="K18" s="8"/>
      <c r="L18" s="8"/>
      <c r="M18" s="8"/>
      <c r="N18" s="53"/>
      <c r="O18" s="8"/>
      <c r="P18" s="8"/>
      <c r="Q18" s="9"/>
    </row>
    <row r="30" spans="6:17" ht="16.5" customHeight="1" x14ac:dyDescent="0.3"/>
    <row r="31" spans="6:17" ht="21.75" customHeight="1" x14ac:dyDescent="0.3"/>
    <row r="32" spans="6:17" ht="3.75" customHeight="1" x14ac:dyDescent="0.3"/>
  </sheetData>
  <conditionalFormatting sqref="I7:I16">
    <cfRule type="iconSet" priority="4">
      <iconSet iconSet="3Arrows">
        <cfvo type="percent" val="0"/>
        <cfvo type="percent" val="33"/>
        <cfvo type="percent" val="67"/>
      </iconSet>
    </cfRule>
  </conditionalFormatting>
  <conditionalFormatting sqref="M7:M16">
    <cfRule type="iconSet" priority="3">
      <iconSet iconSet="4Rating">
        <cfvo type="percent" val="0"/>
        <cfvo type="percent" val="25"/>
        <cfvo type="percent" val="50"/>
        <cfvo type="percent" val="75"/>
      </iconSet>
    </cfRule>
  </conditionalFormatting>
  <conditionalFormatting sqref="T7:T16">
    <cfRule type="iconSet" priority="2">
      <iconSet iconSet="3Arrows">
        <cfvo type="percent" val="0"/>
        <cfvo type="percent" val="33"/>
        <cfvo type="percent" val="67"/>
      </iconSet>
    </cfRule>
  </conditionalFormatting>
  <conditionalFormatting sqref="V7:V16">
    <cfRule type="iconSet" priority="1">
      <iconSet iconSet="3TrafficLights2">
        <cfvo type="percent" val="0"/>
        <cfvo type="percent" val="33"/>
        <cfvo type="percent" val="67"/>
      </iconSe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Scroll Bar 1">
              <controlPr defaultSize="0" autoPict="0">
                <anchor moveWithCells="1">
                  <from>
                    <xdr:col>6</xdr:col>
                    <xdr:colOff>83820</xdr:colOff>
                    <xdr:row>6</xdr:row>
                    <xdr:rowOff>45720</xdr:rowOff>
                  </from>
                  <to>
                    <xdr:col>6</xdr:col>
                    <xdr:colOff>259080</xdr:colOff>
                    <xdr:row>15</xdr:row>
                    <xdr:rowOff>388620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2:N1262"/>
  <sheetViews>
    <sheetView workbookViewId="0">
      <selection activeCell="P5" sqref="P5"/>
    </sheetView>
  </sheetViews>
  <sheetFormatPr defaultRowHeight="14.4" x14ac:dyDescent="0.3"/>
  <cols>
    <col min="1" max="1" width="12" bestFit="1" customWidth="1"/>
    <col min="2" max="2" width="14.88671875" style="36" customWidth="1"/>
    <col min="3" max="3" width="23.44140625" bestFit="1" customWidth="1"/>
    <col min="4" max="4" width="7.5546875" bestFit="1" customWidth="1"/>
    <col min="5" max="5" width="13.6640625" bestFit="1" customWidth="1"/>
    <col min="6" max="6" width="18.44140625" bestFit="1" customWidth="1"/>
    <col min="7" max="7" width="13.33203125" bestFit="1" customWidth="1"/>
    <col min="8" max="8" width="17.6640625" bestFit="1" customWidth="1"/>
    <col min="9" max="9" width="11" bestFit="1" customWidth="1"/>
    <col min="10" max="10" width="19.109375" bestFit="1" customWidth="1"/>
    <col min="11" max="11" width="13.44140625" bestFit="1" customWidth="1"/>
    <col min="12" max="12" width="5.44140625" bestFit="1" customWidth="1"/>
    <col min="13" max="13" width="4.88671875" bestFit="1" customWidth="1"/>
    <col min="14" max="14" width="4.109375" bestFit="1" customWidth="1"/>
    <col min="15" max="15" width="10.44140625" bestFit="1" customWidth="1"/>
    <col min="16" max="16" width="5.88671875" bestFit="1" customWidth="1"/>
    <col min="17" max="17" width="11.33203125" bestFit="1" customWidth="1"/>
    <col min="18" max="18" width="8.88671875" bestFit="1" customWidth="1"/>
    <col min="19" max="19" width="7.109375" bestFit="1" customWidth="1"/>
  </cols>
  <sheetData>
    <row r="2" spans="1:14" ht="18" x14ac:dyDescent="0.35">
      <c r="D2" s="63"/>
      <c r="E2" s="63"/>
      <c r="F2" s="63"/>
      <c r="G2" s="63"/>
      <c r="H2" s="63"/>
      <c r="I2" s="63"/>
      <c r="J2" s="63"/>
      <c r="K2" s="63"/>
      <c r="L2" s="63"/>
      <c r="M2" s="63"/>
      <c r="N2" s="63"/>
    </row>
    <row r="4" spans="1:14" x14ac:dyDescent="0.3">
      <c r="A4" t="s">
        <v>21</v>
      </c>
      <c r="B4" s="36" t="s">
        <v>22</v>
      </c>
      <c r="C4" t="s">
        <v>23</v>
      </c>
      <c r="D4" t="s">
        <v>24</v>
      </c>
      <c r="E4" t="s">
        <v>25</v>
      </c>
      <c r="F4" t="s">
        <v>26</v>
      </c>
      <c r="G4" t="s">
        <v>27</v>
      </c>
      <c r="H4" t="s">
        <v>28</v>
      </c>
      <c r="I4" t="s">
        <v>29</v>
      </c>
      <c r="J4" t="s">
        <v>30</v>
      </c>
      <c r="K4" t="s">
        <v>31</v>
      </c>
      <c r="L4" t="s">
        <v>32</v>
      </c>
      <c r="M4" t="s">
        <v>33</v>
      </c>
      <c r="N4" t="s">
        <v>942</v>
      </c>
    </row>
    <row r="5" spans="1:14" x14ac:dyDescent="0.3">
      <c r="A5">
        <v>88065565355</v>
      </c>
      <c r="B5" s="36">
        <v>44081</v>
      </c>
      <c r="C5" t="s">
        <v>1144</v>
      </c>
      <c r="D5" t="s">
        <v>1145</v>
      </c>
      <c r="E5" t="s">
        <v>15</v>
      </c>
      <c r="F5" t="s">
        <v>38</v>
      </c>
      <c r="G5" t="s">
        <v>944</v>
      </c>
      <c r="H5" t="s">
        <v>39</v>
      </c>
      <c r="I5" t="s">
        <v>40</v>
      </c>
      <c r="J5" t="s">
        <v>908</v>
      </c>
      <c r="K5" t="s">
        <v>926</v>
      </c>
      <c r="L5">
        <v>52</v>
      </c>
      <c r="M5">
        <v>49</v>
      </c>
      <c r="N5">
        <v>60</v>
      </c>
    </row>
    <row r="6" spans="1:14" x14ac:dyDescent="0.3">
      <c r="A6">
        <v>88065565356</v>
      </c>
      <c r="B6" s="36">
        <v>44095</v>
      </c>
      <c r="C6" t="s">
        <v>41</v>
      </c>
      <c r="D6" t="s">
        <v>1146</v>
      </c>
      <c r="E6" t="s">
        <v>2</v>
      </c>
      <c r="F6" t="s">
        <v>42</v>
      </c>
      <c r="G6" t="s">
        <v>943</v>
      </c>
      <c r="H6" t="s">
        <v>43</v>
      </c>
      <c r="I6" t="s">
        <v>40</v>
      </c>
      <c r="J6" t="s">
        <v>927</v>
      </c>
      <c r="K6" t="s">
        <v>941</v>
      </c>
      <c r="L6">
        <v>9</v>
      </c>
      <c r="M6">
        <v>6</v>
      </c>
      <c r="N6">
        <v>89</v>
      </c>
    </row>
    <row r="7" spans="1:14" x14ac:dyDescent="0.3">
      <c r="A7">
        <v>88065565357</v>
      </c>
      <c r="B7" s="36">
        <v>44096</v>
      </c>
      <c r="C7" t="s">
        <v>44</v>
      </c>
      <c r="D7" t="s">
        <v>1145</v>
      </c>
      <c r="E7" t="s">
        <v>3</v>
      </c>
      <c r="F7" t="s">
        <v>45</v>
      </c>
      <c r="G7" t="s">
        <v>943</v>
      </c>
      <c r="H7" t="s">
        <v>46</v>
      </c>
      <c r="I7" t="s">
        <v>40</v>
      </c>
      <c r="J7" t="s">
        <v>928</v>
      </c>
      <c r="K7" t="s">
        <v>941</v>
      </c>
      <c r="L7">
        <v>5</v>
      </c>
      <c r="M7">
        <v>2</v>
      </c>
      <c r="N7">
        <v>77</v>
      </c>
    </row>
    <row r="8" spans="1:14" x14ac:dyDescent="0.3">
      <c r="A8">
        <v>88065565358</v>
      </c>
      <c r="B8" s="36">
        <v>44103</v>
      </c>
      <c r="C8" t="s">
        <v>1165</v>
      </c>
      <c r="D8" t="s">
        <v>1145</v>
      </c>
      <c r="E8" t="s">
        <v>4</v>
      </c>
      <c r="F8" t="s">
        <v>48</v>
      </c>
      <c r="G8" t="s">
        <v>944</v>
      </c>
      <c r="H8" t="s">
        <v>49</v>
      </c>
      <c r="I8" t="s">
        <v>40</v>
      </c>
      <c r="J8" t="s">
        <v>908</v>
      </c>
      <c r="K8" t="s">
        <v>926</v>
      </c>
      <c r="L8">
        <v>14</v>
      </c>
      <c r="M8">
        <v>11</v>
      </c>
      <c r="N8">
        <v>68</v>
      </c>
    </row>
    <row r="9" spans="1:14" x14ac:dyDescent="0.3">
      <c r="A9">
        <v>88065565359</v>
      </c>
      <c r="B9" s="36">
        <v>44098</v>
      </c>
      <c r="C9" t="s">
        <v>1165</v>
      </c>
      <c r="D9" t="s">
        <v>1145</v>
      </c>
      <c r="E9" t="s">
        <v>4</v>
      </c>
      <c r="F9" t="s">
        <v>38</v>
      </c>
      <c r="G9" t="s">
        <v>944</v>
      </c>
      <c r="H9" t="s">
        <v>39</v>
      </c>
      <c r="I9" t="s">
        <v>40</v>
      </c>
      <c r="J9" t="s">
        <v>927</v>
      </c>
      <c r="K9" t="s">
        <v>926</v>
      </c>
      <c r="L9">
        <v>6</v>
      </c>
      <c r="M9">
        <v>3</v>
      </c>
      <c r="N9">
        <v>15</v>
      </c>
    </row>
    <row r="10" spans="1:14" x14ac:dyDescent="0.3">
      <c r="A10">
        <v>88065565360</v>
      </c>
      <c r="B10" s="36">
        <v>44099</v>
      </c>
      <c r="C10" t="s">
        <v>1165</v>
      </c>
      <c r="D10" t="s">
        <v>1145</v>
      </c>
      <c r="E10" t="s">
        <v>4</v>
      </c>
      <c r="F10" t="s">
        <v>42</v>
      </c>
      <c r="G10" t="s">
        <v>944</v>
      </c>
      <c r="H10" t="s">
        <v>43</v>
      </c>
      <c r="I10" t="s">
        <v>40</v>
      </c>
      <c r="J10" t="s">
        <v>928</v>
      </c>
      <c r="K10" t="s">
        <v>941</v>
      </c>
      <c r="L10">
        <v>10</v>
      </c>
      <c r="M10">
        <v>7</v>
      </c>
      <c r="N10">
        <v>47</v>
      </c>
    </row>
    <row r="11" spans="1:14" x14ac:dyDescent="0.3">
      <c r="A11">
        <v>88065565361</v>
      </c>
      <c r="B11" s="36">
        <v>44103</v>
      </c>
      <c r="C11" t="s">
        <v>52</v>
      </c>
      <c r="D11" t="s">
        <v>1145</v>
      </c>
      <c r="E11" t="s">
        <v>7</v>
      </c>
      <c r="F11" t="s">
        <v>45</v>
      </c>
      <c r="G11" t="s">
        <v>943</v>
      </c>
      <c r="H11" t="s">
        <v>46</v>
      </c>
      <c r="I11" t="s">
        <v>40</v>
      </c>
      <c r="J11" t="s">
        <v>908</v>
      </c>
      <c r="K11" t="s">
        <v>926</v>
      </c>
      <c r="L11">
        <v>13</v>
      </c>
      <c r="M11">
        <v>10</v>
      </c>
      <c r="N11">
        <v>6</v>
      </c>
    </row>
    <row r="12" spans="1:14" x14ac:dyDescent="0.3">
      <c r="A12">
        <v>88065565362</v>
      </c>
      <c r="B12" s="36">
        <v>44102</v>
      </c>
      <c r="C12" t="s">
        <v>53</v>
      </c>
      <c r="D12" t="s">
        <v>1145</v>
      </c>
      <c r="E12" t="s">
        <v>8</v>
      </c>
      <c r="F12" t="s">
        <v>48</v>
      </c>
      <c r="G12" t="s">
        <v>944</v>
      </c>
      <c r="H12" t="s">
        <v>49</v>
      </c>
      <c r="I12" t="s">
        <v>40</v>
      </c>
      <c r="J12" t="s">
        <v>927</v>
      </c>
      <c r="K12" t="s">
        <v>941</v>
      </c>
      <c r="L12">
        <v>20</v>
      </c>
      <c r="M12">
        <v>17</v>
      </c>
      <c r="N12">
        <v>10</v>
      </c>
    </row>
    <row r="13" spans="1:14" x14ac:dyDescent="0.3">
      <c r="A13">
        <v>88065565363</v>
      </c>
      <c r="B13" s="36">
        <v>44102</v>
      </c>
      <c r="C13" t="s">
        <v>54</v>
      </c>
      <c r="D13" t="s">
        <v>1145</v>
      </c>
      <c r="E13" t="s">
        <v>9</v>
      </c>
      <c r="F13" t="s">
        <v>38</v>
      </c>
      <c r="G13" t="s">
        <v>944</v>
      </c>
      <c r="H13" t="s">
        <v>39</v>
      </c>
      <c r="I13" t="s">
        <v>40</v>
      </c>
      <c r="J13" t="s">
        <v>928</v>
      </c>
      <c r="K13" t="s">
        <v>926</v>
      </c>
      <c r="L13">
        <v>15</v>
      </c>
      <c r="M13">
        <v>12</v>
      </c>
      <c r="N13">
        <v>11</v>
      </c>
    </row>
    <row r="14" spans="1:14" x14ac:dyDescent="0.3">
      <c r="A14">
        <v>88065565364</v>
      </c>
      <c r="B14" s="36">
        <v>44103</v>
      </c>
      <c r="C14" t="s">
        <v>55</v>
      </c>
      <c r="D14" t="s">
        <v>1146</v>
      </c>
      <c r="E14" t="s">
        <v>10</v>
      </c>
      <c r="F14" t="s">
        <v>42</v>
      </c>
      <c r="G14" t="s">
        <v>943</v>
      </c>
      <c r="H14" t="s">
        <v>43</v>
      </c>
      <c r="I14" t="s">
        <v>40</v>
      </c>
      <c r="J14" t="s">
        <v>913</v>
      </c>
      <c r="K14" t="s">
        <v>926</v>
      </c>
      <c r="L14">
        <v>20</v>
      </c>
      <c r="M14">
        <v>17</v>
      </c>
      <c r="N14">
        <v>60</v>
      </c>
    </row>
    <row r="15" spans="1:14" x14ac:dyDescent="0.3">
      <c r="A15">
        <v>88065565365</v>
      </c>
      <c r="B15" s="36">
        <v>44104</v>
      </c>
      <c r="C15" t="s">
        <v>56</v>
      </c>
      <c r="D15" t="s">
        <v>1146</v>
      </c>
      <c r="E15" t="s">
        <v>11</v>
      </c>
      <c r="F15" t="s">
        <v>45</v>
      </c>
      <c r="G15" t="s">
        <v>943</v>
      </c>
      <c r="H15" t="s">
        <v>46</v>
      </c>
      <c r="I15" t="s">
        <v>40</v>
      </c>
      <c r="J15" t="s">
        <v>914</v>
      </c>
      <c r="K15" t="s">
        <v>926</v>
      </c>
      <c r="L15">
        <v>12</v>
      </c>
      <c r="M15">
        <v>9</v>
      </c>
      <c r="N15">
        <v>89</v>
      </c>
    </row>
    <row r="16" spans="1:14" x14ac:dyDescent="0.3">
      <c r="A16">
        <v>88065565366</v>
      </c>
      <c r="B16" s="36">
        <v>44044</v>
      </c>
      <c r="C16" t="s">
        <v>57</v>
      </c>
      <c r="D16" t="s">
        <v>1146</v>
      </c>
      <c r="E16" t="s">
        <v>12</v>
      </c>
      <c r="F16" t="s">
        <v>48</v>
      </c>
      <c r="G16" t="s">
        <v>944</v>
      </c>
      <c r="H16" t="s">
        <v>49</v>
      </c>
      <c r="I16" t="s">
        <v>40</v>
      </c>
      <c r="J16" t="s">
        <v>915</v>
      </c>
      <c r="K16" t="s">
        <v>926</v>
      </c>
      <c r="L16">
        <v>16</v>
      </c>
      <c r="M16">
        <v>13</v>
      </c>
      <c r="N16">
        <v>77</v>
      </c>
    </row>
    <row r="17" spans="1:14" x14ac:dyDescent="0.3">
      <c r="A17">
        <v>88065565367</v>
      </c>
      <c r="B17" s="36">
        <v>44045</v>
      </c>
      <c r="C17" t="s">
        <v>1165</v>
      </c>
      <c r="D17" t="s">
        <v>1145</v>
      </c>
      <c r="E17" t="s">
        <v>4</v>
      </c>
      <c r="F17" t="s">
        <v>38</v>
      </c>
      <c r="G17" t="s">
        <v>944</v>
      </c>
      <c r="H17" t="s">
        <v>39</v>
      </c>
      <c r="I17" t="s">
        <v>40</v>
      </c>
      <c r="J17" t="s">
        <v>932</v>
      </c>
      <c r="K17" t="s">
        <v>941</v>
      </c>
      <c r="L17">
        <v>70</v>
      </c>
      <c r="M17">
        <v>67</v>
      </c>
      <c r="N17">
        <v>68</v>
      </c>
    </row>
    <row r="18" spans="1:14" x14ac:dyDescent="0.3">
      <c r="A18">
        <v>88065565368</v>
      </c>
      <c r="B18" s="36">
        <v>44046</v>
      </c>
      <c r="C18" t="s">
        <v>1165</v>
      </c>
      <c r="D18" t="s">
        <v>1145</v>
      </c>
      <c r="E18" t="s">
        <v>4</v>
      </c>
      <c r="F18" t="s">
        <v>42</v>
      </c>
      <c r="G18" t="s">
        <v>944</v>
      </c>
      <c r="H18" t="s">
        <v>43</v>
      </c>
      <c r="I18" t="s">
        <v>40</v>
      </c>
      <c r="J18" t="s">
        <v>940</v>
      </c>
      <c r="K18" t="s">
        <v>941</v>
      </c>
      <c r="L18">
        <v>15</v>
      </c>
      <c r="M18">
        <v>12</v>
      </c>
      <c r="N18">
        <v>15</v>
      </c>
    </row>
    <row r="19" spans="1:14" x14ac:dyDescent="0.3">
      <c r="A19">
        <v>88065565369</v>
      </c>
      <c r="B19" s="36">
        <v>44047</v>
      </c>
      <c r="C19" t="s">
        <v>1165</v>
      </c>
      <c r="D19" t="s">
        <v>1145</v>
      </c>
      <c r="E19" t="s">
        <v>4</v>
      </c>
      <c r="F19" t="s">
        <v>45</v>
      </c>
      <c r="G19" t="s">
        <v>944</v>
      </c>
      <c r="H19" t="s">
        <v>46</v>
      </c>
      <c r="I19" t="s">
        <v>40</v>
      </c>
      <c r="J19" t="s">
        <v>915</v>
      </c>
      <c r="K19" t="s">
        <v>926</v>
      </c>
      <c r="L19">
        <v>16</v>
      </c>
      <c r="M19">
        <v>13</v>
      </c>
      <c r="N19">
        <v>47</v>
      </c>
    </row>
    <row r="20" spans="1:14" x14ac:dyDescent="0.3">
      <c r="A20">
        <v>88065565370</v>
      </c>
      <c r="B20" s="36">
        <v>44048</v>
      </c>
      <c r="C20" t="s">
        <v>1165</v>
      </c>
      <c r="D20" t="s">
        <v>1145</v>
      </c>
      <c r="E20" t="s">
        <v>4</v>
      </c>
      <c r="F20" t="s">
        <v>48</v>
      </c>
      <c r="G20" t="s">
        <v>944</v>
      </c>
      <c r="H20" t="s">
        <v>49</v>
      </c>
      <c r="I20" t="s">
        <v>40</v>
      </c>
      <c r="J20" t="s">
        <v>916</v>
      </c>
      <c r="K20" t="s">
        <v>926</v>
      </c>
      <c r="L20">
        <v>20</v>
      </c>
      <c r="M20">
        <v>17</v>
      </c>
      <c r="N20">
        <v>6</v>
      </c>
    </row>
    <row r="21" spans="1:14" x14ac:dyDescent="0.3">
      <c r="A21">
        <v>88065565371</v>
      </c>
      <c r="B21" s="36">
        <v>44052</v>
      </c>
      <c r="C21" t="s">
        <v>1165</v>
      </c>
      <c r="D21" t="s">
        <v>1145</v>
      </c>
      <c r="E21" t="s">
        <v>4</v>
      </c>
      <c r="F21" t="s">
        <v>38</v>
      </c>
      <c r="G21" t="s">
        <v>944</v>
      </c>
      <c r="H21" t="s">
        <v>39</v>
      </c>
      <c r="I21" t="s">
        <v>40</v>
      </c>
      <c r="J21" t="s">
        <v>917</v>
      </c>
      <c r="K21" t="s">
        <v>926</v>
      </c>
      <c r="L21">
        <v>12</v>
      </c>
      <c r="M21">
        <v>9</v>
      </c>
      <c r="N21">
        <v>10</v>
      </c>
    </row>
    <row r="22" spans="1:14" x14ac:dyDescent="0.3">
      <c r="A22">
        <v>88065565372</v>
      </c>
      <c r="B22" s="36">
        <v>44051</v>
      </c>
      <c r="C22" t="s">
        <v>1165</v>
      </c>
      <c r="D22" t="s">
        <v>1145</v>
      </c>
      <c r="E22" t="s">
        <v>4</v>
      </c>
      <c r="F22" t="s">
        <v>42</v>
      </c>
      <c r="G22" t="s">
        <v>944</v>
      </c>
      <c r="H22" t="s">
        <v>43</v>
      </c>
      <c r="I22" t="s">
        <v>40</v>
      </c>
      <c r="J22" t="s">
        <v>933</v>
      </c>
      <c r="K22" t="s">
        <v>941</v>
      </c>
      <c r="L22">
        <v>12</v>
      </c>
      <c r="M22">
        <v>9</v>
      </c>
      <c r="N22">
        <v>11</v>
      </c>
    </row>
    <row r="23" spans="1:14" x14ac:dyDescent="0.3">
      <c r="A23">
        <v>88065565373</v>
      </c>
      <c r="B23" s="36">
        <v>44051</v>
      </c>
      <c r="C23" t="s">
        <v>62</v>
      </c>
      <c r="D23" t="s">
        <v>1146</v>
      </c>
      <c r="E23" t="s">
        <v>63</v>
      </c>
      <c r="F23" t="s">
        <v>45</v>
      </c>
      <c r="G23" t="s">
        <v>943</v>
      </c>
      <c r="H23" t="s">
        <v>46</v>
      </c>
      <c r="I23" t="s">
        <v>40</v>
      </c>
      <c r="J23" t="s">
        <v>934</v>
      </c>
      <c r="K23" t="s">
        <v>941</v>
      </c>
      <c r="L23">
        <v>18</v>
      </c>
      <c r="M23">
        <v>15</v>
      </c>
      <c r="N23">
        <v>60</v>
      </c>
    </row>
    <row r="24" spans="1:14" x14ac:dyDescent="0.3">
      <c r="A24">
        <v>88065565374</v>
      </c>
      <c r="B24" s="36">
        <v>44052</v>
      </c>
      <c r="C24" t="s">
        <v>64</v>
      </c>
      <c r="D24" t="s">
        <v>1145</v>
      </c>
      <c r="E24" t="s">
        <v>16</v>
      </c>
      <c r="F24" t="s">
        <v>48</v>
      </c>
      <c r="G24" t="s">
        <v>944</v>
      </c>
      <c r="H24" t="s">
        <v>49</v>
      </c>
      <c r="I24" t="s">
        <v>40</v>
      </c>
      <c r="J24" t="s">
        <v>918</v>
      </c>
      <c r="K24" t="s">
        <v>926</v>
      </c>
      <c r="L24">
        <v>10</v>
      </c>
      <c r="M24">
        <v>7</v>
      </c>
      <c r="N24">
        <v>89</v>
      </c>
    </row>
    <row r="25" spans="1:14" x14ac:dyDescent="0.3">
      <c r="A25">
        <v>88065565375</v>
      </c>
      <c r="B25" s="36">
        <v>44053</v>
      </c>
      <c r="C25" t="s">
        <v>65</v>
      </c>
      <c r="D25" t="s">
        <v>1146</v>
      </c>
      <c r="E25" t="s">
        <v>66</v>
      </c>
      <c r="F25" t="s">
        <v>38</v>
      </c>
      <c r="G25" t="s">
        <v>944</v>
      </c>
      <c r="H25" t="s">
        <v>39</v>
      </c>
      <c r="I25" t="s">
        <v>40</v>
      </c>
      <c r="J25" t="s">
        <v>919</v>
      </c>
      <c r="K25" t="s">
        <v>926</v>
      </c>
      <c r="L25">
        <v>15</v>
      </c>
      <c r="M25">
        <v>12</v>
      </c>
      <c r="N25">
        <v>77</v>
      </c>
    </row>
    <row r="26" spans="1:14" x14ac:dyDescent="0.3">
      <c r="A26">
        <v>88065565376</v>
      </c>
      <c r="B26" s="36">
        <v>44054</v>
      </c>
      <c r="C26" t="s">
        <v>67</v>
      </c>
      <c r="D26" t="s">
        <v>1145</v>
      </c>
      <c r="E26" t="s">
        <v>68</v>
      </c>
      <c r="F26" t="s">
        <v>42</v>
      </c>
      <c r="G26" t="s">
        <v>943</v>
      </c>
      <c r="H26" t="s">
        <v>43</v>
      </c>
      <c r="I26" t="s">
        <v>40</v>
      </c>
      <c r="J26" t="s">
        <v>920</v>
      </c>
      <c r="K26" t="s">
        <v>926</v>
      </c>
      <c r="L26">
        <v>15</v>
      </c>
      <c r="M26">
        <v>12</v>
      </c>
      <c r="N26">
        <v>68</v>
      </c>
    </row>
    <row r="27" spans="1:14" x14ac:dyDescent="0.3">
      <c r="A27">
        <v>88065565377</v>
      </c>
      <c r="B27" s="36">
        <v>44055</v>
      </c>
      <c r="C27" t="s">
        <v>69</v>
      </c>
      <c r="D27" t="s">
        <v>1146</v>
      </c>
      <c r="E27" t="s">
        <v>70</v>
      </c>
      <c r="F27" t="s">
        <v>38</v>
      </c>
      <c r="G27" t="s">
        <v>944</v>
      </c>
      <c r="H27" t="s">
        <v>39</v>
      </c>
      <c r="I27" t="s">
        <v>40</v>
      </c>
      <c r="J27" t="s">
        <v>935</v>
      </c>
      <c r="K27" t="s">
        <v>941</v>
      </c>
      <c r="L27">
        <v>23</v>
      </c>
      <c r="M27">
        <v>20</v>
      </c>
      <c r="N27">
        <v>15</v>
      </c>
    </row>
    <row r="28" spans="1:14" x14ac:dyDescent="0.3">
      <c r="A28">
        <v>88065565378</v>
      </c>
      <c r="B28" s="36">
        <v>44056</v>
      </c>
      <c r="C28" t="s">
        <v>71</v>
      </c>
      <c r="D28" t="s">
        <v>1145</v>
      </c>
      <c r="E28" t="s">
        <v>72</v>
      </c>
      <c r="F28" t="s">
        <v>42</v>
      </c>
      <c r="G28" t="s">
        <v>943</v>
      </c>
      <c r="H28" t="s">
        <v>43</v>
      </c>
      <c r="I28" t="s">
        <v>40</v>
      </c>
      <c r="J28" t="s">
        <v>936</v>
      </c>
      <c r="K28" t="s">
        <v>941</v>
      </c>
      <c r="L28">
        <v>9</v>
      </c>
      <c r="M28">
        <v>6</v>
      </c>
      <c r="N28">
        <v>47</v>
      </c>
    </row>
    <row r="29" spans="1:14" x14ac:dyDescent="0.3">
      <c r="A29">
        <v>88065565379</v>
      </c>
      <c r="B29" s="36">
        <v>44057</v>
      </c>
      <c r="C29" t="s">
        <v>73</v>
      </c>
      <c r="D29" t="s">
        <v>1146</v>
      </c>
      <c r="E29" t="s">
        <v>74</v>
      </c>
      <c r="F29" t="s">
        <v>38</v>
      </c>
      <c r="G29" t="s">
        <v>944</v>
      </c>
      <c r="H29" t="s">
        <v>39</v>
      </c>
      <c r="I29" t="s">
        <v>40</v>
      </c>
      <c r="J29" t="s">
        <v>937</v>
      </c>
      <c r="K29" t="s">
        <v>941</v>
      </c>
      <c r="L29">
        <v>18</v>
      </c>
      <c r="M29">
        <v>15</v>
      </c>
      <c r="N29">
        <v>6</v>
      </c>
    </row>
    <row r="30" spans="1:14" x14ac:dyDescent="0.3">
      <c r="A30">
        <v>88065565380</v>
      </c>
      <c r="B30" s="36">
        <v>44058</v>
      </c>
      <c r="C30" t="s">
        <v>75</v>
      </c>
      <c r="D30" t="s">
        <v>1145</v>
      </c>
      <c r="E30" t="s">
        <v>76</v>
      </c>
      <c r="F30" t="s">
        <v>42</v>
      </c>
      <c r="G30" t="s">
        <v>943</v>
      </c>
      <c r="H30" t="s">
        <v>43</v>
      </c>
      <c r="I30" t="s">
        <v>40</v>
      </c>
      <c r="J30" t="s">
        <v>925</v>
      </c>
      <c r="K30" t="s">
        <v>926</v>
      </c>
      <c r="L30">
        <v>14</v>
      </c>
      <c r="M30">
        <v>11</v>
      </c>
      <c r="N30">
        <v>10</v>
      </c>
    </row>
    <row r="31" spans="1:14" x14ac:dyDescent="0.3">
      <c r="A31">
        <v>88065565381</v>
      </c>
      <c r="B31" s="36">
        <v>44062</v>
      </c>
      <c r="C31" t="s">
        <v>77</v>
      </c>
      <c r="D31" t="s">
        <v>1145</v>
      </c>
      <c r="E31" t="s">
        <v>78</v>
      </c>
      <c r="F31" t="s">
        <v>38</v>
      </c>
      <c r="G31" t="s">
        <v>944</v>
      </c>
      <c r="H31" t="s">
        <v>39</v>
      </c>
      <c r="I31" t="s">
        <v>40</v>
      </c>
      <c r="J31" t="s">
        <v>938</v>
      </c>
      <c r="K31" t="s">
        <v>926</v>
      </c>
      <c r="L31">
        <v>30</v>
      </c>
      <c r="M31">
        <v>27</v>
      </c>
      <c r="N31">
        <v>11</v>
      </c>
    </row>
    <row r="32" spans="1:14" x14ac:dyDescent="0.3">
      <c r="A32">
        <v>88065565382</v>
      </c>
      <c r="B32" s="36">
        <v>44061</v>
      </c>
      <c r="C32" t="s">
        <v>79</v>
      </c>
      <c r="D32" t="s">
        <v>1145</v>
      </c>
      <c r="E32" t="s">
        <v>80</v>
      </c>
      <c r="F32" t="s">
        <v>42</v>
      </c>
      <c r="G32" t="s">
        <v>943</v>
      </c>
      <c r="H32" t="s">
        <v>43</v>
      </c>
      <c r="I32" t="s">
        <v>40</v>
      </c>
      <c r="J32" t="s">
        <v>939</v>
      </c>
      <c r="K32" t="s">
        <v>926</v>
      </c>
      <c r="L32">
        <v>16</v>
      </c>
      <c r="M32">
        <v>13</v>
      </c>
      <c r="N32">
        <v>60</v>
      </c>
    </row>
    <row r="33" spans="1:14" x14ac:dyDescent="0.3">
      <c r="A33">
        <v>88065565383</v>
      </c>
      <c r="B33" s="36">
        <v>44061</v>
      </c>
      <c r="C33" t="s">
        <v>81</v>
      </c>
      <c r="D33" t="s">
        <v>1146</v>
      </c>
      <c r="E33" t="s">
        <v>82</v>
      </c>
      <c r="F33" t="s">
        <v>38</v>
      </c>
      <c r="G33" t="s">
        <v>944</v>
      </c>
      <c r="H33" t="s">
        <v>39</v>
      </c>
      <c r="I33" t="s">
        <v>40</v>
      </c>
      <c r="J33" t="s">
        <v>908</v>
      </c>
      <c r="K33" t="s">
        <v>926</v>
      </c>
      <c r="L33">
        <v>52</v>
      </c>
      <c r="M33">
        <v>49</v>
      </c>
      <c r="N33">
        <v>89</v>
      </c>
    </row>
    <row r="34" spans="1:14" x14ac:dyDescent="0.3">
      <c r="A34">
        <v>88065565384</v>
      </c>
      <c r="B34" s="36">
        <v>44062</v>
      </c>
      <c r="C34" t="s">
        <v>83</v>
      </c>
      <c r="D34" t="s">
        <v>1145</v>
      </c>
      <c r="E34" t="s">
        <v>84</v>
      </c>
      <c r="F34" t="s">
        <v>42</v>
      </c>
      <c r="G34" t="s">
        <v>943</v>
      </c>
      <c r="H34" t="s">
        <v>43</v>
      </c>
      <c r="I34" t="s">
        <v>40</v>
      </c>
      <c r="J34" t="s">
        <v>909</v>
      </c>
      <c r="K34" t="s">
        <v>926</v>
      </c>
      <c r="L34">
        <v>14</v>
      </c>
      <c r="M34">
        <v>11</v>
      </c>
      <c r="N34">
        <v>77</v>
      </c>
    </row>
    <row r="35" spans="1:14" x14ac:dyDescent="0.3">
      <c r="A35">
        <v>88065565385</v>
      </c>
      <c r="B35" s="36">
        <v>44063</v>
      </c>
      <c r="C35" t="s">
        <v>85</v>
      </c>
      <c r="D35" t="s">
        <v>1145</v>
      </c>
      <c r="E35" t="s">
        <v>86</v>
      </c>
      <c r="F35" t="s">
        <v>38</v>
      </c>
      <c r="G35" t="s">
        <v>944</v>
      </c>
      <c r="H35" t="s">
        <v>39</v>
      </c>
      <c r="I35" t="s">
        <v>40</v>
      </c>
      <c r="J35" t="s">
        <v>910</v>
      </c>
      <c r="K35" t="s">
        <v>926</v>
      </c>
      <c r="L35">
        <v>6</v>
      </c>
      <c r="M35">
        <v>3</v>
      </c>
      <c r="N35">
        <v>68</v>
      </c>
    </row>
    <row r="36" spans="1:14" x14ac:dyDescent="0.3">
      <c r="A36">
        <v>88065565386</v>
      </c>
      <c r="B36" s="36">
        <v>44064</v>
      </c>
      <c r="C36" t="s">
        <v>87</v>
      </c>
      <c r="D36" t="s">
        <v>1145</v>
      </c>
      <c r="E36" t="s">
        <v>88</v>
      </c>
      <c r="F36" t="s">
        <v>42</v>
      </c>
      <c r="G36" t="s">
        <v>943</v>
      </c>
      <c r="H36" t="s">
        <v>43</v>
      </c>
      <c r="I36" t="s">
        <v>40</v>
      </c>
      <c r="J36" t="s">
        <v>911</v>
      </c>
      <c r="K36" t="s">
        <v>926</v>
      </c>
      <c r="L36">
        <v>13</v>
      </c>
      <c r="M36">
        <v>10</v>
      </c>
      <c r="N36">
        <v>15</v>
      </c>
    </row>
    <row r="37" spans="1:14" x14ac:dyDescent="0.3">
      <c r="A37">
        <v>88065565387</v>
      </c>
      <c r="B37" s="36">
        <v>44065</v>
      </c>
      <c r="C37" t="s">
        <v>89</v>
      </c>
      <c r="D37" t="s">
        <v>1146</v>
      </c>
      <c r="E37" t="s">
        <v>90</v>
      </c>
      <c r="F37" t="s">
        <v>38</v>
      </c>
      <c r="G37" t="s">
        <v>944</v>
      </c>
      <c r="H37" t="s">
        <v>39</v>
      </c>
      <c r="I37" t="s">
        <v>40</v>
      </c>
      <c r="J37" t="s">
        <v>912</v>
      </c>
      <c r="K37" t="s">
        <v>926</v>
      </c>
      <c r="L37">
        <v>15</v>
      </c>
      <c r="M37">
        <v>12</v>
      </c>
      <c r="N37">
        <v>47</v>
      </c>
    </row>
    <row r="38" spans="1:14" x14ac:dyDescent="0.3">
      <c r="A38">
        <v>88065565388</v>
      </c>
      <c r="B38" s="36">
        <v>44066</v>
      </c>
      <c r="C38" t="s">
        <v>91</v>
      </c>
      <c r="D38" t="s">
        <v>1145</v>
      </c>
      <c r="E38" t="s">
        <v>92</v>
      </c>
      <c r="F38" t="s">
        <v>42</v>
      </c>
      <c r="G38" t="s">
        <v>943</v>
      </c>
      <c r="H38" t="s">
        <v>43</v>
      </c>
      <c r="I38" t="s">
        <v>40</v>
      </c>
      <c r="J38" t="s">
        <v>913</v>
      </c>
      <c r="K38" t="s">
        <v>926</v>
      </c>
      <c r="L38">
        <v>20</v>
      </c>
      <c r="M38">
        <v>17</v>
      </c>
      <c r="N38">
        <v>6</v>
      </c>
    </row>
    <row r="39" spans="1:14" x14ac:dyDescent="0.3">
      <c r="A39">
        <v>88065565389</v>
      </c>
      <c r="B39" s="36">
        <v>44067</v>
      </c>
      <c r="C39" t="s">
        <v>93</v>
      </c>
      <c r="D39" t="s">
        <v>1145</v>
      </c>
      <c r="E39" t="s">
        <v>94</v>
      </c>
      <c r="F39" t="s">
        <v>38</v>
      </c>
      <c r="G39" t="s">
        <v>944</v>
      </c>
      <c r="H39" t="s">
        <v>39</v>
      </c>
      <c r="I39" t="s">
        <v>40</v>
      </c>
      <c r="J39" t="s">
        <v>914</v>
      </c>
      <c r="K39" t="s">
        <v>926</v>
      </c>
      <c r="L39">
        <v>12</v>
      </c>
      <c r="M39">
        <v>9</v>
      </c>
      <c r="N39">
        <v>10</v>
      </c>
    </row>
    <row r="40" spans="1:14" x14ac:dyDescent="0.3">
      <c r="A40">
        <v>88065565390</v>
      </c>
      <c r="B40" s="36">
        <v>44068</v>
      </c>
      <c r="C40" t="s">
        <v>95</v>
      </c>
      <c r="D40" t="s">
        <v>1146</v>
      </c>
      <c r="E40" t="s">
        <v>96</v>
      </c>
      <c r="F40" t="s">
        <v>42</v>
      </c>
      <c r="G40" t="s">
        <v>943</v>
      </c>
      <c r="H40" t="s">
        <v>43</v>
      </c>
      <c r="I40" t="s">
        <v>40</v>
      </c>
      <c r="J40" t="s">
        <v>915</v>
      </c>
      <c r="K40" t="s">
        <v>926</v>
      </c>
      <c r="L40">
        <v>16</v>
      </c>
      <c r="M40">
        <v>13</v>
      </c>
      <c r="N40">
        <v>11</v>
      </c>
    </row>
    <row r="41" spans="1:14" x14ac:dyDescent="0.3">
      <c r="A41">
        <v>88065565391</v>
      </c>
      <c r="B41" s="36">
        <v>44072</v>
      </c>
      <c r="C41" t="s">
        <v>97</v>
      </c>
      <c r="D41" t="s">
        <v>1145</v>
      </c>
      <c r="E41" t="s">
        <v>16</v>
      </c>
      <c r="F41" t="s">
        <v>38</v>
      </c>
      <c r="G41" t="s">
        <v>944</v>
      </c>
      <c r="H41" t="s">
        <v>39</v>
      </c>
      <c r="I41" t="s">
        <v>40</v>
      </c>
      <c r="J41" t="s">
        <v>916</v>
      </c>
      <c r="K41" t="s">
        <v>926</v>
      </c>
      <c r="L41">
        <v>20</v>
      </c>
      <c r="M41">
        <v>17</v>
      </c>
      <c r="N41">
        <v>60</v>
      </c>
    </row>
    <row r="42" spans="1:14" x14ac:dyDescent="0.3">
      <c r="A42">
        <v>88065565392</v>
      </c>
      <c r="B42" s="36">
        <v>44071</v>
      </c>
      <c r="C42" t="s">
        <v>98</v>
      </c>
      <c r="D42" t="s">
        <v>1146</v>
      </c>
      <c r="E42" t="s">
        <v>17</v>
      </c>
      <c r="F42" t="s">
        <v>42</v>
      </c>
      <c r="G42" t="s">
        <v>943</v>
      </c>
      <c r="H42" t="s">
        <v>43</v>
      </c>
      <c r="I42" t="s">
        <v>40</v>
      </c>
      <c r="J42" t="s">
        <v>917</v>
      </c>
      <c r="K42" t="s">
        <v>926</v>
      </c>
      <c r="L42">
        <v>12</v>
      </c>
      <c r="M42">
        <v>9</v>
      </c>
      <c r="N42">
        <v>89</v>
      </c>
    </row>
    <row r="43" spans="1:14" x14ac:dyDescent="0.3">
      <c r="A43">
        <v>88065565393</v>
      </c>
      <c r="B43" s="36">
        <v>44071</v>
      </c>
      <c r="C43" t="s">
        <v>99</v>
      </c>
      <c r="D43" t="s">
        <v>1145</v>
      </c>
      <c r="E43" t="s">
        <v>18</v>
      </c>
      <c r="F43" t="s">
        <v>38</v>
      </c>
      <c r="G43" t="s">
        <v>944</v>
      </c>
      <c r="H43" t="s">
        <v>39</v>
      </c>
      <c r="I43" t="s">
        <v>40</v>
      </c>
      <c r="J43" t="s">
        <v>918</v>
      </c>
      <c r="K43" t="s">
        <v>926</v>
      </c>
      <c r="L43">
        <v>10</v>
      </c>
      <c r="M43">
        <v>7</v>
      </c>
      <c r="N43">
        <v>77</v>
      </c>
    </row>
    <row r="44" spans="1:14" x14ac:dyDescent="0.3">
      <c r="A44">
        <v>88065565394</v>
      </c>
      <c r="B44" s="36">
        <v>44072</v>
      </c>
      <c r="C44" t="s">
        <v>100</v>
      </c>
      <c r="D44" t="s">
        <v>1145</v>
      </c>
      <c r="E44" t="s">
        <v>19</v>
      </c>
      <c r="F44" t="s">
        <v>42</v>
      </c>
      <c r="G44" t="s">
        <v>943</v>
      </c>
      <c r="H44" t="s">
        <v>43</v>
      </c>
      <c r="I44" t="s">
        <v>40</v>
      </c>
      <c r="J44" t="s">
        <v>919</v>
      </c>
      <c r="K44" t="s">
        <v>926</v>
      </c>
      <c r="L44">
        <v>15</v>
      </c>
      <c r="M44">
        <v>12</v>
      </c>
      <c r="N44">
        <v>68</v>
      </c>
    </row>
    <row r="45" spans="1:14" x14ac:dyDescent="0.3">
      <c r="A45">
        <v>88065565395</v>
      </c>
      <c r="B45" s="36">
        <v>44073</v>
      </c>
      <c r="C45" t="s">
        <v>101</v>
      </c>
      <c r="D45" t="s">
        <v>1146</v>
      </c>
      <c r="E45" t="s">
        <v>20</v>
      </c>
      <c r="F45" t="s">
        <v>38</v>
      </c>
      <c r="G45" t="s">
        <v>944</v>
      </c>
      <c r="H45" t="s">
        <v>39</v>
      </c>
      <c r="I45" t="s">
        <v>40</v>
      </c>
      <c r="J45" t="s">
        <v>920</v>
      </c>
      <c r="K45" t="s">
        <v>926</v>
      </c>
      <c r="L45">
        <v>15</v>
      </c>
      <c r="M45">
        <v>12</v>
      </c>
      <c r="N45">
        <v>15</v>
      </c>
    </row>
    <row r="46" spans="1:14" x14ac:dyDescent="0.3">
      <c r="A46">
        <v>88065565396</v>
      </c>
      <c r="B46" s="36">
        <v>44074</v>
      </c>
      <c r="C46" t="s">
        <v>102</v>
      </c>
      <c r="D46" t="s">
        <v>1145</v>
      </c>
      <c r="E46" t="s">
        <v>1</v>
      </c>
      <c r="F46" t="s">
        <v>42</v>
      </c>
      <c r="G46" t="s">
        <v>943</v>
      </c>
      <c r="H46" t="s">
        <v>43</v>
      </c>
      <c r="I46" t="s">
        <v>40</v>
      </c>
      <c r="J46" t="s">
        <v>921</v>
      </c>
      <c r="K46" t="s">
        <v>926</v>
      </c>
      <c r="L46">
        <v>20</v>
      </c>
      <c r="M46">
        <v>17</v>
      </c>
      <c r="N46">
        <v>47</v>
      </c>
    </row>
    <row r="47" spans="1:14" x14ac:dyDescent="0.3">
      <c r="A47">
        <v>88065565397</v>
      </c>
      <c r="B47" s="36">
        <v>44044</v>
      </c>
      <c r="C47" t="s">
        <v>103</v>
      </c>
      <c r="D47" t="s">
        <v>1145</v>
      </c>
      <c r="E47" t="s">
        <v>2</v>
      </c>
      <c r="F47" t="s">
        <v>38</v>
      </c>
      <c r="G47" t="s">
        <v>944</v>
      </c>
      <c r="H47" t="s">
        <v>39</v>
      </c>
      <c r="I47" t="s">
        <v>104</v>
      </c>
      <c r="J47" t="s">
        <v>922</v>
      </c>
      <c r="K47" t="s">
        <v>926</v>
      </c>
      <c r="L47">
        <v>12</v>
      </c>
      <c r="M47">
        <v>9</v>
      </c>
      <c r="N47">
        <v>6</v>
      </c>
    </row>
    <row r="48" spans="1:14" x14ac:dyDescent="0.3">
      <c r="A48">
        <v>88065565398</v>
      </c>
      <c r="B48" s="36">
        <v>44045</v>
      </c>
      <c r="C48" t="s">
        <v>105</v>
      </c>
      <c r="D48" t="s">
        <v>1146</v>
      </c>
      <c r="E48" t="s">
        <v>3</v>
      </c>
      <c r="F48" t="s">
        <v>42</v>
      </c>
      <c r="G48" t="s">
        <v>943</v>
      </c>
      <c r="H48" t="s">
        <v>43</v>
      </c>
      <c r="I48" t="s">
        <v>104</v>
      </c>
      <c r="J48" t="s">
        <v>923</v>
      </c>
      <c r="K48" t="s">
        <v>926</v>
      </c>
      <c r="L48">
        <v>13</v>
      </c>
      <c r="M48">
        <v>10</v>
      </c>
      <c r="N48">
        <v>10</v>
      </c>
    </row>
    <row r="49" spans="1:14" x14ac:dyDescent="0.3">
      <c r="A49">
        <v>88065565399</v>
      </c>
      <c r="B49" s="36">
        <v>44046</v>
      </c>
      <c r="C49" t="s">
        <v>106</v>
      </c>
      <c r="D49" t="s">
        <v>1146</v>
      </c>
      <c r="E49" t="s">
        <v>4</v>
      </c>
      <c r="F49" t="s">
        <v>38</v>
      </c>
      <c r="G49" t="s">
        <v>944</v>
      </c>
      <c r="H49" t="s">
        <v>39</v>
      </c>
      <c r="I49" t="s">
        <v>104</v>
      </c>
      <c r="J49" t="s">
        <v>924</v>
      </c>
      <c r="K49" t="s">
        <v>926</v>
      </c>
      <c r="L49">
        <v>15</v>
      </c>
      <c r="M49">
        <v>12</v>
      </c>
      <c r="N49">
        <v>11</v>
      </c>
    </row>
    <row r="50" spans="1:14" x14ac:dyDescent="0.3">
      <c r="A50">
        <v>88065565400</v>
      </c>
      <c r="B50" s="36">
        <v>44047</v>
      </c>
      <c r="C50" t="s">
        <v>107</v>
      </c>
      <c r="D50" t="s">
        <v>1146</v>
      </c>
      <c r="E50" t="s">
        <v>8</v>
      </c>
      <c r="F50" t="s">
        <v>42</v>
      </c>
      <c r="G50" t="s">
        <v>943</v>
      </c>
      <c r="H50" t="s">
        <v>43</v>
      </c>
      <c r="I50" t="s">
        <v>104</v>
      </c>
      <c r="J50" t="s">
        <v>925</v>
      </c>
      <c r="K50" t="s">
        <v>926</v>
      </c>
      <c r="L50">
        <v>14</v>
      </c>
      <c r="M50">
        <v>11</v>
      </c>
      <c r="N50">
        <v>60</v>
      </c>
    </row>
    <row r="51" spans="1:14" x14ac:dyDescent="0.3">
      <c r="A51">
        <v>88065565401</v>
      </c>
      <c r="B51" s="36">
        <v>44048</v>
      </c>
      <c r="C51" t="s">
        <v>108</v>
      </c>
      <c r="D51" t="s">
        <v>1145</v>
      </c>
      <c r="E51" t="s">
        <v>9</v>
      </c>
      <c r="F51" t="s">
        <v>38</v>
      </c>
      <c r="G51" t="s">
        <v>944</v>
      </c>
      <c r="H51" t="s">
        <v>39</v>
      </c>
      <c r="I51" t="s">
        <v>104</v>
      </c>
      <c r="J51" t="s">
        <v>938</v>
      </c>
      <c r="K51" t="s">
        <v>926</v>
      </c>
      <c r="L51">
        <v>30</v>
      </c>
      <c r="M51">
        <v>27</v>
      </c>
      <c r="N51">
        <v>89</v>
      </c>
    </row>
    <row r="52" spans="1:14" x14ac:dyDescent="0.3">
      <c r="A52">
        <v>88065565402</v>
      </c>
      <c r="B52" s="36">
        <v>44052</v>
      </c>
      <c r="C52" t="s">
        <v>109</v>
      </c>
      <c r="D52" t="s">
        <v>1145</v>
      </c>
      <c r="E52" t="s">
        <v>16</v>
      </c>
      <c r="F52" t="s">
        <v>42</v>
      </c>
      <c r="G52" t="s">
        <v>943</v>
      </c>
      <c r="H52" t="s">
        <v>43</v>
      </c>
      <c r="I52" t="s">
        <v>104</v>
      </c>
      <c r="J52" t="s">
        <v>939</v>
      </c>
      <c r="K52" t="s">
        <v>926</v>
      </c>
      <c r="L52">
        <v>16</v>
      </c>
      <c r="M52">
        <v>13</v>
      </c>
      <c r="N52">
        <v>77</v>
      </c>
    </row>
    <row r="53" spans="1:14" x14ac:dyDescent="0.3">
      <c r="A53">
        <v>88065565403</v>
      </c>
      <c r="B53" s="36">
        <v>44051</v>
      </c>
      <c r="C53" t="s">
        <v>110</v>
      </c>
      <c r="D53" t="s">
        <v>1145</v>
      </c>
      <c r="E53" t="s">
        <v>17</v>
      </c>
      <c r="F53" t="s">
        <v>38</v>
      </c>
      <c r="G53" t="s">
        <v>944</v>
      </c>
      <c r="H53" t="s">
        <v>39</v>
      </c>
      <c r="I53" t="s">
        <v>104</v>
      </c>
      <c r="J53" t="s">
        <v>927</v>
      </c>
      <c r="K53" t="s">
        <v>941</v>
      </c>
      <c r="L53">
        <v>9</v>
      </c>
      <c r="M53">
        <v>6</v>
      </c>
      <c r="N53">
        <v>68</v>
      </c>
    </row>
    <row r="54" spans="1:14" x14ac:dyDescent="0.3">
      <c r="A54">
        <v>88065565404</v>
      </c>
      <c r="B54" s="36">
        <v>44051</v>
      </c>
      <c r="C54" t="s">
        <v>111</v>
      </c>
      <c r="D54" t="s">
        <v>1145</v>
      </c>
      <c r="E54" t="s">
        <v>18</v>
      </c>
      <c r="F54" t="s">
        <v>42</v>
      </c>
      <c r="G54" t="s">
        <v>943</v>
      </c>
      <c r="H54" t="s">
        <v>43</v>
      </c>
      <c r="I54" t="s">
        <v>104</v>
      </c>
      <c r="J54" t="s">
        <v>928</v>
      </c>
      <c r="K54" t="s">
        <v>941</v>
      </c>
      <c r="L54">
        <v>5</v>
      </c>
      <c r="M54">
        <v>2</v>
      </c>
      <c r="N54">
        <v>15</v>
      </c>
    </row>
    <row r="55" spans="1:14" x14ac:dyDescent="0.3">
      <c r="A55">
        <v>88065565405</v>
      </c>
      <c r="B55" s="36">
        <v>44052</v>
      </c>
      <c r="C55" t="s">
        <v>112</v>
      </c>
      <c r="D55" t="s">
        <v>1145</v>
      </c>
      <c r="E55" t="s">
        <v>9</v>
      </c>
      <c r="F55" t="s">
        <v>38</v>
      </c>
      <c r="G55" t="s">
        <v>944</v>
      </c>
      <c r="H55" t="s">
        <v>39</v>
      </c>
      <c r="I55" t="s">
        <v>104</v>
      </c>
      <c r="J55" t="s">
        <v>929</v>
      </c>
      <c r="K55" t="s">
        <v>941</v>
      </c>
      <c r="L55">
        <v>18</v>
      </c>
      <c r="M55">
        <v>15</v>
      </c>
      <c r="N55">
        <v>47</v>
      </c>
    </row>
    <row r="56" spans="1:14" x14ac:dyDescent="0.3">
      <c r="A56">
        <v>88065565406</v>
      </c>
      <c r="B56" s="36">
        <v>44053</v>
      </c>
      <c r="C56" t="s">
        <v>113</v>
      </c>
      <c r="D56" t="s">
        <v>1145</v>
      </c>
      <c r="E56" t="s">
        <v>10</v>
      </c>
      <c r="F56" t="s">
        <v>42</v>
      </c>
      <c r="G56" t="s">
        <v>943</v>
      </c>
      <c r="H56" t="s">
        <v>43</v>
      </c>
      <c r="I56" t="s">
        <v>104</v>
      </c>
      <c r="J56" t="s">
        <v>930</v>
      </c>
      <c r="K56" t="s">
        <v>941</v>
      </c>
      <c r="L56">
        <v>10</v>
      </c>
      <c r="M56">
        <v>7</v>
      </c>
      <c r="N56">
        <v>6</v>
      </c>
    </row>
    <row r="57" spans="1:14" x14ac:dyDescent="0.3">
      <c r="A57">
        <v>88065565407</v>
      </c>
      <c r="B57" s="36">
        <v>44054</v>
      </c>
      <c r="C57" t="s">
        <v>114</v>
      </c>
      <c r="D57" t="s">
        <v>1145</v>
      </c>
      <c r="E57" t="s">
        <v>11</v>
      </c>
      <c r="F57" t="s">
        <v>38</v>
      </c>
      <c r="G57" t="s">
        <v>944</v>
      </c>
      <c r="H57" t="s">
        <v>39</v>
      </c>
      <c r="I57" t="s">
        <v>104</v>
      </c>
      <c r="J57" t="s">
        <v>931</v>
      </c>
      <c r="K57" t="s">
        <v>941</v>
      </c>
      <c r="L57">
        <v>20</v>
      </c>
      <c r="M57">
        <v>17</v>
      </c>
      <c r="N57">
        <v>10</v>
      </c>
    </row>
    <row r="58" spans="1:14" x14ac:dyDescent="0.3">
      <c r="A58">
        <v>88065565408</v>
      </c>
      <c r="B58" s="36">
        <v>44055</v>
      </c>
      <c r="C58" t="s">
        <v>115</v>
      </c>
      <c r="D58" t="s">
        <v>1145</v>
      </c>
      <c r="E58" t="s">
        <v>12</v>
      </c>
      <c r="F58" t="s">
        <v>42</v>
      </c>
      <c r="G58" t="s">
        <v>943</v>
      </c>
      <c r="H58" t="s">
        <v>43</v>
      </c>
      <c r="I58" t="s">
        <v>104</v>
      </c>
      <c r="J58" t="s">
        <v>932</v>
      </c>
      <c r="K58" t="s">
        <v>941</v>
      </c>
      <c r="L58">
        <v>70</v>
      </c>
      <c r="M58">
        <v>67</v>
      </c>
      <c r="N58">
        <v>11</v>
      </c>
    </row>
    <row r="59" spans="1:14" x14ac:dyDescent="0.3">
      <c r="A59">
        <v>88065565409</v>
      </c>
      <c r="B59" s="36">
        <v>44056</v>
      </c>
      <c r="C59" t="s">
        <v>116</v>
      </c>
      <c r="D59" t="s">
        <v>1145</v>
      </c>
      <c r="E59" t="s">
        <v>13</v>
      </c>
      <c r="F59" t="s">
        <v>38</v>
      </c>
      <c r="G59" t="s">
        <v>944</v>
      </c>
      <c r="H59" t="s">
        <v>39</v>
      </c>
      <c r="I59" t="s">
        <v>104</v>
      </c>
      <c r="J59" t="s">
        <v>940</v>
      </c>
      <c r="K59" t="s">
        <v>941</v>
      </c>
      <c r="L59">
        <v>15</v>
      </c>
      <c r="M59">
        <v>12</v>
      </c>
      <c r="N59">
        <v>60</v>
      </c>
    </row>
    <row r="60" spans="1:14" x14ac:dyDescent="0.3">
      <c r="A60">
        <v>88065565410</v>
      </c>
      <c r="B60" s="36">
        <v>44057</v>
      </c>
      <c r="C60" t="s">
        <v>117</v>
      </c>
      <c r="D60" t="s">
        <v>1145</v>
      </c>
      <c r="E60" t="s">
        <v>14</v>
      </c>
      <c r="F60" t="s">
        <v>42</v>
      </c>
      <c r="G60" t="s">
        <v>943</v>
      </c>
      <c r="H60" t="s">
        <v>43</v>
      </c>
      <c r="I60" t="s">
        <v>104</v>
      </c>
      <c r="J60" t="s">
        <v>933</v>
      </c>
      <c r="K60" t="s">
        <v>941</v>
      </c>
      <c r="L60">
        <v>12</v>
      </c>
      <c r="M60">
        <v>9</v>
      </c>
      <c r="N60">
        <v>89</v>
      </c>
    </row>
    <row r="61" spans="1:14" x14ac:dyDescent="0.3">
      <c r="A61">
        <v>88065565411</v>
      </c>
      <c r="B61" s="36">
        <v>44058</v>
      </c>
      <c r="C61" t="s">
        <v>118</v>
      </c>
      <c r="D61" t="s">
        <v>1146</v>
      </c>
      <c r="E61" t="s">
        <v>15</v>
      </c>
      <c r="F61" t="s">
        <v>38</v>
      </c>
      <c r="G61" t="s">
        <v>944</v>
      </c>
      <c r="H61" t="s">
        <v>39</v>
      </c>
      <c r="I61" t="s">
        <v>104</v>
      </c>
      <c r="J61" t="s">
        <v>934</v>
      </c>
      <c r="K61" t="s">
        <v>941</v>
      </c>
      <c r="L61">
        <v>18</v>
      </c>
      <c r="M61">
        <v>15</v>
      </c>
      <c r="N61">
        <v>77</v>
      </c>
    </row>
    <row r="62" spans="1:14" x14ac:dyDescent="0.3">
      <c r="A62">
        <v>88065565412</v>
      </c>
      <c r="B62" s="36">
        <v>44062</v>
      </c>
      <c r="C62" t="s">
        <v>119</v>
      </c>
      <c r="D62" t="s">
        <v>1145</v>
      </c>
      <c r="E62" t="s">
        <v>59</v>
      </c>
      <c r="F62" t="s">
        <v>42</v>
      </c>
      <c r="G62" t="s">
        <v>943</v>
      </c>
      <c r="H62" t="s">
        <v>43</v>
      </c>
      <c r="I62" t="s">
        <v>104</v>
      </c>
      <c r="J62" t="s">
        <v>935</v>
      </c>
      <c r="K62" t="s">
        <v>941</v>
      </c>
      <c r="L62">
        <v>23</v>
      </c>
      <c r="M62">
        <v>20</v>
      </c>
      <c r="N62">
        <v>68</v>
      </c>
    </row>
    <row r="63" spans="1:14" x14ac:dyDescent="0.3">
      <c r="A63">
        <v>88065565413</v>
      </c>
      <c r="B63" s="36">
        <v>44061</v>
      </c>
      <c r="C63" t="s">
        <v>120</v>
      </c>
      <c r="D63" t="s">
        <v>1146</v>
      </c>
      <c r="E63" t="s">
        <v>60</v>
      </c>
      <c r="F63" t="s">
        <v>38</v>
      </c>
      <c r="G63" t="s">
        <v>944</v>
      </c>
      <c r="H63" t="s">
        <v>39</v>
      </c>
      <c r="I63" t="s">
        <v>104</v>
      </c>
      <c r="J63" t="s">
        <v>936</v>
      </c>
      <c r="K63" t="s">
        <v>941</v>
      </c>
      <c r="L63">
        <v>9</v>
      </c>
      <c r="M63">
        <v>6</v>
      </c>
      <c r="N63">
        <v>15</v>
      </c>
    </row>
    <row r="64" spans="1:14" x14ac:dyDescent="0.3">
      <c r="A64">
        <v>88065565414</v>
      </c>
      <c r="B64" s="36">
        <v>44061</v>
      </c>
      <c r="C64" t="s">
        <v>121</v>
      </c>
      <c r="D64" t="s">
        <v>1145</v>
      </c>
      <c r="E64" t="s">
        <v>61</v>
      </c>
      <c r="F64" t="s">
        <v>42</v>
      </c>
      <c r="G64" t="s">
        <v>943</v>
      </c>
      <c r="H64" t="s">
        <v>43</v>
      </c>
      <c r="I64" t="s">
        <v>104</v>
      </c>
      <c r="J64" t="s">
        <v>937</v>
      </c>
      <c r="K64" t="s">
        <v>941</v>
      </c>
      <c r="L64">
        <v>18</v>
      </c>
      <c r="M64">
        <v>15</v>
      </c>
      <c r="N64">
        <v>47</v>
      </c>
    </row>
    <row r="65" spans="1:14" x14ac:dyDescent="0.3">
      <c r="A65">
        <v>88065565415</v>
      </c>
      <c r="B65" s="36">
        <v>44062</v>
      </c>
      <c r="C65" t="s">
        <v>122</v>
      </c>
      <c r="D65" t="s">
        <v>1146</v>
      </c>
      <c r="E65" t="s">
        <v>63</v>
      </c>
      <c r="F65" t="s">
        <v>38</v>
      </c>
      <c r="G65" t="s">
        <v>944</v>
      </c>
      <c r="H65" t="s">
        <v>39</v>
      </c>
      <c r="I65" t="s">
        <v>104</v>
      </c>
      <c r="J65" t="s">
        <v>908</v>
      </c>
      <c r="K65" t="s">
        <v>926</v>
      </c>
      <c r="L65">
        <v>52</v>
      </c>
      <c r="M65">
        <v>49</v>
      </c>
      <c r="N65">
        <v>6</v>
      </c>
    </row>
    <row r="66" spans="1:14" x14ac:dyDescent="0.3">
      <c r="A66">
        <v>88065565416</v>
      </c>
      <c r="B66" s="36">
        <v>44063</v>
      </c>
      <c r="C66" t="s">
        <v>123</v>
      </c>
      <c r="D66" t="s">
        <v>1146</v>
      </c>
      <c r="E66" t="s">
        <v>16</v>
      </c>
      <c r="F66" t="s">
        <v>42</v>
      </c>
      <c r="G66" t="s">
        <v>943</v>
      </c>
      <c r="H66" t="s">
        <v>43</v>
      </c>
      <c r="I66" t="s">
        <v>104</v>
      </c>
      <c r="J66" t="s">
        <v>927</v>
      </c>
      <c r="K66" t="s">
        <v>941</v>
      </c>
      <c r="L66">
        <v>9</v>
      </c>
      <c r="M66">
        <v>6</v>
      </c>
      <c r="N66">
        <v>10</v>
      </c>
    </row>
    <row r="67" spans="1:14" x14ac:dyDescent="0.3">
      <c r="A67">
        <v>88065565417</v>
      </c>
      <c r="B67" s="36">
        <v>44064</v>
      </c>
      <c r="C67" t="s">
        <v>124</v>
      </c>
      <c r="D67" t="s">
        <v>1145</v>
      </c>
      <c r="E67" t="s">
        <v>82</v>
      </c>
      <c r="F67" t="s">
        <v>38</v>
      </c>
      <c r="G67" t="s">
        <v>944</v>
      </c>
      <c r="H67" t="s">
        <v>39</v>
      </c>
      <c r="I67" t="s">
        <v>104</v>
      </c>
      <c r="J67" t="s">
        <v>928</v>
      </c>
      <c r="K67" t="s">
        <v>941</v>
      </c>
      <c r="L67">
        <v>5</v>
      </c>
      <c r="M67">
        <v>2</v>
      </c>
      <c r="N67">
        <v>11</v>
      </c>
    </row>
    <row r="68" spans="1:14" x14ac:dyDescent="0.3">
      <c r="A68">
        <v>88065565418</v>
      </c>
      <c r="B68" s="36">
        <v>44065</v>
      </c>
      <c r="C68" t="s">
        <v>125</v>
      </c>
      <c r="D68" t="s">
        <v>1146</v>
      </c>
      <c r="E68" t="s">
        <v>84</v>
      </c>
      <c r="F68" t="s">
        <v>42</v>
      </c>
      <c r="G68" t="s">
        <v>943</v>
      </c>
      <c r="H68" t="s">
        <v>43</v>
      </c>
      <c r="I68" t="s">
        <v>104</v>
      </c>
      <c r="J68" t="s">
        <v>909</v>
      </c>
      <c r="K68" t="s">
        <v>926</v>
      </c>
      <c r="L68">
        <v>14</v>
      </c>
      <c r="M68">
        <v>11</v>
      </c>
      <c r="N68">
        <v>60</v>
      </c>
    </row>
    <row r="69" spans="1:14" x14ac:dyDescent="0.3">
      <c r="A69">
        <v>88065565419</v>
      </c>
      <c r="B69" s="36">
        <v>44066</v>
      </c>
      <c r="C69" t="s">
        <v>126</v>
      </c>
      <c r="D69" t="s">
        <v>1145</v>
      </c>
      <c r="E69" t="s">
        <v>86</v>
      </c>
      <c r="F69" t="s">
        <v>38</v>
      </c>
      <c r="G69" t="s">
        <v>944</v>
      </c>
      <c r="H69" t="s">
        <v>39</v>
      </c>
      <c r="I69" t="s">
        <v>104</v>
      </c>
      <c r="J69" t="s">
        <v>910</v>
      </c>
      <c r="K69" t="s">
        <v>926</v>
      </c>
      <c r="L69">
        <v>6</v>
      </c>
      <c r="M69">
        <v>3</v>
      </c>
      <c r="N69">
        <v>89</v>
      </c>
    </row>
    <row r="70" spans="1:14" x14ac:dyDescent="0.3">
      <c r="A70">
        <v>88065565420</v>
      </c>
      <c r="B70" s="36">
        <v>44067</v>
      </c>
      <c r="C70" t="s">
        <v>127</v>
      </c>
      <c r="D70" t="s">
        <v>1145</v>
      </c>
      <c r="E70" t="s">
        <v>88</v>
      </c>
      <c r="F70" t="s">
        <v>42</v>
      </c>
      <c r="G70" t="s">
        <v>943</v>
      </c>
      <c r="H70" t="s">
        <v>43</v>
      </c>
      <c r="I70" t="s">
        <v>104</v>
      </c>
      <c r="J70" t="s">
        <v>930</v>
      </c>
      <c r="K70" t="s">
        <v>941</v>
      </c>
      <c r="L70">
        <v>10</v>
      </c>
      <c r="M70">
        <v>7</v>
      </c>
      <c r="N70">
        <v>77</v>
      </c>
    </row>
    <row r="71" spans="1:14" x14ac:dyDescent="0.3">
      <c r="A71">
        <v>88065565421</v>
      </c>
      <c r="B71" s="36">
        <v>44068</v>
      </c>
      <c r="C71" t="s">
        <v>128</v>
      </c>
      <c r="D71" t="s">
        <v>1146</v>
      </c>
      <c r="E71" t="s">
        <v>90</v>
      </c>
      <c r="F71" t="s">
        <v>38</v>
      </c>
      <c r="G71" t="s">
        <v>944</v>
      </c>
      <c r="H71" t="s">
        <v>39</v>
      </c>
      <c r="I71" t="s">
        <v>104</v>
      </c>
      <c r="J71" t="s">
        <v>911</v>
      </c>
      <c r="K71" t="s">
        <v>926</v>
      </c>
      <c r="L71">
        <v>13</v>
      </c>
      <c r="M71">
        <v>10</v>
      </c>
      <c r="N71">
        <v>68</v>
      </c>
    </row>
    <row r="72" spans="1:14" x14ac:dyDescent="0.3">
      <c r="A72">
        <v>88065565422</v>
      </c>
      <c r="B72" s="36">
        <v>44072</v>
      </c>
      <c r="C72" t="s">
        <v>129</v>
      </c>
      <c r="D72" t="s">
        <v>1145</v>
      </c>
      <c r="E72" t="s">
        <v>68</v>
      </c>
      <c r="F72" t="s">
        <v>42</v>
      </c>
      <c r="G72" t="s">
        <v>943</v>
      </c>
      <c r="H72" t="s">
        <v>43</v>
      </c>
      <c r="I72" t="s">
        <v>104</v>
      </c>
      <c r="J72" t="s">
        <v>931</v>
      </c>
      <c r="K72" t="s">
        <v>941</v>
      </c>
      <c r="L72">
        <v>20</v>
      </c>
      <c r="M72">
        <v>17</v>
      </c>
      <c r="N72">
        <v>15</v>
      </c>
    </row>
    <row r="73" spans="1:14" x14ac:dyDescent="0.3">
      <c r="A73">
        <v>88065565423</v>
      </c>
      <c r="B73" s="36">
        <v>44071</v>
      </c>
      <c r="C73" t="s">
        <v>130</v>
      </c>
      <c r="D73" t="s">
        <v>1146</v>
      </c>
      <c r="E73" t="s">
        <v>70</v>
      </c>
      <c r="F73" t="s">
        <v>38</v>
      </c>
      <c r="G73" t="s">
        <v>944</v>
      </c>
      <c r="H73" t="s">
        <v>39</v>
      </c>
      <c r="I73" t="s">
        <v>104</v>
      </c>
      <c r="J73" t="s">
        <v>912</v>
      </c>
      <c r="K73" t="s">
        <v>926</v>
      </c>
      <c r="L73">
        <v>15</v>
      </c>
      <c r="M73">
        <v>12</v>
      </c>
      <c r="N73">
        <v>47</v>
      </c>
    </row>
    <row r="74" spans="1:14" x14ac:dyDescent="0.3">
      <c r="A74">
        <v>88065565424</v>
      </c>
      <c r="B74" s="36">
        <v>44071</v>
      </c>
      <c r="C74" t="s">
        <v>131</v>
      </c>
      <c r="D74" t="s">
        <v>1146</v>
      </c>
      <c r="E74" t="s">
        <v>72</v>
      </c>
      <c r="F74" t="s">
        <v>42</v>
      </c>
      <c r="G74" t="s">
        <v>943</v>
      </c>
      <c r="H74" t="s">
        <v>43</v>
      </c>
      <c r="I74" t="s">
        <v>104</v>
      </c>
      <c r="J74" t="s">
        <v>913</v>
      </c>
      <c r="K74" t="s">
        <v>926</v>
      </c>
      <c r="L74">
        <v>20</v>
      </c>
      <c r="M74">
        <v>17</v>
      </c>
      <c r="N74">
        <v>6</v>
      </c>
    </row>
    <row r="75" spans="1:14" x14ac:dyDescent="0.3">
      <c r="A75">
        <v>88065565425</v>
      </c>
      <c r="B75" s="36">
        <v>44072</v>
      </c>
      <c r="C75" t="s">
        <v>132</v>
      </c>
      <c r="D75" t="s">
        <v>1145</v>
      </c>
      <c r="E75" t="s">
        <v>14</v>
      </c>
      <c r="F75" t="s">
        <v>38</v>
      </c>
      <c r="G75" t="s">
        <v>944</v>
      </c>
      <c r="H75" t="s">
        <v>39</v>
      </c>
      <c r="I75" t="s">
        <v>104</v>
      </c>
      <c r="J75" t="s">
        <v>914</v>
      </c>
      <c r="K75" t="s">
        <v>926</v>
      </c>
      <c r="L75">
        <v>12</v>
      </c>
      <c r="M75">
        <v>9</v>
      </c>
      <c r="N75">
        <v>10</v>
      </c>
    </row>
    <row r="76" spans="1:14" x14ac:dyDescent="0.3">
      <c r="A76">
        <v>88065565426</v>
      </c>
      <c r="B76" s="36">
        <v>44073</v>
      </c>
      <c r="C76" t="s">
        <v>133</v>
      </c>
      <c r="D76" t="s">
        <v>1146</v>
      </c>
      <c r="E76" t="s">
        <v>15</v>
      </c>
      <c r="F76" t="s">
        <v>42</v>
      </c>
      <c r="G76" t="s">
        <v>943</v>
      </c>
      <c r="H76" t="s">
        <v>43</v>
      </c>
      <c r="I76" t="s">
        <v>104</v>
      </c>
      <c r="J76" t="s">
        <v>915</v>
      </c>
      <c r="K76" t="s">
        <v>926</v>
      </c>
      <c r="L76">
        <v>16</v>
      </c>
      <c r="M76">
        <v>13</v>
      </c>
      <c r="N76">
        <v>11</v>
      </c>
    </row>
    <row r="77" spans="1:14" x14ac:dyDescent="0.3">
      <c r="A77">
        <v>88065565427</v>
      </c>
      <c r="B77" s="36">
        <v>44074</v>
      </c>
      <c r="C77" t="s">
        <v>134</v>
      </c>
      <c r="D77" t="s">
        <v>1145</v>
      </c>
      <c r="E77" t="s">
        <v>59</v>
      </c>
      <c r="F77" t="s">
        <v>38</v>
      </c>
      <c r="G77" t="s">
        <v>944</v>
      </c>
      <c r="H77" t="s">
        <v>39</v>
      </c>
      <c r="I77" t="s">
        <v>104</v>
      </c>
      <c r="J77" t="s">
        <v>932</v>
      </c>
      <c r="K77" t="s">
        <v>941</v>
      </c>
      <c r="L77">
        <v>70</v>
      </c>
      <c r="M77">
        <v>67</v>
      </c>
      <c r="N77">
        <v>60</v>
      </c>
    </row>
    <row r="78" spans="1:14" x14ac:dyDescent="0.3">
      <c r="A78">
        <v>88065565428</v>
      </c>
      <c r="B78" s="36">
        <v>44075</v>
      </c>
      <c r="C78" t="s">
        <v>135</v>
      </c>
      <c r="D78" t="s">
        <v>1145</v>
      </c>
      <c r="E78" t="s">
        <v>60</v>
      </c>
      <c r="F78" t="s">
        <v>42</v>
      </c>
      <c r="G78" t="s">
        <v>943</v>
      </c>
      <c r="H78" t="s">
        <v>43</v>
      </c>
      <c r="I78" t="s">
        <v>104</v>
      </c>
      <c r="J78" t="s">
        <v>940</v>
      </c>
      <c r="K78" t="s">
        <v>941</v>
      </c>
      <c r="L78">
        <v>15</v>
      </c>
      <c r="M78">
        <v>12</v>
      </c>
      <c r="N78">
        <v>89</v>
      </c>
    </row>
    <row r="79" spans="1:14" x14ac:dyDescent="0.3">
      <c r="A79">
        <v>88065565429</v>
      </c>
      <c r="B79" s="36">
        <v>44076</v>
      </c>
      <c r="C79" t="s">
        <v>136</v>
      </c>
      <c r="D79" t="s">
        <v>1146</v>
      </c>
      <c r="E79" t="s">
        <v>61</v>
      </c>
      <c r="F79" t="s">
        <v>38</v>
      </c>
      <c r="G79" t="s">
        <v>944</v>
      </c>
      <c r="H79" t="s">
        <v>39</v>
      </c>
      <c r="I79" t="s">
        <v>104</v>
      </c>
      <c r="J79" t="s">
        <v>915</v>
      </c>
      <c r="K79" t="s">
        <v>926</v>
      </c>
      <c r="L79">
        <v>16</v>
      </c>
      <c r="M79">
        <v>13</v>
      </c>
      <c r="N79">
        <v>77</v>
      </c>
    </row>
    <row r="80" spans="1:14" x14ac:dyDescent="0.3">
      <c r="A80">
        <v>88065565430</v>
      </c>
      <c r="B80" s="36">
        <v>44077</v>
      </c>
      <c r="C80" t="s">
        <v>137</v>
      </c>
      <c r="D80" t="s">
        <v>1145</v>
      </c>
      <c r="E80" t="s">
        <v>94</v>
      </c>
      <c r="F80" t="s">
        <v>42</v>
      </c>
      <c r="G80" t="s">
        <v>943</v>
      </c>
      <c r="H80" t="s">
        <v>43</v>
      </c>
      <c r="I80" t="s">
        <v>104</v>
      </c>
      <c r="J80" t="s">
        <v>916</v>
      </c>
      <c r="K80" t="s">
        <v>926</v>
      </c>
      <c r="L80">
        <v>20</v>
      </c>
      <c r="M80">
        <v>17</v>
      </c>
      <c r="N80">
        <v>68</v>
      </c>
    </row>
    <row r="81" spans="1:14" x14ac:dyDescent="0.3">
      <c r="A81">
        <v>88065565431</v>
      </c>
      <c r="B81" s="36">
        <v>44078</v>
      </c>
      <c r="C81" t="s">
        <v>138</v>
      </c>
      <c r="D81" t="s">
        <v>1145</v>
      </c>
      <c r="E81" t="s">
        <v>96</v>
      </c>
      <c r="F81" t="s">
        <v>38</v>
      </c>
      <c r="G81" t="s">
        <v>944</v>
      </c>
      <c r="H81" t="s">
        <v>39</v>
      </c>
      <c r="I81" t="s">
        <v>104</v>
      </c>
      <c r="J81" t="s">
        <v>917</v>
      </c>
      <c r="K81" t="s">
        <v>926</v>
      </c>
      <c r="L81">
        <v>12</v>
      </c>
      <c r="M81">
        <v>9</v>
      </c>
      <c r="N81">
        <v>15</v>
      </c>
    </row>
    <row r="82" spans="1:14" x14ac:dyDescent="0.3">
      <c r="A82">
        <v>88065565432</v>
      </c>
      <c r="B82" s="36">
        <v>44079</v>
      </c>
      <c r="C82" t="s">
        <v>139</v>
      </c>
      <c r="D82" t="s">
        <v>1146</v>
      </c>
      <c r="E82" t="s">
        <v>16</v>
      </c>
      <c r="F82" t="s">
        <v>42</v>
      </c>
      <c r="G82" t="s">
        <v>943</v>
      </c>
      <c r="H82" t="s">
        <v>43</v>
      </c>
      <c r="I82" t="s">
        <v>104</v>
      </c>
      <c r="J82" t="s">
        <v>933</v>
      </c>
      <c r="K82" t="s">
        <v>941</v>
      </c>
      <c r="L82">
        <v>12</v>
      </c>
      <c r="M82">
        <v>9</v>
      </c>
      <c r="N82">
        <v>47</v>
      </c>
    </row>
    <row r="83" spans="1:14" x14ac:dyDescent="0.3">
      <c r="A83">
        <v>88065565433</v>
      </c>
      <c r="B83" s="36">
        <v>44083</v>
      </c>
      <c r="C83" t="s">
        <v>140</v>
      </c>
      <c r="D83" t="s">
        <v>1145</v>
      </c>
      <c r="E83" t="s">
        <v>17</v>
      </c>
      <c r="F83" t="s">
        <v>38</v>
      </c>
      <c r="G83" t="s">
        <v>944</v>
      </c>
      <c r="H83" t="s">
        <v>39</v>
      </c>
      <c r="I83" t="s">
        <v>104</v>
      </c>
      <c r="J83" t="s">
        <v>934</v>
      </c>
      <c r="K83" t="s">
        <v>941</v>
      </c>
      <c r="L83">
        <v>18</v>
      </c>
      <c r="M83">
        <v>15</v>
      </c>
      <c r="N83">
        <v>6</v>
      </c>
    </row>
    <row r="84" spans="1:14" x14ac:dyDescent="0.3">
      <c r="A84">
        <v>88065565434</v>
      </c>
      <c r="B84" s="36">
        <v>44082</v>
      </c>
      <c r="C84" t="s">
        <v>141</v>
      </c>
      <c r="D84" t="s">
        <v>1146</v>
      </c>
      <c r="E84" t="s">
        <v>16</v>
      </c>
      <c r="F84" t="s">
        <v>42</v>
      </c>
      <c r="G84" t="s">
        <v>943</v>
      </c>
      <c r="H84" t="s">
        <v>43</v>
      </c>
      <c r="I84" t="s">
        <v>104</v>
      </c>
      <c r="J84" t="s">
        <v>918</v>
      </c>
      <c r="K84" t="s">
        <v>926</v>
      </c>
      <c r="L84">
        <v>10</v>
      </c>
      <c r="M84">
        <v>7</v>
      </c>
      <c r="N84">
        <v>10</v>
      </c>
    </row>
    <row r="85" spans="1:14" x14ac:dyDescent="0.3">
      <c r="A85">
        <v>88065565435</v>
      </c>
      <c r="B85" s="36">
        <v>44082</v>
      </c>
      <c r="C85" t="s">
        <v>142</v>
      </c>
      <c r="D85" t="s">
        <v>1145</v>
      </c>
      <c r="E85" t="s">
        <v>17</v>
      </c>
      <c r="F85" t="s">
        <v>38</v>
      </c>
      <c r="G85" t="s">
        <v>944</v>
      </c>
      <c r="H85" t="s">
        <v>39</v>
      </c>
      <c r="I85" t="s">
        <v>104</v>
      </c>
      <c r="J85" t="s">
        <v>919</v>
      </c>
      <c r="K85" t="s">
        <v>926</v>
      </c>
      <c r="L85">
        <v>15</v>
      </c>
      <c r="M85">
        <v>12</v>
      </c>
      <c r="N85">
        <v>11</v>
      </c>
    </row>
    <row r="86" spans="1:14" x14ac:dyDescent="0.3">
      <c r="A86">
        <v>88065565436</v>
      </c>
      <c r="B86" s="36">
        <v>44083</v>
      </c>
      <c r="C86" t="s">
        <v>143</v>
      </c>
      <c r="D86" t="s">
        <v>1146</v>
      </c>
      <c r="E86" t="s">
        <v>18</v>
      </c>
      <c r="F86" t="s">
        <v>42</v>
      </c>
      <c r="G86" t="s">
        <v>943</v>
      </c>
      <c r="H86" t="s">
        <v>43</v>
      </c>
      <c r="I86" t="s">
        <v>104</v>
      </c>
      <c r="J86" t="s">
        <v>920</v>
      </c>
      <c r="K86" t="s">
        <v>926</v>
      </c>
      <c r="L86">
        <v>15</v>
      </c>
      <c r="M86">
        <v>12</v>
      </c>
      <c r="N86">
        <v>60</v>
      </c>
    </row>
    <row r="87" spans="1:14" x14ac:dyDescent="0.3">
      <c r="A87">
        <v>88065565437</v>
      </c>
      <c r="B87" s="36">
        <v>44084</v>
      </c>
      <c r="C87" t="s">
        <v>144</v>
      </c>
      <c r="D87" t="s">
        <v>1146</v>
      </c>
      <c r="E87" t="s">
        <v>19</v>
      </c>
      <c r="F87" t="s">
        <v>38</v>
      </c>
      <c r="G87" t="s">
        <v>944</v>
      </c>
      <c r="H87" t="s">
        <v>39</v>
      </c>
      <c r="I87" t="s">
        <v>104</v>
      </c>
      <c r="J87" t="s">
        <v>935</v>
      </c>
      <c r="K87" t="s">
        <v>941</v>
      </c>
      <c r="L87">
        <v>23</v>
      </c>
      <c r="M87">
        <v>20</v>
      </c>
      <c r="N87">
        <v>89</v>
      </c>
    </row>
    <row r="88" spans="1:14" x14ac:dyDescent="0.3">
      <c r="A88">
        <v>88065565438</v>
      </c>
      <c r="B88" s="36">
        <v>44085</v>
      </c>
      <c r="C88" t="s">
        <v>145</v>
      </c>
      <c r="D88" t="s">
        <v>1146</v>
      </c>
      <c r="E88" t="s">
        <v>20</v>
      </c>
      <c r="F88" t="s">
        <v>42</v>
      </c>
      <c r="G88" t="s">
        <v>943</v>
      </c>
      <c r="H88" t="s">
        <v>43</v>
      </c>
      <c r="I88" t="s">
        <v>104</v>
      </c>
      <c r="J88" t="s">
        <v>936</v>
      </c>
      <c r="K88" t="s">
        <v>941</v>
      </c>
      <c r="L88">
        <v>9</v>
      </c>
      <c r="M88">
        <v>6</v>
      </c>
      <c r="N88">
        <v>77</v>
      </c>
    </row>
    <row r="89" spans="1:14" x14ac:dyDescent="0.3">
      <c r="A89">
        <v>88065565439</v>
      </c>
      <c r="B89" s="36">
        <v>44086</v>
      </c>
      <c r="C89" t="s">
        <v>146</v>
      </c>
      <c r="D89" t="s">
        <v>1146</v>
      </c>
      <c r="E89" t="s">
        <v>1</v>
      </c>
      <c r="F89" t="s">
        <v>38</v>
      </c>
      <c r="G89" t="s">
        <v>944</v>
      </c>
      <c r="H89" t="s">
        <v>39</v>
      </c>
      <c r="I89" t="s">
        <v>104</v>
      </c>
      <c r="J89" t="s">
        <v>937</v>
      </c>
      <c r="K89" t="s">
        <v>941</v>
      </c>
      <c r="L89">
        <v>18</v>
      </c>
      <c r="M89">
        <v>15</v>
      </c>
      <c r="N89">
        <v>68</v>
      </c>
    </row>
    <row r="90" spans="1:14" x14ac:dyDescent="0.3">
      <c r="A90">
        <v>88065565440</v>
      </c>
      <c r="B90" s="36">
        <v>44087</v>
      </c>
      <c r="C90" t="s">
        <v>147</v>
      </c>
      <c r="D90" t="s">
        <v>1146</v>
      </c>
      <c r="E90" t="s">
        <v>2</v>
      </c>
      <c r="F90" t="s">
        <v>42</v>
      </c>
      <c r="G90" t="s">
        <v>943</v>
      </c>
      <c r="H90" t="s">
        <v>43</v>
      </c>
      <c r="I90" t="s">
        <v>104</v>
      </c>
      <c r="J90" t="s">
        <v>925</v>
      </c>
      <c r="K90" t="s">
        <v>926</v>
      </c>
      <c r="L90">
        <v>14</v>
      </c>
      <c r="M90">
        <v>11</v>
      </c>
      <c r="N90">
        <v>15</v>
      </c>
    </row>
    <row r="91" spans="1:14" x14ac:dyDescent="0.3">
      <c r="A91">
        <v>88065565441</v>
      </c>
      <c r="B91" s="36">
        <v>44088</v>
      </c>
      <c r="C91" t="s">
        <v>148</v>
      </c>
      <c r="D91" t="s">
        <v>1146</v>
      </c>
      <c r="E91" t="s">
        <v>3</v>
      </c>
      <c r="F91" t="s">
        <v>38</v>
      </c>
      <c r="G91" t="s">
        <v>944</v>
      </c>
      <c r="H91" t="s">
        <v>39</v>
      </c>
      <c r="I91" t="s">
        <v>104</v>
      </c>
      <c r="J91" t="s">
        <v>938</v>
      </c>
      <c r="K91" t="s">
        <v>926</v>
      </c>
      <c r="L91">
        <v>30</v>
      </c>
      <c r="M91">
        <v>27</v>
      </c>
      <c r="N91">
        <v>47</v>
      </c>
    </row>
    <row r="92" spans="1:14" x14ac:dyDescent="0.3">
      <c r="A92">
        <v>88065565442</v>
      </c>
      <c r="B92" s="36">
        <v>44089</v>
      </c>
      <c r="C92" t="s">
        <v>149</v>
      </c>
      <c r="D92" t="s">
        <v>1146</v>
      </c>
      <c r="E92" t="s">
        <v>4</v>
      </c>
      <c r="F92" t="s">
        <v>42</v>
      </c>
      <c r="G92" t="s">
        <v>943</v>
      </c>
      <c r="H92" t="s">
        <v>43</v>
      </c>
      <c r="I92" t="s">
        <v>104</v>
      </c>
      <c r="J92" t="s">
        <v>939</v>
      </c>
      <c r="K92" t="s">
        <v>926</v>
      </c>
      <c r="L92">
        <v>16</v>
      </c>
      <c r="M92">
        <v>13</v>
      </c>
      <c r="N92">
        <v>6</v>
      </c>
    </row>
    <row r="93" spans="1:14" x14ac:dyDescent="0.3">
      <c r="A93">
        <v>88065565443</v>
      </c>
      <c r="B93" s="36">
        <v>44093</v>
      </c>
      <c r="C93" t="s">
        <v>150</v>
      </c>
      <c r="D93" t="s">
        <v>1145</v>
      </c>
      <c r="E93" t="s">
        <v>5</v>
      </c>
      <c r="F93" t="s">
        <v>38</v>
      </c>
      <c r="G93" t="s">
        <v>944</v>
      </c>
      <c r="H93" t="s">
        <v>39</v>
      </c>
      <c r="I93" t="s">
        <v>104</v>
      </c>
      <c r="J93" t="s">
        <v>908</v>
      </c>
      <c r="K93" t="s">
        <v>926</v>
      </c>
      <c r="L93">
        <v>52</v>
      </c>
      <c r="M93">
        <v>49</v>
      </c>
      <c r="N93">
        <v>10</v>
      </c>
    </row>
    <row r="94" spans="1:14" x14ac:dyDescent="0.3">
      <c r="A94">
        <v>88065565444</v>
      </c>
      <c r="B94" s="36">
        <v>44092</v>
      </c>
      <c r="C94" t="s">
        <v>151</v>
      </c>
      <c r="D94" t="s">
        <v>1146</v>
      </c>
      <c r="E94" t="s">
        <v>6</v>
      </c>
      <c r="F94" t="s">
        <v>42</v>
      </c>
      <c r="G94" t="s">
        <v>943</v>
      </c>
      <c r="H94" t="s">
        <v>43</v>
      </c>
      <c r="I94" t="s">
        <v>104</v>
      </c>
      <c r="J94" t="s">
        <v>909</v>
      </c>
      <c r="K94" t="s">
        <v>926</v>
      </c>
      <c r="L94">
        <v>14</v>
      </c>
      <c r="M94">
        <v>11</v>
      </c>
      <c r="N94">
        <v>11</v>
      </c>
    </row>
    <row r="95" spans="1:14" x14ac:dyDescent="0.3">
      <c r="A95">
        <v>88065565445</v>
      </c>
      <c r="B95" s="36">
        <v>44092</v>
      </c>
      <c r="C95" t="s">
        <v>152</v>
      </c>
      <c r="D95" t="s">
        <v>1145</v>
      </c>
      <c r="E95" t="s">
        <v>7</v>
      </c>
      <c r="F95" t="s">
        <v>38</v>
      </c>
      <c r="G95" t="s">
        <v>944</v>
      </c>
      <c r="H95" t="s">
        <v>39</v>
      </c>
      <c r="I95" t="s">
        <v>104</v>
      </c>
      <c r="J95" t="s">
        <v>910</v>
      </c>
      <c r="K95" t="s">
        <v>926</v>
      </c>
      <c r="L95">
        <v>6</v>
      </c>
      <c r="M95">
        <v>3</v>
      </c>
      <c r="N95">
        <v>60</v>
      </c>
    </row>
    <row r="96" spans="1:14" x14ac:dyDescent="0.3">
      <c r="A96">
        <v>88065565446</v>
      </c>
      <c r="B96" s="36">
        <v>44093</v>
      </c>
      <c r="C96" t="s">
        <v>153</v>
      </c>
      <c r="D96" t="s">
        <v>1146</v>
      </c>
      <c r="E96" t="s">
        <v>8</v>
      </c>
      <c r="F96" t="s">
        <v>42</v>
      </c>
      <c r="G96" t="s">
        <v>943</v>
      </c>
      <c r="H96" t="s">
        <v>43</v>
      </c>
      <c r="I96" t="s">
        <v>104</v>
      </c>
      <c r="J96" t="s">
        <v>911</v>
      </c>
      <c r="K96" t="s">
        <v>926</v>
      </c>
      <c r="L96">
        <v>13</v>
      </c>
      <c r="M96">
        <v>10</v>
      </c>
      <c r="N96">
        <v>89</v>
      </c>
    </row>
    <row r="97" spans="1:14" x14ac:dyDescent="0.3">
      <c r="A97">
        <v>88065565447</v>
      </c>
      <c r="B97" s="36">
        <v>44094</v>
      </c>
      <c r="C97" t="s">
        <v>154</v>
      </c>
      <c r="D97" t="s">
        <v>1145</v>
      </c>
      <c r="E97" t="s">
        <v>9</v>
      </c>
      <c r="F97" t="s">
        <v>38</v>
      </c>
      <c r="G97" t="s">
        <v>944</v>
      </c>
      <c r="H97" t="s">
        <v>39</v>
      </c>
      <c r="I97" t="s">
        <v>104</v>
      </c>
      <c r="J97" t="s">
        <v>912</v>
      </c>
      <c r="K97" t="s">
        <v>926</v>
      </c>
      <c r="L97">
        <v>15</v>
      </c>
      <c r="M97">
        <v>12</v>
      </c>
      <c r="N97">
        <v>77</v>
      </c>
    </row>
    <row r="98" spans="1:14" x14ac:dyDescent="0.3">
      <c r="A98">
        <v>88065565448</v>
      </c>
      <c r="B98" s="36">
        <v>44095</v>
      </c>
      <c r="C98" t="s">
        <v>155</v>
      </c>
      <c r="D98" t="s">
        <v>1146</v>
      </c>
      <c r="E98" t="s">
        <v>10</v>
      </c>
      <c r="F98" t="s">
        <v>42</v>
      </c>
      <c r="G98" t="s">
        <v>943</v>
      </c>
      <c r="H98" t="s">
        <v>43</v>
      </c>
      <c r="I98" t="s">
        <v>104</v>
      </c>
      <c r="J98" t="s">
        <v>913</v>
      </c>
      <c r="K98" t="s">
        <v>926</v>
      </c>
      <c r="L98">
        <v>20</v>
      </c>
      <c r="M98">
        <v>17</v>
      </c>
      <c r="N98">
        <v>68</v>
      </c>
    </row>
    <row r="99" spans="1:14" x14ac:dyDescent="0.3">
      <c r="A99">
        <v>88065565449</v>
      </c>
      <c r="B99" s="36">
        <v>44096</v>
      </c>
      <c r="C99" t="s">
        <v>156</v>
      </c>
      <c r="D99" t="s">
        <v>1145</v>
      </c>
      <c r="E99" t="s">
        <v>11</v>
      </c>
      <c r="F99" t="s">
        <v>38</v>
      </c>
      <c r="G99" t="s">
        <v>944</v>
      </c>
      <c r="H99" t="s">
        <v>39</v>
      </c>
      <c r="I99" t="s">
        <v>104</v>
      </c>
      <c r="J99" t="s">
        <v>914</v>
      </c>
      <c r="K99" t="s">
        <v>926</v>
      </c>
      <c r="L99">
        <v>12</v>
      </c>
      <c r="M99">
        <v>9</v>
      </c>
      <c r="N99">
        <v>15</v>
      </c>
    </row>
    <row r="100" spans="1:14" x14ac:dyDescent="0.3">
      <c r="A100">
        <v>88065565450</v>
      </c>
      <c r="B100" s="36">
        <v>44097</v>
      </c>
      <c r="C100" t="s">
        <v>157</v>
      </c>
      <c r="D100" t="s">
        <v>1146</v>
      </c>
      <c r="E100" t="s">
        <v>12</v>
      </c>
      <c r="F100" t="s">
        <v>42</v>
      </c>
      <c r="G100" t="s">
        <v>943</v>
      </c>
      <c r="H100" t="s">
        <v>43</v>
      </c>
      <c r="I100" t="s">
        <v>104</v>
      </c>
      <c r="J100" t="s">
        <v>915</v>
      </c>
      <c r="K100" t="s">
        <v>926</v>
      </c>
      <c r="L100">
        <v>16</v>
      </c>
      <c r="M100">
        <v>13</v>
      </c>
      <c r="N100">
        <v>47</v>
      </c>
    </row>
    <row r="101" spans="1:14" x14ac:dyDescent="0.3">
      <c r="A101">
        <v>88065565451</v>
      </c>
      <c r="B101" s="36">
        <v>44098</v>
      </c>
      <c r="C101" t="s">
        <v>158</v>
      </c>
      <c r="D101" t="s">
        <v>1145</v>
      </c>
      <c r="E101" t="s">
        <v>13</v>
      </c>
      <c r="F101" t="s">
        <v>38</v>
      </c>
      <c r="G101" t="s">
        <v>944</v>
      </c>
      <c r="H101" t="s">
        <v>39</v>
      </c>
      <c r="I101" t="s">
        <v>104</v>
      </c>
      <c r="J101" t="s">
        <v>916</v>
      </c>
      <c r="K101" t="s">
        <v>926</v>
      </c>
      <c r="L101">
        <v>20</v>
      </c>
      <c r="M101">
        <v>17</v>
      </c>
      <c r="N101">
        <v>6</v>
      </c>
    </row>
    <row r="102" spans="1:14" x14ac:dyDescent="0.3">
      <c r="A102">
        <v>88065565452</v>
      </c>
      <c r="B102" s="36">
        <v>44099</v>
      </c>
      <c r="C102" t="s">
        <v>159</v>
      </c>
      <c r="D102" t="s">
        <v>1146</v>
      </c>
      <c r="E102" t="s">
        <v>14</v>
      </c>
      <c r="F102" t="s">
        <v>42</v>
      </c>
      <c r="G102" t="s">
        <v>943</v>
      </c>
      <c r="H102" t="s">
        <v>43</v>
      </c>
      <c r="I102" t="s">
        <v>104</v>
      </c>
      <c r="J102" t="s">
        <v>917</v>
      </c>
      <c r="K102" t="s">
        <v>926</v>
      </c>
      <c r="L102">
        <v>12</v>
      </c>
      <c r="M102">
        <v>9</v>
      </c>
      <c r="N102">
        <v>10</v>
      </c>
    </row>
    <row r="103" spans="1:14" x14ac:dyDescent="0.3">
      <c r="A103">
        <v>88065565453</v>
      </c>
      <c r="B103" s="36">
        <v>44103</v>
      </c>
      <c r="C103" t="s">
        <v>160</v>
      </c>
      <c r="D103" t="s">
        <v>1146</v>
      </c>
      <c r="E103" t="s">
        <v>15</v>
      </c>
      <c r="F103" t="s">
        <v>38</v>
      </c>
      <c r="G103" t="s">
        <v>944</v>
      </c>
      <c r="H103" t="s">
        <v>39</v>
      </c>
      <c r="I103" t="s">
        <v>104</v>
      </c>
      <c r="J103" t="s">
        <v>918</v>
      </c>
      <c r="K103" t="s">
        <v>926</v>
      </c>
      <c r="L103">
        <v>10</v>
      </c>
      <c r="M103">
        <v>7</v>
      </c>
      <c r="N103">
        <v>11</v>
      </c>
    </row>
    <row r="104" spans="1:14" x14ac:dyDescent="0.3">
      <c r="A104">
        <v>88065565454</v>
      </c>
      <c r="B104" s="36">
        <v>44102</v>
      </c>
      <c r="C104" t="s">
        <v>161</v>
      </c>
      <c r="D104" t="s">
        <v>1146</v>
      </c>
      <c r="E104" t="s">
        <v>59</v>
      </c>
      <c r="F104" t="s">
        <v>42</v>
      </c>
      <c r="G104" t="s">
        <v>943</v>
      </c>
      <c r="H104" t="s">
        <v>43</v>
      </c>
      <c r="I104" t="s">
        <v>104</v>
      </c>
      <c r="J104" t="s">
        <v>919</v>
      </c>
      <c r="K104" t="s">
        <v>926</v>
      </c>
      <c r="L104">
        <v>15</v>
      </c>
      <c r="M104">
        <v>12</v>
      </c>
      <c r="N104">
        <v>60</v>
      </c>
    </row>
    <row r="105" spans="1:14" x14ac:dyDescent="0.3">
      <c r="A105">
        <v>88065565455</v>
      </c>
      <c r="B105" s="36">
        <v>44102</v>
      </c>
      <c r="C105" t="s">
        <v>162</v>
      </c>
      <c r="D105" t="s">
        <v>1146</v>
      </c>
      <c r="E105" t="s">
        <v>60</v>
      </c>
      <c r="F105" t="s">
        <v>38</v>
      </c>
      <c r="G105" t="s">
        <v>944</v>
      </c>
      <c r="H105" t="s">
        <v>39</v>
      </c>
      <c r="I105" t="s">
        <v>104</v>
      </c>
      <c r="J105" t="s">
        <v>920</v>
      </c>
      <c r="K105" t="s">
        <v>926</v>
      </c>
      <c r="L105">
        <v>15</v>
      </c>
      <c r="M105">
        <v>12</v>
      </c>
      <c r="N105">
        <v>89</v>
      </c>
    </row>
    <row r="106" spans="1:14" x14ac:dyDescent="0.3">
      <c r="A106">
        <v>88065565456</v>
      </c>
      <c r="B106" s="36">
        <v>44103</v>
      </c>
      <c r="C106" t="s">
        <v>163</v>
      </c>
      <c r="D106" t="s">
        <v>1146</v>
      </c>
      <c r="E106" t="s">
        <v>61</v>
      </c>
      <c r="F106" t="s">
        <v>42</v>
      </c>
      <c r="G106" t="s">
        <v>943</v>
      </c>
      <c r="H106" t="s">
        <v>43</v>
      </c>
      <c r="I106" t="s">
        <v>104</v>
      </c>
      <c r="J106" t="s">
        <v>921</v>
      </c>
      <c r="K106" t="s">
        <v>926</v>
      </c>
      <c r="L106">
        <v>20</v>
      </c>
      <c r="M106">
        <v>17</v>
      </c>
      <c r="N106">
        <v>77</v>
      </c>
    </row>
    <row r="107" spans="1:14" x14ac:dyDescent="0.3">
      <c r="A107">
        <v>88065565457</v>
      </c>
      <c r="B107" s="36">
        <v>44104</v>
      </c>
      <c r="C107" t="s">
        <v>164</v>
      </c>
      <c r="D107" t="s">
        <v>1146</v>
      </c>
      <c r="E107" t="s">
        <v>63</v>
      </c>
      <c r="F107" t="s">
        <v>38</v>
      </c>
      <c r="G107" t="s">
        <v>944</v>
      </c>
      <c r="H107" t="s">
        <v>39</v>
      </c>
      <c r="I107" t="s">
        <v>104</v>
      </c>
      <c r="J107" t="s">
        <v>922</v>
      </c>
      <c r="K107" t="s">
        <v>926</v>
      </c>
      <c r="L107">
        <v>12</v>
      </c>
      <c r="M107">
        <v>9</v>
      </c>
      <c r="N107">
        <v>68</v>
      </c>
    </row>
    <row r="108" spans="1:14" x14ac:dyDescent="0.3">
      <c r="A108">
        <v>88065565458</v>
      </c>
      <c r="B108" s="36">
        <v>44094</v>
      </c>
      <c r="C108" t="s">
        <v>165</v>
      </c>
      <c r="D108" t="s">
        <v>1146</v>
      </c>
      <c r="E108" t="s">
        <v>16</v>
      </c>
      <c r="F108" t="s">
        <v>42</v>
      </c>
      <c r="G108" t="s">
        <v>943</v>
      </c>
      <c r="H108" t="s">
        <v>43</v>
      </c>
      <c r="I108" t="s">
        <v>40</v>
      </c>
      <c r="J108" t="s">
        <v>923</v>
      </c>
      <c r="K108" t="s">
        <v>926</v>
      </c>
      <c r="L108">
        <v>13</v>
      </c>
      <c r="M108">
        <v>10</v>
      </c>
      <c r="N108">
        <v>15</v>
      </c>
    </row>
    <row r="109" spans="1:14" x14ac:dyDescent="0.3">
      <c r="A109">
        <v>88065565459</v>
      </c>
      <c r="B109" s="36">
        <v>44095</v>
      </c>
      <c r="C109" t="s">
        <v>166</v>
      </c>
      <c r="D109" t="s">
        <v>1145</v>
      </c>
      <c r="E109" t="s">
        <v>66</v>
      </c>
      <c r="F109" t="s">
        <v>38</v>
      </c>
      <c r="G109" t="s">
        <v>944</v>
      </c>
      <c r="H109" t="s">
        <v>39</v>
      </c>
      <c r="I109" t="s">
        <v>40</v>
      </c>
      <c r="J109" t="s">
        <v>924</v>
      </c>
      <c r="K109" t="s">
        <v>926</v>
      </c>
      <c r="L109">
        <v>15</v>
      </c>
      <c r="M109">
        <v>12</v>
      </c>
      <c r="N109">
        <v>47</v>
      </c>
    </row>
    <row r="110" spans="1:14" x14ac:dyDescent="0.3">
      <c r="A110">
        <v>88065565460</v>
      </c>
      <c r="B110" s="36">
        <v>44096</v>
      </c>
      <c r="C110" t="s">
        <v>167</v>
      </c>
      <c r="D110" t="s">
        <v>1146</v>
      </c>
      <c r="E110" t="s">
        <v>68</v>
      </c>
      <c r="F110" t="s">
        <v>42</v>
      </c>
      <c r="G110" t="s">
        <v>943</v>
      </c>
      <c r="H110" t="s">
        <v>43</v>
      </c>
      <c r="I110" t="s">
        <v>40</v>
      </c>
      <c r="J110" t="s">
        <v>925</v>
      </c>
      <c r="K110" t="s">
        <v>926</v>
      </c>
      <c r="L110">
        <v>14</v>
      </c>
      <c r="M110">
        <v>11</v>
      </c>
      <c r="N110">
        <v>6</v>
      </c>
    </row>
    <row r="111" spans="1:14" x14ac:dyDescent="0.3">
      <c r="A111">
        <v>88065565461</v>
      </c>
      <c r="B111" s="36">
        <v>44097</v>
      </c>
      <c r="C111" t="s">
        <v>168</v>
      </c>
      <c r="D111" t="s">
        <v>1145</v>
      </c>
      <c r="E111" t="s">
        <v>70</v>
      </c>
      <c r="F111" t="s">
        <v>38</v>
      </c>
      <c r="G111" t="s">
        <v>944</v>
      </c>
      <c r="H111" t="s">
        <v>39</v>
      </c>
      <c r="I111" t="s">
        <v>40</v>
      </c>
      <c r="J111" t="s">
        <v>938</v>
      </c>
      <c r="K111" t="s">
        <v>926</v>
      </c>
      <c r="L111">
        <v>30</v>
      </c>
      <c r="M111">
        <v>27</v>
      </c>
      <c r="N111">
        <v>10</v>
      </c>
    </row>
    <row r="112" spans="1:14" x14ac:dyDescent="0.3">
      <c r="A112">
        <v>88065565462</v>
      </c>
      <c r="B112" s="36">
        <v>44098</v>
      </c>
      <c r="C112" t="s">
        <v>169</v>
      </c>
      <c r="D112" t="s">
        <v>1145</v>
      </c>
      <c r="E112" t="s">
        <v>72</v>
      </c>
      <c r="F112" t="s">
        <v>42</v>
      </c>
      <c r="G112" t="s">
        <v>943</v>
      </c>
      <c r="H112" t="s">
        <v>43</v>
      </c>
      <c r="I112" t="s">
        <v>40</v>
      </c>
      <c r="J112" t="s">
        <v>939</v>
      </c>
      <c r="K112" t="s">
        <v>926</v>
      </c>
      <c r="L112">
        <v>16</v>
      </c>
      <c r="M112">
        <v>13</v>
      </c>
      <c r="N112">
        <v>11</v>
      </c>
    </row>
    <row r="113" spans="1:14" x14ac:dyDescent="0.3">
      <c r="A113">
        <v>88065565463</v>
      </c>
      <c r="B113" s="36">
        <v>44099</v>
      </c>
      <c r="C113" t="s">
        <v>170</v>
      </c>
      <c r="D113" t="s">
        <v>1145</v>
      </c>
      <c r="E113" t="s">
        <v>74</v>
      </c>
      <c r="F113" t="s">
        <v>38</v>
      </c>
      <c r="G113" t="s">
        <v>944</v>
      </c>
      <c r="H113" t="s">
        <v>39</v>
      </c>
      <c r="I113" t="s">
        <v>40</v>
      </c>
      <c r="J113" t="s">
        <v>927</v>
      </c>
      <c r="K113" t="s">
        <v>941</v>
      </c>
      <c r="L113">
        <v>9</v>
      </c>
      <c r="M113">
        <v>6</v>
      </c>
      <c r="N113">
        <v>60</v>
      </c>
    </row>
    <row r="114" spans="1:14" x14ac:dyDescent="0.3">
      <c r="A114">
        <v>88065565464</v>
      </c>
      <c r="B114" s="36">
        <v>44103</v>
      </c>
      <c r="C114" t="s">
        <v>171</v>
      </c>
      <c r="D114" t="s">
        <v>1145</v>
      </c>
      <c r="E114" t="s">
        <v>76</v>
      </c>
      <c r="F114" t="s">
        <v>45</v>
      </c>
      <c r="G114" t="s">
        <v>943</v>
      </c>
      <c r="H114" t="s">
        <v>46</v>
      </c>
      <c r="I114" t="s">
        <v>40</v>
      </c>
      <c r="J114" t="s">
        <v>928</v>
      </c>
      <c r="K114" t="s">
        <v>941</v>
      </c>
      <c r="L114">
        <v>5</v>
      </c>
      <c r="M114">
        <v>2</v>
      </c>
      <c r="N114">
        <v>89</v>
      </c>
    </row>
    <row r="115" spans="1:14" x14ac:dyDescent="0.3">
      <c r="A115">
        <v>88065565465</v>
      </c>
      <c r="B115" s="36">
        <v>44102</v>
      </c>
      <c r="C115" t="s">
        <v>172</v>
      </c>
      <c r="D115" t="s">
        <v>1146</v>
      </c>
      <c r="E115" t="s">
        <v>78</v>
      </c>
      <c r="F115" t="s">
        <v>48</v>
      </c>
      <c r="G115" t="s">
        <v>944</v>
      </c>
      <c r="H115" t="s">
        <v>49</v>
      </c>
      <c r="I115" t="s">
        <v>40</v>
      </c>
      <c r="J115" t="s">
        <v>929</v>
      </c>
      <c r="K115" t="s">
        <v>941</v>
      </c>
      <c r="L115">
        <v>18</v>
      </c>
      <c r="M115">
        <v>15</v>
      </c>
      <c r="N115">
        <v>77</v>
      </c>
    </row>
    <row r="116" spans="1:14" x14ac:dyDescent="0.3">
      <c r="A116">
        <v>88065565466</v>
      </c>
      <c r="B116" s="36">
        <v>44102</v>
      </c>
      <c r="C116" t="s">
        <v>173</v>
      </c>
      <c r="D116" t="s">
        <v>1146</v>
      </c>
      <c r="E116" t="s">
        <v>80</v>
      </c>
      <c r="F116" t="s">
        <v>45</v>
      </c>
      <c r="G116" t="s">
        <v>943</v>
      </c>
      <c r="H116" t="s">
        <v>46</v>
      </c>
      <c r="I116" t="s">
        <v>40</v>
      </c>
      <c r="J116" t="s">
        <v>930</v>
      </c>
      <c r="K116" t="s">
        <v>941</v>
      </c>
      <c r="L116">
        <v>10</v>
      </c>
      <c r="M116">
        <v>7</v>
      </c>
      <c r="N116">
        <v>68</v>
      </c>
    </row>
    <row r="117" spans="1:14" x14ac:dyDescent="0.3">
      <c r="A117">
        <v>88065565467</v>
      </c>
      <c r="B117" s="36">
        <v>44103</v>
      </c>
      <c r="C117" t="s">
        <v>174</v>
      </c>
      <c r="D117" t="s">
        <v>1146</v>
      </c>
      <c r="E117" t="s">
        <v>82</v>
      </c>
      <c r="F117" t="s">
        <v>48</v>
      </c>
      <c r="G117" t="s">
        <v>944</v>
      </c>
      <c r="H117" t="s">
        <v>49</v>
      </c>
      <c r="I117" t="s">
        <v>40</v>
      </c>
      <c r="J117" t="s">
        <v>931</v>
      </c>
      <c r="K117" t="s">
        <v>941</v>
      </c>
      <c r="L117">
        <v>20</v>
      </c>
      <c r="M117">
        <v>17</v>
      </c>
      <c r="N117">
        <v>15</v>
      </c>
    </row>
    <row r="118" spans="1:14" x14ac:dyDescent="0.3">
      <c r="A118">
        <v>88065565468</v>
      </c>
      <c r="B118" s="36">
        <v>44104</v>
      </c>
      <c r="C118" t="s">
        <v>175</v>
      </c>
      <c r="D118" t="s">
        <v>1146</v>
      </c>
      <c r="E118" t="s">
        <v>84</v>
      </c>
      <c r="F118" t="s">
        <v>45</v>
      </c>
      <c r="G118" t="s">
        <v>943</v>
      </c>
      <c r="H118" t="s">
        <v>46</v>
      </c>
      <c r="I118" t="s">
        <v>40</v>
      </c>
      <c r="J118" t="s">
        <v>932</v>
      </c>
      <c r="K118" t="s">
        <v>941</v>
      </c>
      <c r="L118">
        <v>70</v>
      </c>
      <c r="M118">
        <v>67</v>
      </c>
      <c r="N118">
        <v>47</v>
      </c>
    </row>
    <row r="119" spans="1:14" x14ac:dyDescent="0.3">
      <c r="A119">
        <v>88065565469</v>
      </c>
      <c r="B119" s="36">
        <v>44044</v>
      </c>
      <c r="C119" t="s">
        <v>176</v>
      </c>
      <c r="D119" t="s">
        <v>1145</v>
      </c>
      <c r="E119" t="s">
        <v>16</v>
      </c>
      <c r="F119" t="s">
        <v>48</v>
      </c>
      <c r="G119" t="s">
        <v>944</v>
      </c>
      <c r="H119" t="s">
        <v>49</v>
      </c>
      <c r="I119" t="s">
        <v>40</v>
      </c>
      <c r="J119" t="s">
        <v>940</v>
      </c>
      <c r="K119" t="s">
        <v>941</v>
      </c>
      <c r="L119">
        <v>15</v>
      </c>
      <c r="M119">
        <v>12</v>
      </c>
      <c r="N119">
        <v>6</v>
      </c>
    </row>
    <row r="120" spans="1:14" x14ac:dyDescent="0.3">
      <c r="A120">
        <v>88065565470</v>
      </c>
      <c r="B120" s="36">
        <v>44045</v>
      </c>
      <c r="C120" t="s">
        <v>177</v>
      </c>
      <c r="D120" t="s">
        <v>1145</v>
      </c>
      <c r="E120" t="s">
        <v>88</v>
      </c>
      <c r="F120" t="s">
        <v>45</v>
      </c>
      <c r="G120" t="s">
        <v>943</v>
      </c>
      <c r="H120" t="s">
        <v>46</v>
      </c>
      <c r="I120" t="s">
        <v>40</v>
      </c>
      <c r="J120" t="s">
        <v>933</v>
      </c>
      <c r="K120" t="s">
        <v>941</v>
      </c>
      <c r="L120">
        <v>12</v>
      </c>
      <c r="M120">
        <v>9</v>
      </c>
      <c r="N120">
        <v>10</v>
      </c>
    </row>
    <row r="121" spans="1:14" x14ac:dyDescent="0.3">
      <c r="A121">
        <v>88065565471</v>
      </c>
      <c r="B121" s="36">
        <v>44046</v>
      </c>
      <c r="C121" t="s">
        <v>178</v>
      </c>
      <c r="D121" t="s">
        <v>1146</v>
      </c>
      <c r="E121" t="s">
        <v>14</v>
      </c>
      <c r="F121" t="s">
        <v>48</v>
      </c>
      <c r="G121" t="s">
        <v>944</v>
      </c>
      <c r="H121" t="s">
        <v>49</v>
      </c>
      <c r="I121" t="s">
        <v>40</v>
      </c>
      <c r="J121" t="s">
        <v>934</v>
      </c>
      <c r="K121" t="s">
        <v>941</v>
      </c>
      <c r="L121">
        <v>18</v>
      </c>
      <c r="M121">
        <v>15</v>
      </c>
      <c r="N121">
        <v>11</v>
      </c>
    </row>
    <row r="122" spans="1:14" x14ac:dyDescent="0.3">
      <c r="A122">
        <v>88065565472</v>
      </c>
      <c r="B122" s="36">
        <v>44047</v>
      </c>
      <c r="C122" t="s">
        <v>179</v>
      </c>
      <c r="D122" t="s">
        <v>1146</v>
      </c>
      <c r="E122" t="s">
        <v>92</v>
      </c>
      <c r="F122" t="s">
        <v>45</v>
      </c>
      <c r="G122" t="s">
        <v>943</v>
      </c>
      <c r="H122" t="s">
        <v>46</v>
      </c>
      <c r="I122" t="s">
        <v>40</v>
      </c>
      <c r="J122" t="s">
        <v>935</v>
      </c>
      <c r="K122" t="s">
        <v>941</v>
      </c>
      <c r="L122">
        <v>23</v>
      </c>
      <c r="M122">
        <v>20</v>
      </c>
      <c r="N122">
        <v>60</v>
      </c>
    </row>
    <row r="123" spans="1:14" x14ac:dyDescent="0.3">
      <c r="A123">
        <v>88065565473</v>
      </c>
      <c r="B123" s="36">
        <v>44048</v>
      </c>
      <c r="C123" t="s">
        <v>180</v>
      </c>
      <c r="D123" t="s">
        <v>1145</v>
      </c>
      <c r="E123" t="s">
        <v>94</v>
      </c>
      <c r="F123" t="s">
        <v>48</v>
      </c>
      <c r="G123" t="s">
        <v>944</v>
      </c>
      <c r="H123" t="s">
        <v>49</v>
      </c>
      <c r="I123" t="s">
        <v>40</v>
      </c>
      <c r="J123" t="s">
        <v>936</v>
      </c>
      <c r="K123" t="s">
        <v>941</v>
      </c>
      <c r="L123">
        <v>9</v>
      </c>
      <c r="M123">
        <v>6</v>
      </c>
      <c r="N123">
        <v>89</v>
      </c>
    </row>
    <row r="124" spans="1:14" x14ac:dyDescent="0.3">
      <c r="A124">
        <v>88065565474</v>
      </c>
      <c r="B124" s="36">
        <v>44052</v>
      </c>
      <c r="C124" t="s">
        <v>181</v>
      </c>
      <c r="D124" t="s">
        <v>1145</v>
      </c>
      <c r="E124" t="s">
        <v>96</v>
      </c>
      <c r="F124" t="s">
        <v>45</v>
      </c>
      <c r="G124" t="s">
        <v>943</v>
      </c>
      <c r="H124" t="s">
        <v>46</v>
      </c>
      <c r="I124" t="s">
        <v>40</v>
      </c>
      <c r="J124" t="s">
        <v>937</v>
      </c>
      <c r="K124" t="s">
        <v>941</v>
      </c>
      <c r="L124">
        <v>18</v>
      </c>
      <c r="M124">
        <v>15</v>
      </c>
      <c r="N124">
        <v>77</v>
      </c>
    </row>
    <row r="125" spans="1:14" x14ac:dyDescent="0.3">
      <c r="A125">
        <v>88065565475</v>
      </c>
      <c r="B125" s="36">
        <v>44051</v>
      </c>
      <c r="C125" t="s">
        <v>182</v>
      </c>
      <c r="D125" t="s">
        <v>1145</v>
      </c>
      <c r="E125" t="s">
        <v>16</v>
      </c>
      <c r="F125" t="s">
        <v>48</v>
      </c>
      <c r="G125" t="s">
        <v>944</v>
      </c>
      <c r="H125" t="s">
        <v>49</v>
      </c>
      <c r="I125" t="s">
        <v>40</v>
      </c>
      <c r="J125" t="s">
        <v>908</v>
      </c>
      <c r="K125" t="s">
        <v>926</v>
      </c>
      <c r="L125">
        <v>52</v>
      </c>
      <c r="M125">
        <v>49</v>
      </c>
      <c r="N125">
        <v>68</v>
      </c>
    </row>
    <row r="126" spans="1:14" x14ac:dyDescent="0.3">
      <c r="A126">
        <v>88065565476</v>
      </c>
      <c r="B126" s="36">
        <v>44051</v>
      </c>
      <c r="C126" t="s">
        <v>183</v>
      </c>
      <c r="D126" t="s">
        <v>1145</v>
      </c>
      <c r="E126" t="s">
        <v>17</v>
      </c>
      <c r="F126" t="s">
        <v>45</v>
      </c>
      <c r="G126" t="s">
        <v>943</v>
      </c>
      <c r="H126" t="s">
        <v>46</v>
      </c>
      <c r="I126" t="s">
        <v>40</v>
      </c>
      <c r="J126" t="s">
        <v>927</v>
      </c>
      <c r="K126" t="s">
        <v>941</v>
      </c>
      <c r="L126">
        <v>9</v>
      </c>
      <c r="M126">
        <v>6</v>
      </c>
      <c r="N126">
        <v>15</v>
      </c>
    </row>
    <row r="127" spans="1:14" x14ac:dyDescent="0.3">
      <c r="A127">
        <v>88065565477</v>
      </c>
      <c r="B127" s="36">
        <v>44052</v>
      </c>
      <c r="C127" t="s">
        <v>184</v>
      </c>
      <c r="D127" t="s">
        <v>1146</v>
      </c>
      <c r="E127" t="s">
        <v>16</v>
      </c>
      <c r="F127" t="s">
        <v>48</v>
      </c>
      <c r="G127" t="s">
        <v>944</v>
      </c>
      <c r="H127" t="s">
        <v>49</v>
      </c>
      <c r="I127" t="s">
        <v>40</v>
      </c>
      <c r="J127" t="s">
        <v>928</v>
      </c>
      <c r="K127" t="s">
        <v>941</v>
      </c>
      <c r="L127">
        <v>5</v>
      </c>
      <c r="M127">
        <v>2</v>
      </c>
      <c r="N127">
        <v>47</v>
      </c>
    </row>
    <row r="128" spans="1:14" x14ac:dyDescent="0.3">
      <c r="A128">
        <v>88065565478</v>
      </c>
      <c r="B128" s="36">
        <v>44053</v>
      </c>
      <c r="C128" t="s">
        <v>185</v>
      </c>
      <c r="D128" t="s">
        <v>1146</v>
      </c>
      <c r="E128" t="s">
        <v>16</v>
      </c>
      <c r="F128" t="s">
        <v>45</v>
      </c>
      <c r="G128" t="s">
        <v>943</v>
      </c>
      <c r="H128" t="s">
        <v>46</v>
      </c>
      <c r="I128" t="s">
        <v>40</v>
      </c>
      <c r="J128" t="s">
        <v>909</v>
      </c>
      <c r="K128" t="s">
        <v>926</v>
      </c>
      <c r="L128">
        <v>14</v>
      </c>
      <c r="M128">
        <v>11</v>
      </c>
      <c r="N128">
        <v>6</v>
      </c>
    </row>
    <row r="129" spans="1:14" x14ac:dyDescent="0.3">
      <c r="A129">
        <v>88065565479</v>
      </c>
      <c r="B129" s="36">
        <v>44054</v>
      </c>
      <c r="C129" t="s">
        <v>186</v>
      </c>
      <c r="D129" t="s">
        <v>1146</v>
      </c>
      <c r="E129" t="s">
        <v>20</v>
      </c>
      <c r="F129" t="s">
        <v>48</v>
      </c>
      <c r="G129" t="s">
        <v>944</v>
      </c>
      <c r="H129" t="s">
        <v>49</v>
      </c>
      <c r="I129" t="s">
        <v>40</v>
      </c>
      <c r="J129" t="s">
        <v>910</v>
      </c>
      <c r="K129" t="s">
        <v>926</v>
      </c>
      <c r="L129">
        <v>6</v>
      </c>
      <c r="M129">
        <v>3</v>
      </c>
      <c r="N129">
        <v>10</v>
      </c>
    </row>
    <row r="130" spans="1:14" x14ac:dyDescent="0.3">
      <c r="A130">
        <v>88065565480</v>
      </c>
      <c r="B130" s="36">
        <v>44055</v>
      </c>
      <c r="C130" t="s">
        <v>187</v>
      </c>
      <c r="D130" t="s">
        <v>1146</v>
      </c>
      <c r="E130" t="s">
        <v>4</v>
      </c>
      <c r="F130" t="s">
        <v>45</v>
      </c>
      <c r="G130" t="s">
        <v>943</v>
      </c>
      <c r="H130" t="s">
        <v>46</v>
      </c>
      <c r="I130" t="s">
        <v>40</v>
      </c>
      <c r="J130" t="s">
        <v>930</v>
      </c>
      <c r="K130" t="s">
        <v>941</v>
      </c>
      <c r="L130">
        <v>10</v>
      </c>
      <c r="M130">
        <v>7</v>
      </c>
      <c r="N130">
        <v>11</v>
      </c>
    </row>
    <row r="131" spans="1:14" x14ac:dyDescent="0.3">
      <c r="A131">
        <v>88065565481</v>
      </c>
      <c r="B131" s="36">
        <v>44056</v>
      </c>
      <c r="C131" t="s">
        <v>188</v>
      </c>
      <c r="D131" t="s">
        <v>1146</v>
      </c>
      <c r="E131" t="s">
        <v>16</v>
      </c>
      <c r="F131" t="s">
        <v>48</v>
      </c>
      <c r="G131" t="s">
        <v>944</v>
      </c>
      <c r="H131" t="s">
        <v>49</v>
      </c>
      <c r="I131" t="s">
        <v>40</v>
      </c>
      <c r="J131" t="s">
        <v>911</v>
      </c>
      <c r="K131" t="s">
        <v>926</v>
      </c>
      <c r="L131">
        <v>13</v>
      </c>
      <c r="M131">
        <v>10</v>
      </c>
      <c r="N131">
        <v>60</v>
      </c>
    </row>
    <row r="132" spans="1:14" x14ac:dyDescent="0.3">
      <c r="A132">
        <v>88065565482</v>
      </c>
      <c r="B132" s="36">
        <v>44057</v>
      </c>
      <c r="C132" t="s">
        <v>189</v>
      </c>
      <c r="D132" t="s">
        <v>1146</v>
      </c>
      <c r="E132" t="s">
        <v>3</v>
      </c>
      <c r="F132" t="s">
        <v>45</v>
      </c>
      <c r="G132" t="s">
        <v>943</v>
      </c>
      <c r="H132" t="s">
        <v>46</v>
      </c>
      <c r="I132" t="s">
        <v>40</v>
      </c>
      <c r="J132" t="s">
        <v>931</v>
      </c>
      <c r="K132" t="s">
        <v>941</v>
      </c>
      <c r="L132">
        <v>20</v>
      </c>
      <c r="M132">
        <v>17</v>
      </c>
      <c r="N132">
        <v>89</v>
      </c>
    </row>
    <row r="133" spans="1:14" x14ac:dyDescent="0.3">
      <c r="A133">
        <v>88065565483</v>
      </c>
      <c r="B133" s="36">
        <v>44058</v>
      </c>
      <c r="C133" t="s">
        <v>190</v>
      </c>
      <c r="D133" t="s">
        <v>1145</v>
      </c>
      <c r="E133" t="s">
        <v>4</v>
      </c>
      <c r="F133" t="s">
        <v>48</v>
      </c>
      <c r="G133" t="s">
        <v>944</v>
      </c>
      <c r="H133" t="s">
        <v>49</v>
      </c>
      <c r="I133" t="s">
        <v>40</v>
      </c>
      <c r="J133" t="s">
        <v>912</v>
      </c>
      <c r="K133" t="s">
        <v>926</v>
      </c>
      <c r="L133">
        <v>15</v>
      </c>
      <c r="M133">
        <v>12</v>
      </c>
      <c r="N133">
        <v>77</v>
      </c>
    </row>
    <row r="134" spans="1:14" x14ac:dyDescent="0.3">
      <c r="A134">
        <v>88065565484</v>
      </c>
      <c r="B134" s="36">
        <v>44062</v>
      </c>
      <c r="C134" t="s">
        <v>191</v>
      </c>
      <c r="D134" t="s">
        <v>1145</v>
      </c>
      <c r="E134" t="s">
        <v>8</v>
      </c>
      <c r="F134" t="s">
        <v>38</v>
      </c>
      <c r="G134" t="s">
        <v>944</v>
      </c>
      <c r="H134" t="s">
        <v>39</v>
      </c>
      <c r="I134" t="s">
        <v>40</v>
      </c>
      <c r="J134" t="s">
        <v>913</v>
      </c>
      <c r="K134" t="s">
        <v>926</v>
      </c>
      <c r="L134">
        <v>20</v>
      </c>
      <c r="M134">
        <v>17</v>
      </c>
      <c r="N134">
        <v>68</v>
      </c>
    </row>
    <row r="135" spans="1:14" x14ac:dyDescent="0.3">
      <c r="A135">
        <v>88065565485</v>
      </c>
      <c r="B135" s="36">
        <v>44061</v>
      </c>
      <c r="C135" t="s">
        <v>192</v>
      </c>
      <c r="D135" t="s">
        <v>1145</v>
      </c>
      <c r="E135" t="s">
        <v>9</v>
      </c>
      <c r="F135" t="s">
        <v>42</v>
      </c>
      <c r="G135" t="s">
        <v>943</v>
      </c>
      <c r="H135" t="s">
        <v>43</v>
      </c>
      <c r="I135" t="s">
        <v>40</v>
      </c>
      <c r="J135" t="s">
        <v>914</v>
      </c>
      <c r="K135" t="s">
        <v>926</v>
      </c>
      <c r="L135">
        <v>12</v>
      </c>
      <c r="M135">
        <v>9</v>
      </c>
      <c r="N135">
        <v>15</v>
      </c>
    </row>
    <row r="136" spans="1:14" x14ac:dyDescent="0.3">
      <c r="A136">
        <v>88065565486</v>
      </c>
      <c r="B136" s="36">
        <v>44061</v>
      </c>
      <c r="C136" t="s">
        <v>193</v>
      </c>
      <c r="D136" t="s">
        <v>1146</v>
      </c>
      <c r="E136" t="s">
        <v>16</v>
      </c>
      <c r="F136" t="s">
        <v>45</v>
      </c>
      <c r="G136" t="s">
        <v>943</v>
      </c>
      <c r="H136" t="s">
        <v>46</v>
      </c>
      <c r="I136" t="s">
        <v>40</v>
      </c>
      <c r="J136" t="s">
        <v>915</v>
      </c>
      <c r="K136" t="s">
        <v>926</v>
      </c>
      <c r="L136">
        <v>16</v>
      </c>
      <c r="M136">
        <v>13</v>
      </c>
      <c r="N136">
        <v>47</v>
      </c>
    </row>
    <row r="137" spans="1:14" x14ac:dyDescent="0.3">
      <c r="A137">
        <v>88065565487</v>
      </c>
      <c r="B137" s="36">
        <v>44062</v>
      </c>
      <c r="C137" t="s">
        <v>194</v>
      </c>
      <c r="D137" t="s">
        <v>1146</v>
      </c>
      <c r="E137" t="s">
        <v>17</v>
      </c>
      <c r="F137" t="s">
        <v>48</v>
      </c>
      <c r="G137" t="s">
        <v>944</v>
      </c>
      <c r="H137" t="s">
        <v>49</v>
      </c>
      <c r="I137" t="s">
        <v>40</v>
      </c>
      <c r="J137" t="s">
        <v>932</v>
      </c>
      <c r="K137" t="s">
        <v>941</v>
      </c>
      <c r="L137">
        <v>70</v>
      </c>
      <c r="M137">
        <v>67</v>
      </c>
      <c r="N137">
        <v>6</v>
      </c>
    </row>
    <row r="138" spans="1:14" x14ac:dyDescent="0.3">
      <c r="A138">
        <v>88065565488</v>
      </c>
      <c r="B138" s="36">
        <v>44063</v>
      </c>
      <c r="C138" t="s">
        <v>195</v>
      </c>
      <c r="D138" t="s">
        <v>1146</v>
      </c>
      <c r="E138" t="s">
        <v>18</v>
      </c>
      <c r="F138" t="s">
        <v>38</v>
      </c>
      <c r="G138" t="s">
        <v>944</v>
      </c>
      <c r="H138" t="s">
        <v>39</v>
      </c>
      <c r="I138" t="s">
        <v>40</v>
      </c>
      <c r="J138" t="s">
        <v>940</v>
      </c>
      <c r="K138" t="s">
        <v>941</v>
      </c>
      <c r="L138">
        <v>15</v>
      </c>
      <c r="M138">
        <v>12</v>
      </c>
      <c r="N138">
        <v>10</v>
      </c>
    </row>
    <row r="139" spans="1:14" x14ac:dyDescent="0.3">
      <c r="A139">
        <v>88065565489</v>
      </c>
      <c r="B139" s="36">
        <v>44064</v>
      </c>
      <c r="C139" t="s">
        <v>196</v>
      </c>
      <c r="D139" t="s">
        <v>1145</v>
      </c>
      <c r="E139" t="s">
        <v>9</v>
      </c>
      <c r="F139" t="s">
        <v>42</v>
      </c>
      <c r="G139" t="s">
        <v>943</v>
      </c>
      <c r="H139" t="s">
        <v>43</v>
      </c>
      <c r="I139" t="s">
        <v>40</v>
      </c>
      <c r="J139" t="s">
        <v>915</v>
      </c>
      <c r="K139" t="s">
        <v>926</v>
      </c>
      <c r="L139">
        <v>16</v>
      </c>
      <c r="M139">
        <v>13</v>
      </c>
      <c r="N139">
        <v>11</v>
      </c>
    </row>
    <row r="140" spans="1:14" x14ac:dyDescent="0.3">
      <c r="A140">
        <v>88065565490</v>
      </c>
      <c r="B140" s="36">
        <v>44065</v>
      </c>
      <c r="C140" t="s">
        <v>197</v>
      </c>
      <c r="D140" t="s">
        <v>1146</v>
      </c>
      <c r="E140" t="s">
        <v>10</v>
      </c>
      <c r="F140" t="s">
        <v>45</v>
      </c>
      <c r="G140" t="s">
        <v>943</v>
      </c>
      <c r="H140" t="s">
        <v>46</v>
      </c>
      <c r="I140" t="s">
        <v>40</v>
      </c>
      <c r="J140" t="s">
        <v>916</v>
      </c>
      <c r="K140" t="s">
        <v>926</v>
      </c>
      <c r="L140">
        <v>20</v>
      </c>
      <c r="M140">
        <v>17</v>
      </c>
      <c r="N140">
        <v>60</v>
      </c>
    </row>
    <row r="141" spans="1:14" x14ac:dyDescent="0.3">
      <c r="A141">
        <v>88065565491</v>
      </c>
      <c r="B141" s="36">
        <v>44066</v>
      </c>
      <c r="C141" t="s">
        <v>198</v>
      </c>
      <c r="D141" t="s">
        <v>1146</v>
      </c>
      <c r="E141" t="s">
        <v>11</v>
      </c>
      <c r="F141" t="s">
        <v>48</v>
      </c>
      <c r="G141" t="s">
        <v>944</v>
      </c>
      <c r="H141" t="s">
        <v>49</v>
      </c>
      <c r="I141" t="s">
        <v>40</v>
      </c>
      <c r="J141" t="s">
        <v>917</v>
      </c>
      <c r="K141" t="s">
        <v>926</v>
      </c>
      <c r="L141">
        <v>12</v>
      </c>
      <c r="M141">
        <v>9</v>
      </c>
      <c r="N141">
        <v>89</v>
      </c>
    </row>
    <row r="142" spans="1:14" x14ac:dyDescent="0.3">
      <c r="A142">
        <v>88065565492</v>
      </c>
      <c r="B142" s="36">
        <v>44067</v>
      </c>
      <c r="C142" t="s">
        <v>199</v>
      </c>
      <c r="D142" t="s">
        <v>1145</v>
      </c>
      <c r="E142" t="s">
        <v>12</v>
      </c>
      <c r="F142" t="s">
        <v>38</v>
      </c>
      <c r="G142" t="s">
        <v>944</v>
      </c>
      <c r="H142" t="s">
        <v>39</v>
      </c>
      <c r="I142" t="s">
        <v>40</v>
      </c>
      <c r="J142" t="s">
        <v>933</v>
      </c>
      <c r="K142" t="s">
        <v>941</v>
      </c>
      <c r="L142">
        <v>12</v>
      </c>
      <c r="M142">
        <v>9</v>
      </c>
      <c r="N142">
        <v>77</v>
      </c>
    </row>
    <row r="143" spans="1:14" x14ac:dyDescent="0.3">
      <c r="A143">
        <v>88065565493</v>
      </c>
      <c r="B143" s="36">
        <v>44068</v>
      </c>
      <c r="C143" t="s">
        <v>200</v>
      </c>
      <c r="D143" t="s">
        <v>1146</v>
      </c>
      <c r="E143" t="s">
        <v>13</v>
      </c>
      <c r="F143" t="s">
        <v>42</v>
      </c>
      <c r="G143" t="s">
        <v>943</v>
      </c>
      <c r="H143" t="s">
        <v>43</v>
      </c>
      <c r="I143" t="s">
        <v>40</v>
      </c>
      <c r="J143" t="s">
        <v>934</v>
      </c>
      <c r="K143" t="s">
        <v>941</v>
      </c>
      <c r="L143">
        <v>18</v>
      </c>
      <c r="M143">
        <v>15</v>
      </c>
      <c r="N143">
        <v>68</v>
      </c>
    </row>
    <row r="144" spans="1:14" x14ac:dyDescent="0.3">
      <c r="A144">
        <v>88065565494</v>
      </c>
      <c r="B144" s="36">
        <v>44072</v>
      </c>
      <c r="C144" t="s">
        <v>201</v>
      </c>
      <c r="D144" t="s">
        <v>1146</v>
      </c>
      <c r="E144" t="s">
        <v>14</v>
      </c>
      <c r="F144" t="s">
        <v>45</v>
      </c>
      <c r="G144" t="s">
        <v>943</v>
      </c>
      <c r="H144" t="s">
        <v>46</v>
      </c>
      <c r="I144" t="s">
        <v>40</v>
      </c>
      <c r="J144" t="s">
        <v>918</v>
      </c>
      <c r="K144" t="s">
        <v>926</v>
      </c>
      <c r="L144">
        <v>10</v>
      </c>
      <c r="M144">
        <v>7</v>
      </c>
      <c r="N144">
        <v>15</v>
      </c>
    </row>
    <row r="145" spans="1:14" x14ac:dyDescent="0.3">
      <c r="A145">
        <v>88065565495</v>
      </c>
      <c r="B145" s="36">
        <v>44071</v>
      </c>
      <c r="C145" t="s">
        <v>202</v>
      </c>
      <c r="D145" t="s">
        <v>1145</v>
      </c>
      <c r="E145" t="s">
        <v>15</v>
      </c>
      <c r="F145" t="s">
        <v>48</v>
      </c>
      <c r="G145" t="s">
        <v>944</v>
      </c>
      <c r="H145" t="s">
        <v>49</v>
      </c>
      <c r="I145" t="s">
        <v>40</v>
      </c>
      <c r="J145" t="s">
        <v>919</v>
      </c>
      <c r="K145" t="s">
        <v>926</v>
      </c>
      <c r="L145">
        <v>15</v>
      </c>
      <c r="M145">
        <v>12</v>
      </c>
      <c r="N145">
        <v>47</v>
      </c>
    </row>
    <row r="146" spans="1:14" x14ac:dyDescent="0.3">
      <c r="A146">
        <v>88065565496</v>
      </c>
      <c r="B146" s="36">
        <v>44071</v>
      </c>
      <c r="C146" t="s">
        <v>203</v>
      </c>
      <c r="D146" t="s">
        <v>1146</v>
      </c>
      <c r="E146" t="s">
        <v>59</v>
      </c>
      <c r="F146" t="s">
        <v>38</v>
      </c>
      <c r="G146" t="s">
        <v>944</v>
      </c>
      <c r="H146" t="s">
        <v>39</v>
      </c>
      <c r="I146" t="s">
        <v>40</v>
      </c>
      <c r="J146" t="s">
        <v>920</v>
      </c>
      <c r="K146" t="s">
        <v>926</v>
      </c>
      <c r="L146">
        <v>15</v>
      </c>
      <c r="M146">
        <v>12</v>
      </c>
      <c r="N146">
        <v>6</v>
      </c>
    </row>
    <row r="147" spans="1:14" x14ac:dyDescent="0.3">
      <c r="A147">
        <v>88065565497</v>
      </c>
      <c r="B147" s="36">
        <v>44072</v>
      </c>
      <c r="C147" t="s">
        <v>204</v>
      </c>
      <c r="D147" t="s">
        <v>1146</v>
      </c>
      <c r="E147" t="s">
        <v>60</v>
      </c>
      <c r="F147" t="s">
        <v>42</v>
      </c>
      <c r="G147" t="s">
        <v>943</v>
      </c>
      <c r="H147" t="s">
        <v>43</v>
      </c>
      <c r="I147" t="s">
        <v>40</v>
      </c>
      <c r="J147" t="s">
        <v>935</v>
      </c>
      <c r="K147" t="s">
        <v>941</v>
      </c>
      <c r="L147">
        <v>23</v>
      </c>
      <c r="M147">
        <v>20</v>
      </c>
      <c r="N147">
        <v>10</v>
      </c>
    </row>
    <row r="148" spans="1:14" x14ac:dyDescent="0.3">
      <c r="A148">
        <v>88065565498</v>
      </c>
      <c r="B148" s="36">
        <v>44073</v>
      </c>
      <c r="C148" t="s">
        <v>205</v>
      </c>
      <c r="D148" t="s">
        <v>1145</v>
      </c>
      <c r="E148" t="s">
        <v>61</v>
      </c>
      <c r="F148" t="s">
        <v>45</v>
      </c>
      <c r="G148" t="s">
        <v>943</v>
      </c>
      <c r="H148" t="s">
        <v>46</v>
      </c>
      <c r="I148" t="s">
        <v>40</v>
      </c>
      <c r="J148" t="s">
        <v>936</v>
      </c>
      <c r="K148" t="s">
        <v>941</v>
      </c>
      <c r="L148">
        <v>9</v>
      </c>
      <c r="M148">
        <v>6</v>
      </c>
      <c r="N148">
        <v>11</v>
      </c>
    </row>
    <row r="149" spans="1:14" x14ac:dyDescent="0.3">
      <c r="A149">
        <v>88065565499</v>
      </c>
      <c r="B149" s="36">
        <v>44074</v>
      </c>
      <c r="C149" t="s">
        <v>206</v>
      </c>
      <c r="D149" t="s">
        <v>1146</v>
      </c>
      <c r="E149" t="s">
        <v>63</v>
      </c>
      <c r="F149" t="s">
        <v>48</v>
      </c>
      <c r="G149" t="s">
        <v>944</v>
      </c>
      <c r="H149" t="s">
        <v>49</v>
      </c>
      <c r="I149" t="s">
        <v>40</v>
      </c>
      <c r="J149" t="s">
        <v>937</v>
      </c>
      <c r="K149" t="s">
        <v>941</v>
      </c>
      <c r="L149">
        <v>18</v>
      </c>
      <c r="M149">
        <v>15</v>
      </c>
      <c r="N149">
        <v>60</v>
      </c>
    </row>
    <row r="150" spans="1:14" x14ac:dyDescent="0.3">
      <c r="A150">
        <v>88065565500</v>
      </c>
      <c r="B150" s="36">
        <v>44044</v>
      </c>
      <c r="C150" t="s">
        <v>207</v>
      </c>
      <c r="D150" t="s">
        <v>1145</v>
      </c>
      <c r="E150" t="s">
        <v>16</v>
      </c>
      <c r="F150" t="s">
        <v>38</v>
      </c>
      <c r="G150" t="s">
        <v>944</v>
      </c>
      <c r="H150" t="s">
        <v>39</v>
      </c>
      <c r="I150" t="s">
        <v>104</v>
      </c>
      <c r="J150" t="s">
        <v>925</v>
      </c>
      <c r="K150" t="s">
        <v>926</v>
      </c>
      <c r="L150">
        <v>14</v>
      </c>
      <c r="M150">
        <v>11</v>
      </c>
      <c r="N150">
        <v>89</v>
      </c>
    </row>
    <row r="151" spans="1:14" x14ac:dyDescent="0.3">
      <c r="A151">
        <v>88065565501</v>
      </c>
      <c r="B151" s="36">
        <v>44045</v>
      </c>
      <c r="C151" t="s">
        <v>208</v>
      </c>
      <c r="D151" t="s">
        <v>1146</v>
      </c>
      <c r="E151" t="s">
        <v>82</v>
      </c>
      <c r="F151" t="s">
        <v>42</v>
      </c>
      <c r="G151" t="s">
        <v>943</v>
      </c>
      <c r="H151" t="s">
        <v>43</v>
      </c>
      <c r="I151" t="s">
        <v>104</v>
      </c>
      <c r="J151" t="s">
        <v>938</v>
      </c>
      <c r="K151" t="s">
        <v>926</v>
      </c>
      <c r="L151">
        <v>30</v>
      </c>
      <c r="M151">
        <v>27</v>
      </c>
      <c r="N151">
        <v>77</v>
      </c>
    </row>
    <row r="152" spans="1:14" x14ac:dyDescent="0.3">
      <c r="A152">
        <v>88065565502</v>
      </c>
      <c r="B152" s="36">
        <v>44046</v>
      </c>
      <c r="C152" t="s">
        <v>209</v>
      </c>
      <c r="D152" t="s">
        <v>1145</v>
      </c>
      <c r="E152" t="s">
        <v>84</v>
      </c>
      <c r="F152" t="s">
        <v>45</v>
      </c>
      <c r="G152" t="s">
        <v>943</v>
      </c>
      <c r="H152" t="s">
        <v>46</v>
      </c>
      <c r="I152" t="s">
        <v>104</v>
      </c>
      <c r="J152" t="s">
        <v>939</v>
      </c>
      <c r="K152" t="s">
        <v>926</v>
      </c>
      <c r="L152">
        <v>16</v>
      </c>
      <c r="M152">
        <v>13</v>
      </c>
      <c r="N152">
        <v>68</v>
      </c>
    </row>
    <row r="153" spans="1:14" x14ac:dyDescent="0.3">
      <c r="A153">
        <v>88065565503</v>
      </c>
      <c r="B153" s="36">
        <v>44047</v>
      </c>
      <c r="C153" t="s">
        <v>210</v>
      </c>
      <c r="D153" t="s">
        <v>1145</v>
      </c>
      <c r="E153" t="s">
        <v>86</v>
      </c>
      <c r="F153" t="s">
        <v>48</v>
      </c>
      <c r="G153" t="s">
        <v>944</v>
      </c>
      <c r="H153" t="s">
        <v>49</v>
      </c>
      <c r="I153" t="s">
        <v>104</v>
      </c>
      <c r="J153" t="s">
        <v>908</v>
      </c>
      <c r="K153" t="s">
        <v>926</v>
      </c>
      <c r="L153">
        <v>52</v>
      </c>
      <c r="M153">
        <v>49</v>
      </c>
      <c r="N153">
        <v>15</v>
      </c>
    </row>
    <row r="154" spans="1:14" x14ac:dyDescent="0.3">
      <c r="A154">
        <v>88065565504</v>
      </c>
      <c r="B154" s="36">
        <v>44048</v>
      </c>
      <c r="C154" t="s">
        <v>211</v>
      </c>
      <c r="D154" t="s">
        <v>1145</v>
      </c>
      <c r="E154" t="s">
        <v>88</v>
      </c>
      <c r="F154" t="s">
        <v>38</v>
      </c>
      <c r="G154" t="s">
        <v>944</v>
      </c>
      <c r="H154" t="s">
        <v>39</v>
      </c>
      <c r="I154" t="s">
        <v>104</v>
      </c>
      <c r="J154" t="s">
        <v>909</v>
      </c>
      <c r="K154" t="s">
        <v>926</v>
      </c>
      <c r="L154">
        <v>14</v>
      </c>
      <c r="M154">
        <v>11</v>
      </c>
      <c r="N154">
        <v>47</v>
      </c>
    </row>
    <row r="155" spans="1:14" x14ac:dyDescent="0.3">
      <c r="A155">
        <v>88065565505</v>
      </c>
      <c r="B155" s="36">
        <v>44052</v>
      </c>
      <c r="C155" t="s">
        <v>212</v>
      </c>
      <c r="D155" t="s">
        <v>1145</v>
      </c>
      <c r="E155" t="s">
        <v>90</v>
      </c>
      <c r="F155" t="s">
        <v>42</v>
      </c>
      <c r="G155" t="s">
        <v>943</v>
      </c>
      <c r="H155" t="s">
        <v>43</v>
      </c>
      <c r="I155" t="s">
        <v>104</v>
      </c>
      <c r="J155" t="s">
        <v>910</v>
      </c>
      <c r="K155" t="s">
        <v>926</v>
      </c>
      <c r="L155">
        <v>6</v>
      </c>
      <c r="M155">
        <v>3</v>
      </c>
      <c r="N155">
        <v>6</v>
      </c>
    </row>
    <row r="156" spans="1:14" x14ac:dyDescent="0.3">
      <c r="A156">
        <v>88065565506</v>
      </c>
      <c r="B156" s="36">
        <v>44051</v>
      </c>
      <c r="C156" t="s">
        <v>213</v>
      </c>
      <c r="D156" t="s">
        <v>1145</v>
      </c>
      <c r="E156" t="s">
        <v>68</v>
      </c>
      <c r="F156" t="s">
        <v>45</v>
      </c>
      <c r="G156" t="s">
        <v>943</v>
      </c>
      <c r="H156" t="s">
        <v>46</v>
      </c>
      <c r="I156" t="s">
        <v>104</v>
      </c>
      <c r="J156" t="s">
        <v>911</v>
      </c>
      <c r="K156" t="s">
        <v>926</v>
      </c>
      <c r="L156">
        <v>13</v>
      </c>
      <c r="M156">
        <v>10</v>
      </c>
      <c r="N156">
        <v>10</v>
      </c>
    </row>
    <row r="157" spans="1:14" x14ac:dyDescent="0.3">
      <c r="A157">
        <v>88065565507</v>
      </c>
      <c r="B157" s="36">
        <v>44051</v>
      </c>
      <c r="C157" t="s">
        <v>214</v>
      </c>
      <c r="D157" t="s">
        <v>1145</v>
      </c>
      <c r="E157" t="s">
        <v>70</v>
      </c>
      <c r="F157" t="s">
        <v>48</v>
      </c>
      <c r="G157" t="s">
        <v>944</v>
      </c>
      <c r="H157" t="s">
        <v>49</v>
      </c>
      <c r="I157" t="s">
        <v>104</v>
      </c>
      <c r="J157" t="s">
        <v>912</v>
      </c>
      <c r="K157" t="s">
        <v>926</v>
      </c>
      <c r="L157">
        <v>15</v>
      </c>
      <c r="M157">
        <v>12</v>
      </c>
      <c r="N157">
        <v>11</v>
      </c>
    </row>
    <row r="158" spans="1:14" x14ac:dyDescent="0.3">
      <c r="A158">
        <v>88065565508</v>
      </c>
      <c r="B158" s="36">
        <v>44052</v>
      </c>
      <c r="C158" t="s">
        <v>215</v>
      </c>
      <c r="D158" t="s">
        <v>1146</v>
      </c>
      <c r="E158" t="s">
        <v>72</v>
      </c>
      <c r="F158" t="s">
        <v>38</v>
      </c>
      <c r="G158" t="s">
        <v>944</v>
      </c>
      <c r="H158" t="s">
        <v>39</v>
      </c>
      <c r="I158" t="s">
        <v>104</v>
      </c>
      <c r="J158" t="s">
        <v>913</v>
      </c>
      <c r="K158" t="s">
        <v>926</v>
      </c>
      <c r="L158">
        <v>20</v>
      </c>
      <c r="M158">
        <v>17</v>
      </c>
      <c r="N158">
        <v>60</v>
      </c>
    </row>
    <row r="159" spans="1:14" x14ac:dyDescent="0.3">
      <c r="A159">
        <v>88065565509</v>
      </c>
      <c r="B159" s="36">
        <v>44053</v>
      </c>
      <c r="C159" t="s">
        <v>216</v>
      </c>
      <c r="D159" t="s">
        <v>1146</v>
      </c>
      <c r="E159" t="s">
        <v>14</v>
      </c>
      <c r="F159" t="s">
        <v>42</v>
      </c>
      <c r="G159" t="s">
        <v>943</v>
      </c>
      <c r="H159" t="s">
        <v>43</v>
      </c>
      <c r="I159" t="s">
        <v>104</v>
      </c>
      <c r="J159" t="s">
        <v>914</v>
      </c>
      <c r="K159" t="s">
        <v>926</v>
      </c>
      <c r="L159">
        <v>12</v>
      </c>
      <c r="M159">
        <v>9</v>
      </c>
      <c r="N159">
        <v>89</v>
      </c>
    </row>
    <row r="160" spans="1:14" x14ac:dyDescent="0.3">
      <c r="A160">
        <v>88065565510</v>
      </c>
      <c r="B160" s="36">
        <v>44054</v>
      </c>
      <c r="C160" t="s">
        <v>217</v>
      </c>
      <c r="D160" t="s">
        <v>1145</v>
      </c>
      <c r="E160" t="s">
        <v>15</v>
      </c>
      <c r="F160" t="s">
        <v>45</v>
      </c>
      <c r="G160" t="s">
        <v>943</v>
      </c>
      <c r="H160" t="s">
        <v>46</v>
      </c>
      <c r="I160" t="s">
        <v>104</v>
      </c>
      <c r="J160" t="s">
        <v>915</v>
      </c>
      <c r="K160" t="s">
        <v>926</v>
      </c>
      <c r="L160">
        <v>16</v>
      </c>
      <c r="M160">
        <v>13</v>
      </c>
      <c r="N160">
        <v>77</v>
      </c>
    </row>
    <row r="161" spans="1:14" x14ac:dyDescent="0.3">
      <c r="A161">
        <v>88065565511</v>
      </c>
      <c r="B161" s="36">
        <v>44055</v>
      </c>
      <c r="C161" t="s">
        <v>218</v>
      </c>
      <c r="D161" t="s">
        <v>1146</v>
      </c>
      <c r="E161" t="s">
        <v>59</v>
      </c>
      <c r="F161" t="s">
        <v>48</v>
      </c>
      <c r="G161" t="s">
        <v>944</v>
      </c>
      <c r="H161" t="s">
        <v>49</v>
      </c>
      <c r="I161" t="s">
        <v>104</v>
      </c>
      <c r="J161" t="s">
        <v>916</v>
      </c>
      <c r="K161" t="s">
        <v>926</v>
      </c>
      <c r="L161">
        <v>20</v>
      </c>
      <c r="M161">
        <v>17</v>
      </c>
      <c r="N161">
        <v>68</v>
      </c>
    </row>
    <row r="162" spans="1:14" x14ac:dyDescent="0.3">
      <c r="A162">
        <v>88065565512</v>
      </c>
      <c r="B162" s="36">
        <v>44056</v>
      </c>
      <c r="C162" t="s">
        <v>219</v>
      </c>
      <c r="D162" t="s">
        <v>1146</v>
      </c>
      <c r="E162" t="s">
        <v>60</v>
      </c>
      <c r="F162" t="s">
        <v>38</v>
      </c>
      <c r="G162" t="s">
        <v>944</v>
      </c>
      <c r="H162" t="s">
        <v>39</v>
      </c>
      <c r="I162" t="s">
        <v>104</v>
      </c>
      <c r="J162" t="s">
        <v>917</v>
      </c>
      <c r="K162" t="s">
        <v>926</v>
      </c>
      <c r="L162">
        <v>12</v>
      </c>
      <c r="M162">
        <v>9</v>
      </c>
      <c r="N162">
        <v>15</v>
      </c>
    </row>
    <row r="163" spans="1:14" x14ac:dyDescent="0.3">
      <c r="A163">
        <v>88065565513</v>
      </c>
      <c r="B163" s="36">
        <v>44057</v>
      </c>
      <c r="C163" t="s">
        <v>220</v>
      </c>
      <c r="D163" t="s">
        <v>1145</v>
      </c>
      <c r="E163" t="s">
        <v>61</v>
      </c>
      <c r="F163" t="s">
        <v>42</v>
      </c>
      <c r="G163" t="s">
        <v>943</v>
      </c>
      <c r="H163" t="s">
        <v>43</v>
      </c>
      <c r="I163" t="s">
        <v>104</v>
      </c>
      <c r="J163" t="s">
        <v>918</v>
      </c>
      <c r="K163" t="s">
        <v>926</v>
      </c>
      <c r="L163">
        <v>10</v>
      </c>
      <c r="M163">
        <v>7</v>
      </c>
      <c r="N163">
        <v>47</v>
      </c>
    </row>
    <row r="164" spans="1:14" x14ac:dyDescent="0.3">
      <c r="A164">
        <v>88065565514</v>
      </c>
      <c r="B164" s="36">
        <v>44058</v>
      </c>
      <c r="C164" t="s">
        <v>221</v>
      </c>
      <c r="D164" t="s">
        <v>1145</v>
      </c>
      <c r="E164" t="s">
        <v>94</v>
      </c>
      <c r="F164" t="s">
        <v>45</v>
      </c>
      <c r="G164" t="s">
        <v>943</v>
      </c>
      <c r="H164" t="s">
        <v>46</v>
      </c>
      <c r="I164" t="s">
        <v>104</v>
      </c>
      <c r="J164" t="s">
        <v>919</v>
      </c>
      <c r="K164" t="s">
        <v>926</v>
      </c>
      <c r="L164">
        <v>15</v>
      </c>
      <c r="M164">
        <v>12</v>
      </c>
      <c r="N164">
        <v>6</v>
      </c>
    </row>
    <row r="165" spans="1:14" x14ac:dyDescent="0.3">
      <c r="A165">
        <v>88065565515</v>
      </c>
      <c r="B165" s="36">
        <v>44062</v>
      </c>
      <c r="C165" t="s">
        <v>222</v>
      </c>
      <c r="D165" t="s">
        <v>1145</v>
      </c>
      <c r="E165" t="s">
        <v>96</v>
      </c>
      <c r="F165" t="s">
        <v>48</v>
      </c>
      <c r="G165" t="s">
        <v>944</v>
      </c>
      <c r="H165" t="s">
        <v>49</v>
      </c>
      <c r="I165" t="s">
        <v>104</v>
      </c>
      <c r="J165" t="s">
        <v>920</v>
      </c>
      <c r="K165" t="s">
        <v>926</v>
      </c>
      <c r="L165">
        <v>15</v>
      </c>
      <c r="M165">
        <v>12</v>
      </c>
      <c r="N165">
        <v>10</v>
      </c>
    </row>
    <row r="166" spans="1:14" x14ac:dyDescent="0.3">
      <c r="A166">
        <v>88065565516</v>
      </c>
      <c r="B166" s="36">
        <v>44061</v>
      </c>
      <c r="C166" t="s">
        <v>223</v>
      </c>
      <c r="D166" t="s">
        <v>1145</v>
      </c>
      <c r="E166" t="s">
        <v>16</v>
      </c>
      <c r="F166" t="s">
        <v>38</v>
      </c>
      <c r="G166" t="s">
        <v>944</v>
      </c>
      <c r="H166" t="s">
        <v>39</v>
      </c>
      <c r="I166" t="s">
        <v>104</v>
      </c>
      <c r="J166" t="s">
        <v>921</v>
      </c>
      <c r="K166" t="s">
        <v>926</v>
      </c>
      <c r="L166">
        <v>20</v>
      </c>
      <c r="M166">
        <v>17</v>
      </c>
      <c r="N166">
        <v>11</v>
      </c>
    </row>
    <row r="167" spans="1:14" x14ac:dyDescent="0.3">
      <c r="A167">
        <v>88065565517</v>
      </c>
      <c r="B167" s="36">
        <v>44061</v>
      </c>
      <c r="C167" t="s">
        <v>224</v>
      </c>
      <c r="D167" t="s">
        <v>1145</v>
      </c>
      <c r="E167" t="s">
        <v>17</v>
      </c>
      <c r="F167" t="s">
        <v>42</v>
      </c>
      <c r="G167" t="s">
        <v>943</v>
      </c>
      <c r="H167" t="s">
        <v>43</v>
      </c>
      <c r="I167" t="s">
        <v>104</v>
      </c>
      <c r="J167" t="s">
        <v>922</v>
      </c>
      <c r="K167" t="s">
        <v>926</v>
      </c>
      <c r="L167">
        <v>12</v>
      </c>
      <c r="M167">
        <v>9</v>
      </c>
      <c r="N167">
        <v>60</v>
      </c>
    </row>
    <row r="168" spans="1:14" x14ac:dyDescent="0.3">
      <c r="A168">
        <v>88065565518</v>
      </c>
      <c r="B168" s="36">
        <v>44062</v>
      </c>
      <c r="C168" t="s">
        <v>225</v>
      </c>
      <c r="D168" t="s">
        <v>1145</v>
      </c>
      <c r="E168" t="s">
        <v>16</v>
      </c>
      <c r="F168" t="s">
        <v>45</v>
      </c>
      <c r="G168" t="s">
        <v>943</v>
      </c>
      <c r="H168" t="s">
        <v>46</v>
      </c>
      <c r="I168" t="s">
        <v>104</v>
      </c>
      <c r="J168" t="s">
        <v>923</v>
      </c>
      <c r="K168" t="s">
        <v>926</v>
      </c>
      <c r="L168">
        <v>13</v>
      </c>
      <c r="M168">
        <v>10</v>
      </c>
      <c r="N168">
        <v>89</v>
      </c>
    </row>
    <row r="169" spans="1:14" x14ac:dyDescent="0.3">
      <c r="A169">
        <v>88065565519</v>
      </c>
      <c r="B169" s="36">
        <v>44063</v>
      </c>
      <c r="C169" t="s">
        <v>226</v>
      </c>
      <c r="D169" t="s">
        <v>1146</v>
      </c>
      <c r="E169" t="s">
        <v>17</v>
      </c>
      <c r="F169" t="s">
        <v>48</v>
      </c>
      <c r="G169" t="s">
        <v>944</v>
      </c>
      <c r="H169" t="s">
        <v>49</v>
      </c>
      <c r="I169" t="s">
        <v>104</v>
      </c>
      <c r="J169" t="s">
        <v>924</v>
      </c>
      <c r="K169" t="s">
        <v>926</v>
      </c>
      <c r="L169">
        <v>15</v>
      </c>
      <c r="M169">
        <v>12</v>
      </c>
      <c r="N169">
        <v>77</v>
      </c>
    </row>
    <row r="170" spans="1:14" x14ac:dyDescent="0.3">
      <c r="A170">
        <v>88065565520</v>
      </c>
      <c r="B170" s="36">
        <v>44064</v>
      </c>
      <c r="C170" t="s">
        <v>227</v>
      </c>
      <c r="D170" t="s">
        <v>1145</v>
      </c>
      <c r="E170" t="s">
        <v>18</v>
      </c>
      <c r="F170" t="s">
        <v>38</v>
      </c>
      <c r="G170" t="s">
        <v>944</v>
      </c>
      <c r="H170" t="s">
        <v>39</v>
      </c>
      <c r="I170" t="s">
        <v>104</v>
      </c>
      <c r="J170" t="s">
        <v>925</v>
      </c>
      <c r="K170" t="s">
        <v>926</v>
      </c>
      <c r="L170">
        <v>14</v>
      </c>
      <c r="M170">
        <v>11</v>
      </c>
      <c r="N170">
        <v>68</v>
      </c>
    </row>
    <row r="171" spans="1:14" x14ac:dyDescent="0.3">
      <c r="A171">
        <v>88065565521</v>
      </c>
      <c r="B171" s="36">
        <v>44065</v>
      </c>
      <c r="C171" t="s">
        <v>228</v>
      </c>
      <c r="D171" t="s">
        <v>1145</v>
      </c>
      <c r="E171" t="s">
        <v>19</v>
      </c>
      <c r="F171" t="s">
        <v>42</v>
      </c>
      <c r="G171" t="s">
        <v>943</v>
      </c>
      <c r="H171" t="s">
        <v>43</v>
      </c>
      <c r="I171" t="s">
        <v>104</v>
      </c>
      <c r="J171" t="s">
        <v>938</v>
      </c>
      <c r="K171" t="s">
        <v>926</v>
      </c>
      <c r="L171">
        <v>30</v>
      </c>
      <c r="M171">
        <v>27</v>
      </c>
      <c r="N171">
        <v>15</v>
      </c>
    </row>
    <row r="172" spans="1:14" x14ac:dyDescent="0.3">
      <c r="A172">
        <v>88065565522</v>
      </c>
      <c r="B172" s="36">
        <v>44066</v>
      </c>
      <c r="C172" t="s">
        <v>229</v>
      </c>
      <c r="D172" t="s">
        <v>1145</v>
      </c>
      <c r="E172" t="s">
        <v>20</v>
      </c>
      <c r="F172" t="s">
        <v>45</v>
      </c>
      <c r="G172" t="s">
        <v>943</v>
      </c>
      <c r="H172" t="s">
        <v>46</v>
      </c>
      <c r="I172" t="s">
        <v>104</v>
      </c>
      <c r="J172" t="s">
        <v>939</v>
      </c>
      <c r="K172" t="s">
        <v>926</v>
      </c>
      <c r="L172">
        <v>16</v>
      </c>
      <c r="M172">
        <v>13</v>
      </c>
      <c r="N172">
        <v>47</v>
      </c>
    </row>
    <row r="173" spans="1:14" x14ac:dyDescent="0.3">
      <c r="A173">
        <v>88065565523</v>
      </c>
      <c r="B173" s="36">
        <v>44067</v>
      </c>
      <c r="C173" t="s">
        <v>230</v>
      </c>
      <c r="D173" t="s">
        <v>1145</v>
      </c>
      <c r="E173" t="s">
        <v>1</v>
      </c>
      <c r="F173" t="s">
        <v>48</v>
      </c>
      <c r="G173" t="s">
        <v>944</v>
      </c>
      <c r="H173" t="s">
        <v>49</v>
      </c>
      <c r="I173" t="s">
        <v>104</v>
      </c>
      <c r="J173" t="s">
        <v>927</v>
      </c>
      <c r="K173" t="s">
        <v>941</v>
      </c>
      <c r="L173">
        <v>9</v>
      </c>
      <c r="M173">
        <v>6</v>
      </c>
      <c r="N173">
        <v>6</v>
      </c>
    </row>
    <row r="174" spans="1:14" x14ac:dyDescent="0.3">
      <c r="A174">
        <v>88065565524</v>
      </c>
      <c r="B174" s="36">
        <v>44068</v>
      </c>
      <c r="C174" t="s">
        <v>231</v>
      </c>
      <c r="D174" t="s">
        <v>1146</v>
      </c>
      <c r="E174" t="s">
        <v>2</v>
      </c>
      <c r="F174" t="s">
        <v>38</v>
      </c>
      <c r="G174" t="s">
        <v>944</v>
      </c>
      <c r="H174" t="s">
        <v>39</v>
      </c>
      <c r="I174" t="s">
        <v>104</v>
      </c>
      <c r="J174" t="s">
        <v>928</v>
      </c>
      <c r="K174" t="s">
        <v>941</v>
      </c>
      <c r="L174">
        <v>5</v>
      </c>
      <c r="M174">
        <v>2</v>
      </c>
      <c r="N174">
        <v>10</v>
      </c>
    </row>
    <row r="175" spans="1:14" x14ac:dyDescent="0.3">
      <c r="A175">
        <v>88065565525</v>
      </c>
      <c r="B175" s="36">
        <v>44072</v>
      </c>
      <c r="C175" t="s">
        <v>232</v>
      </c>
      <c r="D175" t="s">
        <v>1145</v>
      </c>
      <c r="E175" t="s">
        <v>3</v>
      </c>
      <c r="F175" t="s">
        <v>42</v>
      </c>
      <c r="G175" t="s">
        <v>943</v>
      </c>
      <c r="H175" t="s">
        <v>43</v>
      </c>
      <c r="I175" t="s">
        <v>104</v>
      </c>
      <c r="J175" t="s">
        <v>929</v>
      </c>
      <c r="K175" t="s">
        <v>941</v>
      </c>
      <c r="L175">
        <v>18</v>
      </c>
      <c r="M175">
        <v>15</v>
      </c>
      <c r="N175">
        <v>11</v>
      </c>
    </row>
    <row r="176" spans="1:14" x14ac:dyDescent="0.3">
      <c r="A176">
        <v>88065565526</v>
      </c>
      <c r="B176" s="36">
        <v>44071</v>
      </c>
      <c r="C176" t="s">
        <v>233</v>
      </c>
      <c r="D176" t="s">
        <v>1146</v>
      </c>
      <c r="E176" t="s">
        <v>4</v>
      </c>
      <c r="F176" t="s">
        <v>45</v>
      </c>
      <c r="G176" t="s">
        <v>943</v>
      </c>
      <c r="H176" t="s">
        <v>46</v>
      </c>
      <c r="I176" t="s">
        <v>104</v>
      </c>
      <c r="J176" t="s">
        <v>930</v>
      </c>
      <c r="K176" t="s">
        <v>941</v>
      </c>
      <c r="L176">
        <v>10</v>
      </c>
      <c r="M176">
        <v>7</v>
      </c>
      <c r="N176">
        <v>60</v>
      </c>
    </row>
    <row r="177" spans="1:14" x14ac:dyDescent="0.3">
      <c r="A177">
        <v>88065565527</v>
      </c>
      <c r="B177" s="36">
        <v>44071</v>
      </c>
      <c r="C177" t="s">
        <v>234</v>
      </c>
      <c r="D177" t="s">
        <v>1146</v>
      </c>
      <c r="E177" t="s">
        <v>5</v>
      </c>
      <c r="F177" t="s">
        <v>48</v>
      </c>
      <c r="G177" t="s">
        <v>944</v>
      </c>
      <c r="H177" t="s">
        <v>49</v>
      </c>
      <c r="I177" t="s">
        <v>104</v>
      </c>
      <c r="J177" t="s">
        <v>931</v>
      </c>
      <c r="K177" t="s">
        <v>941</v>
      </c>
      <c r="L177">
        <v>20</v>
      </c>
      <c r="M177">
        <v>17</v>
      </c>
      <c r="N177">
        <v>89</v>
      </c>
    </row>
    <row r="178" spans="1:14" x14ac:dyDescent="0.3">
      <c r="A178">
        <v>88065565528</v>
      </c>
      <c r="B178" s="36">
        <v>44072</v>
      </c>
      <c r="C178" t="s">
        <v>235</v>
      </c>
      <c r="D178" t="s">
        <v>1146</v>
      </c>
      <c r="E178" t="s">
        <v>6</v>
      </c>
      <c r="F178" t="s">
        <v>38</v>
      </c>
      <c r="G178" t="s">
        <v>944</v>
      </c>
      <c r="H178" t="s">
        <v>39</v>
      </c>
      <c r="I178" t="s">
        <v>104</v>
      </c>
      <c r="J178" t="s">
        <v>932</v>
      </c>
      <c r="K178" t="s">
        <v>941</v>
      </c>
      <c r="L178">
        <v>70</v>
      </c>
      <c r="M178">
        <v>67</v>
      </c>
      <c r="N178">
        <v>77</v>
      </c>
    </row>
    <row r="179" spans="1:14" x14ac:dyDescent="0.3">
      <c r="A179">
        <v>88065565529</v>
      </c>
      <c r="B179" s="36">
        <v>44073</v>
      </c>
      <c r="C179" t="s">
        <v>236</v>
      </c>
      <c r="D179" t="s">
        <v>1146</v>
      </c>
      <c r="E179" t="s">
        <v>7</v>
      </c>
      <c r="F179" t="s">
        <v>42</v>
      </c>
      <c r="G179" t="s">
        <v>943</v>
      </c>
      <c r="H179" t="s">
        <v>43</v>
      </c>
      <c r="I179" t="s">
        <v>104</v>
      </c>
      <c r="J179" t="s">
        <v>940</v>
      </c>
      <c r="K179" t="s">
        <v>941</v>
      </c>
      <c r="L179">
        <v>15</v>
      </c>
      <c r="M179">
        <v>12</v>
      </c>
      <c r="N179">
        <v>68</v>
      </c>
    </row>
    <row r="180" spans="1:14" x14ac:dyDescent="0.3">
      <c r="A180">
        <v>88065565530</v>
      </c>
      <c r="B180" s="36">
        <v>44074</v>
      </c>
      <c r="C180" t="s">
        <v>237</v>
      </c>
      <c r="D180" t="s">
        <v>1146</v>
      </c>
      <c r="E180" t="s">
        <v>8</v>
      </c>
      <c r="F180" t="s">
        <v>45</v>
      </c>
      <c r="G180" t="s">
        <v>943</v>
      </c>
      <c r="H180" t="s">
        <v>46</v>
      </c>
      <c r="I180" t="s">
        <v>104</v>
      </c>
      <c r="J180" t="s">
        <v>933</v>
      </c>
      <c r="K180" t="s">
        <v>941</v>
      </c>
      <c r="L180">
        <v>12</v>
      </c>
      <c r="M180">
        <v>9</v>
      </c>
      <c r="N180">
        <v>15</v>
      </c>
    </row>
    <row r="181" spans="1:14" x14ac:dyDescent="0.3">
      <c r="A181">
        <v>88065565531</v>
      </c>
      <c r="B181" s="36">
        <v>44075</v>
      </c>
      <c r="C181" t="s">
        <v>238</v>
      </c>
      <c r="D181" t="s">
        <v>1145</v>
      </c>
      <c r="E181" t="s">
        <v>9</v>
      </c>
      <c r="F181" t="s">
        <v>48</v>
      </c>
      <c r="G181" t="s">
        <v>944</v>
      </c>
      <c r="H181" t="s">
        <v>49</v>
      </c>
      <c r="I181" t="s">
        <v>104</v>
      </c>
      <c r="J181" t="s">
        <v>934</v>
      </c>
      <c r="K181" t="s">
        <v>941</v>
      </c>
      <c r="L181">
        <v>18</v>
      </c>
      <c r="M181">
        <v>15</v>
      </c>
      <c r="N181">
        <v>47</v>
      </c>
    </row>
    <row r="182" spans="1:14" x14ac:dyDescent="0.3">
      <c r="A182">
        <v>88065565532</v>
      </c>
      <c r="B182" s="36">
        <v>44076</v>
      </c>
      <c r="C182" t="s">
        <v>239</v>
      </c>
      <c r="D182" t="s">
        <v>1146</v>
      </c>
      <c r="E182" t="s">
        <v>10</v>
      </c>
      <c r="F182" t="s">
        <v>38</v>
      </c>
      <c r="G182" t="s">
        <v>944</v>
      </c>
      <c r="H182" t="s">
        <v>39</v>
      </c>
      <c r="I182" t="s">
        <v>104</v>
      </c>
      <c r="J182" t="s">
        <v>935</v>
      </c>
      <c r="K182" t="s">
        <v>941</v>
      </c>
      <c r="L182">
        <v>23</v>
      </c>
      <c r="M182">
        <v>20</v>
      </c>
      <c r="N182">
        <v>6</v>
      </c>
    </row>
    <row r="183" spans="1:14" x14ac:dyDescent="0.3">
      <c r="A183">
        <v>88065565533</v>
      </c>
      <c r="B183" s="36">
        <v>44077</v>
      </c>
      <c r="C183" t="s">
        <v>240</v>
      </c>
      <c r="D183" t="s">
        <v>1145</v>
      </c>
      <c r="E183" t="s">
        <v>11</v>
      </c>
      <c r="F183" t="s">
        <v>42</v>
      </c>
      <c r="G183" t="s">
        <v>943</v>
      </c>
      <c r="H183" t="s">
        <v>43</v>
      </c>
      <c r="I183" t="s">
        <v>104</v>
      </c>
      <c r="J183" t="s">
        <v>936</v>
      </c>
      <c r="K183" t="s">
        <v>941</v>
      </c>
      <c r="L183">
        <v>9</v>
      </c>
      <c r="M183">
        <v>6</v>
      </c>
      <c r="N183">
        <v>10</v>
      </c>
    </row>
    <row r="184" spans="1:14" x14ac:dyDescent="0.3">
      <c r="A184">
        <v>88065565534</v>
      </c>
      <c r="B184" s="36">
        <v>44078</v>
      </c>
      <c r="C184" t="s">
        <v>241</v>
      </c>
      <c r="D184" t="s">
        <v>1146</v>
      </c>
      <c r="E184" t="s">
        <v>12</v>
      </c>
      <c r="F184" t="s">
        <v>45</v>
      </c>
      <c r="G184" t="s">
        <v>943</v>
      </c>
      <c r="H184" t="s">
        <v>46</v>
      </c>
      <c r="I184" t="s">
        <v>104</v>
      </c>
      <c r="J184" t="s">
        <v>937</v>
      </c>
      <c r="K184" t="s">
        <v>941</v>
      </c>
      <c r="L184">
        <v>18</v>
      </c>
      <c r="M184">
        <v>15</v>
      </c>
      <c r="N184">
        <v>11</v>
      </c>
    </row>
    <row r="185" spans="1:14" x14ac:dyDescent="0.3">
      <c r="A185">
        <v>88065565535</v>
      </c>
      <c r="B185" s="36">
        <v>44079</v>
      </c>
      <c r="C185" t="s">
        <v>242</v>
      </c>
      <c r="D185" t="s">
        <v>1145</v>
      </c>
      <c r="E185" t="s">
        <v>13</v>
      </c>
      <c r="F185" t="s">
        <v>48</v>
      </c>
      <c r="G185" t="s">
        <v>944</v>
      </c>
      <c r="H185" t="s">
        <v>49</v>
      </c>
      <c r="I185" t="s">
        <v>104</v>
      </c>
      <c r="J185" t="s">
        <v>908</v>
      </c>
      <c r="K185" t="s">
        <v>926</v>
      </c>
      <c r="L185">
        <v>52</v>
      </c>
      <c r="M185">
        <v>49</v>
      </c>
      <c r="N185">
        <v>60</v>
      </c>
    </row>
    <row r="186" spans="1:14" x14ac:dyDescent="0.3">
      <c r="A186">
        <v>88065565536</v>
      </c>
      <c r="B186" s="36">
        <v>44083</v>
      </c>
      <c r="C186" t="s">
        <v>243</v>
      </c>
      <c r="D186" t="s">
        <v>1145</v>
      </c>
      <c r="E186" t="s">
        <v>14</v>
      </c>
      <c r="F186" t="s">
        <v>38</v>
      </c>
      <c r="G186" t="s">
        <v>944</v>
      </c>
      <c r="H186" t="s">
        <v>39</v>
      </c>
      <c r="I186" t="s">
        <v>104</v>
      </c>
      <c r="J186" t="s">
        <v>927</v>
      </c>
      <c r="K186" t="s">
        <v>941</v>
      </c>
      <c r="L186">
        <v>9</v>
      </c>
      <c r="M186">
        <v>6</v>
      </c>
      <c r="N186">
        <v>89</v>
      </c>
    </row>
    <row r="187" spans="1:14" x14ac:dyDescent="0.3">
      <c r="A187">
        <v>88065565537</v>
      </c>
      <c r="B187" s="36">
        <v>44082</v>
      </c>
      <c r="C187" t="s">
        <v>244</v>
      </c>
      <c r="D187" t="s">
        <v>1146</v>
      </c>
      <c r="E187" t="s">
        <v>15</v>
      </c>
      <c r="F187" t="s">
        <v>42</v>
      </c>
      <c r="G187" t="s">
        <v>943</v>
      </c>
      <c r="H187" t="s">
        <v>43</v>
      </c>
      <c r="I187" t="s">
        <v>104</v>
      </c>
      <c r="J187" t="s">
        <v>928</v>
      </c>
      <c r="K187" t="s">
        <v>941</v>
      </c>
      <c r="L187">
        <v>5</v>
      </c>
      <c r="M187">
        <v>2</v>
      </c>
      <c r="N187">
        <v>77</v>
      </c>
    </row>
    <row r="188" spans="1:14" x14ac:dyDescent="0.3">
      <c r="A188">
        <v>88065565538</v>
      </c>
      <c r="B188" s="36">
        <v>44082</v>
      </c>
      <c r="C188" t="s">
        <v>245</v>
      </c>
      <c r="D188" t="s">
        <v>1146</v>
      </c>
      <c r="E188" t="s">
        <v>59</v>
      </c>
      <c r="F188" t="s">
        <v>45</v>
      </c>
      <c r="G188" t="s">
        <v>943</v>
      </c>
      <c r="H188" t="s">
        <v>46</v>
      </c>
      <c r="I188" t="s">
        <v>104</v>
      </c>
      <c r="J188" t="s">
        <v>909</v>
      </c>
      <c r="K188" t="s">
        <v>926</v>
      </c>
      <c r="L188">
        <v>14</v>
      </c>
      <c r="M188">
        <v>11</v>
      </c>
      <c r="N188">
        <v>68</v>
      </c>
    </row>
    <row r="189" spans="1:14" x14ac:dyDescent="0.3">
      <c r="A189">
        <v>88065565539</v>
      </c>
      <c r="B189" s="36">
        <v>44083</v>
      </c>
      <c r="C189" t="s">
        <v>246</v>
      </c>
      <c r="D189" t="s">
        <v>1146</v>
      </c>
      <c r="E189" t="s">
        <v>60</v>
      </c>
      <c r="F189" t="s">
        <v>48</v>
      </c>
      <c r="G189" t="s">
        <v>944</v>
      </c>
      <c r="H189" t="s">
        <v>49</v>
      </c>
      <c r="I189" t="s">
        <v>104</v>
      </c>
      <c r="J189" t="s">
        <v>910</v>
      </c>
      <c r="K189" t="s">
        <v>926</v>
      </c>
      <c r="L189">
        <v>6</v>
      </c>
      <c r="M189">
        <v>3</v>
      </c>
      <c r="N189">
        <v>15</v>
      </c>
    </row>
    <row r="190" spans="1:14" x14ac:dyDescent="0.3">
      <c r="A190">
        <v>88065565540</v>
      </c>
      <c r="B190" s="36">
        <v>44084</v>
      </c>
      <c r="C190" t="s">
        <v>247</v>
      </c>
      <c r="D190" t="s">
        <v>1146</v>
      </c>
      <c r="E190" t="s">
        <v>61</v>
      </c>
      <c r="F190" t="s">
        <v>38</v>
      </c>
      <c r="G190" t="s">
        <v>944</v>
      </c>
      <c r="H190" t="s">
        <v>39</v>
      </c>
      <c r="I190" t="s">
        <v>104</v>
      </c>
      <c r="J190" t="s">
        <v>930</v>
      </c>
      <c r="K190" t="s">
        <v>941</v>
      </c>
      <c r="L190">
        <v>10</v>
      </c>
      <c r="M190">
        <v>7</v>
      </c>
      <c r="N190">
        <v>47</v>
      </c>
    </row>
    <row r="191" spans="1:14" x14ac:dyDescent="0.3">
      <c r="A191">
        <v>88065565541</v>
      </c>
      <c r="B191" s="36">
        <v>44085</v>
      </c>
      <c r="C191" t="s">
        <v>248</v>
      </c>
      <c r="D191" t="s">
        <v>1146</v>
      </c>
      <c r="E191" t="s">
        <v>63</v>
      </c>
      <c r="F191" t="s">
        <v>42</v>
      </c>
      <c r="G191" t="s">
        <v>943</v>
      </c>
      <c r="H191" t="s">
        <v>43</v>
      </c>
      <c r="I191" t="s">
        <v>104</v>
      </c>
      <c r="J191" t="s">
        <v>911</v>
      </c>
      <c r="K191" t="s">
        <v>926</v>
      </c>
      <c r="L191">
        <v>13</v>
      </c>
      <c r="M191">
        <v>10</v>
      </c>
      <c r="N191">
        <v>6</v>
      </c>
    </row>
    <row r="192" spans="1:14" x14ac:dyDescent="0.3">
      <c r="A192">
        <v>88065565542</v>
      </c>
      <c r="B192" s="36">
        <v>44086</v>
      </c>
      <c r="C192" t="s">
        <v>249</v>
      </c>
      <c r="D192" t="s">
        <v>1145</v>
      </c>
      <c r="E192" t="s">
        <v>16</v>
      </c>
      <c r="F192" t="s">
        <v>45</v>
      </c>
      <c r="G192" t="s">
        <v>943</v>
      </c>
      <c r="H192" t="s">
        <v>46</v>
      </c>
      <c r="I192" t="s">
        <v>104</v>
      </c>
      <c r="J192" t="s">
        <v>931</v>
      </c>
      <c r="K192" t="s">
        <v>941</v>
      </c>
      <c r="L192">
        <v>20</v>
      </c>
      <c r="M192">
        <v>17</v>
      </c>
      <c r="N192">
        <v>10</v>
      </c>
    </row>
    <row r="193" spans="1:14" x14ac:dyDescent="0.3">
      <c r="A193">
        <v>88065565543</v>
      </c>
      <c r="B193" s="36">
        <v>44087</v>
      </c>
      <c r="C193" t="s">
        <v>250</v>
      </c>
      <c r="D193" t="s">
        <v>1145</v>
      </c>
      <c r="E193" t="s">
        <v>66</v>
      </c>
      <c r="F193" t="s">
        <v>48</v>
      </c>
      <c r="G193" t="s">
        <v>944</v>
      </c>
      <c r="H193" t="s">
        <v>49</v>
      </c>
      <c r="I193" t="s">
        <v>104</v>
      </c>
      <c r="J193" t="s">
        <v>912</v>
      </c>
      <c r="K193" t="s">
        <v>926</v>
      </c>
      <c r="L193">
        <v>15</v>
      </c>
      <c r="M193">
        <v>12</v>
      </c>
      <c r="N193">
        <v>11</v>
      </c>
    </row>
    <row r="194" spans="1:14" x14ac:dyDescent="0.3">
      <c r="A194">
        <v>88065565544</v>
      </c>
      <c r="B194" s="36">
        <v>44088</v>
      </c>
      <c r="C194" t="s">
        <v>251</v>
      </c>
      <c r="D194" t="s">
        <v>1145</v>
      </c>
      <c r="E194" t="s">
        <v>68</v>
      </c>
      <c r="F194" t="s">
        <v>38</v>
      </c>
      <c r="G194" t="s">
        <v>944</v>
      </c>
      <c r="H194" t="s">
        <v>39</v>
      </c>
      <c r="I194" t="s">
        <v>104</v>
      </c>
      <c r="J194" t="s">
        <v>913</v>
      </c>
      <c r="K194" t="s">
        <v>926</v>
      </c>
      <c r="L194">
        <v>20</v>
      </c>
      <c r="M194">
        <v>17</v>
      </c>
      <c r="N194">
        <v>60</v>
      </c>
    </row>
    <row r="195" spans="1:14" x14ac:dyDescent="0.3">
      <c r="A195">
        <v>88065565545</v>
      </c>
      <c r="B195" s="36">
        <v>44089</v>
      </c>
      <c r="C195" t="s">
        <v>252</v>
      </c>
      <c r="D195" t="s">
        <v>1146</v>
      </c>
      <c r="E195" t="s">
        <v>70</v>
      </c>
      <c r="F195" t="s">
        <v>42</v>
      </c>
      <c r="G195" t="s">
        <v>943</v>
      </c>
      <c r="H195" t="s">
        <v>43</v>
      </c>
      <c r="I195" t="s">
        <v>104</v>
      </c>
      <c r="J195" t="s">
        <v>914</v>
      </c>
      <c r="K195" t="s">
        <v>926</v>
      </c>
      <c r="L195">
        <v>12</v>
      </c>
      <c r="M195">
        <v>9</v>
      </c>
      <c r="N195">
        <v>89</v>
      </c>
    </row>
    <row r="196" spans="1:14" x14ac:dyDescent="0.3">
      <c r="A196">
        <v>88065565546</v>
      </c>
      <c r="B196" s="36">
        <v>44093</v>
      </c>
      <c r="C196" t="s">
        <v>253</v>
      </c>
      <c r="D196" t="s">
        <v>1146</v>
      </c>
      <c r="E196" t="s">
        <v>72</v>
      </c>
      <c r="F196" t="s">
        <v>45</v>
      </c>
      <c r="G196" t="s">
        <v>943</v>
      </c>
      <c r="H196" t="s">
        <v>46</v>
      </c>
      <c r="I196" t="s">
        <v>104</v>
      </c>
      <c r="J196" t="s">
        <v>915</v>
      </c>
      <c r="K196" t="s">
        <v>926</v>
      </c>
      <c r="L196">
        <v>16</v>
      </c>
      <c r="M196">
        <v>13</v>
      </c>
      <c r="N196">
        <v>77</v>
      </c>
    </row>
    <row r="197" spans="1:14" x14ac:dyDescent="0.3">
      <c r="A197">
        <v>88065565547</v>
      </c>
      <c r="B197" s="36">
        <v>44092</v>
      </c>
      <c r="C197" t="s">
        <v>254</v>
      </c>
      <c r="D197" t="s">
        <v>1146</v>
      </c>
      <c r="E197" t="s">
        <v>74</v>
      </c>
      <c r="F197" t="s">
        <v>48</v>
      </c>
      <c r="G197" t="s">
        <v>944</v>
      </c>
      <c r="H197" t="s">
        <v>49</v>
      </c>
      <c r="I197" t="s">
        <v>104</v>
      </c>
      <c r="J197" t="s">
        <v>932</v>
      </c>
      <c r="K197" t="s">
        <v>941</v>
      </c>
      <c r="L197">
        <v>70</v>
      </c>
      <c r="M197">
        <v>67</v>
      </c>
      <c r="N197">
        <v>68</v>
      </c>
    </row>
    <row r="198" spans="1:14" x14ac:dyDescent="0.3">
      <c r="A198">
        <v>88065565548</v>
      </c>
      <c r="B198" s="36">
        <v>44092</v>
      </c>
      <c r="C198" t="s">
        <v>255</v>
      </c>
      <c r="D198" t="s">
        <v>1146</v>
      </c>
      <c r="E198" t="s">
        <v>76</v>
      </c>
      <c r="F198" t="s">
        <v>38</v>
      </c>
      <c r="G198" t="s">
        <v>944</v>
      </c>
      <c r="H198" t="s">
        <v>39</v>
      </c>
      <c r="I198" t="s">
        <v>104</v>
      </c>
      <c r="J198" t="s">
        <v>940</v>
      </c>
      <c r="K198" t="s">
        <v>941</v>
      </c>
      <c r="L198">
        <v>15</v>
      </c>
      <c r="M198">
        <v>12</v>
      </c>
      <c r="N198">
        <v>15</v>
      </c>
    </row>
    <row r="199" spans="1:14" x14ac:dyDescent="0.3">
      <c r="A199">
        <v>88065565549</v>
      </c>
      <c r="B199" s="36">
        <v>44093</v>
      </c>
      <c r="C199" t="s">
        <v>256</v>
      </c>
      <c r="D199" t="s">
        <v>1146</v>
      </c>
      <c r="E199" t="s">
        <v>78</v>
      </c>
      <c r="F199" t="s">
        <v>42</v>
      </c>
      <c r="G199" t="s">
        <v>943</v>
      </c>
      <c r="H199" t="s">
        <v>43</v>
      </c>
      <c r="I199" t="s">
        <v>104</v>
      </c>
      <c r="J199" t="s">
        <v>915</v>
      </c>
      <c r="K199" t="s">
        <v>926</v>
      </c>
      <c r="L199">
        <v>16</v>
      </c>
      <c r="M199">
        <v>13</v>
      </c>
      <c r="N199">
        <v>47</v>
      </c>
    </row>
    <row r="200" spans="1:14" x14ac:dyDescent="0.3">
      <c r="A200">
        <v>88065565550</v>
      </c>
      <c r="B200" s="36">
        <v>44094</v>
      </c>
      <c r="C200" t="s">
        <v>257</v>
      </c>
      <c r="D200" t="s">
        <v>1146</v>
      </c>
      <c r="E200" t="s">
        <v>80</v>
      </c>
      <c r="F200" t="s">
        <v>45</v>
      </c>
      <c r="G200" t="s">
        <v>943</v>
      </c>
      <c r="H200" t="s">
        <v>46</v>
      </c>
      <c r="I200" t="s">
        <v>104</v>
      </c>
      <c r="J200" t="s">
        <v>916</v>
      </c>
      <c r="K200" t="s">
        <v>926</v>
      </c>
      <c r="L200">
        <v>20</v>
      </c>
      <c r="M200">
        <v>17</v>
      </c>
      <c r="N200">
        <v>6</v>
      </c>
    </row>
    <row r="201" spans="1:14" x14ac:dyDescent="0.3">
      <c r="A201">
        <v>88065565551</v>
      </c>
      <c r="B201" s="36">
        <v>44095</v>
      </c>
      <c r="C201" t="s">
        <v>258</v>
      </c>
      <c r="D201" t="s">
        <v>1145</v>
      </c>
      <c r="E201" t="s">
        <v>82</v>
      </c>
      <c r="F201" t="s">
        <v>48</v>
      </c>
      <c r="G201" t="s">
        <v>944</v>
      </c>
      <c r="H201" t="s">
        <v>49</v>
      </c>
      <c r="I201" t="s">
        <v>104</v>
      </c>
      <c r="J201" t="s">
        <v>917</v>
      </c>
      <c r="K201" t="s">
        <v>926</v>
      </c>
      <c r="L201">
        <v>12</v>
      </c>
      <c r="M201">
        <v>9</v>
      </c>
      <c r="N201">
        <v>10</v>
      </c>
    </row>
    <row r="202" spans="1:14" x14ac:dyDescent="0.3">
      <c r="A202">
        <v>88065565552</v>
      </c>
      <c r="B202" s="36">
        <v>44096</v>
      </c>
      <c r="C202" t="s">
        <v>259</v>
      </c>
      <c r="D202" t="s">
        <v>1146</v>
      </c>
      <c r="E202" t="s">
        <v>84</v>
      </c>
      <c r="F202" t="s">
        <v>38</v>
      </c>
      <c r="G202" t="s">
        <v>944</v>
      </c>
      <c r="H202" t="s">
        <v>39</v>
      </c>
      <c r="I202" t="s">
        <v>104</v>
      </c>
      <c r="J202" t="s">
        <v>933</v>
      </c>
      <c r="K202" t="s">
        <v>941</v>
      </c>
      <c r="L202">
        <v>12</v>
      </c>
      <c r="M202">
        <v>9</v>
      </c>
      <c r="N202">
        <v>11</v>
      </c>
    </row>
    <row r="203" spans="1:14" x14ac:dyDescent="0.3">
      <c r="A203">
        <v>88065565553</v>
      </c>
      <c r="B203" s="36">
        <v>44097</v>
      </c>
      <c r="C203" t="s">
        <v>260</v>
      </c>
      <c r="D203" t="s">
        <v>1145</v>
      </c>
      <c r="E203" t="s">
        <v>86</v>
      </c>
      <c r="F203" t="s">
        <v>42</v>
      </c>
      <c r="G203" t="s">
        <v>943</v>
      </c>
      <c r="H203" t="s">
        <v>43</v>
      </c>
      <c r="I203" t="s">
        <v>104</v>
      </c>
      <c r="J203" t="s">
        <v>934</v>
      </c>
      <c r="K203" t="s">
        <v>941</v>
      </c>
      <c r="L203">
        <v>18</v>
      </c>
      <c r="M203">
        <v>15</v>
      </c>
      <c r="N203">
        <v>60</v>
      </c>
    </row>
    <row r="204" spans="1:14" x14ac:dyDescent="0.3">
      <c r="A204">
        <v>88065565554</v>
      </c>
      <c r="B204" s="36">
        <v>44098</v>
      </c>
      <c r="C204" t="s">
        <v>261</v>
      </c>
      <c r="D204" t="s">
        <v>1145</v>
      </c>
      <c r="E204" t="s">
        <v>88</v>
      </c>
      <c r="F204" t="s">
        <v>45</v>
      </c>
      <c r="G204" t="s">
        <v>943</v>
      </c>
      <c r="H204" t="s">
        <v>46</v>
      </c>
      <c r="I204" t="s">
        <v>104</v>
      </c>
      <c r="J204" t="s">
        <v>918</v>
      </c>
      <c r="K204" t="s">
        <v>926</v>
      </c>
      <c r="L204">
        <v>10</v>
      </c>
      <c r="M204">
        <v>7</v>
      </c>
      <c r="N204">
        <v>89</v>
      </c>
    </row>
    <row r="205" spans="1:14" x14ac:dyDescent="0.3">
      <c r="A205">
        <v>88065565555</v>
      </c>
      <c r="B205" s="36">
        <v>44099</v>
      </c>
      <c r="C205" t="s">
        <v>262</v>
      </c>
      <c r="D205" t="s">
        <v>1145</v>
      </c>
      <c r="E205" t="s">
        <v>90</v>
      </c>
      <c r="F205" t="s">
        <v>48</v>
      </c>
      <c r="G205" t="s">
        <v>944</v>
      </c>
      <c r="H205" t="s">
        <v>49</v>
      </c>
      <c r="I205" t="s">
        <v>104</v>
      </c>
      <c r="J205" t="s">
        <v>919</v>
      </c>
      <c r="K205" t="s">
        <v>926</v>
      </c>
      <c r="L205">
        <v>15</v>
      </c>
      <c r="M205">
        <v>12</v>
      </c>
      <c r="N205">
        <v>77</v>
      </c>
    </row>
    <row r="206" spans="1:14" x14ac:dyDescent="0.3">
      <c r="A206">
        <v>88065565556</v>
      </c>
      <c r="B206" s="36">
        <v>44103</v>
      </c>
      <c r="C206" t="s">
        <v>263</v>
      </c>
      <c r="D206" t="s">
        <v>1145</v>
      </c>
      <c r="E206" t="s">
        <v>92</v>
      </c>
      <c r="F206" t="s">
        <v>38</v>
      </c>
      <c r="G206" t="s">
        <v>944</v>
      </c>
      <c r="H206" t="s">
        <v>39</v>
      </c>
      <c r="I206" t="s">
        <v>104</v>
      </c>
      <c r="J206" t="s">
        <v>920</v>
      </c>
      <c r="K206" t="s">
        <v>926</v>
      </c>
      <c r="L206">
        <v>15</v>
      </c>
      <c r="M206">
        <v>12</v>
      </c>
      <c r="N206">
        <v>68</v>
      </c>
    </row>
    <row r="207" spans="1:14" x14ac:dyDescent="0.3">
      <c r="A207">
        <v>88065565557</v>
      </c>
      <c r="B207" s="36">
        <v>44102</v>
      </c>
      <c r="C207" t="s">
        <v>264</v>
      </c>
      <c r="D207" t="s">
        <v>1146</v>
      </c>
      <c r="E207" t="s">
        <v>94</v>
      </c>
      <c r="F207" t="s">
        <v>42</v>
      </c>
      <c r="G207" t="s">
        <v>943</v>
      </c>
      <c r="H207" t="s">
        <v>43</v>
      </c>
      <c r="I207" t="s">
        <v>104</v>
      </c>
      <c r="J207" t="s">
        <v>935</v>
      </c>
      <c r="K207" t="s">
        <v>941</v>
      </c>
      <c r="L207">
        <v>23</v>
      </c>
      <c r="M207">
        <v>20</v>
      </c>
      <c r="N207">
        <v>15</v>
      </c>
    </row>
    <row r="208" spans="1:14" x14ac:dyDescent="0.3">
      <c r="A208">
        <v>88065565558</v>
      </c>
      <c r="B208" s="36">
        <v>44102</v>
      </c>
      <c r="C208" t="s">
        <v>265</v>
      </c>
      <c r="D208" t="s">
        <v>1145</v>
      </c>
      <c r="E208" t="s">
        <v>96</v>
      </c>
      <c r="F208" t="s">
        <v>45</v>
      </c>
      <c r="G208" t="s">
        <v>943</v>
      </c>
      <c r="H208" t="s">
        <v>46</v>
      </c>
      <c r="I208" t="s">
        <v>104</v>
      </c>
      <c r="J208" t="s">
        <v>936</v>
      </c>
      <c r="K208" t="s">
        <v>941</v>
      </c>
      <c r="L208">
        <v>9</v>
      </c>
      <c r="M208">
        <v>6</v>
      </c>
      <c r="N208">
        <v>47</v>
      </c>
    </row>
    <row r="209" spans="1:14" x14ac:dyDescent="0.3">
      <c r="A209">
        <v>88065565559</v>
      </c>
      <c r="B209" s="36">
        <v>44103</v>
      </c>
      <c r="C209" t="s">
        <v>266</v>
      </c>
      <c r="D209" t="s">
        <v>1146</v>
      </c>
      <c r="E209" t="s">
        <v>16</v>
      </c>
      <c r="F209" t="s">
        <v>48</v>
      </c>
      <c r="G209" t="s">
        <v>944</v>
      </c>
      <c r="H209" t="s">
        <v>49</v>
      </c>
      <c r="I209" t="s">
        <v>104</v>
      </c>
      <c r="J209" t="s">
        <v>937</v>
      </c>
      <c r="K209" t="s">
        <v>941</v>
      </c>
      <c r="L209">
        <v>18</v>
      </c>
      <c r="M209">
        <v>15</v>
      </c>
      <c r="N209">
        <v>6</v>
      </c>
    </row>
    <row r="210" spans="1:14" x14ac:dyDescent="0.3">
      <c r="A210">
        <v>88065565560</v>
      </c>
      <c r="B210" s="36">
        <v>44104</v>
      </c>
      <c r="C210" t="s">
        <v>267</v>
      </c>
      <c r="D210" t="s">
        <v>1145</v>
      </c>
      <c r="E210" t="s">
        <v>17</v>
      </c>
      <c r="F210" t="s">
        <v>38</v>
      </c>
      <c r="G210" t="s">
        <v>944</v>
      </c>
      <c r="H210" t="s">
        <v>39</v>
      </c>
      <c r="I210" t="s">
        <v>104</v>
      </c>
      <c r="J210" t="s">
        <v>925</v>
      </c>
      <c r="K210" t="s">
        <v>926</v>
      </c>
      <c r="L210">
        <v>14</v>
      </c>
      <c r="M210">
        <v>11</v>
      </c>
      <c r="N210">
        <v>10</v>
      </c>
    </row>
    <row r="211" spans="1:14" x14ac:dyDescent="0.3">
      <c r="A211">
        <v>88065565561</v>
      </c>
      <c r="B211" s="36">
        <v>44094</v>
      </c>
      <c r="C211" t="s">
        <v>268</v>
      </c>
      <c r="D211" t="s">
        <v>1145</v>
      </c>
      <c r="E211" t="s">
        <v>18</v>
      </c>
      <c r="F211" t="s">
        <v>42</v>
      </c>
      <c r="G211" t="s">
        <v>943</v>
      </c>
      <c r="H211" t="s">
        <v>43</v>
      </c>
      <c r="I211" t="s">
        <v>40</v>
      </c>
      <c r="J211" t="s">
        <v>938</v>
      </c>
      <c r="K211" t="s">
        <v>926</v>
      </c>
      <c r="L211">
        <v>30</v>
      </c>
      <c r="M211">
        <v>27</v>
      </c>
      <c r="N211">
        <v>11</v>
      </c>
    </row>
    <row r="212" spans="1:14" x14ac:dyDescent="0.3">
      <c r="A212">
        <v>88065565562</v>
      </c>
      <c r="B212" s="36">
        <v>44095</v>
      </c>
      <c r="C212" t="s">
        <v>269</v>
      </c>
      <c r="D212" t="s">
        <v>1146</v>
      </c>
      <c r="E212" t="s">
        <v>19</v>
      </c>
      <c r="F212" t="s">
        <v>45</v>
      </c>
      <c r="G212" t="s">
        <v>943</v>
      </c>
      <c r="H212" t="s">
        <v>46</v>
      </c>
      <c r="I212" t="s">
        <v>40</v>
      </c>
      <c r="J212" t="s">
        <v>939</v>
      </c>
      <c r="K212" t="s">
        <v>926</v>
      </c>
      <c r="L212">
        <v>16</v>
      </c>
      <c r="M212">
        <v>13</v>
      </c>
      <c r="N212">
        <v>60</v>
      </c>
    </row>
    <row r="213" spans="1:14" x14ac:dyDescent="0.3">
      <c r="A213">
        <v>88065565563</v>
      </c>
      <c r="B213" s="36">
        <v>44096</v>
      </c>
      <c r="C213" t="s">
        <v>270</v>
      </c>
      <c r="D213" t="s">
        <v>1146</v>
      </c>
      <c r="E213" t="s">
        <v>20</v>
      </c>
      <c r="F213" t="s">
        <v>48</v>
      </c>
      <c r="G213" t="s">
        <v>944</v>
      </c>
      <c r="H213" t="s">
        <v>49</v>
      </c>
      <c r="I213" t="s">
        <v>40</v>
      </c>
      <c r="J213" t="s">
        <v>908</v>
      </c>
      <c r="K213" t="s">
        <v>926</v>
      </c>
      <c r="L213">
        <v>52</v>
      </c>
      <c r="M213">
        <v>49</v>
      </c>
      <c r="N213">
        <v>89</v>
      </c>
    </row>
    <row r="214" spans="1:14" x14ac:dyDescent="0.3">
      <c r="A214">
        <v>88065565564</v>
      </c>
      <c r="B214" s="36">
        <v>44097</v>
      </c>
      <c r="C214" t="s">
        <v>271</v>
      </c>
      <c r="D214" t="s">
        <v>1146</v>
      </c>
      <c r="E214" t="s">
        <v>1</v>
      </c>
      <c r="F214" t="s">
        <v>38</v>
      </c>
      <c r="G214" t="s">
        <v>944</v>
      </c>
      <c r="H214" t="s">
        <v>39</v>
      </c>
      <c r="I214" t="s">
        <v>40</v>
      </c>
      <c r="J214" t="s">
        <v>909</v>
      </c>
      <c r="K214" t="s">
        <v>926</v>
      </c>
      <c r="L214">
        <v>14</v>
      </c>
      <c r="M214">
        <v>11</v>
      </c>
      <c r="N214">
        <v>77</v>
      </c>
    </row>
    <row r="215" spans="1:14" x14ac:dyDescent="0.3">
      <c r="A215">
        <v>88065565565</v>
      </c>
      <c r="B215" s="36">
        <v>44098</v>
      </c>
      <c r="C215" t="s">
        <v>272</v>
      </c>
      <c r="D215" t="s">
        <v>1146</v>
      </c>
      <c r="E215" t="s">
        <v>2</v>
      </c>
      <c r="F215" t="s">
        <v>42</v>
      </c>
      <c r="G215" t="s">
        <v>943</v>
      </c>
      <c r="H215" t="s">
        <v>43</v>
      </c>
      <c r="I215" t="s">
        <v>40</v>
      </c>
      <c r="J215" t="s">
        <v>910</v>
      </c>
      <c r="K215" t="s">
        <v>926</v>
      </c>
      <c r="L215">
        <v>6</v>
      </c>
      <c r="M215">
        <v>3</v>
      </c>
      <c r="N215">
        <v>68</v>
      </c>
    </row>
    <row r="216" spans="1:14" x14ac:dyDescent="0.3">
      <c r="A216">
        <v>88065565566</v>
      </c>
      <c r="B216" s="36">
        <v>44099</v>
      </c>
      <c r="C216" t="s">
        <v>273</v>
      </c>
      <c r="D216" t="s">
        <v>1145</v>
      </c>
      <c r="E216" t="s">
        <v>3</v>
      </c>
      <c r="F216" t="s">
        <v>45</v>
      </c>
      <c r="G216" t="s">
        <v>943</v>
      </c>
      <c r="H216" t="s">
        <v>46</v>
      </c>
      <c r="I216" t="s">
        <v>40</v>
      </c>
      <c r="J216" t="s">
        <v>911</v>
      </c>
      <c r="K216" t="s">
        <v>926</v>
      </c>
      <c r="L216">
        <v>13</v>
      </c>
      <c r="M216">
        <v>10</v>
      </c>
      <c r="N216">
        <v>15</v>
      </c>
    </row>
    <row r="217" spans="1:14" x14ac:dyDescent="0.3">
      <c r="A217">
        <v>88065565567</v>
      </c>
      <c r="B217" s="36">
        <v>44103</v>
      </c>
      <c r="C217" t="s">
        <v>274</v>
      </c>
      <c r="D217" t="s">
        <v>1145</v>
      </c>
      <c r="E217" t="s">
        <v>4</v>
      </c>
      <c r="F217" t="s">
        <v>48</v>
      </c>
      <c r="G217" t="s">
        <v>944</v>
      </c>
      <c r="H217" t="s">
        <v>49</v>
      </c>
      <c r="I217" t="s">
        <v>40</v>
      </c>
      <c r="J217" t="s">
        <v>912</v>
      </c>
      <c r="K217" t="s">
        <v>926</v>
      </c>
      <c r="L217">
        <v>15</v>
      </c>
      <c r="M217">
        <v>12</v>
      </c>
      <c r="N217">
        <v>47</v>
      </c>
    </row>
    <row r="218" spans="1:14" x14ac:dyDescent="0.3">
      <c r="A218">
        <v>88065565568</v>
      </c>
      <c r="B218" s="36">
        <v>44102</v>
      </c>
      <c r="C218" t="s">
        <v>275</v>
      </c>
      <c r="D218" t="s">
        <v>1146</v>
      </c>
      <c r="E218" t="s">
        <v>8</v>
      </c>
      <c r="F218" t="s">
        <v>38</v>
      </c>
      <c r="G218" t="s">
        <v>944</v>
      </c>
      <c r="H218" t="s">
        <v>39</v>
      </c>
      <c r="I218" t="s">
        <v>40</v>
      </c>
      <c r="J218" t="s">
        <v>913</v>
      </c>
      <c r="K218" t="s">
        <v>926</v>
      </c>
      <c r="L218">
        <v>20</v>
      </c>
      <c r="M218">
        <v>17</v>
      </c>
      <c r="N218">
        <v>6</v>
      </c>
    </row>
    <row r="219" spans="1:14" x14ac:dyDescent="0.3">
      <c r="A219">
        <v>88065565569</v>
      </c>
      <c r="B219" s="36">
        <v>44102</v>
      </c>
      <c r="C219" t="s">
        <v>276</v>
      </c>
      <c r="D219" t="s">
        <v>1145</v>
      </c>
      <c r="E219" t="s">
        <v>9</v>
      </c>
      <c r="F219" t="s">
        <v>42</v>
      </c>
      <c r="G219" t="s">
        <v>943</v>
      </c>
      <c r="H219" t="s">
        <v>43</v>
      </c>
      <c r="I219" t="s">
        <v>40</v>
      </c>
      <c r="J219" t="s">
        <v>914</v>
      </c>
      <c r="K219" t="s">
        <v>926</v>
      </c>
      <c r="L219">
        <v>12</v>
      </c>
      <c r="M219">
        <v>9</v>
      </c>
      <c r="N219">
        <v>10</v>
      </c>
    </row>
    <row r="220" spans="1:14" x14ac:dyDescent="0.3">
      <c r="A220">
        <v>88065565570</v>
      </c>
      <c r="B220" s="36">
        <v>44103</v>
      </c>
      <c r="C220" t="s">
        <v>277</v>
      </c>
      <c r="D220" t="s">
        <v>1146</v>
      </c>
      <c r="E220" t="s">
        <v>16</v>
      </c>
      <c r="F220" t="s">
        <v>45</v>
      </c>
      <c r="G220" t="s">
        <v>943</v>
      </c>
      <c r="H220" t="s">
        <v>46</v>
      </c>
      <c r="I220" t="s">
        <v>40</v>
      </c>
      <c r="J220" t="s">
        <v>915</v>
      </c>
      <c r="K220" t="s">
        <v>926</v>
      </c>
      <c r="L220">
        <v>16</v>
      </c>
      <c r="M220">
        <v>13</v>
      </c>
      <c r="N220">
        <v>11</v>
      </c>
    </row>
    <row r="221" spans="1:14" x14ac:dyDescent="0.3">
      <c r="A221">
        <v>88065565571</v>
      </c>
      <c r="B221" s="36">
        <v>44104</v>
      </c>
      <c r="C221" t="s">
        <v>278</v>
      </c>
      <c r="D221" t="s">
        <v>1146</v>
      </c>
      <c r="E221" t="s">
        <v>17</v>
      </c>
      <c r="F221" t="s">
        <v>48</v>
      </c>
      <c r="G221" t="s">
        <v>944</v>
      </c>
      <c r="H221" t="s">
        <v>49</v>
      </c>
      <c r="I221" t="s">
        <v>40</v>
      </c>
      <c r="J221" t="s">
        <v>916</v>
      </c>
      <c r="K221" t="s">
        <v>926</v>
      </c>
      <c r="L221">
        <v>20</v>
      </c>
      <c r="M221">
        <v>17</v>
      </c>
      <c r="N221">
        <v>60</v>
      </c>
    </row>
    <row r="222" spans="1:14" x14ac:dyDescent="0.3">
      <c r="A222">
        <v>88065565572</v>
      </c>
      <c r="B222" s="36">
        <v>44044</v>
      </c>
      <c r="C222" t="s">
        <v>279</v>
      </c>
      <c r="D222" t="s">
        <v>1146</v>
      </c>
      <c r="E222" t="s">
        <v>18</v>
      </c>
      <c r="F222" t="s">
        <v>38</v>
      </c>
      <c r="G222" t="s">
        <v>944</v>
      </c>
      <c r="H222" t="s">
        <v>39</v>
      </c>
      <c r="I222" t="s">
        <v>40</v>
      </c>
      <c r="J222" t="s">
        <v>917</v>
      </c>
      <c r="K222" t="s">
        <v>926</v>
      </c>
      <c r="L222">
        <v>12</v>
      </c>
      <c r="M222">
        <v>9</v>
      </c>
      <c r="N222">
        <v>89</v>
      </c>
    </row>
    <row r="223" spans="1:14" x14ac:dyDescent="0.3">
      <c r="A223">
        <v>88065565573</v>
      </c>
      <c r="B223" s="36">
        <v>44045</v>
      </c>
      <c r="C223" t="s">
        <v>280</v>
      </c>
      <c r="D223" t="s">
        <v>1146</v>
      </c>
      <c r="E223" t="s">
        <v>9</v>
      </c>
      <c r="F223" t="s">
        <v>42</v>
      </c>
      <c r="G223" t="s">
        <v>943</v>
      </c>
      <c r="H223" t="s">
        <v>43</v>
      </c>
      <c r="I223" t="s">
        <v>40</v>
      </c>
      <c r="J223" t="s">
        <v>918</v>
      </c>
      <c r="K223" t="s">
        <v>926</v>
      </c>
      <c r="L223">
        <v>10</v>
      </c>
      <c r="M223">
        <v>7</v>
      </c>
      <c r="N223">
        <v>77</v>
      </c>
    </row>
    <row r="224" spans="1:14" x14ac:dyDescent="0.3">
      <c r="A224">
        <v>88065565574</v>
      </c>
      <c r="B224" s="36">
        <v>44046</v>
      </c>
      <c r="C224" t="s">
        <v>281</v>
      </c>
      <c r="D224" t="s">
        <v>1146</v>
      </c>
      <c r="E224" t="s">
        <v>10</v>
      </c>
      <c r="F224" t="s">
        <v>45</v>
      </c>
      <c r="G224" t="s">
        <v>943</v>
      </c>
      <c r="H224" t="s">
        <v>46</v>
      </c>
      <c r="I224" t="s">
        <v>40</v>
      </c>
      <c r="J224" t="s">
        <v>919</v>
      </c>
      <c r="K224" t="s">
        <v>926</v>
      </c>
      <c r="L224">
        <v>15</v>
      </c>
      <c r="M224">
        <v>12</v>
      </c>
      <c r="N224">
        <v>68</v>
      </c>
    </row>
    <row r="225" spans="1:14" x14ac:dyDescent="0.3">
      <c r="A225">
        <v>88065565575</v>
      </c>
      <c r="B225" s="36">
        <v>44047</v>
      </c>
      <c r="C225" t="s">
        <v>282</v>
      </c>
      <c r="D225" t="s">
        <v>1145</v>
      </c>
      <c r="E225" t="s">
        <v>11</v>
      </c>
      <c r="F225" t="s">
        <v>48</v>
      </c>
      <c r="G225" t="s">
        <v>944</v>
      </c>
      <c r="H225" t="s">
        <v>49</v>
      </c>
      <c r="I225" t="s">
        <v>40</v>
      </c>
      <c r="J225" t="s">
        <v>920</v>
      </c>
      <c r="K225" t="s">
        <v>926</v>
      </c>
      <c r="L225">
        <v>15</v>
      </c>
      <c r="M225">
        <v>12</v>
      </c>
      <c r="N225">
        <v>15</v>
      </c>
    </row>
    <row r="226" spans="1:14" x14ac:dyDescent="0.3">
      <c r="A226">
        <v>88065565576</v>
      </c>
      <c r="B226" s="36">
        <v>44048</v>
      </c>
      <c r="C226" t="s">
        <v>283</v>
      </c>
      <c r="D226" t="s">
        <v>1145</v>
      </c>
      <c r="E226" t="s">
        <v>12</v>
      </c>
      <c r="F226" t="s">
        <v>38</v>
      </c>
      <c r="G226" t="s">
        <v>944</v>
      </c>
      <c r="H226" t="s">
        <v>39</v>
      </c>
      <c r="I226" t="s">
        <v>40</v>
      </c>
      <c r="J226" t="s">
        <v>921</v>
      </c>
      <c r="K226" t="s">
        <v>926</v>
      </c>
      <c r="L226">
        <v>20</v>
      </c>
      <c r="M226">
        <v>17</v>
      </c>
      <c r="N226">
        <v>47</v>
      </c>
    </row>
    <row r="227" spans="1:14" x14ac:dyDescent="0.3">
      <c r="A227">
        <v>88065565577</v>
      </c>
      <c r="B227" s="36">
        <v>44052</v>
      </c>
      <c r="C227" t="s">
        <v>284</v>
      </c>
      <c r="D227" t="s">
        <v>1145</v>
      </c>
      <c r="E227" t="s">
        <v>13</v>
      </c>
      <c r="F227" t="s">
        <v>42</v>
      </c>
      <c r="G227" t="s">
        <v>943</v>
      </c>
      <c r="H227" t="s">
        <v>43</v>
      </c>
      <c r="I227" t="s">
        <v>40</v>
      </c>
      <c r="J227" t="s">
        <v>922</v>
      </c>
      <c r="K227" t="s">
        <v>926</v>
      </c>
      <c r="L227">
        <v>12</v>
      </c>
      <c r="M227">
        <v>9</v>
      </c>
      <c r="N227">
        <v>6</v>
      </c>
    </row>
    <row r="228" spans="1:14" x14ac:dyDescent="0.3">
      <c r="A228">
        <v>88065565578</v>
      </c>
      <c r="B228" s="36">
        <v>44051</v>
      </c>
      <c r="C228" t="s">
        <v>285</v>
      </c>
      <c r="D228" t="s">
        <v>1145</v>
      </c>
      <c r="E228" t="s">
        <v>14</v>
      </c>
      <c r="F228" t="s">
        <v>45</v>
      </c>
      <c r="G228" t="s">
        <v>943</v>
      </c>
      <c r="H228" t="s">
        <v>46</v>
      </c>
      <c r="I228" t="s">
        <v>40</v>
      </c>
      <c r="J228" t="s">
        <v>923</v>
      </c>
      <c r="K228" t="s">
        <v>926</v>
      </c>
      <c r="L228">
        <v>13</v>
      </c>
      <c r="M228">
        <v>10</v>
      </c>
      <c r="N228">
        <v>10</v>
      </c>
    </row>
    <row r="229" spans="1:14" x14ac:dyDescent="0.3">
      <c r="A229">
        <v>88065565579</v>
      </c>
      <c r="B229" s="36">
        <v>44051</v>
      </c>
      <c r="C229" t="s">
        <v>286</v>
      </c>
      <c r="D229" t="s">
        <v>1145</v>
      </c>
      <c r="E229" t="s">
        <v>15</v>
      </c>
      <c r="F229" t="s">
        <v>48</v>
      </c>
      <c r="G229" t="s">
        <v>944</v>
      </c>
      <c r="H229" t="s">
        <v>49</v>
      </c>
      <c r="I229" t="s">
        <v>40</v>
      </c>
      <c r="J229" t="s">
        <v>924</v>
      </c>
      <c r="K229" t="s">
        <v>926</v>
      </c>
      <c r="L229">
        <v>15</v>
      </c>
      <c r="M229">
        <v>12</v>
      </c>
      <c r="N229">
        <v>11</v>
      </c>
    </row>
    <row r="230" spans="1:14" x14ac:dyDescent="0.3">
      <c r="A230">
        <v>88065565580</v>
      </c>
      <c r="B230" s="36">
        <v>44052</v>
      </c>
      <c r="C230" t="s">
        <v>287</v>
      </c>
      <c r="D230" t="s">
        <v>1146</v>
      </c>
      <c r="E230" t="s">
        <v>59</v>
      </c>
      <c r="F230" t="s">
        <v>38</v>
      </c>
      <c r="G230" t="s">
        <v>944</v>
      </c>
      <c r="H230" t="s">
        <v>39</v>
      </c>
      <c r="I230" t="s">
        <v>40</v>
      </c>
      <c r="J230" t="s">
        <v>925</v>
      </c>
      <c r="K230" t="s">
        <v>926</v>
      </c>
      <c r="L230">
        <v>14</v>
      </c>
      <c r="M230">
        <v>11</v>
      </c>
      <c r="N230">
        <v>60</v>
      </c>
    </row>
    <row r="231" spans="1:14" x14ac:dyDescent="0.3">
      <c r="A231">
        <v>88065565581</v>
      </c>
      <c r="B231" s="36">
        <v>44053</v>
      </c>
      <c r="C231" t="s">
        <v>288</v>
      </c>
      <c r="D231" t="s">
        <v>1146</v>
      </c>
      <c r="E231" t="s">
        <v>60</v>
      </c>
      <c r="F231" t="s">
        <v>42</v>
      </c>
      <c r="G231" t="s">
        <v>943</v>
      </c>
      <c r="H231" t="s">
        <v>43</v>
      </c>
      <c r="I231" t="s">
        <v>40</v>
      </c>
      <c r="J231" t="s">
        <v>938</v>
      </c>
      <c r="K231" t="s">
        <v>926</v>
      </c>
      <c r="L231">
        <v>30</v>
      </c>
      <c r="M231">
        <v>27</v>
      </c>
      <c r="N231">
        <v>89</v>
      </c>
    </row>
    <row r="232" spans="1:14" x14ac:dyDescent="0.3">
      <c r="A232">
        <v>88065565582</v>
      </c>
      <c r="B232" s="36">
        <v>44054</v>
      </c>
      <c r="C232" t="s">
        <v>289</v>
      </c>
      <c r="D232" t="s">
        <v>1146</v>
      </c>
      <c r="E232" t="s">
        <v>61</v>
      </c>
      <c r="F232" t="s">
        <v>45</v>
      </c>
      <c r="G232" t="s">
        <v>943</v>
      </c>
      <c r="H232" t="s">
        <v>46</v>
      </c>
      <c r="I232" t="s">
        <v>40</v>
      </c>
      <c r="J232" t="s">
        <v>939</v>
      </c>
      <c r="K232" t="s">
        <v>926</v>
      </c>
      <c r="L232">
        <v>16</v>
      </c>
      <c r="M232">
        <v>13</v>
      </c>
      <c r="N232">
        <v>77</v>
      </c>
    </row>
    <row r="233" spans="1:14" x14ac:dyDescent="0.3">
      <c r="A233">
        <v>88065565583</v>
      </c>
      <c r="B233" s="36">
        <v>44055</v>
      </c>
      <c r="C233" t="s">
        <v>290</v>
      </c>
      <c r="D233" t="s">
        <v>1145</v>
      </c>
      <c r="E233" t="s">
        <v>63</v>
      </c>
      <c r="F233" t="s">
        <v>48</v>
      </c>
      <c r="G233" t="s">
        <v>944</v>
      </c>
      <c r="H233" t="s">
        <v>49</v>
      </c>
      <c r="I233" t="s">
        <v>40</v>
      </c>
      <c r="J233" t="s">
        <v>927</v>
      </c>
      <c r="K233" t="s">
        <v>941</v>
      </c>
      <c r="L233">
        <v>9</v>
      </c>
      <c r="M233">
        <v>6</v>
      </c>
      <c r="N233">
        <v>68</v>
      </c>
    </row>
    <row r="234" spans="1:14" x14ac:dyDescent="0.3">
      <c r="A234">
        <v>88065565584</v>
      </c>
      <c r="B234" s="36">
        <v>44056</v>
      </c>
      <c r="C234" t="s">
        <v>291</v>
      </c>
      <c r="D234" t="s">
        <v>1145</v>
      </c>
      <c r="E234" t="s">
        <v>16</v>
      </c>
      <c r="F234" t="s">
        <v>38</v>
      </c>
      <c r="G234" t="s">
        <v>944</v>
      </c>
      <c r="H234" t="s">
        <v>39</v>
      </c>
      <c r="I234" t="s">
        <v>40</v>
      </c>
      <c r="J234" t="s">
        <v>928</v>
      </c>
      <c r="K234" t="s">
        <v>941</v>
      </c>
      <c r="L234">
        <v>5</v>
      </c>
      <c r="M234">
        <v>2</v>
      </c>
      <c r="N234">
        <v>15</v>
      </c>
    </row>
    <row r="235" spans="1:14" x14ac:dyDescent="0.3">
      <c r="A235">
        <v>88065565585</v>
      </c>
      <c r="B235" s="36">
        <v>44057</v>
      </c>
      <c r="C235" t="s">
        <v>292</v>
      </c>
      <c r="D235" t="s">
        <v>1146</v>
      </c>
      <c r="E235" t="s">
        <v>82</v>
      </c>
      <c r="F235" t="s">
        <v>42</v>
      </c>
      <c r="G235" t="s">
        <v>943</v>
      </c>
      <c r="H235" t="s">
        <v>43</v>
      </c>
      <c r="I235" t="s">
        <v>40</v>
      </c>
      <c r="J235" t="s">
        <v>929</v>
      </c>
      <c r="K235" t="s">
        <v>941</v>
      </c>
      <c r="L235">
        <v>18</v>
      </c>
      <c r="M235">
        <v>15</v>
      </c>
      <c r="N235">
        <v>47</v>
      </c>
    </row>
    <row r="236" spans="1:14" x14ac:dyDescent="0.3">
      <c r="A236">
        <v>88065565586</v>
      </c>
      <c r="B236" s="36">
        <v>44058</v>
      </c>
      <c r="C236" t="s">
        <v>293</v>
      </c>
      <c r="D236" t="s">
        <v>1145</v>
      </c>
      <c r="E236" t="s">
        <v>84</v>
      </c>
      <c r="F236" t="s">
        <v>45</v>
      </c>
      <c r="G236" t="s">
        <v>943</v>
      </c>
      <c r="H236" t="s">
        <v>46</v>
      </c>
      <c r="I236" t="s">
        <v>40</v>
      </c>
      <c r="J236" t="s">
        <v>930</v>
      </c>
      <c r="K236" t="s">
        <v>941</v>
      </c>
      <c r="L236">
        <v>10</v>
      </c>
      <c r="M236">
        <v>7</v>
      </c>
      <c r="N236">
        <v>6</v>
      </c>
    </row>
    <row r="237" spans="1:14" x14ac:dyDescent="0.3">
      <c r="A237">
        <v>88065565587</v>
      </c>
      <c r="B237" s="36">
        <v>44062</v>
      </c>
      <c r="C237" t="s">
        <v>294</v>
      </c>
      <c r="D237" t="s">
        <v>1146</v>
      </c>
      <c r="E237" t="s">
        <v>86</v>
      </c>
      <c r="F237" t="s">
        <v>48</v>
      </c>
      <c r="G237" t="s">
        <v>944</v>
      </c>
      <c r="H237" t="s">
        <v>49</v>
      </c>
      <c r="I237" t="s">
        <v>40</v>
      </c>
      <c r="J237" t="s">
        <v>931</v>
      </c>
      <c r="K237" t="s">
        <v>941</v>
      </c>
      <c r="L237">
        <v>20</v>
      </c>
      <c r="M237">
        <v>17</v>
      </c>
      <c r="N237">
        <v>10</v>
      </c>
    </row>
    <row r="238" spans="1:14" x14ac:dyDescent="0.3">
      <c r="A238">
        <v>88065565588</v>
      </c>
      <c r="B238" s="36">
        <v>44061</v>
      </c>
      <c r="C238" t="s">
        <v>295</v>
      </c>
      <c r="D238" t="s">
        <v>1146</v>
      </c>
      <c r="E238" t="s">
        <v>88</v>
      </c>
      <c r="F238" t="s">
        <v>38</v>
      </c>
      <c r="G238" t="s">
        <v>944</v>
      </c>
      <c r="H238" t="s">
        <v>39</v>
      </c>
      <c r="I238" t="s">
        <v>40</v>
      </c>
      <c r="J238" t="s">
        <v>932</v>
      </c>
      <c r="K238" t="s">
        <v>941</v>
      </c>
      <c r="L238">
        <v>70</v>
      </c>
      <c r="M238">
        <v>67</v>
      </c>
      <c r="N238">
        <v>11</v>
      </c>
    </row>
    <row r="239" spans="1:14" x14ac:dyDescent="0.3">
      <c r="A239">
        <v>88065565589</v>
      </c>
      <c r="B239" s="36">
        <v>44061</v>
      </c>
      <c r="C239" t="s">
        <v>296</v>
      </c>
      <c r="D239" t="s">
        <v>1146</v>
      </c>
      <c r="E239" t="s">
        <v>90</v>
      </c>
      <c r="F239" t="s">
        <v>42</v>
      </c>
      <c r="G239" t="s">
        <v>943</v>
      </c>
      <c r="H239" t="s">
        <v>43</v>
      </c>
      <c r="I239" t="s">
        <v>40</v>
      </c>
      <c r="J239" t="s">
        <v>940</v>
      </c>
      <c r="K239" t="s">
        <v>941</v>
      </c>
      <c r="L239">
        <v>15</v>
      </c>
      <c r="M239">
        <v>12</v>
      </c>
      <c r="N239">
        <v>60</v>
      </c>
    </row>
    <row r="240" spans="1:14" x14ac:dyDescent="0.3">
      <c r="A240">
        <v>88065565590</v>
      </c>
      <c r="B240" s="36">
        <v>44062</v>
      </c>
      <c r="C240" t="s">
        <v>297</v>
      </c>
      <c r="D240" t="s">
        <v>1145</v>
      </c>
      <c r="E240" t="s">
        <v>68</v>
      </c>
      <c r="F240" t="s">
        <v>45</v>
      </c>
      <c r="G240" t="s">
        <v>943</v>
      </c>
      <c r="H240" t="s">
        <v>46</v>
      </c>
      <c r="I240" t="s">
        <v>40</v>
      </c>
      <c r="J240" t="s">
        <v>933</v>
      </c>
      <c r="K240" t="s">
        <v>941</v>
      </c>
      <c r="L240">
        <v>12</v>
      </c>
      <c r="M240">
        <v>9</v>
      </c>
      <c r="N240">
        <v>89</v>
      </c>
    </row>
    <row r="241" spans="1:14" x14ac:dyDescent="0.3">
      <c r="A241">
        <v>88065565591</v>
      </c>
      <c r="B241" s="36">
        <v>44063</v>
      </c>
      <c r="C241" t="s">
        <v>298</v>
      </c>
      <c r="D241" t="s">
        <v>1146</v>
      </c>
      <c r="E241" t="s">
        <v>70</v>
      </c>
      <c r="F241" t="s">
        <v>48</v>
      </c>
      <c r="G241" t="s">
        <v>944</v>
      </c>
      <c r="H241" t="s">
        <v>49</v>
      </c>
      <c r="I241" t="s">
        <v>40</v>
      </c>
      <c r="J241" t="s">
        <v>934</v>
      </c>
      <c r="K241" t="s">
        <v>941</v>
      </c>
      <c r="L241">
        <v>18</v>
      </c>
      <c r="M241">
        <v>15</v>
      </c>
      <c r="N241">
        <v>77</v>
      </c>
    </row>
    <row r="242" spans="1:14" x14ac:dyDescent="0.3">
      <c r="A242">
        <v>88065565592</v>
      </c>
      <c r="B242" s="36">
        <v>44064</v>
      </c>
      <c r="C242" t="s">
        <v>299</v>
      </c>
      <c r="D242" t="s">
        <v>1146</v>
      </c>
      <c r="E242" t="s">
        <v>72</v>
      </c>
      <c r="F242" t="s">
        <v>38</v>
      </c>
      <c r="G242" t="s">
        <v>944</v>
      </c>
      <c r="H242" t="s">
        <v>39</v>
      </c>
      <c r="I242" t="s">
        <v>40</v>
      </c>
      <c r="J242" t="s">
        <v>935</v>
      </c>
      <c r="K242" t="s">
        <v>941</v>
      </c>
      <c r="L242">
        <v>23</v>
      </c>
      <c r="M242">
        <v>20</v>
      </c>
      <c r="N242">
        <v>68</v>
      </c>
    </row>
    <row r="243" spans="1:14" x14ac:dyDescent="0.3">
      <c r="A243">
        <v>88065565593</v>
      </c>
      <c r="B243" s="36">
        <v>44065</v>
      </c>
      <c r="C243" t="s">
        <v>300</v>
      </c>
      <c r="D243" t="s">
        <v>1146</v>
      </c>
      <c r="E243" t="s">
        <v>14</v>
      </c>
      <c r="F243" t="s">
        <v>42</v>
      </c>
      <c r="G243" t="s">
        <v>943</v>
      </c>
      <c r="H243" t="s">
        <v>43</v>
      </c>
      <c r="I243" t="s">
        <v>40</v>
      </c>
      <c r="J243" t="s">
        <v>936</v>
      </c>
      <c r="K243" t="s">
        <v>941</v>
      </c>
      <c r="L243">
        <v>9</v>
      </c>
      <c r="M243">
        <v>6</v>
      </c>
      <c r="N243">
        <v>15</v>
      </c>
    </row>
    <row r="244" spans="1:14" x14ac:dyDescent="0.3">
      <c r="A244">
        <v>88065565594</v>
      </c>
      <c r="B244" s="36">
        <v>44066</v>
      </c>
      <c r="C244" t="s">
        <v>301</v>
      </c>
      <c r="D244" t="s">
        <v>1146</v>
      </c>
      <c r="E244" t="s">
        <v>15</v>
      </c>
      <c r="F244" t="s">
        <v>45</v>
      </c>
      <c r="G244" t="s">
        <v>943</v>
      </c>
      <c r="H244" t="s">
        <v>46</v>
      </c>
      <c r="I244" t="s">
        <v>40</v>
      </c>
      <c r="J244" t="s">
        <v>937</v>
      </c>
      <c r="K244" t="s">
        <v>941</v>
      </c>
      <c r="L244">
        <v>18</v>
      </c>
      <c r="M244">
        <v>15</v>
      </c>
      <c r="N244">
        <v>47</v>
      </c>
    </row>
    <row r="245" spans="1:14" x14ac:dyDescent="0.3">
      <c r="A245">
        <v>88065565595</v>
      </c>
      <c r="B245" s="36">
        <v>44067</v>
      </c>
      <c r="C245" t="s">
        <v>302</v>
      </c>
      <c r="D245" t="s">
        <v>1146</v>
      </c>
      <c r="E245" t="s">
        <v>59</v>
      </c>
      <c r="F245" t="s">
        <v>48</v>
      </c>
      <c r="G245" t="s">
        <v>944</v>
      </c>
      <c r="H245" t="s">
        <v>49</v>
      </c>
      <c r="I245" t="s">
        <v>40</v>
      </c>
      <c r="J245" t="s">
        <v>908</v>
      </c>
      <c r="K245" t="s">
        <v>926</v>
      </c>
      <c r="L245">
        <v>52</v>
      </c>
      <c r="M245">
        <v>49</v>
      </c>
      <c r="N245">
        <v>6</v>
      </c>
    </row>
    <row r="246" spans="1:14" x14ac:dyDescent="0.3">
      <c r="A246">
        <v>88065565596</v>
      </c>
      <c r="B246" s="36">
        <v>44068</v>
      </c>
      <c r="C246" t="s">
        <v>303</v>
      </c>
      <c r="D246" t="s">
        <v>1145</v>
      </c>
      <c r="E246" t="s">
        <v>60</v>
      </c>
      <c r="F246" t="s">
        <v>38</v>
      </c>
      <c r="G246" t="s">
        <v>944</v>
      </c>
      <c r="H246" t="s">
        <v>39</v>
      </c>
      <c r="I246" t="s">
        <v>40</v>
      </c>
      <c r="J246" t="s">
        <v>927</v>
      </c>
      <c r="K246" t="s">
        <v>941</v>
      </c>
      <c r="L246">
        <v>9</v>
      </c>
      <c r="M246">
        <v>6</v>
      </c>
      <c r="N246">
        <v>10</v>
      </c>
    </row>
    <row r="247" spans="1:14" x14ac:dyDescent="0.3">
      <c r="A247">
        <v>88065565597</v>
      </c>
      <c r="B247" s="36">
        <v>44072</v>
      </c>
      <c r="C247" t="s">
        <v>304</v>
      </c>
      <c r="D247" t="s">
        <v>1145</v>
      </c>
      <c r="E247" t="s">
        <v>61</v>
      </c>
      <c r="F247" t="s">
        <v>42</v>
      </c>
      <c r="G247" t="s">
        <v>943</v>
      </c>
      <c r="H247" t="s">
        <v>43</v>
      </c>
      <c r="I247" t="s">
        <v>40</v>
      </c>
      <c r="J247" t="s">
        <v>928</v>
      </c>
      <c r="K247" t="s">
        <v>941</v>
      </c>
      <c r="L247">
        <v>5</v>
      </c>
      <c r="M247">
        <v>2</v>
      </c>
      <c r="N247">
        <v>11</v>
      </c>
    </row>
    <row r="248" spans="1:14" x14ac:dyDescent="0.3">
      <c r="A248">
        <v>88065565598</v>
      </c>
      <c r="B248" s="36">
        <v>44071</v>
      </c>
      <c r="C248" t="s">
        <v>305</v>
      </c>
      <c r="D248" t="s">
        <v>1145</v>
      </c>
      <c r="E248" t="s">
        <v>94</v>
      </c>
      <c r="F248" t="s">
        <v>45</v>
      </c>
      <c r="G248" t="s">
        <v>943</v>
      </c>
      <c r="H248" t="s">
        <v>46</v>
      </c>
      <c r="I248" t="s">
        <v>40</v>
      </c>
      <c r="J248" t="s">
        <v>909</v>
      </c>
      <c r="K248" t="s">
        <v>926</v>
      </c>
      <c r="L248">
        <v>14</v>
      </c>
      <c r="M248">
        <v>11</v>
      </c>
      <c r="N248">
        <v>60</v>
      </c>
    </row>
    <row r="249" spans="1:14" x14ac:dyDescent="0.3">
      <c r="A249">
        <v>88065565599</v>
      </c>
      <c r="B249" s="36">
        <v>44071</v>
      </c>
      <c r="C249" t="s">
        <v>306</v>
      </c>
      <c r="D249" t="s">
        <v>1146</v>
      </c>
      <c r="E249" t="s">
        <v>96</v>
      </c>
      <c r="F249" t="s">
        <v>48</v>
      </c>
      <c r="G249" t="s">
        <v>944</v>
      </c>
      <c r="H249" t="s">
        <v>49</v>
      </c>
      <c r="I249" t="s">
        <v>40</v>
      </c>
      <c r="J249" t="s">
        <v>910</v>
      </c>
      <c r="K249" t="s">
        <v>926</v>
      </c>
      <c r="L249">
        <v>6</v>
      </c>
      <c r="M249">
        <v>3</v>
      </c>
      <c r="N249">
        <v>89</v>
      </c>
    </row>
    <row r="250" spans="1:14" x14ac:dyDescent="0.3">
      <c r="A250">
        <v>88065565600</v>
      </c>
      <c r="B250" s="36">
        <v>44072</v>
      </c>
      <c r="C250" t="s">
        <v>307</v>
      </c>
      <c r="D250" t="s">
        <v>1145</v>
      </c>
      <c r="E250" t="s">
        <v>16</v>
      </c>
      <c r="F250" t="s">
        <v>38</v>
      </c>
      <c r="G250" t="s">
        <v>944</v>
      </c>
      <c r="H250" t="s">
        <v>39</v>
      </c>
      <c r="I250" t="s">
        <v>40</v>
      </c>
      <c r="J250" t="s">
        <v>930</v>
      </c>
      <c r="K250" t="s">
        <v>941</v>
      </c>
      <c r="L250">
        <v>10</v>
      </c>
      <c r="M250">
        <v>7</v>
      </c>
      <c r="N250">
        <v>77</v>
      </c>
    </row>
    <row r="251" spans="1:14" x14ac:dyDescent="0.3">
      <c r="A251">
        <v>88065565601</v>
      </c>
      <c r="B251" s="36">
        <v>44073</v>
      </c>
      <c r="C251" t="s">
        <v>308</v>
      </c>
      <c r="D251" t="s">
        <v>1146</v>
      </c>
      <c r="E251" t="s">
        <v>17</v>
      </c>
      <c r="F251" t="s">
        <v>42</v>
      </c>
      <c r="G251" t="s">
        <v>943</v>
      </c>
      <c r="H251" t="s">
        <v>43</v>
      </c>
      <c r="I251" t="s">
        <v>40</v>
      </c>
      <c r="J251" t="s">
        <v>911</v>
      </c>
      <c r="K251" t="s">
        <v>926</v>
      </c>
      <c r="L251">
        <v>13</v>
      </c>
      <c r="M251">
        <v>10</v>
      </c>
      <c r="N251">
        <v>68</v>
      </c>
    </row>
    <row r="252" spans="1:14" x14ac:dyDescent="0.3">
      <c r="A252">
        <v>88065565602</v>
      </c>
      <c r="B252" s="36">
        <v>44074</v>
      </c>
      <c r="C252" t="s">
        <v>309</v>
      </c>
      <c r="D252" t="s">
        <v>1146</v>
      </c>
      <c r="E252" t="s">
        <v>16</v>
      </c>
      <c r="F252" t="s">
        <v>45</v>
      </c>
      <c r="G252" t="s">
        <v>943</v>
      </c>
      <c r="H252" t="s">
        <v>46</v>
      </c>
      <c r="I252" t="s">
        <v>40</v>
      </c>
      <c r="J252" t="s">
        <v>931</v>
      </c>
      <c r="K252" t="s">
        <v>941</v>
      </c>
      <c r="L252">
        <v>20</v>
      </c>
      <c r="M252">
        <v>17</v>
      </c>
      <c r="N252">
        <v>15</v>
      </c>
    </row>
    <row r="253" spans="1:14" x14ac:dyDescent="0.3">
      <c r="A253">
        <v>88065565603</v>
      </c>
      <c r="B253" s="36">
        <v>44044</v>
      </c>
      <c r="C253" t="s">
        <v>310</v>
      </c>
      <c r="D253" t="s">
        <v>1145</v>
      </c>
      <c r="E253" t="s">
        <v>17</v>
      </c>
      <c r="F253" t="s">
        <v>48</v>
      </c>
      <c r="G253" t="s">
        <v>944</v>
      </c>
      <c r="H253" t="s">
        <v>49</v>
      </c>
      <c r="I253" t="s">
        <v>104</v>
      </c>
      <c r="J253" t="s">
        <v>912</v>
      </c>
      <c r="K253" t="s">
        <v>926</v>
      </c>
      <c r="L253">
        <v>15</v>
      </c>
      <c r="M253">
        <v>12</v>
      </c>
      <c r="N253">
        <v>60</v>
      </c>
    </row>
    <row r="254" spans="1:14" x14ac:dyDescent="0.3">
      <c r="A254">
        <v>88065565604</v>
      </c>
      <c r="B254" s="36">
        <v>44045</v>
      </c>
      <c r="C254" t="s">
        <v>311</v>
      </c>
      <c r="D254" t="s">
        <v>1145</v>
      </c>
      <c r="E254" t="s">
        <v>18</v>
      </c>
      <c r="F254" t="s">
        <v>38</v>
      </c>
      <c r="G254" t="s">
        <v>944</v>
      </c>
      <c r="H254" t="s">
        <v>39</v>
      </c>
      <c r="I254" t="s">
        <v>104</v>
      </c>
      <c r="J254" t="s">
        <v>913</v>
      </c>
      <c r="K254" t="s">
        <v>926</v>
      </c>
      <c r="L254">
        <v>20</v>
      </c>
      <c r="M254">
        <v>17</v>
      </c>
      <c r="N254">
        <v>89</v>
      </c>
    </row>
    <row r="255" spans="1:14" x14ac:dyDescent="0.3">
      <c r="A255">
        <v>88065565605</v>
      </c>
      <c r="B255" s="36">
        <v>44046</v>
      </c>
      <c r="C255" t="s">
        <v>312</v>
      </c>
      <c r="D255" t="s">
        <v>1146</v>
      </c>
      <c r="E255" t="s">
        <v>19</v>
      </c>
      <c r="F255" t="s">
        <v>42</v>
      </c>
      <c r="G255" t="s">
        <v>943</v>
      </c>
      <c r="H255" t="s">
        <v>43</v>
      </c>
      <c r="I255" t="s">
        <v>104</v>
      </c>
      <c r="J255" t="s">
        <v>914</v>
      </c>
      <c r="K255" t="s">
        <v>926</v>
      </c>
      <c r="L255">
        <v>12</v>
      </c>
      <c r="M255">
        <v>9</v>
      </c>
      <c r="N255">
        <v>77</v>
      </c>
    </row>
    <row r="256" spans="1:14" x14ac:dyDescent="0.3">
      <c r="A256">
        <v>88065565606</v>
      </c>
      <c r="B256" s="36">
        <v>44047</v>
      </c>
      <c r="C256" t="s">
        <v>313</v>
      </c>
      <c r="D256" t="s">
        <v>1146</v>
      </c>
      <c r="E256" t="s">
        <v>20</v>
      </c>
      <c r="F256" t="s">
        <v>45</v>
      </c>
      <c r="G256" t="s">
        <v>943</v>
      </c>
      <c r="H256" t="s">
        <v>46</v>
      </c>
      <c r="I256" t="s">
        <v>104</v>
      </c>
      <c r="J256" t="s">
        <v>915</v>
      </c>
      <c r="K256" t="s">
        <v>926</v>
      </c>
      <c r="L256">
        <v>16</v>
      </c>
      <c r="M256">
        <v>13</v>
      </c>
      <c r="N256">
        <v>68</v>
      </c>
    </row>
    <row r="257" spans="1:14" x14ac:dyDescent="0.3">
      <c r="A257">
        <v>88065565607</v>
      </c>
      <c r="B257" s="36">
        <v>44048</v>
      </c>
      <c r="C257" t="s">
        <v>314</v>
      </c>
      <c r="D257" t="s">
        <v>1146</v>
      </c>
      <c r="E257" t="s">
        <v>1</v>
      </c>
      <c r="F257" t="s">
        <v>48</v>
      </c>
      <c r="G257" t="s">
        <v>944</v>
      </c>
      <c r="H257" t="s">
        <v>49</v>
      </c>
      <c r="I257" t="s">
        <v>104</v>
      </c>
      <c r="J257" t="s">
        <v>932</v>
      </c>
      <c r="K257" t="s">
        <v>941</v>
      </c>
      <c r="L257">
        <v>70</v>
      </c>
      <c r="M257">
        <v>67</v>
      </c>
      <c r="N257">
        <v>15</v>
      </c>
    </row>
    <row r="258" spans="1:14" x14ac:dyDescent="0.3">
      <c r="A258">
        <v>88065565608</v>
      </c>
      <c r="B258" s="36">
        <v>44052</v>
      </c>
      <c r="C258" t="s">
        <v>315</v>
      </c>
      <c r="D258" t="s">
        <v>1145</v>
      </c>
      <c r="E258" t="s">
        <v>2</v>
      </c>
      <c r="F258" t="s">
        <v>38</v>
      </c>
      <c r="G258" t="s">
        <v>944</v>
      </c>
      <c r="H258" t="s">
        <v>39</v>
      </c>
      <c r="I258" t="s">
        <v>104</v>
      </c>
      <c r="J258" t="s">
        <v>940</v>
      </c>
      <c r="K258" t="s">
        <v>941</v>
      </c>
      <c r="L258">
        <v>15</v>
      </c>
      <c r="M258">
        <v>12</v>
      </c>
      <c r="N258">
        <v>47</v>
      </c>
    </row>
    <row r="259" spans="1:14" x14ac:dyDescent="0.3">
      <c r="A259">
        <v>88065565609</v>
      </c>
      <c r="B259" s="36">
        <v>44051</v>
      </c>
      <c r="C259" t="s">
        <v>316</v>
      </c>
      <c r="D259" t="s">
        <v>1145</v>
      </c>
      <c r="E259" t="s">
        <v>3</v>
      </c>
      <c r="F259" t="s">
        <v>42</v>
      </c>
      <c r="G259" t="s">
        <v>943</v>
      </c>
      <c r="H259" t="s">
        <v>43</v>
      </c>
      <c r="I259" t="s">
        <v>104</v>
      </c>
      <c r="J259" t="s">
        <v>915</v>
      </c>
      <c r="K259" t="s">
        <v>926</v>
      </c>
      <c r="L259">
        <v>16</v>
      </c>
      <c r="M259">
        <v>13</v>
      </c>
      <c r="N259">
        <v>6</v>
      </c>
    </row>
    <row r="260" spans="1:14" x14ac:dyDescent="0.3">
      <c r="A260">
        <v>88065565610</v>
      </c>
      <c r="B260" s="36">
        <v>44051</v>
      </c>
      <c r="C260" t="s">
        <v>317</v>
      </c>
      <c r="D260" t="s">
        <v>1145</v>
      </c>
      <c r="E260" t="s">
        <v>4</v>
      </c>
      <c r="F260" t="s">
        <v>45</v>
      </c>
      <c r="G260" t="s">
        <v>943</v>
      </c>
      <c r="H260" t="s">
        <v>46</v>
      </c>
      <c r="I260" t="s">
        <v>104</v>
      </c>
      <c r="J260" t="s">
        <v>916</v>
      </c>
      <c r="K260" t="s">
        <v>926</v>
      </c>
      <c r="L260">
        <v>20</v>
      </c>
      <c r="M260">
        <v>17</v>
      </c>
      <c r="N260">
        <v>10</v>
      </c>
    </row>
    <row r="261" spans="1:14" x14ac:dyDescent="0.3">
      <c r="A261">
        <v>88065565611</v>
      </c>
      <c r="B261" s="36">
        <v>44052</v>
      </c>
      <c r="C261" t="s">
        <v>318</v>
      </c>
      <c r="D261" t="s">
        <v>1146</v>
      </c>
      <c r="E261" t="s">
        <v>5</v>
      </c>
      <c r="F261" t="s">
        <v>48</v>
      </c>
      <c r="G261" t="s">
        <v>944</v>
      </c>
      <c r="H261" t="s">
        <v>49</v>
      </c>
      <c r="I261" t="s">
        <v>104</v>
      </c>
      <c r="J261" t="s">
        <v>917</v>
      </c>
      <c r="K261" t="s">
        <v>926</v>
      </c>
      <c r="L261">
        <v>12</v>
      </c>
      <c r="M261">
        <v>9</v>
      </c>
      <c r="N261">
        <v>11</v>
      </c>
    </row>
    <row r="262" spans="1:14" x14ac:dyDescent="0.3">
      <c r="A262">
        <v>88065565612</v>
      </c>
      <c r="B262" s="36">
        <v>44053</v>
      </c>
      <c r="C262" t="s">
        <v>319</v>
      </c>
      <c r="D262" t="s">
        <v>1146</v>
      </c>
      <c r="E262" t="s">
        <v>6</v>
      </c>
      <c r="F262" t="s">
        <v>38</v>
      </c>
      <c r="G262" t="s">
        <v>944</v>
      </c>
      <c r="H262" t="s">
        <v>39</v>
      </c>
      <c r="I262" t="s">
        <v>104</v>
      </c>
      <c r="J262" t="s">
        <v>933</v>
      </c>
      <c r="K262" t="s">
        <v>941</v>
      </c>
      <c r="L262">
        <v>12</v>
      </c>
      <c r="M262">
        <v>9</v>
      </c>
      <c r="N262">
        <v>60</v>
      </c>
    </row>
    <row r="263" spans="1:14" x14ac:dyDescent="0.3">
      <c r="A263">
        <v>88065565613</v>
      </c>
      <c r="B263" s="36">
        <v>44054</v>
      </c>
      <c r="C263" t="s">
        <v>320</v>
      </c>
      <c r="D263" t="s">
        <v>1146</v>
      </c>
      <c r="E263" t="s">
        <v>7</v>
      </c>
      <c r="F263" t="s">
        <v>42</v>
      </c>
      <c r="G263" t="s">
        <v>943</v>
      </c>
      <c r="H263" t="s">
        <v>43</v>
      </c>
      <c r="I263" t="s">
        <v>104</v>
      </c>
      <c r="J263" t="s">
        <v>934</v>
      </c>
      <c r="K263" t="s">
        <v>941</v>
      </c>
      <c r="L263">
        <v>18</v>
      </c>
      <c r="M263">
        <v>15</v>
      </c>
      <c r="N263">
        <v>89</v>
      </c>
    </row>
    <row r="264" spans="1:14" x14ac:dyDescent="0.3">
      <c r="A264">
        <v>88065565614</v>
      </c>
      <c r="B264" s="36">
        <v>44055</v>
      </c>
      <c r="C264" t="s">
        <v>321</v>
      </c>
      <c r="D264" t="s">
        <v>1146</v>
      </c>
      <c r="E264" t="s">
        <v>8</v>
      </c>
      <c r="F264" t="s">
        <v>45</v>
      </c>
      <c r="G264" t="s">
        <v>943</v>
      </c>
      <c r="H264" t="s">
        <v>46</v>
      </c>
      <c r="I264" t="s">
        <v>104</v>
      </c>
      <c r="J264" t="s">
        <v>918</v>
      </c>
      <c r="K264" t="s">
        <v>926</v>
      </c>
      <c r="L264">
        <v>10</v>
      </c>
      <c r="M264">
        <v>7</v>
      </c>
      <c r="N264">
        <v>77</v>
      </c>
    </row>
    <row r="265" spans="1:14" x14ac:dyDescent="0.3">
      <c r="A265">
        <v>88065565615</v>
      </c>
      <c r="B265" s="36">
        <v>44056</v>
      </c>
      <c r="C265" t="s">
        <v>322</v>
      </c>
      <c r="D265" t="s">
        <v>1146</v>
      </c>
      <c r="E265" t="s">
        <v>9</v>
      </c>
      <c r="F265" t="s">
        <v>48</v>
      </c>
      <c r="G265" t="s">
        <v>944</v>
      </c>
      <c r="H265" t="s">
        <v>49</v>
      </c>
      <c r="I265" t="s">
        <v>104</v>
      </c>
      <c r="J265" t="s">
        <v>919</v>
      </c>
      <c r="K265" t="s">
        <v>926</v>
      </c>
      <c r="L265">
        <v>15</v>
      </c>
      <c r="M265">
        <v>12</v>
      </c>
      <c r="N265">
        <v>68</v>
      </c>
    </row>
    <row r="266" spans="1:14" x14ac:dyDescent="0.3">
      <c r="A266">
        <v>88065565616</v>
      </c>
      <c r="B266" s="36">
        <v>44057</v>
      </c>
      <c r="C266" t="s">
        <v>323</v>
      </c>
      <c r="D266" t="s">
        <v>1145</v>
      </c>
      <c r="E266" t="s">
        <v>10</v>
      </c>
      <c r="F266" t="s">
        <v>38</v>
      </c>
      <c r="G266" t="s">
        <v>944</v>
      </c>
      <c r="H266" t="s">
        <v>39</v>
      </c>
      <c r="I266" t="s">
        <v>104</v>
      </c>
      <c r="J266" t="s">
        <v>920</v>
      </c>
      <c r="K266" t="s">
        <v>926</v>
      </c>
      <c r="L266">
        <v>15</v>
      </c>
      <c r="M266">
        <v>12</v>
      </c>
      <c r="N266">
        <v>15</v>
      </c>
    </row>
    <row r="267" spans="1:14" x14ac:dyDescent="0.3">
      <c r="A267">
        <v>88065565617</v>
      </c>
      <c r="B267" s="36">
        <v>44058</v>
      </c>
      <c r="C267" t="s">
        <v>324</v>
      </c>
      <c r="D267" t="s">
        <v>1145</v>
      </c>
      <c r="E267" t="s">
        <v>11</v>
      </c>
      <c r="F267" t="s">
        <v>42</v>
      </c>
      <c r="G267" t="s">
        <v>943</v>
      </c>
      <c r="H267" t="s">
        <v>43</v>
      </c>
      <c r="I267" t="s">
        <v>104</v>
      </c>
      <c r="J267" t="s">
        <v>935</v>
      </c>
      <c r="K267" t="s">
        <v>941</v>
      </c>
      <c r="L267">
        <v>23</v>
      </c>
      <c r="M267">
        <v>20</v>
      </c>
      <c r="N267">
        <v>47</v>
      </c>
    </row>
    <row r="268" spans="1:14" x14ac:dyDescent="0.3">
      <c r="A268">
        <v>88065565618</v>
      </c>
      <c r="B268" s="36">
        <v>44062</v>
      </c>
      <c r="C268" t="s">
        <v>325</v>
      </c>
      <c r="D268" t="s">
        <v>1146</v>
      </c>
      <c r="E268" t="s">
        <v>12</v>
      </c>
      <c r="F268" t="s">
        <v>45</v>
      </c>
      <c r="G268" t="s">
        <v>943</v>
      </c>
      <c r="H268" t="s">
        <v>46</v>
      </c>
      <c r="I268" t="s">
        <v>104</v>
      </c>
      <c r="J268" t="s">
        <v>936</v>
      </c>
      <c r="K268" t="s">
        <v>941</v>
      </c>
      <c r="L268">
        <v>9</v>
      </c>
      <c r="M268">
        <v>6</v>
      </c>
      <c r="N268">
        <v>6</v>
      </c>
    </row>
    <row r="269" spans="1:14" x14ac:dyDescent="0.3">
      <c r="A269">
        <v>88065565619</v>
      </c>
      <c r="B269" s="36">
        <v>44061</v>
      </c>
      <c r="C269" t="s">
        <v>326</v>
      </c>
      <c r="D269" t="s">
        <v>1145</v>
      </c>
      <c r="E269" t="s">
        <v>13</v>
      </c>
      <c r="F269" t="s">
        <v>48</v>
      </c>
      <c r="G269" t="s">
        <v>944</v>
      </c>
      <c r="H269" t="s">
        <v>49</v>
      </c>
      <c r="I269" t="s">
        <v>104</v>
      </c>
      <c r="J269" t="s">
        <v>937</v>
      </c>
      <c r="K269" t="s">
        <v>941</v>
      </c>
      <c r="L269">
        <v>18</v>
      </c>
      <c r="M269">
        <v>15</v>
      </c>
      <c r="N269">
        <v>10</v>
      </c>
    </row>
    <row r="270" spans="1:14" x14ac:dyDescent="0.3">
      <c r="A270">
        <v>88065565620</v>
      </c>
      <c r="B270" s="36">
        <v>44061</v>
      </c>
      <c r="C270" t="s">
        <v>327</v>
      </c>
      <c r="D270" t="s">
        <v>1145</v>
      </c>
      <c r="E270" t="s">
        <v>14</v>
      </c>
      <c r="F270" t="s">
        <v>38</v>
      </c>
      <c r="G270" t="s">
        <v>944</v>
      </c>
      <c r="H270" t="s">
        <v>39</v>
      </c>
      <c r="I270" t="s">
        <v>104</v>
      </c>
      <c r="J270" t="s">
        <v>925</v>
      </c>
      <c r="K270" t="s">
        <v>926</v>
      </c>
      <c r="L270">
        <v>14</v>
      </c>
      <c r="M270">
        <v>11</v>
      </c>
      <c r="N270">
        <v>11</v>
      </c>
    </row>
    <row r="271" spans="1:14" x14ac:dyDescent="0.3">
      <c r="A271">
        <v>88065565621</v>
      </c>
      <c r="B271" s="36">
        <v>44062</v>
      </c>
      <c r="C271" t="s">
        <v>328</v>
      </c>
      <c r="D271" t="s">
        <v>1146</v>
      </c>
      <c r="E271" t="s">
        <v>15</v>
      </c>
      <c r="F271" t="s">
        <v>42</v>
      </c>
      <c r="G271" t="s">
        <v>943</v>
      </c>
      <c r="H271" t="s">
        <v>43</v>
      </c>
      <c r="I271" t="s">
        <v>104</v>
      </c>
      <c r="J271" t="s">
        <v>938</v>
      </c>
      <c r="K271" t="s">
        <v>926</v>
      </c>
      <c r="L271">
        <v>30</v>
      </c>
      <c r="M271">
        <v>27</v>
      </c>
      <c r="N271">
        <v>60</v>
      </c>
    </row>
    <row r="272" spans="1:14" x14ac:dyDescent="0.3">
      <c r="A272">
        <v>88065565622</v>
      </c>
      <c r="B272" s="36">
        <v>44063</v>
      </c>
      <c r="C272" t="s">
        <v>329</v>
      </c>
      <c r="D272" t="s">
        <v>1146</v>
      </c>
      <c r="E272" t="s">
        <v>59</v>
      </c>
      <c r="F272" t="s">
        <v>45</v>
      </c>
      <c r="G272" t="s">
        <v>943</v>
      </c>
      <c r="H272" t="s">
        <v>46</v>
      </c>
      <c r="I272" t="s">
        <v>104</v>
      </c>
      <c r="J272" t="s">
        <v>939</v>
      </c>
      <c r="K272" t="s">
        <v>926</v>
      </c>
      <c r="L272">
        <v>16</v>
      </c>
      <c r="M272">
        <v>13</v>
      </c>
      <c r="N272">
        <v>89</v>
      </c>
    </row>
    <row r="273" spans="1:14" x14ac:dyDescent="0.3">
      <c r="A273">
        <v>88065565623</v>
      </c>
      <c r="B273" s="36">
        <v>44064</v>
      </c>
      <c r="C273" t="s">
        <v>330</v>
      </c>
      <c r="D273" t="s">
        <v>1146</v>
      </c>
      <c r="E273" t="s">
        <v>60</v>
      </c>
      <c r="F273" t="s">
        <v>48</v>
      </c>
      <c r="G273" t="s">
        <v>944</v>
      </c>
      <c r="H273" t="s">
        <v>49</v>
      </c>
      <c r="I273" t="s">
        <v>104</v>
      </c>
      <c r="J273" t="s">
        <v>908</v>
      </c>
      <c r="K273" t="s">
        <v>926</v>
      </c>
      <c r="L273">
        <v>52</v>
      </c>
      <c r="M273">
        <v>49</v>
      </c>
      <c r="N273">
        <v>77</v>
      </c>
    </row>
    <row r="274" spans="1:14" x14ac:dyDescent="0.3">
      <c r="A274">
        <v>88065565624</v>
      </c>
      <c r="B274" s="36">
        <v>44065</v>
      </c>
      <c r="C274" t="s">
        <v>331</v>
      </c>
      <c r="D274" t="s">
        <v>1146</v>
      </c>
      <c r="E274" t="s">
        <v>61</v>
      </c>
      <c r="F274" t="s">
        <v>38</v>
      </c>
      <c r="G274" t="s">
        <v>944</v>
      </c>
      <c r="H274" t="s">
        <v>39</v>
      </c>
      <c r="I274" t="s">
        <v>104</v>
      </c>
      <c r="J274" t="s">
        <v>909</v>
      </c>
      <c r="K274" t="s">
        <v>926</v>
      </c>
      <c r="L274">
        <v>14</v>
      </c>
      <c r="M274">
        <v>11</v>
      </c>
      <c r="N274">
        <v>68</v>
      </c>
    </row>
    <row r="275" spans="1:14" x14ac:dyDescent="0.3">
      <c r="A275">
        <v>88065565625</v>
      </c>
      <c r="B275" s="36">
        <v>44066</v>
      </c>
      <c r="C275" t="s">
        <v>332</v>
      </c>
      <c r="D275" t="s">
        <v>1145</v>
      </c>
      <c r="E275" t="s">
        <v>63</v>
      </c>
      <c r="F275" t="s">
        <v>42</v>
      </c>
      <c r="G275" t="s">
        <v>943</v>
      </c>
      <c r="H275" t="s">
        <v>43</v>
      </c>
      <c r="I275" t="s">
        <v>104</v>
      </c>
      <c r="J275" t="s">
        <v>910</v>
      </c>
      <c r="K275" t="s">
        <v>926</v>
      </c>
      <c r="L275">
        <v>6</v>
      </c>
      <c r="M275">
        <v>3</v>
      </c>
      <c r="N275">
        <v>15</v>
      </c>
    </row>
    <row r="276" spans="1:14" x14ac:dyDescent="0.3">
      <c r="A276">
        <v>88065565626</v>
      </c>
      <c r="B276" s="36">
        <v>44067</v>
      </c>
      <c r="C276" t="s">
        <v>333</v>
      </c>
      <c r="D276" t="s">
        <v>1146</v>
      </c>
      <c r="E276" t="s">
        <v>16</v>
      </c>
      <c r="F276" t="s">
        <v>45</v>
      </c>
      <c r="G276" t="s">
        <v>943</v>
      </c>
      <c r="H276" t="s">
        <v>46</v>
      </c>
      <c r="I276" t="s">
        <v>104</v>
      </c>
      <c r="J276" t="s">
        <v>911</v>
      </c>
      <c r="K276" t="s">
        <v>926</v>
      </c>
      <c r="L276">
        <v>13</v>
      </c>
      <c r="M276">
        <v>10</v>
      </c>
      <c r="N276">
        <v>47</v>
      </c>
    </row>
    <row r="277" spans="1:14" x14ac:dyDescent="0.3">
      <c r="A277">
        <v>88065565627</v>
      </c>
      <c r="B277" s="36">
        <v>44068</v>
      </c>
      <c r="C277" t="s">
        <v>334</v>
      </c>
      <c r="D277" t="s">
        <v>1146</v>
      </c>
      <c r="E277" t="s">
        <v>66</v>
      </c>
      <c r="F277" t="s">
        <v>48</v>
      </c>
      <c r="G277" t="s">
        <v>944</v>
      </c>
      <c r="H277" t="s">
        <v>49</v>
      </c>
      <c r="I277" t="s">
        <v>104</v>
      </c>
      <c r="J277" t="s">
        <v>912</v>
      </c>
      <c r="K277" t="s">
        <v>926</v>
      </c>
      <c r="L277">
        <v>15</v>
      </c>
      <c r="M277">
        <v>12</v>
      </c>
      <c r="N277">
        <v>6</v>
      </c>
    </row>
    <row r="278" spans="1:14" x14ac:dyDescent="0.3">
      <c r="A278">
        <v>88065565628</v>
      </c>
      <c r="B278" s="36">
        <v>44072</v>
      </c>
      <c r="C278" t="s">
        <v>335</v>
      </c>
      <c r="D278" t="s">
        <v>1145</v>
      </c>
      <c r="E278" t="s">
        <v>68</v>
      </c>
      <c r="F278" t="s">
        <v>38</v>
      </c>
      <c r="G278" t="s">
        <v>944</v>
      </c>
      <c r="H278" t="s">
        <v>39</v>
      </c>
      <c r="I278" t="s">
        <v>104</v>
      </c>
      <c r="J278" t="s">
        <v>913</v>
      </c>
      <c r="K278" t="s">
        <v>926</v>
      </c>
      <c r="L278">
        <v>20</v>
      </c>
      <c r="M278">
        <v>17</v>
      </c>
      <c r="N278">
        <v>10</v>
      </c>
    </row>
    <row r="279" spans="1:14" x14ac:dyDescent="0.3">
      <c r="A279">
        <v>88065565629</v>
      </c>
      <c r="B279" s="36">
        <v>44071</v>
      </c>
      <c r="C279" t="s">
        <v>336</v>
      </c>
      <c r="D279" t="s">
        <v>1146</v>
      </c>
      <c r="E279" t="s">
        <v>70</v>
      </c>
      <c r="F279" t="s">
        <v>42</v>
      </c>
      <c r="G279" t="s">
        <v>943</v>
      </c>
      <c r="H279" t="s">
        <v>43</v>
      </c>
      <c r="I279" t="s">
        <v>104</v>
      </c>
      <c r="J279" t="s">
        <v>914</v>
      </c>
      <c r="K279" t="s">
        <v>926</v>
      </c>
      <c r="L279">
        <v>12</v>
      </c>
      <c r="M279">
        <v>9</v>
      </c>
      <c r="N279">
        <v>11</v>
      </c>
    </row>
    <row r="280" spans="1:14" x14ac:dyDescent="0.3">
      <c r="A280">
        <v>88065565630</v>
      </c>
      <c r="B280" s="36">
        <v>44071</v>
      </c>
      <c r="C280" t="s">
        <v>337</v>
      </c>
      <c r="D280" t="s">
        <v>1146</v>
      </c>
      <c r="E280" t="s">
        <v>72</v>
      </c>
      <c r="F280" t="s">
        <v>45</v>
      </c>
      <c r="G280" t="s">
        <v>943</v>
      </c>
      <c r="H280" t="s">
        <v>46</v>
      </c>
      <c r="I280" t="s">
        <v>104</v>
      </c>
      <c r="J280" t="s">
        <v>915</v>
      </c>
      <c r="K280" t="s">
        <v>926</v>
      </c>
      <c r="L280">
        <v>16</v>
      </c>
      <c r="M280">
        <v>13</v>
      </c>
      <c r="N280">
        <v>60</v>
      </c>
    </row>
    <row r="281" spans="1:14" x14ac:dyDescent="0.3">
      <c r="A281">
        <v>88065565631</v>
      </c>
      <c r="B281" s="36">
        <v>44072</v>
      </c>
      <c r="C281" t="s">
        <v>338</v>
      </c>
      <c r="D281" t="s">
        <v>1146</v>
      </c>
      <c r="E281" t="s">
        <v>74</v>
      </c>
      <c r="F281" t="s">
        <v>48</v>
      </c>
      <c r="G281" t="s">
        <v>944</v>
      </c>
      <c r="H281" t="s">
        <v>49</v>
      </c>
      <c r="I281" t="s">
        <v>104</v>
      </c>
      <c r="J281" t="s">
        <v>916</v>
      </c>
      <c r="K281" t="s">
        <v>926</v>
      </c>
      <c r="L281">
        <v>20</v>
      </c>
      <c r="M281">
        <v>17</v>
      </c>
      <c r="N281">
        <v>89</v>
      </c>
    </row>
    <row r="282" spans="1:14" x14ac:dyDescent="0.3">
      <c r="A282">
        <v>88065565632</v>
      </c>
      <c r="B282" s="36">
        <v>44073</v>
      </c>
      <c r="C282" t="s">
        <v>339</v>
      </c>
      <c r="D282" t="s">
        <v>1145</v>
      </c>
      <c r="E282" t="s">
        <v>76</v>
      </c>
      <c r="F282" t="s">
        <v>38</v>
      </c>
      <c r="G282" t="s">
        <v>944</v>
      </c>
      <c r="H282" t="s">
        <v>39</v>
      </c>
      <c r="I282" t="s">
        <v>104</v>
      </c>
      <c r="J282" t="s">
        <v>917</v>
      </c>
      <c r="K282" t="s">
        <v>926</v>
      </c>
      <c r="L282">
        <v>12</v>
      </c>
      <c r="M282">
        <v>9</v>
      </c>
      <c r="N282">
        <v>77</v>
      </c>
    </row>
    <row r="283" spans="1:14" x14ac:dyDescent="0.3">
      <c r="A283">
        <v>88065565633</v>
      </c>
      <c r="B283" s="36">
        <v>44074</v>
      </c>
      <c r="C283" t="s">
        <v>340</v>
      </c>
      <c r="D283" t="s">
        <v>1146</v>
      </c>
      <c r="E283" t="s">
        <v>78</v>
      </c>
      <c r="F283" t="s">
        <v>42</v>
      </c>
      <c r="G283" t="s">
        <v>943</v>
      </c>
      <c r="H283" t="s">
        <v>43</v>
      </c>
      <c r="I283" t="s">
        <v>104</v>
      </c>
      <c r="J283" t="s">
        <v>918</v>
      </c>
      <c r="K283" t="s">
        <v>926</v>
      </c>
      <c r="L283">
        <v>10</v>
      </c>
      <c r="M283">
        <v>7</v>
      </c>
      <c r="N283">
        <v>68</v>
      </c>
    </row>
    <row r="284" spans="1:14" x14ac:dyDescent="0.3">
      <c r="A284">
        <v>88065565634</v>
      </c>
      <c r="B284" s="36">
        <v>44075</v>
      </c>
      <c r="C284" t="s">
        <v>341</v>
      </c>
      <c r="D284" t="s">
        <v>1146</v>
      </c>
      <c r="E284" t="s">
        <v>80</v>
      </c>
      <c r="F284" t="s">
        <v>45</v>
      </c>
      <c r="G284" t="s">
        <v>943</v>
      </c>
      <c r="H284" t="s">
        <v>46</v>
      </c>
      <c r="I284" t="s">
        <v>104</v>
      </c>
      <c r="J284" t="s">
        <v>919</v>
      </c>
      <c r="K284" t="s">
        <v>926</v>
      </c>
      <c r="L284">
        <v>15</v>
      </c>
      <c r="M284">
        <v>12</v>
      </c>
      <c r="N284">
        <v>15</v>
      </c>
    </row>
    <row r="285" spans="1:14" x14ac:dyDescent="0.3">
      <c r="A285">
        <v>88065565635</v>
      </c>
      <c r="B285" s="36">
        <v>44076</v>
      </c>
      <c r="C285" t="s">
        <v>342</v>
      </c>
      <c r="D285" t="s">
        <v>1146</v>
      </c>
      <c r="E285" t="s">
        <v>82</v>
      </c>
      <c r="F285" t="s">
        <v>48</v>
      </c>
      <c r="G285" t="s">
        <v>944</v>
      </c>
      <c r="H285" t="s">
        <v>49</v>
      </c>
      <c r="I285" t="s">
        <v>104</v>
      </c>
      <c r="J285" t="s">
        <v>920</v>
      </c>
      <c r="K285" t="s">
        <v>926</v>
      </c>
      <c r="L285">
        <v>15</v>
      </c>
      <c r="M285">
        <v>12</v>
      </c>
      <c r="N285">
        <v>47</v>
      </c>
    </row>
    <row r="286" spans="1:14" x14ac:dyDescent="0.3">
      <c r="A286">
        <v>88065565636</v>
      </c>
      <c r="B286" s="36">
        <v>44077</v>
      </c>
      <c r="C286" t="s">
        <v>343</v>
      </c>
      <c r="D286" t="s">
        <v>1145</v>
      </c>
      <c r="E286" t="s">
        <v>84</v>
      </c>
      <c r="F286" t="s">
        <v>38</v>
      </c>
      <c r="G286" t="s">
        <v>944</v>
      </c>
      <c r="H286" t="s">
        <v>39</v>
      </c>
      <c r="I286" t="s">
        <v>104</v>
      </c>
      <c r="J286" t="s">
        <v>921</v>
      </c>
      <c r="K286" t="s">
        <v>926</v>
      </c>
      <c r="L286">
        <v>20</v>
      </c>
      <c r="M286">
        <v>17</v>
      </c>
      <c r="N286">
        <v>6</v>
      </c>
    </row>
    <row r="287" spans="1:14" x14ac:dyDescent="0.3">
      <c r="A287">
        <v>88065565637</v>
      </c>
      <c r="B287" s="36">
        <v>44078</v>
      </c>
      <c r="C287" t="s">
        <v>344</v>
      </c>
      <c r="D287" t="s">
        <v>1146</v>
      </c>
      <c r="E287" t="s">
        <v>86</v>
      </c>
      <c r="F287" t="s">
        <v>42</v>
      </c>
      <c r="G287" t="s">
        <v>943</v>
      </c>
      <c r="H287" t="s">
        <v>43</v>
      </c>
      <c r="I287" t="s">
        <v>104</v>
      </c>
      <c r="J287" t="s">
        <v>922</v>
      </c>
      <c r="K287" t="s">
        <v>926</v>
      </c>
      <c r="L287">
        <v>12</v>
      </c>
      <c r="M287">
        <v>9</v>
      </c>
      <c r="N287">
        <v>10</v>
      </c>
    </row>
    <row r="288" spans="1:14" x14ac:dyDescent="0.3">
      <c r="A288">
        <v>88065565638</v>
      </c>
      <c r="B288" s="36">
        <v>44079</v>
      </c>
      <c r="C288" t="s">
        <v>345</v>
      </c>
      <c r="D288" t="s">
        <v>1146</v>
      </c>
      <c r="E288" t="s">
        <v>88</v>
      </c>
      <c r="F288" t="s">
        <v>45</v>
      </c>
      <c r="G288" t="s">
        <v>943</v>
      </c>
      <c r="H288" t="s">
        <v>46</v>
      </c>
      <c r="I288" t="s">
        <v>104</v>
      </c>
      <c r="J288" t="s">
        <v>923</v>
      </c>
      <c r="K288" t="s">
        <v>926</v>
      </c>
      <c r="L288">
        <v>13</v>
      </c>
      <c r="M288">
        <v>10</v>
      </c>
      <c r="N288">
        <v>11</v>
      </c>
    </row>
    <row r="289" spans="1:14" x14ac:dyDescent="0.3">
      <c r="A289">
        <v>88065565639</v>
      </c>
      <c r="B289" s="36">
        <v>44083</v>
      </c>
      <c r="C289" t="s">
        <v>346</v>
      </c>
      <c r="D289" t="s">
        <v>1145</v>
      </c>
      <c r="E289" t="s">
        <v>90</v>
      </c>
      <c r="F289" t="s">
        <v>48</v>
      </c>
      <c r="G289" t="s">
        <v>944</v>
      </c>
      <c r="H289" t="s">
        <v>49</v>
      </c>
      <c r="I289" t="s">
        <v>104</v>
      </c>
      <c r="J289" t="s">
        <v>924</v>
      </c>
      <c r="K289" t="s">
        <v>926</v>
      </c>
      <c r="L289">
        <v>15</v>
      </c>
      <c r="M289">
        <v>12</v>
      </c>
      <c r="N289">
        <v>60</v>
      </c>
    </row>
    <row r="290" spans="1:14" x14ac:dyDescent="0.3">
      <c r="A290">
        <v>88065565640</v>
      </c>
      <c r="B290" s="36">
        <v>44082</v>
      </c>
      <c r="C290" t="s">
        <v>347</v>
      </c>
      <c r="D290" t="s">
        <v>1146</v>
      </c>
      <c r="E290" t="s">
        <v>92</v>
      </c>
      <c r="F290" t="s">
        <v>38</v>
      </c>
      <c r="G290" t="s">
        <v>944</v>
      </c>
      <c r="H290" t="s">
        <v>39</v>
      </c>
      <c r="I290" t="s">
        <v>104</v>
      </c>
      <c r="J290" t="s">
        <v>925</v>
      </c>
      <c r="K290" t="s">
        <v>926</v>
      </c>
      <c r="L290">
        <v>14</v>
      </c>
      <c r="M290">
        <v>11</v>
      </c>
      <c r="N290">
        <v>89</v>
      </c>
    </row>
    <row r="291" spans="1:14" x14ac:dyDescent="0.3">
      <c r="A291">
        <v>88065565641</v>
      </c>
      <c r="B291" s="36">
        <v>44082</v>
      </c>
      <c r="C291" t="s">
        <v>348</v>
      </c>
      <c r="D291" t="s">
        <v>1145</v>
      </c>
      <c r="E291" t="s">
        <v>94</v>
      </c>
      <c r="F291" t="s">
        <v>42</v>
      </c>
      <c r="G291" t="s">
        <v>943</v>
      </c>
      <c r="H291" t="s">
        <v>43</v>
      </c>
      <c r="I291" t="s">
        <v>104</v>
      </c>
      <c r="J291" t="s">
        <v>938</v>
      </c>
      <c r="K291" t="s">
        <v>926</v>
      </c>
      <c r="L291">
        <v>30</v>
      </c>
      <c r="M291">
        <v>27</v>
      </c>
      <c r="N291">
        <v>77</v>
      </c>
    </row>
    <row r="292" spans="1:14" x14ac:dyDescent="0.3">
      <c r="A292">
        <v>88065565642</v>
      </c>
      <c r="B292" s="36">
        <v>44083</v>
      </c>
      <c r="C292" t="s">
        <v>349</v>
      </c>
      <c r="D292" t="s">
        <v>1145</v>
      </c>
      <c r="E292" t="s">
        <v>96</v>
      </c>
      <c r="F292" t="s">
        <v>38</v>
      </c>
      <c r="G292" t="s">
        <v>944</v>
      </c>
      <c r="H292" t="s">
        <v>39</v>
      </c>
      <c r="I292" t="s">
        <v>104</v>
      </c>
      <c r="J292" t="s">
        <v>939</v>
      </c>
      <c r="K292" t="s">
        <v>926</v>
      </c>
      <c r="L292">
        <v>16</v>
      </c>
      <c r="M292">
        <v>13</v>
      </c>
      <c r="N292">
        <v>68</v>
      </c>
    </row>
    <row r="293" spans="1:14" x14ac:dyDescent="0.3">
      <c r="A293">
        <v>88065565643</v>
      </c>
      <c r="B293" s="36">
        <v>44084</v>
      </c>
      <c r="C293" t="s">
        <v>350</v>
      </c>
      <c r="D293" t="s">
        <v>1145</v>
      </c>
      <c r="E293" t="s">
        <v>16</v>
      </c>
      <c r="F293" t="s">
        <v>42</v>
      </c>
      <c r="G293" t="s">
        <v>943</v>
      </c>
      <c r="H293" t="s">
        <v>43</v>
      </c>
      <c r="I293" t="s">
        <v>104</v>
      </c>
      <c r="J293" t="s">
        <v>927</v>
      </c>
      <c r="K293" t="s">
        <v>941</v>
      </c>
      <c r="L293">
        <v>9</v>
      </c>
      <c r="M293">
        <v>6</v>
      </c>
      <c r="N293">
        <v>15</v>
      </c>
    </row>
    <row r="294" spans="1:14" x14ac:dyDescent="0.3">
      <c r="A294">
        <v>88065565644</v>
      </c>
      <c r="B294" s="36">
        <v>44085</v>
      </c>
      <c r="C294" t="s">
        <v>351</v>
      </c>
      <c r="D294" t="s">
        <v>1146</v>
      </c>
      <c r="E294" t="s">
        <v>17</v>
      </c>
      <c r="F294" t="s">
        <v>38</v>
      </c>
      <c r="G294" t="s">
        <v>944</v>
      </c>
      <c r="H294" t="s">
        <v>39</v>
      </c>
      <c r="I294" t="s">
        <v>104</v>
      </c>
      <c r="J294" t="s">
        <v>928</v>
      </c>
      <c r="K294" t="s">
        <v>941</v>
      </c>
      <c r="L294">
        <v>5</v>
      </c>
      <c r="M294">
        <v>2</v>
      </c>
      <c r="N294">
        <v>47</v>
      </c>
    </row>
    <row r="295" spans="1:14" x14ac:dyDescent="0.3">
      <c r="A295">
        <v>88065565645</v>
      </c>
      <c r="B295" s="36">
        <v>44086</v>
      </c>
      <c r="C295" t="s">
        <v>352</v>
      </c>
      <c r="D295" t="s">
        <v>1145</v>
      </c>
      <c r="E295" t="s">
        <v>18</v>
      </c>
      <c r="F295" t="s">
        <v>42</v>
      </c>
      <c r="G295" t="s">
        <v>943</v>
      </c>
      <c r="H295" t="s">
        <v>43</v>
      </c>
      <c r="I295" t="s">
        <v>104</v>
      </c>
      <c r="J295" t="s">
        <v>929</v>
      </c>
      <c r="K295" t="s">
        <v>941</v>
      </c>
      <c r="L295">
        <v>18</v>
      </c>
      <c r="M295">
        <v>15</v>
      </c>
      <c r="N295">
        <v>6</v>
      </c>
    </row>
    <row r="296" spans="1:14" x14ac:dyDescent="0.3">
      <c r="A296">
        <v>88065565646</v>
      </c>
      <c r="B296" s="36">
        <v>44087</v>
      </c>
      <c r="C296" t="s">
        <v>353</v>
      </c>
      <c r="D296" t="s">
        <v>1146</v>
      </c>
      <c r="E296" t="s">
        <v>19</v>
      </c>
      <c r="F296" t="s">
        <v>38</v>
      </c>
      <c r="G296" t="s">
        <v>944</v>
      </c>
      <c r="H296" t="s">
        <v>39</v>
      </c>
      <c r="I296" t="s">
        <v>104</v>
      </c>
      <c r="J296" t="s">
        <v>930</v>
      </c>
      <c r="K296" t="s">
        <v>941</v>
      </c>
      <c r="L296">
        <v>10</v>
      </c>
      <c r="M296">
        <v>7</v>
      </c>
      <c r="N296">
        <v>10</v>
      </c>
    </row>
    <row r="297" spans="1:14" x14ac:dyDescent="0.3">
      <c r="A297">
        <v>88065565647</v>
      </c>
      <c r="B297" s="36">
        <v>44088</v>
      </c>
      <c r="C297" t="s">
        <v>354</v>
      </c>
      <c r="D297" t="s">
        <v>1146</v>
      </c>
      <c r="E297" t="s">
        <v>20</v>
      </c>
      <c r="F297" t="s">
        <v>42</v>
      </c>
      <c r="G297" t="s">
        <v>943</v>
      </c>
      <c r="H297" t="s">
        <v>43</v>
      </c>
      <c r="I297" t="s">
        <v>104</v>
      </c>
      <c r="J297" t="s">
        <v>931</v>
      </c>
      <c r="K297" t="s">
        <v>941</v>
      </c>
      <c r="L297">
        <v>20</v>
      </c>
      <c r="M297">
        <v>17</v>
      </c>
      <c r="N297">
        <v>11</v>
      </c>
    </row>
    <row r="298" spans="1:14" x14ac:dyDescent="0.3">
      <c r="A298">
        <v>88065565648</v>
      </c>
      <c r="B298" s="36">
        <v>44089</v>
      </c>
      <c r="C298" t="s">
        <v>355</v>
      </c>
      <c r="D298" t="s">
        <v>1145</v>
      </c>
      <c r="E298" t="s">
        <v>1</v>
      </c>
      <c r="F298" t="s">
        <v>38</v>
      </c>
      <c r="G298" t="s">
        <v>944</v>
      </c>
      <c r="H298" t="s">
        <v>39</v>
      </c>
      <c r="I298" t="s">
        <v>104</v>
      </c>
      <c r="J298" t="s">
        <v>932</v>
      </c>
      <c r="K298" t="s">
        <v>941</v>
      </c>
      <c r="L298">
        <v>70</v>
      </c>
      <c r="M298">
        <v>67</v>
      </c>
      <c r="N298">
        <v>60</v>
      </c>
    </row>
    <row r="299" spans="1:14" x14ac:dyDescent="0.3">
      <c r="A299">
        <v>88065565649</v>
      </c>
      <c r="B299" s="36">
        <v>44093</v>
      </c>
      <c r="C299" t="s">
        <v>356</v>
      </c>
      <c r="D299" t="s">
        <v>1146</v>
      </c>
      <c r="E299" t="s">
        <v>2</v>
      </c>
      <c r="F299" t="s">
        <v>42</v>
      </c>
      <c r="G299" t="s">
        <v>943</v>
      </c>
      <c r="H299" t="s">
        <v>43</v>
      </c>
      <c r="I299" t="s">
        <v>104</v>
      </c>
      <c r="J299" t="s">
        <v>940</v>
      </c>
      <c r="K299" t="s">
        <v>941</v>
      </c>
      <c r="L299">
        <v>15</v>
      </c>
      <c r="M299">
        <v>12</v>
      </c>
      <c r="N299">
        <v>89</v>
      </c>
    </row>
    <row r="300" spans="1:14" x14ac:dyDescent="0.3">
      <c r="A300">
        <v>88065565650</v>
      </c>
      <c r="B300" s="36">
        <v>44092</v>
      </c>
      <c r="C300" t="s">
        <v>357</v>
      </c>
      <c r="D300" t="s">
        <v>1145</v>
      </c>
      <c r="E300" t="s">
        <v>3</v>
      </c>
      <c r="F300" t="s">
        <v>38</v>
      </c>
      <c r="G300" t="s">
        <v>944</v>
      </c>
      <c r="H300" t="s">
        <v>39</v>
      </c>
      <c r="I300" t="s">
        <v>104</v>
      </c>
      <c r="J300" t="s">
        <v>933</v>
      </c>
      <c r="K300" t="s">
        <v>941</v>
      </c>
      <c r="L300">
        <v>12</v>
      </c>
      <c r="M300">
        <v>9</v>
      </c>
      <c r="N300">
        <v>77</v>
      </c>
    </row>
    <row r="301" spans="1:14" x14ac:dyDescent="0.3">
      <c r="A301">
        <v>88065565651</v>
      </c>
      <c r="B301" s="36">
        <v>44092</v>
      </c>
      <c r="C301" t="s">
        <v>358</v>
      </c>
      <c r="D301" t="s">
        <v>1146</v>
      </c>
      <c r="E301" t="s">
        <v>4</v>
      </c>
      <c r="F301" t="s">
        <v>42</v>
      </c>
      <c r="G301" t="s">
        <v>943</v>
      </c>
      <c r="H301" t="s">
        <v>43</v>
      </c>
      <c r="I301" t="s">
        <v>104</v>
      </c>
      <c r="J301" t="s">
        <v>934</v>
      </c>
      <c r="K301" t="s">
        <v>941</v>
      </c>
      <c r="L301">
        <v>18</v>
      </c>
      <c r="M301">
        <v>15</v>
      </c>
      <c r="N301">
        <v>68</v>
      </c>
    </row>
    <row r="302" spans="1:14" x14ac:dyDescent="0.3">
      <c r="A302">
        <v>88065565652</v>
      </c>
      <c r="B302" s="36">
        <v>44093</v>
      </c>
      <c r="C302" t="s">
        <v>359</v>
      </c>
      <c r="D302" t="s">
        <v>1145</v>
      </c>
      <c r="E302" t="s">
        <v>8</v>
      </c>
      <c r="F302" t="s">
        <v>38</v>
      </c>
      <c r="G302" t="s">
        <v>944</v>
      </c>
      <c r="H302" t="s">
        <v>39</v>
      </c>
      <c r="I302" t="s">
        <v>104</v>
      </c>
      <c r="J302" t="s">
        <v>935</v>
      </c>
      <c r="K302" t="s">
        <v>941</v>
      </c>
      <c r="L302">
        <v>23</v>
      </c>
      <c r="M302">
        <v>20</v>
      </c>
      <c r="N302">
        <v>15</v>
      </c>
    </row>
    <row r="303" spans="1:14" x14ac:dyDescent="0.3">
      <c r="A303">
        <v>88065565653</v>
      </c>
      <c r="B303" s="36">
        <v>44094</v>
      </c>
      <c r="C303" t="s">
        <v>360</v>
      </c>
      <c r="D303" t="s">
        <v>1145</v>
      </c>
      <c r="E303" t="s">
        <v>9</v>
      </c>
      <c r="F303" t="s">
        <v>42</v>
      </c>
      <c r="G303" t="s">
        <v>943</v>
      </c>
      <c r="H303" t="s">
        <v>43</v>
      </c>
      <c r="I303" t="s">
        <v>104</v>
      </c>
      <c r="J303" t="s">
        <v>936</v>
      </c>
      <c r="K303" t="s">
        <v>941</v>
      </c>
      <c r="L303">
        <v>9</v>
      </c>
      <c r="M303">
        <v>6</v>
      </c>
      <c r="N303">
        <v>47</v>
      </c>
    </row>
    <row r="304" spans="1:14" x14ac:dyDescent="0.3">
      <c r="A304">
        <v>88065565654</v>
      </c>
      <c r="B304" s="36">
        <v>44095</v>
      </c>
      <c r="C304" t="s">
        <v>361</v>
      </c>
      <c r="D304" t="s">
        <v>1145</v>
      </c>
      <c r="E304" t="s">
        <v>16</v>
      </c>
      <c r="F304" t="s">
        <v>38</v>
      </c>
      <c r="G304" t="s">
        <v>944</v>
      </c>
      <c r="H304" t="s">
        <v>39</v>
      </c>
      <c r="I304" t="s">
        <v>104</v>
      </c>
      <c r="J304" t="s">
        <v>937</v>
      </c>
      <c r="K304" t="s">
        <v>941</v>
      </c>
      <c r="L304">
        <v>18</v>
      </c>
      <c r="M304">
        <v>15</v>
      </c>
      <c r="N304">
        <v>6</v>
      </c>
    </row>
    <row r="305" spans="1:14" x14ac:dyDescent="0.3">
      <c r="A305">
        <v>88065565655</v>
      </c>
      <c r="B305" s="36">
        <v>44096</v>
      </c>
      <c r="C305" t="s">
        <v>362</v>
      </c>
      <c r="D305" t="s">
        <v>1146</v>
      </c>
      <c r="E305" t="s">
        <v>17</v>
      </c>
      <c r="F305" t="s">
        <v>42</v>
      </c>
      <c r="G305" t="s">
        <v>943</v>
      </c>
      <c r="H305" t="s">
        <v>43</v>
      </c>
      <c r="I305" t="s">
        <v>104</v>
      </c>
      <c r="J305" t="s">
        <v>908</v>
      </c>
      <c r="K305" t="s">
        <v>926</v>
      </c>
      <c r="L305">
        <v>52</v>
      </c>
      <c r="M305">
        <v>49</v>
      </c>
      <c r="N305">
        <v>10</v>
      </c>
    </row>
    <row r="306" spans="1:14" x14ac:dyDescent="0.3">
      <c r="A306">
        <v>88065565656</v>
      </c>
      <c r="B306" s="36">
        <v>44097</v>
      </c>
      <c r="C306" t="s">
        <v>363</v>
      </c>
      <c r="D306" t="s">
        <v>1145</v>
      </c>
      <c r="E306" t="s">
        <v>18</v>
      </c>
      <c r="F306" t="s">
        <v>38</v>
      </c>
      <c r="G306" t="s">
        <v>944</v>
      </c>
      <c r="H306" t="s">
        <v>39</v>
      </c>
      <c r="I306" t="s">
        <v>104</v>
      </c>
      <c r="J306" t="s">
        <v>927</v>
      </c>
      <c r="K306" t="s">
        <v>941</v>
      </c>
      <c r="L306">
        <v>9</v>
      </c>
      <c r="M306">
        <v>6</v>
      </c>
      <c r="N306">
        <v>11</v>
      </c>
    </row>
    <row r="307" spans="1:14" x14ac:dyDescent="0.3">
      <c r="A307">
        <v>88065565657</v>
      </c>
      <c r="B307" s="36">
        <v>44098</v>
      </c>
      <c r="C307" t="s">
        <v>364</v>
      </c>
      <c r="D307" t="s">
        <v>1145</v>
      </c>
      <c r="E307" t="s">
        <v>9</v>
      </c>
      <c r="F307" t="s">
        <v>42</v>
      </c>
      <c r="G307" t="s">
        <v>943</v>
      </c>
      <c r="H307" t="s">
        <v>43</v>
      </c>
      <c r="I307" t="s">
        <v>104</v>
      </c>
      <c r="J307" t="s">
        <v>928</v>
      </c>
      <c r="K307" t="s">
        <v>941</v>
      </c>
      <c r="L307">
        <v>5</v>
      </c>
      <c r="M307">
        <v>2</v>
      </c>
      <c r="N307">
        <v>60</v>
      </c>
    </row>
    <row r="308" spans="1:14" x14ac:dyDescent="0.3">
      <c r="A308">
        <v>88065565658</v>
      </c>
      <c r="B308" s="36">
        <v>44099</v>
      </c>
      <c r="C308" t="s">
        <v>365</v>
      </c>
      <c r="D308" t="s">
        <v>1145</v>
      </c>
      <c r="E308" t="s">
        <v>10</v>
      </c>
      <c r="F308" t="s">
        <v>38</v>
      </c>
      <c r="G308" t="s">
        <v>944</v>
      </c>
      <c r="H308" t="s">
        <v>39</v>
      </c>
      <c r="I308" t="s">
        <v>104</v>
      </c>
      <c r="J308" t="s">
        <v>909</v>
      </c>
      <c r="K308" t="s">
        <v>926</v>
      </c>
      <c r="L308">
        <v>14</v>
      </c>
      <c r="M308">
        <v>11</v>
      </c>
      <c r="N308">
        <v>89</v>
      </c>
    </row>
    <row r="309" spans="1:14" x14ac:dyDescent="0.3">
      <c r="A309">
        <v>88065565659</v>
      </c>
      <c r="B309" s="36">
        <v>44103</v>
      </c>
      <c r="C309" t="s">
        <v>366</v>
      </c>
      <c r="D309" t="s">
        <v>1146</v>
      </c>
      <c r="E309" t="s">
        <v>11</v>
      </c>
      <c r="F309" t="s">
        <v>42</v>
      </c>
      <c r="G309" t="s">
        <v>943</v>
      </c>
      <c r="H309" t="s">
        <v>43</v>
      </c>
      <c r="I309" t="s">
        <v>104</v>
      </c>
      <c r="J309" t="s">
        <v>910</v>
      </c>
      <c r="K309" t="s">
        <v>926</v>
      </c>
      <c r="L309">
        <v>6</v>
      </c>
      <c r="M309">
        <v>3</v>
      </c>
      <c r="N309">
        <v>77</v>
      </c>
    </row>
    <row r="310" spans="1:14" x14ac:dyDescent="0.3">
      <c r="A310">
        <v>88065565660</v>
      </c>
      <c r="B310" s="36">
        <v>44102</v>
      </c>
      <c r="C310" t="s">
        <v>367</v>
      </c>
      <c r="D310" t="s">
        <v>1146</v>
      </c>
      <c r="E310" t="s">
        <v>12</v>
      </c>
      <c r="F310" t="s">
        <v>38</v>
      </c>
      <c r="G310" t="s">
        <v>944</v>
      </c>
      <c r="H310" t="s">
        <v>39</v>
      </c>
      <c r="I310" t="s">
        <v>104</v>
      </c>
      <c r="J310" t="s">
        <v>930</v>
      </c>
      <c r="K310" t="s">
        <v>941</v>
      </c>
      <c r="L310">
        <v>10</v>
      </c>
      <c r="M310">
        <v>7</v>
      </c>
      <c r="N310">
        <v>68</v>
      </c>
    </row>
    <row r="311" spans="1:14" x14ac:dyDescent="0.3">
      <c r="A311">
        <v>88065565661</v>
      </c>
      <c r="B311" s="36">
        <v>44102</v>
      </c>
      <c r="C311" t="s">
        <v>368</v>
      </c>
      <c r="D311" t="s">
        <v>1146</v>
      </c>
      <c r="E311" t="s">
        <v>13</v>
      </c>
      <c r="F311" t="s">
        <v>42</v>
      </c>
      <c r="G311" t="s">
        <v>943</v>
      </c>
      <c r="H311" t="s">
        <v>43</v>
      </c>
      <c r="I311" t="s">
        <v>104</v>
      </c>
      <c r="J311" t="s">
        <v>911</v>
      </c>
      <c r="K311" t="s">
        <v>926</v>
      </c>
      <c r="L311">
        <v>13</v>
      </c>
      <c r="M311">
        <v>10</v>
      </c>
      <c r="N311">
        <v>15</v>
      </c>
    </row>
    <row r="312" spans="1:14" x14ac:dyDescent="0.3">
      <c r="A312">
        <v>88065565662</v>
      </c>
      <c r="B312" s="36">
        <v>44103</v>
      </c>
      <c r="C312" t="s">
        <v>369</v>
      </c>
      <c r="D312" t="s">
        <v>1145</v>
      </c>
      <c r="E312" t="s">
        <v>14</v>
      </c>
      <c r="F312" t="s">
        <v>45</v>
      </c>
      <c r="G312" t="s">
        <v>943</v>
      </c>
      <c r="H312" t="s">
        <v>46</v>
      </c>
      <c r="I312" t="s">
        <v>104</v>
      </c>
      <c r="J312" t="s">
        <v>931</v>
      </c>
      <c r="K312" t="s">
        <v>941</v>
      </c>
      <c r="L312">
        <v>20</v>
      </c>
      <c r="M312">
        <v>17</v>
      </c>
      <c r="N312">
        <v>47</v>
      </c>
    </row>
    <row r="313" spans="1:14" x14ac:dyDescent="0.3">
      <c r="A313">
        <v>88065565663</v>
      </c>
      <c r="B313" s="36">
        <v>44104</v>
      </c>
      <c r="C313" t="s">
        <v>370</v>
      </c>
      <c r="D313" t="s">
        <v>1145</v>
      </c>
      <c r="E313" t="s">
        <v>15</v>
      </c>
      <c r="F313" t="s">
        <v>48</v>
      </c>
      <c r="G313" t="s">
        <v>944</v>
      </c>
      <c r="H313" t="s">
        <v>49</v>
      </c>
      <c r="I313" t="s">
        <v>104</v>
      </c>
      <c r="J313" t="s">
        <v>912</v>
      </c>
      <c r="K313" t="s">
        <v>926</v>
      </c>
      <c r="L313">
        <v>15</v>
      </c>
      <c r="M313">
        <v>12</v>
      </c>
      <c r="N313">
        <v>6</v>
      </c>
    </row>
    <row r="314" spans="1:14" x14ac:dyDescent="0.3">
      <c r="A314">
        <v>88065565664</v>
      </c>
      <c r="B314" s="36">
        <v>44094</v>
      </c>
      <c r="C314" t="s">
        <v>371</v>
      </c>
      <c r="D314" t="s">
        <v>1146</v>
      </c>
      <c r="E314" t="s">
        <v>59</v>
      </c>
      <c r="F314" t="s">
        <v>48</v>
      </c>
      <c r="G314" t="s">
        <v>944</v>
      </c>
      <c r="H314" t="s">
        <v>49</v>
      </c>
      <c r="I314" t="s">
        <v>40</v>
      </c>
      <c r="J314" t="s">
        <v>913</v>
      </c>
      <c r="K314" t="s">
        <v>926</v>
      </c>
      <c r="L314">
        <v>20</v>
      </c>
      <c r="M314">
        <v>17</v>
      </c>
      <c r="N314">
        <v>10</v>
      </c>
    </row>
    <row r="315" spans="1:14" x14ac:dyDescent="0.3">
      <c r="A315">
        <v>88065565665</v>
      </c>
      <c r="B315" s="36">
        <v>44095</v>
      </c>
      <c r="C315" t="s">
        <v>372</v>
      </c>
      <c r="D315" t="s">
        <v>1146</v>
      </c>
      <c r="E315" t="s">
        <v>60</v>
      </c>
      <c r="F315" t="s">
        <v>48</v>
      </c>
      <c r="G315" t="s">
        <v>944</v>
      </c>
      <c r="H315" t="s">
        <v>49</v>
      </c>
      <c r="I315" t="s">
        <v>40</v>
      </c>
      <c r="J315" t="s">
        <v>914</v>
      </c>
      <c r="K315" t="s">
        <v>926</v>
      </c>
      <c r="L315">
        <v>12</v>
      </c>
      <c r="M315">
        <v>9</v>
      </c>
      <c r="N315">
        <v>11</v>
      </c>
    </row>
    <row r="316" spans="1:14" x14ac:dyDescent="0.3">
      <c r="A316">
        <v>88065565666</v>
      </c>
      <c r="B316" s="36">
        <v>44096</v>
      </c>
      <c r="C316" t="s">
        <v>373</v>
      </c>
      <c r="D316" t="s">
        <v>1145</v>
      </c>
      <c r="E316" t="s">
        <v>61</v>
      </c>
      <c r="F316" t="s">
        <v>48</v>
      </c>
      <c r="G316" t="s">
        <v>944</v>
      </c>
      <c r="H316" t="s">
        <v>49</v>
      </c>
      <c r="I316" t="s">
        <v>40</v>
      </c>
      <c r="J316" t="s">
        <v>915</v>
      </c>
      <c r="K316" t="s">
        <v>926</v>
      </c>
      <c r="L316">
        <v>16</v>
      </c>
      <c r="M316">
        <v>13</v>
      </c>
      <c r="N316">
        <v>60</v>
      </c>
    </row>
    <row r="317" spans="1:14" x14ac:dyDescent="0.3">
      <c r="A317">
        <v>88065565667</v>
      </c>
      <c r="B317" s="36">
        <v>44097</v>
      </c>
      <c r="C317" t="s">
        <v>374</v>
      </c>
      <c r="D317" t="s">
        <v>1146</v>
      </c>
      <c r="E317" t="s">
        <v>63</v>
      </c>
      <c r="F317" t="s">
        <v>48</v>
      </c>
      <c r="G317" t="s">
        <v>944</v>
      </c>
      <c r="H317" t="s">
        <v>49</v>
      </c>
      <c r="I317" t="s">
        <v>40</v>
      </c>
      <c r="J317" t="s">
        <v>932</v>
      </c>
      <c r="K317" t="s">
        <v>941</v>
      </c>
      <c r="L317">
        <v>70</v>
      </c>
      <c r="M317">
        <v>67</v>
      </c>
      <c r="N317">
        <v>89</v>
      </c>
    </row>
    <row r="318" spans="1:14" x14ac:dyDescent="0.3">
      <c r="A318">
        <v>88065565668</v>
      </c>
      <c r="B318" s="36">
        <v>44098</v>
      </c>
      <c r="C318" t="s">
        <v>375</v>
      </c>
      <c r="D318" t="s">
        <v>1146</v>
      </c>
      <c r="E318" t="s">
        <v>16</v>
      </c>
      <c r="F318" t="s">
        <v>48</v>
      </c>
      <c r="G318" t="s">
        <v>944</v>
      </c>
      <c r="H318" t="s">
        <v>49</v>
      </c>
      <c r="I318" t="s">
        <v>40</v>
      </c>
      <c r="J318" t="s">
        <v>940</v>
      </c>
      <c r="K318" t="s">
        <v>941</v>
      </c>
      <c r="L318">
        <v>15</v>
      </c>
      <c r="M318">
        <v>12</v>
      </c>
      <c r="N318">
        <v>77</v>
      </c>
    </row>
    <row r="319" spans="1:14" x14ac:dyDescent="0.3">
      <c r="A319">
        <v>88065565669</v>
      </c>
      <c r="B319" s="36">
        <v>44099</v>
      </c>
      <c r="C319" t="s">
        <v>376</v>
      </c>
      <c r="D319" t="s">
        <v>1146</v>
      </c>
      <c r="E319" t="s">
        <v>82</v>
      </c>
      <c r="F319" t="s">
        <v>48</v>
      </c>
      <c r="G319" t="s">
        <v>944</v>
      </c>
      <c r="H319" t="s">
        <v>49</v>
      </c>
      <c r="I319" t="s">
        <v>40</v>
      </c>
      <c r="J319" t="s">
        <v>915</v>
      </c>
      <c r="K319" t="s">
        <v>926</v>
      </c>
      <c r="L319">
        <v>16</v>
      </c>
      <c r="M319">
        <v>13</v>
      </c>
      <c r="N319">
        <v>68</v>
      </c>
    </row>
    <row r="320" spans="1:14" x14ac:dyDescent="0.3">
      <c r="A320">
        <v>88065565670</v>
      </c>
      <c r="B320" s="36">
        <v>44103</v>
      </c>
      <c r="C320" t="s">
        <v>377</v>
      </c>
      <c r="D320" t="s">
        <v>1146</v>
      </c>
      <c r="E320" t="s">
        <v>84</v>
      </c>
      <c r="F320" t="s">
        <v>48</v>
      </c>
      <c r="G320" t="s">
        <v>944</v>
      </c>
      <c r="H320" t="s">
        <v>49</v>
      </c>
      <c r="I320" t="s">
        <v>40</v>
      </c>
      <c r="J320" t="s">
        <v>916</v>
      </c>
      <c r="K320" t="s">
        <v>926</v>
      </c>
      <c r="L320">
        <v>20</v>
      </c>
      <c r="M320">
        <v>17</v>
      </c>
      <c r="N320">
        <v>15</v>
      </c>
    </row>
    <row r="321" spans="1:14" x14ac:dyDescent="0.3">
      <c r="A321">
        <v>88065565671</v>
      </c>
      <c r="B321" s="36">
        <v>44102</v>
      </c>
      <c r="C321" t="s">
        <v>378</v>
      </c>
      <c r="D321" t="s">
        <v>1145</v>
      </c>
      <c r="E321" t="s">
        <v>86</v>
      </c>
      <c r="F321" t="s">
        <v>48</v>
      </c>
      <c r="G321" t="s">
        <v>944</v>
      </c>
      <c r="H321" t="s">
        <v>49</v>
      </c>
      <c r="I321" t="s">
        <v>40</v>
      </c>
      <c r="J321" t="s">
        <v>917</v>
      </c>
      <c r="K321" t="s">
        <v>926</v>
      </c>
      <c r="L321">
        <v>12</v>
      </c>
      <c r="M321">
        <v>9</v>
      </c>
      <c r="N321">
        <v>47</v>
      </c>
    </row>
    <row r="322" spans="1:14" x14ac:dyDescent="0.3">
      <c r="A322">
        <v>88065565672</v>
      </c>
      <c r="B322" s="36">
        <v>44102</v>
      </c>
      <c r="C322" t="s">
        <v>379</v>
      </c>
      <c r="D322" t="s">
        <v>1145</v>
      </c>
      <c r="E322" t="s">
        <v>88</v>
      </c>
      <c r="F322" t="s">
        <v>48</v>
      </c>
      <c r="G322" t="s">
        <v>944</v>
      </c>
      <c r="H322" t="s">
        <v>49</v>
      </c>
      <c r="I322" t="s">
        <v>40</v>
      </c>
      <c r="J322" t="s">
        <v>933</v>
      </c>
      <c r="K322" t="s">
        <v>941</v>
      </c>
      <c r="L322">
        <v>12</v>
      </c>
      <c r="M322">
        <v>9</v>
      </c>
      <c r="N322">
        <v>6</v>
      </c>
    </row>
    <row r="323" spans="1:14" x14ac:dyDescent="0.3">
      <c r="A323">
        <v>88065565673</v>
      </c>
      <c r="B323" s="36">
        <v>44103</v>
      </c>
      <c r="C323" t="s">
        <v>380</v>
      </c>
      <c r="D323" t="s">
        <v>1146</v>
      </c>
      <c r="E323" t="s">
        <v>90</v>
      </c>
      <c r="F323" t="s">
        <v>48</v>
      </c>
      <c r="G323" t="s">
        <v>944</v>
      </c>
      <c r="H323" t="s">
        <v>49</v>
      </c>
      <c r="I323" t="s">
        <v>40</v>
      </c>
      <c r="J323" t="s">
        <v>934</v>
      </c>
      <c r="K323" t="s">
        <v>941</v>
      </c>
      <c r="L323">
        <v>18</v>
      </c>
      <c r="M323">
        <v>15</v>
      </c>
      <c r="N323">
        <v>10</v>
      </c>
    </row>
    <row r="324" spans="1:14" x14ac:dyDescent="0.3">
      <c r="A324">
        <v>88065565674</v>
      </c>
      <c r="B324" s="36">
        <v>44104</v>
      </c>
      <c r="C324" t="s">
        <v>381</v>
      </c>
      <c r="D324" t="s">
        <v>1146</v>
      </c>
      <c r="E324" t="s">
        <v>68</v>
      </c>
      <c r="F324" t="s">
        <v>48</v>
      </c>
      <c r="G324" t="s">
        <v>944</v>
      </c>
      <c r="H324" t="s">
        <v>49</v>
      </c>
      <c r="I324" t="s">
        <v>40</v>
      </c>
      <c r="J324" t="s">
        <v>918</v>
      </c>
      <c r="K324" t="s">
        <v>926</v>
      </c>
      <c r="L324">
        <v>10</v>
      </c>
      <c r="M324">
        <v>7</v>
      </c>
      <c r="N324">
        <v>11</v>
      </c>
    </row>
    <row r="325" spans="1:14" x14ac:dyDescent="0.3">
      <c r="A325">
        <v>88065565675</v>
      </c>
      <c r="B325" s="36">
        <v>44044</v>
      </c>
      <c r="C325" t="s">
        <v>382</v>
      </c>
      <c r="D325" t="s">
        <v>1145</v>
      </c>
      <c r="E325" t="s">
        <v>70</v>
      </c>
      <c r="F325" t="s">
        <v>48</v>
      </c>
      <c r="G325" t="s">
        <v>944</v>
      </c>
      <c r="H325" t="s">
        <v>49</v>
      </c>
      <c r="I325" t="s">
        <v>40</v>
      </c>
      <c r="J325" t="s">
        <v>919</v>
      </c>
      <c r="K325" t="s">
        <v>926</v>
      </c>
      <c r="L325">
        <v>15</v>
      </c>
      <c r="M325">
        <v>12</v>
      </c>
      <c r="N325">
        <v>60</v>
      </c>
    </row>
    <row r="326" spans="1:14" x14ac:dyDescent="0.3">
      <c r="A326">
        <v>88065565676</v>
      </c>
      <c r="B326" s="36">
        <v>44045</v>
      </c>
      <c r="C326" t="s">
        <v>383</v>
      </c>
      <c r="D326" t="s">
        <v>1145</v>
      </c>
      <c r="E326" t="s">
        <v>72</v>
      </c>
      <c r="F326" t="s">
        <v>48</v>
      </c>
      <c r="G326" t="s">
        <v>944</v>
      </c>
      <c r="H326" t="s">
        <v>49</v>
      </c>
      <c r="I326" t="s">
        <v>40</v>
      </c>
      <c r="J326" t="s">
        <v>920</v>
      </c>
      <c r="K326" t="s">
        <v>926</v>
      </c>
      <c r="L326">
        <v>15</v>
      </c>
      <c r="M326">
        <v>12</v>
      </c>
      <c r="N326">
        <v>89</v>
      </c>
    </row>
    <row r="327" spans="1:14" x14ac:dyDescent="0.3">
      <c r="A327">
        <v>88065565677</v>
      </c>
      <c r="B327" s="36">
        <v>44046</v>
      </c>
      <c r="C327" t="s">
        <v>384</v>
      </c>
      <c r="D327" t="s">
        <v>1145</v>
      </c>
      <c r="E327" t="s">
        <v>14</v>
      </c>
      <c r="F327" t="s">
        <v>48</v>
      </c>
      <c r="G327" t="s">
        <v>944</v>
      </c>
      <c r="H327" t="s">
        <v>49</v>
      </c>
      <c r="I327" t="s">
        <v>40</v>
      </c>
      <c r="J327" t="s">
        <v>935</v>
      </c>
      <c r="K327" t="s">
        <v>941</v>
      </c>
      <c r="L327">
        <v>23</v>
      </c>
      <c r="M327">
        <v>20</v>
      </c>
      <c r="N327">
        <v>77</v>
      </c>
    </row>
    <row r="328" spans="1:14" x14ac:dyDescent="0.3">
      <c r="A328">
        <v>88065565678</v>
      </c>
      <c r="B328" s="36">
        <v>44047</v>
      </c>
      <c r="C328" t="s">
        <v>385</v>
      </c>
      <c r="D328" t="s">
        <v>1145</v>
      </c>
      <c r="E328" t="s">
        <v>15</v>
      </c>
      <c r="F328" t="s">
        <v>48</v>
      </c>
      <c r="G328" t="s">
        <v>944</v>
      </c>
      <c r="H328" t="s">
        <v>49</v>
      </c>
      <c r="I328" t="s">
        <v>40</v>
      </c>
      <c r="J328" t="s">
        <v>936</v>
      </c>
      <c r="K328" t="s">
        <v>941</v>
      </c>
      <c r="L328">
        <v>9</v>
      </c>
      <c r="M328">
        <v>6</v>
      </c>
      <c r="N328">
        <v>68</v>
      </c>
    </row>
    <row r="329" spans="1:14" x14ac:dyDescent="0.3">
      <c r="A329">
        <v>88065565679</v>
      </c>
      <c r="B329" s="36">
        <v>44048</v>
      </c>
      <c r="C329" t="s">
        <v>386</v>
      </c>
      <c r="D329" t="s">
        <v>1145</v>
      </c>
      <c r="E329" t="s">
        <v>59</v>
      </c>
      <c r="F329" t="s">
        <v>48</v>
      </c>
      <c r="G329" t="s">
        <v>944</v>
      </c>
      <c r="H329" t="s">
        <v>49</v>
      </c>
      <c r="I329" t="s">
        <v>40</v>
      </c>
      <c r="J329" t="s">
        <v>937</v>
      </c>
      <c r="K329" t="s">
        <v>941</v>
      </c>
      <c r="L329">
        <v>18</v>
      </c>
      <c r="M329">
        <v>15</v>
      </c>
      <c r="N329">
        <v>15</v>
      </c>
    </row>
    <row r="330" spans="1:14" x14ac:dyDescent="0.3">
      <c r="A330">
        <v>88065565680</v>
      </c>
      <c r="B330" s="36">
        <v>44052</v>
      </c>
      <c r="C330" t="s">
        <v>387</v>
      </c>
      <c r="D330" t="s">
        <v>1146</v>
      </c>
      <c r="E330" t="s">
        <v>60</v>
      </c>
      <c r="F330" t="s">
        <v>45</v>
      </c>
      <c r="G330" t="s">
        <v>943</v>
      </c>
      <c r="H330" t="s">
        <v>46</v>
      </c>
      <c r="I330" t="s">
        <v>40</v>
      </c>
      <c r="J330" t="s">
        <v>925</v>
      </c>
      <c r="K330" t="s">
        <v>926</v>
      </c>
      <c r="L330">
        <v>14</v>
      </c>
      <c r="M330">
        <v>11</v>
      </c>
      <c r="N330">
        <v>47</v>
      </c>
    </row>
    <row r="331" spans="1:14" x14ac:dyDescent="0.3">
      <c r="A331">
        <v>88065565681</v>
      </c>
      <c r="B331" s="36">
        <v>44051</v>
      </c>
      <c r="C331" t="s">
        <v>388</v>
      </c>
      <c r="D331" t="s">
        <v>1146</v>
      </c>
      <c r="E331" t="s">
        <v>61</v>
      </c>
      <c r="F331" t="s">
        <v>48</v>
      </c>
      <c r="G331" t="s">
        <v>944</v>
      </c>
      <c r="H331" t="s">
        <v>49</v>
      </c>
      <c r="I331" t="s">
        <v>40</v>
      </c>
      <c r="J331" t="s">
        <v>938</v>
      </c>
      <c r="K331" t="s">
        <v>926</v>
      </c>
      <c r="L331">
        <v>30</v>
      </c>
      <c r="M331">
        <v>27</v>
      </c>
      <c r="N331">
        <v>6</v>
      </c>
    </row>
    <row r="332" spans="1:14" x14ac:dyDescent="0.3">
      <c r="A332">
        <v>88065565682</v>
      </c>
      <c r="B332" s="36">
        <v>44051</v>
      </c>
      <c r="C332" t="s">
        <v>389</v>
      </c>
      <c r="D332" t="s">
        <v>1145</v>
      </c>
      <c r="E332" t="s">
        <v>94</v>
      </c>
      <c r="F332" t="s">
        <v>45</v>
      </c>
      <c r="G332" t="s">
        <v>943</v>
      </c>
      <c r="H332" t="s">
        <v>46</v>
      </c>
      <c r="I332" t="s">
        <v>40</v>
      </c>
      <c r="J332" t="s">
        <v>939</v>
      </c>
      <c r="K332" t="s">
        <v>926</v>
      </c>
      <c r="L332">
        <v>16</v>
      </c>
      <c r="M332">
        <v>13</v>
      </c>
      <c r="N332">
        <v>10</v>
      </c>
    </row>
    <row r="333" spans="1:14" x14ac:dyDescent="0.3">
      <c r="A333">
        <v>88065565683</v>
      </c>
      <c r="B333" s="36">
        <v>44052</v>
      </c>
      <c r="C333" t="s">
        <v>390</v>
      </c>
      <c r="D333" t="s">
        <v>1146</v>
      </c>
      <c r="E333" t="s">
        <v>96</v>
      </c>
      <c r="F333" t="s">
        <v>48</v>
      </c>
      <c r="G333" t="s">
        <v>944</v>
      </c>
      <c r="H333" t="s">
        <v>49</v>
      </c>
      <c r="I333" t="s">
        <v>40</v>
      </c>
      <c r="J333" t="s">
        <v>908</v>
      </c>
      <c r="K333" t="s">
        <v>926</v>
      </c>
      <c r="L333">
        <v>52</v>
      </c>
      <c r="M333">
        <v>49</v>
      </c>
      <c r="N333">
        <v>11</v>
      </c>
    </row>
    <row r="334" spans="1:14" x14ac:dyDescent="0.3">
      <c r="A334">
        <v>88065565684</v>
      </c>
      <c r="B334" s="36">
        <v>44053</v>
      </c>
      <c r="C334" t="s">
        <v>391</v>
      </c>
      <c r="D334" t="s">
        <v>1146</v>
      </c>
      <c r="E334" t="s">
        <v>16</v>
      </c>
      <c r="F334" t="s">
        <v>45</v>
      </c>
      <c r="G334" t="s">
        <v>943</v>
      </c>
      <c r="H334" t="s">
        <v>46</v>
      </c>
      <c r="I334" t="s">
        <v>40</v>
      </c>
      <c r="J334" t="s">
        <v>909</v>
      </c>
      <c r="K334" t="s">
        <v>926</v>
      </c>
      <c r="L334">
        <v>14</v>
      </c>
      <c r="M334">
        <v>11</v>
      </c>
      <c r="N334">
        <v>60</v>
      </c>
    </row>
    <row r="335" spans="1:14" x14ac:dyDescent="0.3">
      <c r="A335">
        <v>88065565685</v>
      </c>
      <c r="B335" s="36">
        <v>44054</v>
      </c>
      <c r="C335" t="s">
        <v>392</v>
      </c>
      <c r="D335" t="s">
        <v>1146</v>
      </c>
      <c r="E335" t="s">
        <v>17</v>
      </c>
      <c r="F335" t="s">
        <v>48</v>
      </c>
      <c r="G335" t="s">
        <v>944</v>
      </c>
      <c r="H335" t="s">
        <v>49</v>
      </c>
      <c r="I335" t="s">
        <v>40</v>
      </c>
      <c r="J335" t="s">
        <v>910</v>
      </c>
      <c r="K335" t="s">
        <v>926</v>
      </c>
      <c r="L335">
        <v>6</v>
      </c>
      <c r="M335">
        <v>3</v>
      </c>
      <c r="N335">
        <v>89</v>
      </c>
    </row>
    <row r="336" spans="1:14" x14ac:dyDescent="0.3">
      <c r="A336">
        <v>88065565686</v>
      </c>
      <c r="B336" s="36">
        <v>44055</v>
      </c>
      <c r="C336" t="s">
        <v>393</v>
      </c>
      <c r="D336" t="s">
        <v>1146</v>
      </c>
      <c r="E336" t="s">
        <v>16</v>
      </c>
      <c r="F336" t="s">
        <v>45</v>
      </c>
      <c r="G336" t="s">
        <v>943</v>
      </c>
      <c r="H336" t="s">
        <v>46</v>
      </c>
      <c r="I336" t="s">
        <v>40</v>
      </c>
      <c r="J336" t="s">
        <v>911</v>
      </c>
      <c r="K336" t="s">
        <v>926</v>
      </c>
      <c r="L336">
        <v>13</v>
      </c>
      <c r="M336">
        <v>10</v>
      </c>
      <c r="N336">
        <v>77</v>
      </c>
    </row>
    <row r="337" spans="1:14" x14ac:dyDescent="0.3">
      <c r="A337">
        <v>88065565687</v>
      </c>
      <c r="B337" s="36">
        <v>44056</v>
      </c>
      <c r="C337" t="s">
        <v>394</v>
      </c>
      <c r="D337" t="s">
        <v>1145</v>
      </c>
      <c r="E337" t="s">
        <v>17</v>
      </c>
      <c r="F337" t="s">
        <v>48</v>
      </c>
      <c r="G337" t="s">
        <v>944</v>
      </c>
      <c r="H337" t="s">
        <v>49</v>
      </c>
      <c r="I337" t="s">
        <v>40</v>
      </c>
      <c r="J337" t="s">
        <v>912</v>
      </c>
      <c r="K337" t="s">
        <v>926</v>
      </c>
      <c r="L337">
        <v>15</v>
      </c>
      <c r="M337">
        <v>12</v>
      </c>
      <c r="N337">
        <v>68</v>
      </c>
    </row>
    <row r="338" spans="1:14" x14ac:dyDescent="0.3">
      <c r="A338">
        <v>88065565688</v>
      </c>
      <c r="B338" s="36">
        <v>44057</v>
      </c>
      <c r="C338" t="s">
        <v>395</v>
      </c>
      <c r="D338" t="s">
        <v>1146</v>
      </c>
      <c r="E338" t="s">
        <v>18</v>
      </c>
      <c r="F338" t="s">
        <v>45</v>
      </c>
      <c r="G338" t="s">
        <v>943</v>
      </c>
      <c r="H338" t="s">
        <v>46</v>
      </c>
      <c r="I338" t="s">
        <v>40</v>
      </c>
      <c r="J338" t="s">
        <v>913</v>
      </c>
      <c r="K338" t="s">
        <v>926</v>
      </c>
      <c r="L338">
        <v>20</v>
      </c>
      <c r="M338">
        <v>17</v>
      </c>
      <c r="N338">
        <v>15</v>
      </c>
    </row>
    <row r="339" spans="1:14" x14ac:dyDescent="0.3">
      <c r="A339">
        <v>88065565689</v>
      </c>
      <c r="B339" s="36">
        <v>44058</v>
      </c>
      <c r="C339" t="s">
        <v>396</v>
      </c>
      <c r="D339" t="s">
        <v>1146</v>
      </c>
      <c r="E339" t="s">
        <v>19</v>
      </c>
      <c r="F339" t="s">
        <v>48</v>
      </c>
      <c r="G339" t="s">
        <v>944</v>
      </c>
      <c r="H339" t="s">
        <v>49</v>
      </c>
      <c r="I339" t="s">
        <v>40</v>
      </c>
      <c r="J339" t="s">
        <v>914</v>
      </c>
      <c r="K339" t="s">
        <v>926</v>
      </c>
      <c r="L339">
        <v>12</v>
      </c>
      <c r="M339">
        <v>9</v>
      </c>
      <c r="N339">
        <v>47</v>
      </c>
    </row>
    <row r="340" spans="1:14" x14ac:dyDescent="0.3">
      <c r="A340">
        <v>88065565690</v>
      </c>
      <c r="B340" s="36">
        <v>44062</v>
      </c>
      <c r="C340" t="s">
        <v>397</v>
      </c>
      <c r="D340" t="s">
        <v>1145</v>
      </c>
      <c r="E340" t="s">
        <v>20</v>
      </c>
      <c r="F340" t="s">
        <v>45</v>
      </c>
      <c r="G340" t="s">
        <v>943</v>
      </c>
      <c r="H340" t="s">
        <v>46</v>
      </c>
      <c r="I340" t="s">
        <v>40</v>
      </c>
      <c r="J340" t="s">
        <v>915</v>
      </c>
      <c r="K340" t="s">
        <v>926</v>
      </c>
      <c r="L340">
        <v>16</v>
      </c>
      <c r="M340">
        <v>13</v>
      </c>
      <c r="N340">
        <v>6</v>
      </c>
    </row>
    <row r="341" spans="1:14" x14ac:dyDescent="0.3">
      <c r="A341">
        <v>88065565691</v>
      </c>
      <c r="B341" s="36">
        <v>44061</v>
      </c>
      <c r="C341" t="s">
        <v>398</v>
      </c>
      <c r="D341" t="s">
        <v>1146</v>
      </c>
      <c r="E341" t="s">
        <v>1</v>
      </c>
      <c r="F341" t="s">
        <v>48</v>
      </c>
      <c r="G341" t="s">
        <v>944</v>
      </c>
      <c r="H341" t="s">
        <v>49</v>
      </c>
      <c r="I341" t="s">
        <v>40</v>
      </c>
      <c r="J341" t="s">
        <v>916</v>
      </c>
      <c r="K341" t="s">
        <v>926</v>
      </c>
      <c r="L341">
        <v>20</v>
      </c>
      <c r="M341">
        <v>17</v>
      </c>
      <c r="N341">
        <v>10</v>
      </c>
    </row>
    <row r="342" spans="1:14" x14ac:dyDescent="0.3">
      <c r="A342">
        <v>88065565692</v>
      </c>
      <c r="B342" s="36">
        <v>44061</v>
      </c>
      <c r="C342" t="s">
        <v>399</v>
      </c>
      <c r="D342" t="s">
        <v>1146</v>
      </c>
      <c r="E342" t="s">
        <v>2</v>
      </c>
      <c r="F342" t="s">
        <v>45</v>
      </c>
      <c r="G342" t="s">
        <v>943</v>
      </c>
      <c r="H342" t="s">
        <v>46</v>
      </c>
      <c r="I342" t="s">
        <v>40</v>
      </c>
      <c r="J342" t="s">
        <v>917</v>
      </c>
      <c r="K342" t="s">
        <v>926</v>
      </c>
      <c r="L342">
        <v>12</v>
      </c>
      <c r="M342">
        <v>9</v>
      </c>
      <c r="N342">
        <v>11</v>
      </c>
    </row>
    <row r="343" spans="1:14" x14ac:dyDescent="0.3">
      <c r="A343">
        <v>88065565693</v>
      </c>
      <c r="B343" s="36">
        <v>44062</v>
      </c>
      <c r="C343" t="s">
        <v>400</v>
      </c>
      <c r="D343" t="s">
        <v>1145</v>
      </c>
      <c r="E343" t="s">
        <v>3</v>
      </c>
      <c r="F343" t="s">
        <v>48</v>
      </c>
      <c r="G343" t="s">
        <v>944</v>
      </c>
      <c r="H343" t="s">
        <v>49</v>
      </c>
      <c r="I343" t="s">
        <v>40</v>
      </c>
      <c r="J343" t="s">
        <v>918</v>
      </c>
      <c r="K343" t="s">
        <v>926</v>
      </c>
      <c r="L343">
        <v>10</v>
      </c>
      <c r="M343">
        <v>7</v>
      </c>
      <c r="N343">
        <v>60</v>
      </c>
    </row>
    <row r="344" spans="1:14" x14ac:dyDescent="0.3">
      <c r="A344">
        <v>88065565694</v>
      </c>
      <c r="B344" s="36">
        <v>44063</v>
      </c>
      <c r="C344" t="s">
        <v>401</v>
      </c>
      <c r="D344" t="s">
        <v>1145</v>
      </c>
      <c r="E344" t="s">
        <v>4</v>
      </c>
      <c r="F344" t="s">
        <v>45</v>
      </c>
      <c r="G344" t="s">
        <v>943</v>
      </c>
      <c r="H344" t="s">
        <v>46</v>
      </c>
      <c r="I344" t="s">
        <v>40</v>
      </c>
      <c r="J344" t="s">
        <v>919</v>
      </c>
      <c r="K344" t="s">
        <v>926</v>
      </c>
      <c r="L344">
        <v>15</v>
      </c>
      <c r="M344">
        <v>12</v>
      </c>
      <c r="N344">
        <v>89</v>
      </c>
    </row>
    <row r="345" spans="1:14" x14ac:dyDescent="0.3">
      <c r="A345">
        <v>88065565695</v>
      </c>
      <c r="B345" s="36">
        <v>44064</v>
      </c>
      <c r="C345" t="s">
        <v>402</v>
      </c>
      <c r="D345" t="s">
        <v>1146</v>
      </c>
      <c r="E345" t="s">
        <v>5</v>
      </c>
      <c r="F345" t="s">
        <v>48</v>
      </c>
      <c r="G345" t="s">
        <v>944</v>
      </c>
      <c r="H345" t="s">
        <v>49</v>
      </c>
      <c r="I345" t="s">
        <v>40</v>
      </c>
      <c r="J345" t="s">
        <v>920</v>
      </c>
      <c r="K345" t="s">
        <v>926</v>
      </c>
      <c r="L345">
        <v>15</v>
      </c>
      <c r="M345">
        <v>12</v>
      </c>
      <c r="N345">
        <v>77</v>
      </c>
    </row>
    <row r="346" spans="1:14" x14ac:dyDescent="0.3">
      <c r="A346">
        <v>88065565696</v>
      </c>
      <c r="B346" s="36">
        <v>44065</v>
      </c>
      <c r="C346" t="s">
        <v>403</v>
      </c>
      <c r="D346" t="s">
        <v>1145</v>
      </c>
      <c r="E346" t="s">
        <v>6</v>
      </c>
      <c r="F346" t="s">
        <v>45</v>
      </c>
      <c r="G346" t="s">
        <v>943</v>
      </c>
      <c r="H346" t="s">
        <v>46</v>
      </c>
      <c r="I346" t="s">
        <v>40</v>
      </c>
      <c r="J346" t="s">
        <v>921</v>
      </c>
      <c r="K346" t="s">
        <v>926</v>
      </c>
      <c r="L346">
        <v>20</v>
      </c>
      <c r="M346">
        <v>17</v>
      </c>
      <c r="N346">
        <v>68</v>
      </c>
    </row>
    <row r="347" spans="1:14" x14ac:dyDescent="0.3">
      <c r="A347">
        <v>88065565697</v>
      </c>
      <c r="B347" s="36">
        <v>44066</v>
      </c>
      <c r="C347" t="s">
        <v>404</v>
      </c>
      <c r="D347" t="s">
        <v>1145</v>
      </c>
      <c r="E347" t="s">
        <v>7</v>
      </c>
      <c r="F347" t="s">
        <v>48</v>
      </c>
      <c r="G347" t="s">
        <v>944</v>
      </c>
      <c r="H347" t="s">
        <v>49</v>
      </c>
      <c r="I347" t="s">
        <v>40</v>
      </c>
      <c r="J347" t="s">
        <v>922</v>
      </c>
      <c r="K347" t="s">
        <v>926</v>
      </c>
      <c r="L347">
        <v>12</v>
      </c>
      <c r="M347">
        <v>9</v>
      </c>
      <c r="N347">
        <v>15</v>
      </c>
    </row>
    <row r="348" spans="1:14" x14ac:dyDescent="0.3">
      <c r="A348">
        <v>88065565698</v>
      </c>
      <c r="B348" s="36">
        <v>44067</v>
      </c>
      <c r="C348" t="s">
        <v>405</v>
      </c>
      <c r="D348" t="s">
        <v>1145</v>
      </c>
      <c r="E348" t="s">
        <v>8</v>
      </c>
      <c r="F348" t="s">
        <v>45</v>
      </c>
      <c r="G348" t="s">
        <v>943</v>
      </c>
      <c r="H348" t="s">
        <v>46</v>
      </c>
      <c r="I348" t="s">
        <v>40</v>
      </c>
      <c r="J348" t="s">
        <v>923</v>
      </c>
      <c r="K348" t="s">
        <v>926</v>
      </c>
      <c r="L348">
        <v>13</v>
      </c>
      <c r="M348">
        <v>10</v>
      </c>
      <c r="N348">
        <v>47</v>
      </c>
    </row>
    <row r="349" spans="1:14" x14ac:dyDescent="0.3">
      <c r="A349">
        <v>88065565699</v>
      </c>
      <c r="B349" s="36">
        <v>44068</v>
      </c>
      <c r="C349" t="s">
        <v>406</v>
      </c>
      <c r="D349" t="s">
        <v>1145</v>
      </c>
      <c r="E349" t="s">
        <v>9</v>
      </c>
      <c r="F349" t="s">
        <v>48</v>
      </c>
      <c r="G349" t="s">
        <v>944</v>
      </c>
      <c r="H349" t="s">
        <v>49</v>
      </c>
      <c r="I349" t="s">
        <v>40</v>
      </c>
      <c r="J349" t="s">
        <v>924</v>
      </c>
      <c r="K349" t="s">
        <v>926</v>
      </c>
      <c r="L349">
        <v>15</v>
      </c>
      <c r="M349">
        <v>12</v>
      </c>
      <c r="N349">
        <v>6</v>
      </c>
    </row>
    <row r="350" spans="1:14" x14ac:dyDescent="0.3">
      <c r="A350">
        <v>88065565700</v>
      </c>
      <c r="B350" s="36">
        <v>44072</v>
      </c>
      <c r="C350" t="s">
        <v>407</v>
      </c>
      <c r="D350" t="s">
        <v>1146</v>
      </c>
      <c r="E350" t="s">
        <v>10</v>
      </c>
      <c r="F350" t="s">
        <v>45</v>
      </c>
      <c r="G350" t="s">
        <v>943</v>
      </c>
      <c r="H350" t="s">
        <v>46</v>
      </c>
      <c r="I350" t="s">
        <v>40</v>
      </c>
      <c r="J350" t="s">
        <v>925</v>
      </c>
      <c r="K350" t="s">
        <v>926</v>
      </c>
      <c r="L350">
        <v>14</v>
      </c>
      <c r="M350">
        <v>11</v>
      </c>
      <c r="N350">
        <v>10</v>
      </c>
    </row>
    <row r="351" spans="1:14" x14ac:dyDescent="0.3">
      <c r="A351">
        <v>88065565701</v>
      </c>
      <c r="B351" s="36">
        <v>44071</v>
      </c>
      <c r="C351" t="s">
        <v>408</v>
      </c>
      <c r="D351" t="s">
        <v>1145</v>
      </c>
      <c r="E351" t="s">
        <v>11</v>
      </c>
      <c r="F351" t="s">
        <v>48</v>
      </c>
      <c r="G351" t="s">
        <v>944</v>
      </c>
      <c r="H351" t="s">
        <v>49</v>
      </c>
      <c r="I351" t="s">
        <v>40</v>
      </c>
      <c r="J351" t="s">
        <v>938</v>
      </c>
      <c r="K351" t="s">
        <v>926</v>
      </c>
      <c r="L351">
        <v>30</v>
      </c>
      <c r="M351">
        <v>27</v>
      </c>
      <c r="N351">
        <v>11</v>
      </c>
    </row>
    <row r="352" spans="1:14" x14ac:dyDescent="0.3">
      <c r="A352">
        <v>88065565702</v>
      </c>
      <c r="B352" s="36">
        <v>44071</v>
      </c>
      <c r="C352" t="s">
        <v>409</v>
      </c>
      <c r="D352" t="s">
        <v>1146</v>
      </c>
      <c r="E352" t="s">
        <v>12</v>
      </c>
      <c r="F352" t="s">
        <v>45</v>
      </c>
      <c r="G352" t="s">
        <v>943</v>
      </c>
      <c r="H352" t="s">
        <v>46</v>
      </c>
      <c r="I352" t="s">
        <v>40</v>
      </c>
      <c r="J352" t="s">
        <v>939</v>
      </c>
      <c r="K352" t="s">
        <v>926</v>
      </c>
      <c r="L352">
        <v>16</v>
      </c>
      <c r="M352">
        <v>13</v>
      </c>
      <c r="N352">
        <v>60</v>
      </c>
    </row>
    <row r="353" spans="1:14" x14ac:dyDescent="0.3">
      <c r="A353">
        <v>88065565703</v>
      </c>
      <c r="B353" s="36">
        <v>44072</v>
      </c>
      <c r="C353" t="s">
        <v>410</v>
      </c>
      <c r="D353" t="s">
        <v>1146</v>
      </c>
      <c r="E353" t="s">
        <v>13</v>
      </c>
      <c r="F353" t="s">
        <v>48</v>
      </c>
      <c r="G353" t="s">
        <v>944</v>
      </c>
      <c r="H353" t="s">
        <v>49</v>
      </c>
      <c r="I353" t="s">
        <v>40</v>
      </c>
      <c r="J353" t="s">
        <v>927</v>
      </c>
      <c r="K353" t="s">
        <v>941</v>
      </c>
      <c r="L353">
        <v>9</v>
      </c>
      <c r="M353">
        <v>6</v>
      </c>
      <c r="N353">
        <v>89</v>
      </c>
    </row>
    <row r="354" spans="1:14" x14ac:dyDescent="0.3">
      <c r="A354">
        <v>88065565704</v>
      </c>
      <c r="B354" s="36">
        <v>44073</v>
      </c>
      <c r="C354" t="s">
        <v>411</v>
      </c>
      <c r="D354" t="s">
        <v>1145</v>
      </c>
      <c r="E354" t="s">
        <v>14</v>
      </c>
      <c r="F354" t="s">
        <v>45</v>
      </c>
      <c r="G354" t="s">
        <v>943</v>
      </c>
      <c r="H354" t="s">
        <v>46</v>
      </c>
      <c r="I354" t="s">
        <v>40</v>
      </c>
      <c r="J354" t="s">
        <v>928</v>
      </c>
      <c r="K354" t="s">
        <v>941</v>
      </c>
      <c r="L354">
        <v>5</v>
      </c>
      <c r="M354">
        <v>2</v>
      </c>
      <c r="N354">
        <v>77</v>
      </c>
    </row>
    <row r="355" spans="1:14" x14ac:dyDescent="0.3">
      <c r="A355">
        <v>88065565705</v>
      </c>
      <c r="B355" s="36">
        <v>44074</v>
      </c>
      <c r="C355" t="s">
        <v>412</v>
      </c>
      <c r="D355" t="s">
        <v>1145</v>
      </c>
      <c r="E355" t="s">
        <v>15</v>
      </c>
      <c r="F355" t="s">
        <v>48</v>
      </c>
      <c r="G355" t="s">
        <v>944</v>
      </c>
      <c r="H355" t="s">
        <v>49</v>
      </c>
      <c r="I355" t="s">
        <v>104</v>
      </c>
      <c r="J355" t="s">
        <v>929</v>
      </c>
      <c r="K355" t="s">
        <v>941</v>
      </c>
      <c r="L355">
        <v>18</v>
      </c>
      <c r="M355">
        <v>15</v>
      </c>
      <c r="N355">
        <v>68</v>
      </c>
    </row>
    <row r="356" spans="1:14" x14ac:dyDescent="0.3">
      <c r="A356">
        <v>88065565706</v>
      </c>
      <c r="B356" s="36">
        <v>44044</v>
      </c>
      <c r="C356" t="s">
        <v>413</v>
      </c>
      <c r="D356" t="s">
        <v>1145</v>
      </c>
      <c r="E356" t="s">
        <v>59</v>
      </c>
      <c r="F356" t="s">
        <v>45</v>
      </c>
      <c r="G356" t="s">
        <v>943</v>
      </c>
      <c r="H356" t="s">
        <v>46</v>
      </c>
      <c r="I356" t="s">
        <v>104</v>
      </c>
      <c r="J356" t="s">
        <v>930</v>
      </c>
      <c r="K356" t="s">
        <v>941</v>
      </c>
      <c r="L356">
        <v>10</v>
      </c>
      <c r="M356">
        <v>7</v>
      </c>
      <c r="N356">
        <v>15</v>
      </c>
    </row>
    <row r="357" spans="1:14" x14ac:dyDescent="0.3">
      <c r="A357">
        <v>88065565707</v>
      </c>
      <c r="B357" s="36">
        <v>44045</v>
      </c>
      <c r="C357" t="s">
        <v>414</v>
      </c>
      <c r="D357" t="s">
        <v>1145</v>
      </c>
      <c r="E357" t="s">
        <v>60</v>
      </c>
      <c r="F357" t="s">
        <v>48</v>
      </c>
      <c r="G357" t="s">
        <v>944</v>
      </c>
      <c r="H357" t="s">
        <v>49</v>
      </c>
      <c r="I357" t="s">
        <v>104</v>
      </c>
      <c r="J357" t="s">
        <v>931</v>
      </c>
      <c r="K357" t="s">
        <v>941</v>
      </c>
      <c r="L357">
        <v>20</v>
      </c>
      <c r="M357">
        <v>17</v>
      </c>
      <c r="N357">
        <v>47</v>
      </c>
    </row>
    <row r="358" spans="1:14" x14ac:dyDescent="0.3">
      <c r="A358">
        <v>88065565708</v>
      </c>
      <c r="B358" s="36">
        <v>44046</v>
      </c>
      <c r="C358" t="s">
        <v>415</v>
      </c>
      <c r="D358" t="s">
        <v>1145</v>
      </c>
      <c r="E358" t="s">
        <v>61</v>
      </c>
      <c r="F358" t="s">
        <v>45</v>
      </c>
      <c r="G358" t="s">
        <v>943</v>
      </c>
      <c r="H358" t="s">
        <v>46</v>
      </c>
      <c r="I358" t="s">
        <v>104</v>
      </c>
      <c r="J358" t="s">
        <v>932</v>
      </c>
      <c r="K358" t="s">
        <v>941</v>
      </c>
      <c r="L358">
        <v>70</v>
      </c>
      <c r="M358">
        <v>67</v>
      </c>
      <c r="N358">
        <v>6</v>
      </c>
    </row>
    <row r="359" spans="1:14" x14ac:dyDescent="0.3">
      <c r="A359">
        <v>88065565709</v>
      </c>
      <c r="B359" s="36">
        <v>44047</v>
      </c>
      <c r="C359" t="s">
        <v>416</v>
      </c>
      <c r="D359" t="s">
        <v>1145</v>
      </c>
      <c r="E359" t="s">
        <v>63</v>
      </c>
      <c r="F359" t="s">
        <v>48</v>
      </c>
      <c r="G359" t="s">
        <v>944</v>
      </c>
      <c r="H359" t="s">
        <v>49</v>
      </c>
      <c r="I359" t="s">
        <v>104</v>
      </c>
      <c r="J359" t="s">
        <v>940</v>
      </c>
      <c r="K359" t="s">
        <v>941</v>
      </c>
      <c r="L359">
        <v>15</v>
      </c>
      <c r="M359">
        <v>12</v>
      </c>
      <c r="N359">
        <v>10</v>
      </c>
    </row>
    <row r="360" spans="1:14" x14ac:dyDescent="0.3">
      <c r="A360">
        <v>88065565710</v>
      </c>
      <c r="B360" s="36">
        <v>44048</v>
      </c>
      <c r="C360" t="s">
        <v>417</v>
      </c>
      <c r="D360" t="s">
        <v>1145</v>
      </c>
      <c r="E360" t="s">
        <v>16</v>
      </c>
      <c r="F360" t="s">
        <v>45</v>
      </c>
      <c r="G360" t="s">
        <v>943</v>
      </c>
      <c r="H360" t="s">
        <v>46</v>
      </c>
      <c r="I360" t="s">
        <v>104</v>
      </c>
      <c r="J360" t="s">
        <v>933</v>
      </c>
      <c r="K360" t="s">
        <v>941</v>
      </c>
      <c r="L360">
        <v>12</v>
      </c>
      <c r="M360">
        <v>9</v>
      </c>
      <c r="N360">
        <v>11</v>
      </c>
    </row>
    <row r="361" spans="1:14" x14ac:dyDescent="0.3">
      <c r="A361">
        <v>88065565711</v>
      </c>
      <c r="B361" s="36">
        <v>44052</v>
      </c>
      <c r="C361" t="s">
        <v>418</v>
      </c>
      <c r="D361" t="s">
        <v>1145</v>
      </c>
      <c r="E361" t="s">
        <v>66</v>
      </c>
      <c r="F361" t="s">
        <v>48</v>
      </c>
      <c r="G361" t="s">
        <v>944</v>
      </c>
      <c r="H361" t="s">
        <v>49</v>
      </c>
      <c r="I361" t="s">
        <v>104</v>
      </c>
      <c r="J361" t="s">
        <v>934</v>
      </c>
      <c r="K361" t="s">
        <v>941</v>
      </c>
      <c r="L361">
        <v>18</v>
      </c>
      <c r="M361">
        <v>15</v>
      </c>
      <c r="N361">
        <v>60</v>
      </c>
    </row>
    <row r="362" spans="1:14" x14ac:dyDescent="0.3">
      <c r="A362">
        <v>88065565712</v>
      </c>
      <c r="B362" s="36">
        <v>44051</v>
      </c>
      <c r="C362" t="s">
        <v>419</v>
      </c>
      <c r="D362" t="s">
        <v>1146</v>
      </c>
      <c r="E362" t="s">
        <v>68</v>
      </c>
      <c r="F362" t="s">
        <v>45</v>
      </c>
      <c r="G362" t="s">
        <v>943</v>
      </c>
      <c r="H362" t="s">
        <v>46</v>
      </c>
      <c r="I362" t="s">
        <v>104</v>
      </c>
      <c r="J362" t="s">
        <v>935</v>
      </c>
      <c r="K362" t="s">
        <v>941</v>
      </c>
      <c r="L362">
        <v>23</v>
      </c>
      <c r="M362">
        <v>20</v>
      </c>
      <c r="N362">
        <v>89</v>
      </c>
    </row>
    <row r="363" spans="1:14" x14ac:dyDescent="0.3">
      <c r="A363">
        <v>88065565713</v>
      </c>
      <c r="B363" s="36">
        <v>44051</v>
      </c>
      <c r="C363" t="s">
        <v>420</v>
      </c>
      <c r="D363" t="s">
        <v>1145</v>
      </c>
      <c r="E363" t="s">
        <v>70</v>
      </c>
      <c r="F363" t="s">
        <v>48</v>
      </c>
      <c r="G363" t="s">
        <v>944</v>
      </c>
      <c r="H363" t="s">
        <v>49</v>
      </c>
      <c r="I363" t="s">
        <v>104</v>
      </c>
      <c r="J363" t="s">
        <v>936</v>
      </c>
      <c r="K363" t="s">
        <v>941</v>
      </c>
      <c r="L363">
        <v>9</v>
      </c>
      <c r="M363">
        <v>6</v>
      </c>
      <c r="N363">
        <v>77</v>
      </c>
    </row>
    <row r="364" spans="1:14" x14ac:dyDescent="0.3">
      <c r="A364">
        <v>88065565714</v>
      </c>
      <c r="B364" s="36">
        <v>44052</v>
      </c>
      <c r="C364" t="s">
        <v>421</v>
      </c>
      <c r="D364" t="s">
        <v>1146</v>
      </c>
      <c r="E364" t="s">
        <v>72</v>
      </c>
      <c r="F364" t="s">
        <v>45</v>
      </c>
      <c r="G364" t="s">
        <v>943</v>
      </c>
      <c r="H364" t="s">
        <v>46</v>
      </c>
      <c r="I364" t="s">
        <v>104</v>
      </c>
      <c r="J364" t="s">
        <v>937</v>
      </c>
      <c r="K364" t="s">
        <v>941</v>
      </c>
      <c r="L364">
        <v>18</v>
      </c>
      <c r="M364">
        <v>15</v>
      </c>
      <c r="N364">
        <v>68</v>
      </c>
    </row>
    <row r="365" spans="1:14" x14ac:dyDescent="0.3">
      <c r="A365">
        <v>88065565715</v>
      </c>
      <c r="B365" s="36">
        <v>44053</v>
      </c>
      <c r="C365" t="s">
        <v>422</v>
      </c>
      <c r="D365" t="s">
        <v>1146</v>
      </c>
      <c r="E365" t="s">
        <v>74</v>
      </c>
      <c r="F365" t="s">
        <v>48</v>
      </c>
      <c r="G365" t="s">
        <v>944</v>
      </c>
      <c r="H365" t="s">
        <v>49</v>
      </c>
      <c r="I365" t="s">
        <v>104</v>
      </c>
      <c r="J365" t="s">
        <v>928</v>
      </c>
      <c r="K365" t="s">
        <v>941</v>
      </c>
      <c r="L365">
        <v>5</v>
      </c>
      <c r="M365">
        <v>2</v>
      </c>
      <c r="N365">
        <v>15</v>
      </c>
    </row>
    <row r="366" spans="1:14" x14ac:dyDescent="0.3">
      <c r="A366">
        <v>88065565716</v>
      </c>
      <c r="B366" s="36">
        <v>44054</v>
      </c>
      <c r="C366" t="s">
        <v>423</v>
      </c>
      <c r="D366" t="s">
        <v>1145</v>
      </c>
      <c r="E366" t="s">
        <v>76</v>
      </c>
      <c r="F366" t="s">
        <v>45</v>
      </c>
      <c r="G366" t="s">
        <v>943</v>
      </c>
      <c r="H366" t="s">
        <v>46</v>
      </c>
      <c r="I366" t="s">
        <v>104</v>
      </c>
      <c r="J366" t="s">
        <v>909</v>
      </c>
      <c r="K366" t="s">
        <v>926</v>
      </c>
      <c r="L366">
        <v>14</v>
      </c>
      <c r="M366">
        <v>11</v>
      </c>
      <c r="N366">
        <v>47</v>
      </c>
    </row>
    <row r="367" spans="1:14" x14ac:dyDescent="0.3">
      <c r="A367">
        <v>88065565717</v>
      </c>
      <c r="B367" s="36">
        <v>44055</v>
      </c>
      <c r="C367" t="s">
        <v>424</v>
      </c>
      <c r="D367" t="s">
        <v>1145</v>
      </c>
      <c r="E367" t="s">
        <v>78</v>
      </c>
      <c r="F367" t="s">
        <v>48</v>
      </c>
      <c r="G367" t="s">
        <v>944</v>
      </c>
      <c r="H367" t="s">
        <v>49</v>
      </c>
      <c r="I367" t="s">
        <v>104</v>
      </c>
      <c r="J367" t="s">
        <v>910</v>
      </c>
      <c r="K367" t="s">
        <v>926</v>
      </c>
      <c r="L367">
        <v>6</v>
      </c>
      <c r="M367">
        <v>3</v>
      </c>
      <c r="N367">
        <v>6</v>
      </c>
    </row>
    <row r="368" spans="1:14" x14ac:dyDescent="0.3">
      <c r="A368">
        <v>88065565718</v>
      </c>
      <c r="B368" s="36">
        <v>44056</v>
      </c>
      <c r="C368" t="s">
        <v>425</v>
      </c>
      <c r="D368" t="s">
        <v>1145</v>
      </c>
      <c r="E368" t="s">
        <v>80</v>
      </c>
      <c r="F368" t="s">
        <v>45</v>
      </c>
      <c r="G368" t="s">
        <v>943</v>
      </c>
      <c r="H368" t="s">
        <v>46</v>
      </c>
      <c r="I368" t="s">
        <v>104</v>
      </c>
      <c r="J368" t="s">
        <v>930</v>
      </c>
      <c r="K368" t="s">
        <v>941</v>
      </c>
      <c r="L368">
        <v>10</v>
      </c>
      <c r="M368">
        <v>7</v>
      </c>
      <c r="N368">
        <v>10</v>
      </c>
    </row>
    <row r="369" spans="1:14" x14ac:dyDescent="0.3">
      <c r="A369">
        <v>88065565719</v>
      </c>
      <c r="B369" s="36">
        <v>44057</v>
      </c>
      <c r="C369" t="s">
        <v>426</v>
      </c>
      <c r="D369" t="s">
        <v>1145</v>
      </c>
      <c r="E369" t="s">
        <v>82</v>
      </c>
      <c r="F369" t="s">
        <v>48</v>
      </c>
      <c r="G369" t="s">
        <v>944</v>
      </c>
      <c r="H369" t="s">
        <v>49</v>
      </c>
      <c r="I369" t="s">
        <v>104</v>
      </c>
      <c r="J369" t="s">
        <v>911</v>
      </c>
      <c r="K369" t="s">
        <v>926</v>
      </c>
      <c r="L369">
        <v>13</v>
      </c>
      <c r="M369">
        <v>10</v>
      </c>
      <c r="N369">
        <v>11</v>
      </c>
    </row>
    <row r="370" spans="1:14" x14ac:dyDescent="0.3">
      <c r="A370">
        <v>88065565720</v>
      </c>
      <c r="B370" s="36">
        <v>44058</v>
      </c>
      <c r="C370" t="s">
        <v>427</v>
      </c>
      <c r="D370" t="s">
        <v>1146</v>
      </c>
      <c r="E370" t="s">
        <v>84</v>
      </c>
      <c r="F370" t="s">
        <v>45</v>
      </c>
      <c r="G370" t="s">
        <v>943</v>
      </c>
      <c r="H370" t="s">
        <v>46</v>
      </c>
      <c r="I370" t="s">
        <v>104</v>
      </c>
      <c r="J370" t="s">
        <v>931</v>
      </c>
      <c r="K370" t="s">
        <v>941</v>
      </c>
      <c r="L370">
        <v>20</v>
      </c>
      <c r="M370">
        <v>17</v>
      </c>
      <c r="N370">
        <v>60</v>
      </c>
    </row>
    <row r="371" spans="1:14" x14ac:dyDescent="0.3">
      <c r="A371">
        <v>88065565721</v>
      </c>
      <c r="B371" s="36">
        <v>44062</v>
      </c>
      <c r="C371" t="s">
        <v>428</v>
      </c>
      <c r="D371" t="s">
        <v>1145</v>
      </c>
      <c r="E371" t="s">
        <v>86</v>
      </c>
      <c r="F371" t="s">
        <v>38</v>
      </c>
      <c r="G371" t="s">
        <v>944</v>
      </c>
      <c r="H371" t="s">
        <v>39</v>
      </c>
      <c r="I371" t="s">
        <v>104</v>
      </c>
      <c r="J371" t="s">
        <v>912</v>
      </c>
      <c r="K371" t="s">
        <v>926</v>
      </c>
      <c r="L371">
        <v>15</v>
      </c>
      <c r="M371">
        <v>12</v>
      </c>
      <c r="N371">
        <v>89</v>
      </c>
    </row>
    <row r="372" spans="1:14" x14ac:dyDescent="0.3">
      <c r="A372">
        <v>88065565722</v>
      </c>
      <c r="B372" s="36">
        <v>44061</v>
      </c>
      <c r="C372" t="s">
        <v>429</v>
      </c>
      <c r="D372" t="s">
        <v>1146</v>
      </c>
      <c r="E372" t="s">
        <v>88</v>
      </c>
      <c r="F372" t="s">
        <v>38</v>
      </c>
      <c r="G372" t="s">
        <v>944</v>
      </c>
      <c r="H372" t="s">
        <v>39</v>
      </c>
      <c r="I372" t="s">
        <v>104</v>
      </c>
      <c r="J372" t="s">
        <v>913</v>
      </c>
      <c r="K372" t="s">
        <v>926</v>
      </c>
      <c r="L372">
        <v>20</v>
      </c>
      <c r="M372">
        <v>17</v>
      </c>
      <c r="N372">
        <v>77</v>
      </c>
    </row>
    <row r="373" spans="1:14" x14ac:dyDescent="0.3">
      <c r="A373">
        <v>88065565723</v>
      </c>
      <c r="B373" s="36">
        <v>44061</v>
      </c>
      <c r="C373" t="s">
        <v>430</v>
      </c>
      <c r="D373" t="s">
        <v>1146</v>
      </c>
      <c r="E373" t="s">
        <v>90</v>
      </c>
      <c r="F373" t="s">
        <v>38</v>
      </c>
      <c r="G373" t="s">
        <v>944</v>
      </c>
      <c r="H373" t="s">
        <v>39</v>
      </c>
      <c r="I373" t="s">
        <v>104</v>
      </c>
      <c r="J373" t="s">
        <v>914</v>
      </c>
      <c r="K373" t="s">
        <v>926</v>
      </c>
      <c r="L373">
        <v>12</v>
      </c>
      <c r="M373">
        <v>9</v>
      </c>
      <c r="N373">
        <v>68</v>
      </c>
    </row>
    <row r="374" spans="1:14" x14ac:dyDescent="0.3">
      <c r="A374">
        <v>88065565724</v>
      </c>
      <c r="B374" s="36">
        <v>44062</v>
      </c>
      <c r="C374" t="s">
        <v>431</v>
      </c>
      <c r="D374" t="s">
        <v>1146</v>
      </c>
      <c r="E374" t="s">
        <v>92</v>
      </c>
      <c r="F374" t="s">
        <v>38</v>
      </c>
      <c r="G374" t="s">
        <v>944</v>
      </c>
      <c r="H374" t="s">
        <v>39</v>
      </c>
      <c r="I374" t="s">
        <v>104</v>
      </c>
      <c r="J374" t="s">
        <v>915</v>
      </c>
      <c r="K374" t="s">
        <v>926</v>
      </c>
      <c r="L374">
        <v>16</v>
      </c>
      <c r="M374">
        <v>13</v>
      </c>
      <c r="N374">
        <v>15</v>
      </c>
    </row>
    <row r="375" spans="1:14" x14ac:dyDescent="0.3">
      <c r="A375">
        <v>88065565725</v>
      </c>
      <c r="B375" s="36">
        <v>44063</v>
      </c>
      <c r="C375" t="s">
        <v>432</v>
      </c>
      <c r="D375" t="s">
        <v>1146</v>
      </c>
      <c r="E375" t="s">
        <v>94</v>
      </c>
      <c r="F375" t="s">
        <v>38</v>
      </c>
      <c r="G375" t="s">
        <v>944</v>
      </c>
      <c r="H375" t="s">
        <v>39</v>
      </c>
      <c r="I375" t="s">
        <v>104</v>
      </c>
      <c r="J375" t="s">
        <v>932</v>
      </c>
      <c r="K375" t="s">
        <v>941</v>
      </c>
      <c r="L375">
        <v>70</v>
      </c>
      <c r="M375">
        <v>67</v>
      </c>
      <c r="N375">
        <v>47</v>
      </c>
    </row>
    <row r="376" spans="1:14" x14ac:dyDescent="0.3">
      <c r="A376">
        <v>88065565726</v>
      </c>
      <c r="B376" s="36">
        <v>44064</v>
      </c>
      <c r="C376" t="s">
        <v>433</v>
      </c>
      <c r="D376" t="s">
        <v>1146</v>
      </c>
      <c r="E376" t="s">
        <v>96</v>
      </c>
      <c r="F376" t="s">
        <v>38</v>
      </c>
      <c r="G376" t="s">
        <v>944</v>
      </c>
      <c r="H376" t="s">
        <v>39</v>
      </c>
      <c r="I376" t="s">
        <v>104</v>
      </c>
      <c r="J376" t="s">
        <v>940</v>
      </c>
      <c r="K376" t="s">
        <v>941</v>
      </c>
      <c r="L376">
        <v>15</v>
      </c>
      <c r="M376">
        <v>12</v>
      </c>
      <c r="N376">
        <v>6</v>
      </c>
    </row>
    <row r="377" spans="1:14" x14ac:dyDescent="0.3">
      <c r="A377">
        <v>88065565727</v>
      </c>
      <c r="B377" s="36">
        <v>44065</v>
      </c>
      <c r="C377" t="s">
        <v>434</v>
      </c>
      <c r="D377" t="s">
        <v>1145</v>
      </c>
      <c r="E377" t="s">
        <v>16</v>
      </c>
      <c r="F377" t="s">
        <v>38</v>
      </c>
      <c r="G377" t="s">
        <v>944</v>
      </c>
      <c r="H377" t="s">
        <v>39</v>
      </c>
      <c r="I377" t="s">
        <v>104</v>
      </c>
      <c r="J377" t="s">
        <v>915</v>
      </c>
      <c r="K377" t="s">
        <v>926</v>
      </c>
      <c r="L377">
        <v>16</v>
      </c>
      <c r="M377">
        <v>13</v>
      </c>
      <c r="N377">
        <v>10</v>
      </c>
    </row>
    <row r="378" spans="1:14" x14ac:dyDescent="0.3">
      <c r="A378">
        <v>88065565728</v>
      </c>
      <c r="B378" s="36">
        <v>44066</v>
      </c>
      <c r="C378" t="s">
        <v>435</v>
      </c>
      <c r="D378" t="s">
        <v>1145</v>
      </c>
      <c r="E378" t="s">
        <v>17</v>
      </c>
      <c r="F378" t="s">
        <v>38</v>
      </c>
      <c r="G378" t="s">
        <v>944</v>
      </c>
      <c r="H378" t="s">
        <v>39</v>
      </c>
      <c r="I378" t="s">
        <v>104</v>
      </c>
      <c r="J378" t="s">
        <v>916</v>
      </c>
      <c r="K378" t="s">
        <v>926</v>
      </c>
      <c r="L378">
        <v>20</v>
      </c>
      <c r="M378">
        <v>17</v>
      </c>
      <c r="N378">
        <v>11</v>
      </c>
    </row>
    <row r="379" spans="1:14" x14ac:dyDescent="0.3">
      <c r="A379">
        <v>88065565729</v>
      </c>
      <c r="B379" s="36">
        <v>44067</v>
      </c>
      <c r="C379" t="s">
        <v>436</v>
      </c>
      <c r="D379" t="s">
        <v>1146</v>
      </c>
      <c r="E379" t="s">
        <v>18</v>
      </c>
      <c r="F379" t="s">
        <v>38</v>
      </c>
      <c r="G379" t="s">
        <v>944</v>
      </c>
      <c r="H379" t="s">
        <v>39</v>
      </c>
      <c r="I379" t="s">
        <v>104</v>
      </c>
      <c r="J379" t="s">
        <v>917</v>
      </c>
      <c r="K379" t="s">
        <v>926</v>
      </c>
      <c r="L379">
        <v>12</v>
      </c>
      <c r="M379">
        <v>9</v>
      </c>
      <c r="N379">
        <v>60</v>
      </c>
    </row>
    <row r="380" spans="1:14" x14ac:dyDescent="0.3">
      <c r="A380">
        <v>88065565730</v>
      </c>
      <c r="B380" s="36">
        <v>44068</v>
      </c>
      <c r="C380" t="s">
        <v>437</v>
      </c>
      <c r="D380" t="s">
        <v>1145</v>
      </c>
      <c r="E380" t="s">
        <v>19</v>
      </c>
      <c r="F380" t="s">
        <v>38</v>
      </c>
      <c r="G380" t="s">
        <v>944</v>
      </c>
      <c r="H380" t="s">
        <v>39</v>
      </c>
      <c r="I380" t="s">
        <v>104</v>
      </c>
      <c r="J380" t="s">
        <v>933</v>
      </c>
      <c r="K380" t="s">
        <v>941</v>
      </c>
      <c r="L380">
        <v>12</v>
      </c>
      <c r="M380">
        <v>9</v>
      </c>
      <c r="N380">
        <v>89</v>
      </c>
    </row>
    <row r="381" spans="1:14" x14ac:dyDescent="0.3">
      <c r="A381">
        <v>88065565731</v>
      </c>
      <c r="B381" s="36">
        <v>44072</v>
      </c>
      <c r="C381" t="s">
        <v>438</v>
      </c>
      <c r="D381" t="s">
        <v>1146</v>
      </c>
      <c r="E381" t="s">
        <v>20</v>
      </c>
      <c r="F381" t="s">
        <v>38</v>
      </c>
      <c r="G381" t="s">
        <v>944</v>
      </c>
      <c r="H381" t="s">
        <v>39</v>
      </c>
      <c r="I381" t="s">
        <v>104</v>
      </c>
      <c r="J381" t="s">
        <v>934</v>
      </c>
      <c r="K381" t="s">
        <v>941</v>
      </c>
      <c r="L381">
        <v>18</v>
      </c>
      <c r="M381">
        <v>15</v>
      </c>
      <c r="N381">
        <v>77</v>
      </c>
    </row>
    <row r="382" spans="1:14" x14ac:dyDescent="0.3">
      <c r="A382">
        <v>88065565732</v>
      </c>
      <c r="B382" s="36">
        <v>44071</v>
      </c>
      <c r="C382" t="s">
        <v>439</v>
      </c>
      <c r="D382" t="s">
        <v>1146</v>
      </c>
      <c r="E382" t="s">
        <v>1</v>
      </c>
      <c r="F382" t="s">
        <v>38</v>
      </c>
      <c r="G382" t="s">
        <v>944</v>
      </c>
      <c r="H382" t="s">
        <v>39</v>
      </c>
      <c r="I382" t="s">
        <v>104</v>
      </c>
      <c r="J382" t="s">
        <v>918</v>
      </c>
      <c r="K382" t="s">
        <v>926</v>
      </c>
      <c r="L382">
        <v>10</v>
      </c>
      <c r="M382">
        <v>7</v>
      </c>
      <c r="N382">
        <v>68</v>
      </c>
    </row>
    <row r="383" spans="1:14" x14ac:dyDescent="0.3">
      <c r="A383">
        <v>88065565733</v>
      </c>
      <c r="B383" s="36">
        <v>44071</v>
      </c>
      <c r="C383" t="s">
        <v>440</v>
      </c>
      <c r="D383" t="s">
        <v>1146</v>
      </c>
      <c r="E383" t="s">
        <v>2</v>
      </c>
      <c r="F383" t="s">
        <v>38</v>
      </c>
      <c r="G383" t="s">
        <v>944</v>
      </c>
      <c r="H383" t="s">
        <v>39</v>
      </c>
      <c r="I383" t="s">
        <v>104</v>
      </c>
      <c r="J383" t="s">
        <v>920</v>
      </c>
      <c r="K383" t="s">
        <v>926</v>
      </c>
      <c r="L383">
        <v>15</v>
      </c>
      <c r="M383">
        <v>12</v>
      </c>
      <c r="N383">
        <v>15</v>
      </c>
    </row>
    <row r="384" spans="1:14" x14ac:dyDescent="0.3">
      <c r="A384">
        <v>88065565734</v>
      </c>
      <c r="B384" s="36">
        <v>44072</v>
      </c>
      <c r="C384" t="s">
        <v>441</v>
      </c>
      <c r="D384" t="s">
        <v>1145</v>
      </c>
      <c r="E384" t="s">
        <v>3</v>
      </c>
      <c r="F384" t="s">
        <v>38</v>
      </c>
      <c r="G384" t="s">
        <v>944</v>
      </c>
      <c r="H384" t="s">
        <v>39</v>
      </c>
      <c r="I384" t="s">
        <v>104</v>
      </c>
      <c r="J384" t="s">
        <v>935</v>
      </c>
      <c r="K384" t="s">
        <v>941</v>
      </c>
      <c r="L384">
        <v>23</v>
      </c>
      <c r="M384">
        <v>20</v>
      </c>
      <c r="N384">
        <v>47</v>
      </c>
    </row>
    <row r="385" spans="1:14" x14ac:dyDescent="0.3">
      <c r="A385">
        <v>88065565735</v>
      </c>
      <c r="B385" s="36">
        <v>44073</v>
      </c>
      <c r="C385" t="s">
        <v>442</v>
      </c>
      <c r="D385" t="s">
        <v>1145</v>
      </c>
      <c r="E385" t="s">
        <v>4</v>
      </c>
      <c r="F385" t="s">
        <v>38</v>
      </c>
      <c r="G385" t="s">
        <v>944</v>
      </c>
      <c r="H385" t="s">
        <v>39</v>
      </c>
      <c r="I385" t="s">
        <v>104</v>
      </c>
      <c r="J385" t="s">
        <v>936</v>
      </c>
      <c r="K385" t="s">
        <v>941</v>
      </c>
      <c r="L385">
        <v>9</v>
      </c>
      <c r="M385">
        <v>6</v>
      </c>
      <c r="N385">
        <v>6</v>
      </c>
    </row>
    <row r="386" spans="1:14" x14ac:dyDescent="0.3">
      <c r="A386">
        <v>88065565736</v>
      </c>
      <c r="B386" s="36">
        <v>44074</v>
      </c>
      <c r="C386" t="s">
        <v>443</v>
      </c>
      <c r="D386" t="s">
        <v>1146</v>
      </c>
      <c r="E386" t="s">
        <v>8</v>
      </c>
      <c r="F386" t="s">
        <v>38</v>
      </c>
      <c r="G386" t="s">
        <v>944</v>
      </c>
      <c r="H386" t="s">
        <v>39</v>
      </c>
      <c r="I386" t="s">
        <v>104</v>
      </c>
      <c r="J386" t="s">
        <v>937</v>
      </c>
      <c r="K386" t="s">
        <v>941</v>
      </c>
      <c r="L386">
        <v>18</v>
      </c>
      <c r="M386">
        <v>15</v>
      </c>
      <c r="N386">
        <v>10</v>
      </c>
    </row>
    <row r="387" spans="1:14" x14ac:dyDescent="0.3">
      <c r="A387">
        <v>88065565737</v>
      </c>
      <c r="B387" s="36">
        <v>44075</v>
      </c>
      <c r="C387" t="s">
        <v>444</v>
      </c>
      <c r="D387" t="s">
        <v>1145</v>
      </c>
      <c r="E387" t="s">
        <v>9</v>
      </c>
      <c r="F387" t="s">
        <v>42</v>
      </c>
      <c r="G387" t="s">
        <v>943</v>
      </c>
      <c r="H387" t="s">
        <v>43</v>
      </c>
      <c r="I387" t="s">
        <v>104</v>
      </c>
      <c r="J387" t="s">
        <v>925</v>
      </c>
      <c r="K387" t="s">
        <v>926</v>
      </c>
      <c r="L387">
        <v>14</v>
      </c>
      <c r="M387">
        <v>11</v>
      </c>
      <c r="N387">
        <v>11</v>
      </c>
    </row>
    <row r="388" spans="1:14" x14ac:dyDescent="0.3">
      <c r="A388">
        <v>88065565738</v>
      </c>
      <c r="B388" s="36">
        <v>44076</v>
      </c>
      <c r="C388" t="s">
        <v>445</v>
      </c>
      <c r="D388" t="s">
        <v>1146</v>
      </c>
      <c r="E388" t="s">
        <v>16</v>
      </c>
      <c r="F388" t="s">
        <v>45</v>
      </c>
      <c r="G388" t="s">
        <v>943</v>
      </c>
      <c r="H388" t="s">
        <v>46</v>
      </c>
      <c r="I388" t="s">
        <v>104</v>
      </c>
      <c r="J388" t="s">
        <v>938</v>
      </c>
      <c r="K388" t="s">
        <v>926</v>
      </c>
      <c r="L388">
        <v>30</v>
      </c>
      <c r="M388">
        <v>27</v>
      </c>
      <c r="N388">
        <v>60</v>
      </c>
    </row>
    <row r="389" spans="1:14" x14ac:dyDescent="0.3">
      <c r="A389">
        <v>88065565739</v>
      </c>
      <c r="B389" s="36">
        <v>44077</v>
      </c>
      <c r="C389" t="s">
        <v>446</v>
      </c>
      <c r="D389" t="s">
        <v>1145</v>
      </c>
      <c r="E389" t="s">
        <v>17</v>
      </c>
      <c r="F389" t="s">
        <v>48</v>
      </c>
      <c r="G389" t="s">
        <v>944</v>
      </c>
      <c r="H389" t="s">
        <v>49</v>
      </c>
      <c r="I389" t="s">
        <v>104</v>
      </c>
      <c r="J389" t="s">
        <v>939</v>
      </c>
      <c r="K389" t="s">
        <v>926</v>
      </c>
      <c r="L389">
        <v>16</v>
      </c>
      <c r="M389">
        <v>13</v>
      </c>
      <c r="N389">
        <v>89</v>
      </c>
    </row>
    <row r="390" spans="1:14" x14ac:dyDescent="0.3">
      <c r="A390">
        <v>88065565740</v>
      </c>
      <c r="B390" s="36">
        <v>44078</v>
      </c>
      <c r="C390" t="s">
        <v>447</v>
      </c>
      <c r="D390" t="s">
        <v>1146</v>
      </c>
      <c r="E390" t="s">
        <v>18</v>
      </c>
      <c r="F390" t="s">
        <v>38</v>
      </c>
      <c r="G390" t="s">
        <v>944</v>
      </c>
      <c r="H390" t="s">
        <v>39</v>
      </c>
      <c r="I390" t="s">
        <v>104</v>
      </c>
      <c r="J390" t="s">
        <v>908</v>
      </c>
      <c r="K390" t="s">
        <v>926</v>
      </c>
      <c r="L390">
        <v>52</v>
      </c>
      <c r="M390">
        <v>49</v>
      </c>
      <c r="N390">
        <v>77</v>
      </c>
    </row>
    <row r="391" spans="1:14" x14ac:dyDescent="0.3">
      <c r="A391">
        <v>88065565741</v>
      </c>
      <c r="B391" s="36">
        <v>44079</v>
      </c>
      <c r="C391" t="s">
        <v>448</v>
      </c>
      <c r="D391" t="s">
        <v>1146</v>
      </c>
      <c r="E391" t="s">
        <v>9</v>
      </c>
      <c r="F391" t="s">
        <v>38</v>
      </c>
      <c r="G391" t="s">
        <v>944</v>
      </c>
      <c r="H391" t="s">
        <v>39</v>
      </c>
      <c r="I391" t="s">
        <v>104</v>
      </c>
      <c r="J391" t="s">
        <v>909</v>
      </c>
      <c r="K391" t="s">
        <v>926</v>
      </c>
      <c r="L391">
        <v>14</v>
      </c>
      <c r="M391">
        <v>11</v>
      </c>
      <c r="N391">
        <v>68</v>
      </c>
    </row>
    <row r="392" spans="1:14" x14ac:dyDescent="0.3">
      <c r="A392">
        <v>88065565742</v>
      </c>
      <c r="B392" s="36">
        <v>44083</v>
      </c>
      <c r="C392" t="s">
        <v>449</v>
      </c>
      <c r="D392" t="s">
        <v>1146</v>
      </c>
      <c r="E392" t="s">
        <v>10</v>
      </c>
      <c r="F392" t="s">
        <v>42</v>
      </c>
      <c r="G392" t="s">
        <v>943</v>
      </c>
      <c r="H392" t="s">
        <v>43</v>
      </c>
      <c r="I392" t="s">
        <v>104</v>
      </c>
      <c r="J392" t="s">
        <v>910</v>
      </c>
      <c r="K392" t="s">
        <v>926</v>
      </c>
      <c r="L392">
        <v>6</v>
      </c>
      <c r="M392">
        <v>3</v>
      </c>
      <c r="N392">
        <v>15</v>
      </c>
    </row>
    <row r="393" spans="1:14" x14ac:dyDescent="0.3">
      <c r="A393">
        <v>88065565743</v>
      </c>
      <c r="B393" s="36">
        <v>44082</v>
      </c>
      <c r="C393" t="s">
        <v>450</v>
      </c>
      <c r="D393" t="s">
        <v>1146</v>
      </c>
      <c r="E393" t="s">
        <v>11</v>
      </c>
      <c r="F393" t="s">
        <v>45</v>
      </c>
      <c r="G393" t="s">
        <v>943</v>
      </c>
      <c r="H393" t="s">
        <v>46</v>
      </c>
      <c r="I393" t="s">
        <v>104</v>
      </c>
      <c r="J393" t="s">
        <v>911</v>
      </c>
      <c r="K393" t="s">
        <v>926</v>
      </c>
      <c r="L393">
        <v>13</v>
      </c>
      <c r="M393">
        <v>10</v>
      </c>
      <c r="N393">
        <v>47</v>
      </c>
    </row>
    <row r="394" spans="1:14" x14ac:dyDescent="0.3">
      <c r="A394">
        <v>88065565744</v>
      </c>
      <c r="B394" s="36">
        <v>44082</v>
      </c>
      <c r="C394" t="s">
        <v>451</v>
      </c>
      <c r="D394" t="s">
        <v>1146</v>
      </c>
      <c r="E394" t="s">
        <v>12</v>
      </c>
      <c r="F394" t="s">
        <v>48</v>
      </c>
      <c r="G394" t="s">
        <v>944</v>
      </c>
      <c r="H394" t="s">
        <v>49</v>
      </c>
      <c r="I394" t="s">
        <v>104</v>
      </c>
      <c r="J394" t="s">
        <v>912</v>
      </c>
      <c r="K394" t="s">
        <v>926</v>
      </c>
      <c r="L394">
        <v>15</v>
      </c>
      <c r="M394">
        <v>12</v>
      </c>
      <c r="N394">
        <v>6</v>
      </c>
    </row>
    <row r="395" spans="1:14" x14ac:dyDescent="0.3">
      <c r="A395">
        <v>88065565745</v>
      </c>
      <c r="B395" s="36">
        <v>44083</v>
      </c>
      <c r="C395" t="s">
        <v>452</v>
      </c>
      <c r="D395" t="s">
        <v>1146</v>
      </c>
      <c r="E395" t="s">
        <v>13</v>
      </c>
      <c r="F395" t="s">
        <v>38</v>
      </c>
      <c r="G395" t="s">
        <v>944</v>
      </c>
      <c r="H395" t="s">
        <v>39</v>
      </c>
      <c r="I395" t="s">
        <v>104</v>
      </c>
      <c r="J395" t="s">
        <v>913</v>
      </c>
      <c r="K395" t="s">
        <v>926</v>
      </c>
      <c r="L395">
        <v>20</v>
      </c>
      <c r="M395">
        <v>17</v>
      </c>
      <c r="N395">
        <v>10</v>
      </c>
    </row>
    <row r="396" spans="1:14" x14ac:dyDescent="0.3">
      <c r="A396">
        <v>88065565746</v>
      </c>
      <c r="B396" s="36">
        <v>44084</v>
      </c>
      <c r="C396" t="s">
        <v>453</v>
      </c>
      <c r="D396" t="s">
        <v>1145</v>
      </c>
      <c r="E396" t="s">
        <v>14</v>
      </c>
      <c r="F396" t="s">
        <v>38</v>
      </c>
      <c r="G396" t="s">
        <v>944</v>
      </c>
      <c r="H396" t="s">
        <v>39</v>
      </c>
      <c r="I396" t="s">
        <v>104</v>
      </c>
      <c r="J396" t="s">
        <v>914</v>
      </c>
      <c r="K396" t="s">
        <v>926</v>
      </c>
      <c r="L396">
        <v>12</v>
      </c>
      <c r="M396">
        <v>9</v>
      </c>
      <c r="N396">
        <v>11</v>
      </c>
    </row>
    <row r="397" spans="1:14" x14ac:dyDescent="0.3">
      <c r="A397">
        <v>88065565747</v>
      </c>
      <c r="B397" s="36">
        <v>44085</v>
      </c>
      <c r="C397" t="s">
        <v>454</v>
      </c>
      <c r="D397" t="s">
        <v>1145</v>
      </c>
      <c r="E397" t="s">
        <v>15</v>
      </c>
      <c r="F397" t="s">
        <v>42</v>
      </c>
      <c r="G397" t="s">
        <v>943</v>
      </c>
      <c r="H397" t="s">
        <v>43</v>
      </c>
      <c r="I397" t="s">
        <v>104</v>
      </c>
      <c r="J397" t="s">
        <v>915</v>
      </c>
      <c r="K397" t="s">
        <v>926</v>
      </c>
      <c r="L397">
        <v>16</v>
      </c>
      <c r="M397">
        <v>13</v>
      </c>
      <c r="N397">
        <v>60</v>
      </c>
    </row>
    <row r="398" spans="1:14" x14ac:dyDescent="0.3">
      <c r="A398">
        <v>88065565748</v>
      </c>
      <c r="B398" s="36">
        <v>44086</v>
      </c>
      <c r="C398" t="s">
        <v>455</v>
      </c>
      <c r="D398" t="s">
        <v>1146</v>
      </c>
      <c r="E398" t="s">
        <v>59</v>
      </c>
      <c r="F398" t="s">
        <v>45</v>
      </c>
      <c r="G398" t="s">
        <v>943</v>
      </c>
      <c r="H398" t="s">
        <v>46</v>
      </c>
      <c r="I398" t="s">
        <v>104</v>
      </c>
      <c r="J398" t="s">
        <v>916</v>
      </c>
      <c r="K398" t="s">
        <v>926</v>
      </c>
      <c r="L398">
        <v>20</v>
      </c>
      <c r="M398">
        <v>17</v>
      </c>
      <c r="N398">
        <v>89</v>
      </c>
    </row>
    <row r="399" spans="1:14" x14ac:dyDescent="0.3">
      <c r="A399">
        <v>88065565749</v>
      </c>
      <c r="B399" s="36">
        <v>44087</v>
      </c>
      <c r="C399" t="s">
        <v>456</v>
      </c>
      <c r="D399" t="s">
        <v>1146</v>
      </c>
      <c r="E399" t="s">
        <v>60</v>
      </c>
      <c r="F399" t="s">
        <v>48</v>
      </c>
      <c r="G399" t="s">
        <v>944</v>
      </c>
      <c r="H399" t="s">
        <v>49</v>
      </c>
      <c r="I399" t="s">
        <v>104</v>
      </c>
      <c r="J399" t="s">
        <v>917</v>
      </c>
      <c r="K399" t="s">
        <v>926</v>
      </c>
      <c r="L399">
        <v>12</v>
      </c>
      <c r="M399">
        <v>9</v>
      </c>
      <c r="N399">
        <v>77</v>
      </c>
    </row>
    <row r="400" spans="1:14" x14ac:dyDescent="0.3">
      <c r="A400">
        <v>88065565750</v>
      </c>
      <c r="B400" s="36">
        <v>44088</v>
      </c>
      <c r="C400" t="s">
        <v>457</v>
      </c>
      <c r="D400" t="s">
        <v>1145</v>
      </c>
      <c r="E400" t="s">
        <v>61</v>
      </c>
      <c r="F400" t="s">
        <v>38</v>
      </c>
      <c r="G400" t="s">
        <v>944</v>
      </c>
      <c r="H400" t="s">
        <v>39</v>
      </c>
      <c r="I400" t="s">
        <v>104</v>
      </c>
      <c r="J400" t="s">
        <v>918</v>
      </c>
      <c r="K400" t="s">
        <v>926</v>
      </c>
      <c r="L400">
        <v>10</v>
      </c>
      <c r="M400">
        <v>7</v>
      </c>
      <c r="N400">
        <v>68</v>
      </c>
    </row>
    <row r="401" spans="1:14" x14ac:dyDescent="0.3">
      <c r="A401">
        <v>88065565751</v>
      </c>
      <c r="B401" s="36">
        <v>44089</v>
      </c>
      <c r="C401" t="s">
        <v>458</v>
      </c>
      <c r="D401" t="s">
        <v>1145</v>
      </c>
      <c r="E401" t="s">
        <v>63</v>
      </c>
      <c r="F401" t="s">
        <v>38</v>
      </c>
      <c r="G401" t="s">
        <v>944</v>
      </c>
      <c r="H401" t="s">
        <v>39</v>
      </c>
      <c r="I401" t="s">
        <v>104</v>
      </c>
      <c r="J401" t="s">
        <v>919</v>
      </c>
      <c r="K401" t="s">
        <v>926</v>
      </c>
      <c r="L401">
        <v>15</v>
      </c>
      <c r="M401">
        <v>12</v>
      </c>
      <c r="N401">
        <v>15</v>
      </c>
    </row>
    <row r="402" spans="1:14" x14ac:dyDescent="0.3">
      <c r="A402">
        <v>88065565752</v>
      </c>
      <c r="B402" s="36">
        <v>44093</v>
      </c>
      <c r="C402" t="s">
        <v>459</v>
      </c>
      <c r="D402" t="s">
        <v>1145</v>
      </c>
      <c r="E402" t="s">
        <v>16</v>
      </c>
      <c r="F402" t="s">
        <v>42</v>
      </c>
      <c r="G402" t="s">
        <v>943</v>
      </c>
      <c r="H402" t="s">
        <v>43</v>
      </c>
      <c r="I402" t="s">
        <v>104</v>
      </c>
      <c r="J402" t="s">
        <v>920</v>
      </c>
      <c r="K402" t="s">
        <v>926</v>
      </c>
      <c r="L402">
        <v>15</v>
      </c>
      <c r="M402">
        <v>12</v>
      </c>
      <c r="N402">
        <v>47</v>
      </c>
    </row>
    <row r="403" spans="1:14" x14ac:dyDescent="0.3">
      <c r="A403">
        <v>88065565753</v>
      </c>
      <c r="B403" s="36">
        <v>44092</v>
      </c>
      <c r="C403" t="s">
        <v>460</v>
      </c>
      <c r="D403" t="s">
        <v>1145</v>
      </c>
      <c r="E403" t="s">
        <v>82</v>
      </c>
      <c r="F403" t="s">
        <v>45</v>
      </c>
      <c r="G403" t="s">
        <v>943</v>
      </c>
      <c r="H403" t="s">
        <v>46</v>
      </c>
      <c r="I403" t="s">
        <v>104</v>
      </c>
      <c r="J403" t="s">
        <v>921</v>
      </c>
      <c r="K403" t="s">
        <v>926</v>
      </c>
      <c r="L403">
        <v>20</v>
      </c>
      <c r="M403">
        <v>17</v>
      </c>
      <c r="N403">
        <v>6</v>
      </c>
    </row>
    <row r="404" spans="1:14" x14ac:dyDescent="0.3">
      <c r="A404">
        <v>88065565754</v>
      </c>
      <c r="B404" s="36">
        <v>44092</v>
      </c>
      <c r="C404" t="s">
        <v>461</v>
      </c>
      <c r="D404" t="s">
        <v>1146</v>
      </c>
      <c r="E404" t="s">
        <v>84</v>
      </c>
      <c r="F404" t="s">
        <v>48</v>
      </c>
      <c r="G404" t="s">
        <v>944</v>
      </c>
      <c r="H404" t="s">
        <v>49</v>
      </c>
      <c r="I404" t="s">
        <v>104</v>
      </c>
      <c r="J404" t="s">
        <v>922</v>
      </c>
      <c r="K404" t="s">
        <v>926</v>
      </c>
      <c r="L404">
        <v>12</v>
      </c>
      <c r="M404">
        <v>9</v>
      </c>
      <c r="N404">
        <v>10</v>
      </c>
    </row>
    <row r="405" spans="1:14" x14ac:dyDescent="0.3">
      <c r="A405">
        <v>88065565755</v>
      </c>
      <c r="B405" s="36">
        <v>44093</v>
      </c>
      <c r="C405" t="s">
        <v>462</v>
      </c>
      <c r="D405" t="s">
        <v>1145</v>
      </c>
      <c r="E405" t="s">
        <v>86</v>
      </c>
      <c r="F405" t="s">
        <v>38</v>
      </c>
      <c r="G405" t="s">
        <v>944</v>
      </c>
      <c r="H405" t="s">
        <v>39</v>
      </c>
      <c r="I405" t="s">
        <v>104</v>
      </c>
      <c r="J405" t="s">
        <v>923</v>
      </c>
      <c r="K405" t="s">
        <v>926</v>
      </c>
      <c r="L405">
        <v>13</v>
      </c>
      <c r="M405">
        <v>10</v>
      </c>
      <c r="N405">
        <v>11</v>
      </c>
    </row>
    <row r="406" spans="1:14" x14ac:dyDescent="0.3">
      <c r="A406">
        <v>88065565756</v>
      </c>
      <c r="B406" s="36">
        <v>44094</v>
      </c>
      <c r="C406" t="s">
        <v>463</v>
      </c>
      <c r="D406" t="s">
        <v>1146</v>
      </c>
      <c r="E406" t="s">
        <v>88</v>
      </c>
      <c r="F406" t="s">
        <v>38</v>
      </c>
      <c r="G406" t="s">
        <v>944</v>
      </c>
      <c r="H406" t="s">
        <v>39</v>
      </c>
      <c r="I406" t="s">
        <v>104</v>
      </c>
      <c r="J406" t="s">
        <v>924</v>
      </c>
      <c r="K406" t="s">
        <v>926</v>
      </c>
      <c r="L406">
        <v>15</v>
      </c>
      <c r="M406">
        <v>12</v>
      </c>
      <c r="N406">
        <v>60</v>
      </c>
    </row>
    <row r="407" spans="1:14" x14ac:dyDescent="0.3">
      <c r="A407">
        <v>88065565757</v>
      </c>
      <c r="B407" s="36">
        <v>44095</v>
      </c>
      <c r="C407" t="s">
        <v>464</v>
      </c>
      <c r="D407" t="s">
        <v>1145</v>
      </c>
      <c r="E407" t="s">
        <v>90</v>
      </c>
      <c r="F407" t="s">
        <v>42</v>
      </c>
      <c r="G407" t="s">
        <v>943</v>
      </c>
      <c r="H407" t="s">
        <v>43</v>
      </c>
      <c r="I407" t="s">
        <v>104</v>
      </c>
      <c r="J407" t="s">
        <v>925</v>
      </c>
      <c r="K407" t="s">
        <v>926</v>
      </c>
      <c r="L407">
        <v>14</v>
      </c>
      <c r="M407">
        <v>11</v>
      </c>
      <c r="N407">
        <v>89</v>
      </c>
    </row>
    <row r="408" spans="1:14" x14ac:dyDescent="0.3">
      <c r="A408">
        <v>88065565758</v>
      </c>
      <c r="B408" s="36">
        <v>44096</v>
      </c>
      <c r="C408" t="s">
        <v>465</v>
      </c>
      <c r="D408" t="s">
        <v>1146</v>
      </c>
      <c r="E408" t="s">
        <v>68</v>
      </c>
      <c r="F408" t="s">
        <v>45</v>
      </c>
      <c r="G408" t="s">
        <v>943</v>
      </c>
      <c r="H408" t="s">
        <v>46</v>
      </c>
      <c r="I408" t="s">
        <v>104</v>
      </c>
      <c r="J408" t="s">
        <v>938</v>
      </c>
      <c r="K408" t="s">
        <v>926</v>
      </c>
      <c r="L408">
        <v>30</v>
      </c>
      <c r="M408">
        <v>27</v>
      </c>
      <c r="N408">
        <v>77</v>
      </c>
    </row>
    <row r="409" spans="1:14" x14ac:dyDescent="0.3">
      <c r="A409">
        <v>88065565759</v>
      </c>
      <c r="B409" s="36">
        <v>44097</v>
      </c>
      <c r="C409" t="s">
        <v>466</v>
      </c>
      <c r="D409" t="s">
        <v>1145</v>
      </c>
      <c r="E409" t="s">
        <v>70</v>
      </c>
      <c r="F409" t="s">
        <v>48</v>
      </c>
      <c r="G409" t="s">
        <v>944</v>
      </c>
      <c r="H409" t="s">
        <v>49</v>
      </c>
      <c r="I409" t="s">
        <v>104</v>
      </c>
      <c r="J409" t="s">
        <v>939</v>
      </c>
      <c r="K409" t="s">
        <v>926</v>
      </c>
      <c r="L409">
        <v>16</v>
      </c>
      <c r="M409">
        <v>13</v>
      </c>
      <c r="N409">
        <v>68</v>
      </c>
    </row>
    <row r="410" spans="1:14" x14ac:dyDescent="0.3">
      <c r="A410">
        <v>88065565760</v>
      </c>
      <c r="B410" s="36">
        <v>44098</v>
      </c>
      <c r="C410" t="s">
        <v>467</v>
      </c>
      <c r="D410" t="s">
        <v>1146</v>
      </c>
      <c r="E410" t="s">
        <v>72</v>
      </c>
      <c r="F410" t="s">
        <v>38</v>
      </c>
      <c r="G410" t="s">
        <v>944</v>
      </c>
      <c r="H410" t="s">
        <v>39</v>
      </c>
      <c r="I410" t="s">
        <v>104</v>
      </c>
      <c r="J410" t="s">
        <v>927</v>
      </c>
      <c r="K410" t="s">
        <v>941</v>
      </c>
      <c r="L410">
        <v>9</v>
      </c>
      <c r="M410">
        <v>6</v>
      </c>
      <c r="N410">
        <v>15</v>
      </c>
    </row>
    <row r="411" spans="1:14" x14ac:dyDescent="0.3">
      <c r="A411">
        <v>88065565761</v>
      </c>
      <c r="B411" s="36">
        <v>44099</v>
      </c>
      <c r="C411" t="s">
        <v>468</v>
      </c>
      <c r="D411" t="s">
        <v>1146</v>
      </c>
      <c r="E411" t="s">
        <v>14</v>
      </c>
      <c r="F411" t="s">
        <v>38</v>
      </c>
      <c r="G411" t="s">
        <v>944</v>
      </c>
      <c r="H411" t="s">
        <v>39</v>
      </c>
      <c r="I411" t="s">
        <v>104</v>
      </c>
      <c r="J411" t="s">
        <v>928</v>
      </c>
      <c r="K411" t="s">
        <v>941</v>
      </c>
      <c r="L411">
        <v>5</v>
      </c>
      <c r="M411">
        <v>2</v>
      </c>
      <c r="N411">
        <v>47</v>
      </c>
    </row>
    <row r="412" spans="1:14" x14ac:dyDescent="0.3">
      <c r="A412">
        <v>88065565762</v>
      </c>
      <c r="B412" s="36">
        <v>44103</v>
      </c>
      <c r="C412" t="s">
        <v>469</v>
      </c>
      <c r="D412" t="s">
        <v>1146</v>
      </c>
      <c r="E412" t="s">
        <v>15</v>
      </c>
      <c r="F412" t="s">
        <v>42</v>
      </c>
      <c r="G412" t="s">
        <v>943</v>
      </c>
      <c r="H412" t="s">
        <v>43</v>
      </c>
      <c r="I412" t="s">
        <v>104</v>
      </c>
      <c r="J412" t="s">
        <v>929</v>
      </c>
      <c r="K412" t="s">
        <v>941</v>
      </c>
      <c r="L412">
        <v>18</v>
      </c>
      <c r="M412">
        <v>15</v>
      </c>
      <c r="N412">
        <v>6</v>
      </c>
    </row>
    <row r="413" spans="1:14" x14ac:dyDescent="0.3">
      <c r="A413">
        <v>88065565763</v>
      </c>
      <c r="B413" s="36">
        <v>44102</v>
      </c>
      <c r="C413" t="s">
        <v>470</v>
      </c>
      <c r="D413" t="s">
        <v>1145</v>
      </c>
      <c r="E413" t="s">
        <v>59</v>
      </c>
      <c r="F413" t="s">
        <v>45</v>
      </c>
      <c r="G413" t="s">
        <v>943</v>
      </c>
      <c r="H413" t="s">
        <v>46</v>
      </c>
      <c r="I413" t="s">
        <v>104</v>
      </c>
      <c r="J413" t="s">
        <v>930</v>
      </c>
      <c r="K413" t="s">
        <v>941</v>
      </c>
      <c r="L413">
        <v>10</v>
      </c>
      <c r="M413">
        <v>7</v>
      </c>
      <c r="N413">
        <v>10</v>
      </c>
    </row>
    <row r="414" spans="1:14" x14ac:dyDescent="0.3">
      <c r="A414">
        <v>88065565764</v>
      </c>
      <c r="B414" s="36">
        <v>44102</v>
      </c>
      <c r="C414" t="s">
        <v>471</v>
      </c>
      <c r="D414" t="s">
        <v>1146</v>
      </c>
      <c r="E414" t="s">
        <v>60</v>
      </c>
      <c r="F414" t="s">
        <v>48</v>
      </c>
      <c r="G414" t="s">
        <v>944</v>
      </c>
      <c r="H414" t="s">
        <v>49</v>
      </c>
      <c r="I414" t="s">
        <v>104</v>
      </c>
      <c r="J414" t="s">
        <v>931</v>
      </c>
      <c r="K414" t="s">
        <v>941</v>
      </c>
      <c r="L414">
        <v>20</v>
      </c>
      <c r="M414">
        <v>17</v>
      </c>
      <c r="N414">
        <v>11</v>
      </c>
    </row>
    <row r="415" spans="1:14" x14ac:dyDescent="0.3">
      <c r="A415">
        <v>88065565765</v>
      </c>
      <c r="B415" s="36">
        <v>44103</v>
      </c>
      <c r="C415" t="s">
        <v>472</v>
      </c>
      <c r="D415" t="s">
        <v>1145</v>
      </c>
      <c r="E415" t="s">
        <v>61</v>
      </c>
      <c r="F415" t="s">
        <v>38</v>
      </c>
      <c r="G415" t="s">
        <v>944</v>
      </c>
      <c r="H415" t="s">
        <v>39</v>
      </c>
      <c r="I415" t="s">
        <v>104</v>
      </c>
      <c r="J415" t="s">
        <v>932</v>
      </c>
      <c r="K415" t="s">
        <v>941</v>
      </c>
      <c r="L415">
        <v>70</v>
      </c>
      <c r="M415">
        <v>67</v>
      </c>
      <c r="N415">
        <v>60</v>
      </c>
    </row>
    <row r="416" spans="1:14" x14ac:dyDescent="0.3">
      <c r="A416">
        <v>88065565766</v>
      </c>
      <c r="B416" s="36">
        <v>44104</v>
      </c>
      <c r="C416" t="s">
        <v>473</v>
      </c>
      <c r="D416" t="s">
        <v>1146</v>
      </c>
      <c r="E416" t="s">
        <v>94</v>
      </c>
      <c r="F416" t="s">
        <v>38</v>
      </c>
      <c r="G416" t="s">
        <v>944</v>
      </c>
      <c r="H416" t="s">
        <v>39</v>
      </c>
      <c r="I416" t="s">
        <v>40</v>
      </c>
      <c r="J416" t="s">
        <v>940</v>
      </c>
      <c r="K416" t="s">
        <v>941</v>
      </c>
      <c r="L416">
        <v>15</v>
      </c>
      <c r="M416">
        <v>12</v>
      </c>
      <c r="N416">
        <v>89</v>
      </c>
    </row>
    <row r="417" spans="1:14" x14ac:dyDescent="0.3">
      <c r="A417">
        <v>88065565767</v>
      </c>
      <c r="B417" s="36">
        <v>44094</v>
      </c>
      <c r="C417" t="s">
        <v>474</v>
      </c>
      <c r="D417" t="s">
        <v>1146</v>
      </c>
      <c r="E417" t="s">
        <v>96</v>
      </c>
      <c r="F417" t="s">
        <v>42</v>
      </c>
      <c r="G417" t="s">
        <v>943</v>
      </c>
      <c r="H417" t="s">
        <v>43</v>
      </c>
      <c r="I417" t="s">
        <v>40</v>
      </c>
      <c r="J417" t="s">
        <v>933</v>
      </c>
      <c r="K417" t="s">
        <v>941</v>
      </c>
      <c r="L417">
        <v>12</v>
      </c>
      <c r="M417">
        <v>9</v>
      </c>
      <c r="N417">
        <v>77</v>
      </c>
    </row>
    <row r="418" spans="1:14" x14ac:dyDescent="0.3">
      <c r="A418">
        <v>88065565768</v>
      </c>
      <c r="B418" s="36">
        <v>44095</v>
      </c>
      <c r="C418" t="s">
        <v>475</v>
      </c>
      <c r="D418" t="s">
        <v>1145</v>
      </c>
      <c r="E418" t="s">
        <v>16</v>
      </c>
      <c r="F418" t="s">
        <v>45</v>
      </c>
      <c r="G418" t="s">
        <v>943</v>
      </c>
      <c r="H418" t="s">
        <v>46</v>
      </c>
      <c r="I418" t="s">
        <v>40</v>
      </c>
      <c r="J418" t="s">
        <v>934</v>
      </c>
      <c r="K418" t="s">
        <v>941</v>
      </c>
      <c r="L418">
        <v>18</v>
      </c>
      <c r="M418">
        <v>15</v>
      </c>
      <c r="N418">
        <v>68</v>
      </c>
    </row>
    <row r="419" spans="1:14" x14ac:dyDescent="0.3">
      <c r="A419">
        <v>88065565769</v>
      </c>
      <c r="B419" s="36">
        <v>44096</v>
      </c>
      <c r="C419" t="s">
        <v>476</v>
      </c>
      <c r="D419" t="s">
        <v>1146</v>
      </c>
      <c r="E419" t="s">
        <v>17</v>
      </c>
      <c r="F419" t="s">
        <v>48</v>
      </c>
      <c r="G419" t="s">
        <v>944</v>
      </c>
      <c r="H419" t="s">
        <v>49</v>
      </c>
      <c r="I419" t="s">
        <v>40</v>
      </c>
      <c r="J419" t="s">
        <v>935</v>
      </c>
      <c r="K419" t="s">
        <v>941</v>
      </c>
      <c r="L419">
        <v>23</v>
      </c>
      <c r="M419">
        <v>20</v>
      </c>
      <c r="N419">
        <v>15</v>
      </c>
    </row>
    <row r="420" spans="1:14" x14ac:dyDescent="0.3">
      <c r="A420">
        <v>88065565770</v>
      </c>
      <c r="B420" s="36">
        <v>44097</v>
      </c>
      <c r="C420" t="s">
        <v>477</v>
      </c>
      <c r="D420" t="s">
        <v>1146</v>
      </c>
      <c r="E420" t="s">
        <v>16</v>
      </c>
      <c r="F420" t="s">
        <v>38</v>
      </c>
      <c r="G420" t="s">
        <v>944</v>
      </c>
      <c r="H420" t="s">
        <v>39</v>
      </c>
      <c r="I420" t="s">
        <v>40</v>
      </c>
      <c r="J420" t="s">
        <v>936</v>
      </c>
      <c r="K420" t="s">
        <v>941</v>
      </c>
      <c r="L420">
        <v>9</v>
      </c>
      <c r="M420">
        <v>6</v>
      </c>
      <c r="N420">
        <v>47</v>
      </c>
    </row>
    <row r="421" spans="1:14" x14ac:dyDescent="0.3">
      <c r="A421">
        <v>88065565771</v>
      </c>
      <c r="B421" s="36">
        <v>44098</v>
      </c>
      <c r="C421" t="s">
        <v>478</v>
      </c>
      <c r="D421" t="s">
        <v>1145</v>
      </c>
      <c r="E421" t="s">
        <v>17</v>
      </c>
      <c r="F421" t="s">
        <v>38</v>
      </c>
      <c r="G421" t="s">
        <v>944</v>
      </c>
      <c r="H421" t="s">
        <v>39</v>
      </c>
      <c r="I421" t="s">
        <v>40</v>
      </c>
      <c r="J421" t="s">
        <v>937</v>
      </c>
      <c r="K421" t="s">
        <v>941</v>
      </c>
      <c r="L421">
        <v>18</v>
      </c>
      <c r="M421">
        <v>15</v>
      </c>
      <c r="N421">
        <v>6</v>
      </c>
    </row>
    <row r="422" spans="1:14" x14ac:dyDescent="0.3">
      <c r="A422">
        <v>88065565772</v>
      </c>
      <c r="B422" s="36">
        <v>44099</v>
      </c>
      <c r="C422" t="s">
        <v>479</v>
      </c>
      <c r="D422" t="s">
        <v>1146</v>
      </c>
      <c r="E422" t="s">
        <v>18</v>
      </c>
      <c r="F422" t="s">
        <v>42</v>
      </c>
      <c r="G422" t="s">
        <v>943</v>
      </c>
      <c r="H422" t="s">
        <v>43</v>
      </c>
      <c r="I422" t="s">
        <v>40</v>
      </c>
      <c r="J422" t="s">
        <v>928</v>
      </c>
      <c r="K422" t="s">
        <v>941</v>
      </c>
      <c r="L422">
        <v>5</v>
      </c>
      <c r="M422">
        <v>2</v>
      </c>
      <c r="N422">
        <v>10</v>
      </c>
    </row>
    <row r="423" spans="1:14" x14ac:dyDescent="0.3">
      <c r="A423">
        <v>88065565773</v>
      </c>
      <c r="B423" s="36">
        <v>44103</v>
      </c>
      <c r="C423" t="s">
        <v>480</v>
      </c>
      <c r="D423" t="s">
        <v>1146</v>
      </c>
      <c r="E423" t="s">
        <v>19</v>
      </c>
      <c r="F423" t="s">
        <v>45</v>
      </c>
      <c r="G423" t="s">
        <v>943</v>
      </c>
      <c r="H423" t="s">
        <v>46</v>
      </c>
      <c r="I423" t="s">
        <v>40</v>
      </c>
      <c r="J423" t="s">
        <v>909</v>
      </c>
      <c r="K423" t="s">
        <v>926</v>
      </c>
      <c r="L423">
        <v>14</v>
      </c>
      <c r="M423">
        <v>11</v>
      </c>
      <c r="N423">
        <v>11</v>
      </c>
    </row>
    <row r="424" spans="1:14" x14ac:dyDescent="0.3">
      <c r="A424">
        <v>88065565774</v>
      </c>
      <c r="B424" s="36">
        <v>44102</v>
      </c>
      <c r="C424" t="s">
        <v>481</v>
      </c>
      <c r="D424" t="s">
        <v>1146</v>
      </c>
      <c r="E424" t="s">
        <v>20</v>
      </c>
      <c r="F424" t="s">
        <v>48</v>
      </c>
      <c r="G424" t="s">
        <v>944</v>
      </c>
      <c r="H424" t="s">
        <v>49</v>
      </c>
      <c r="I424" t="s">
        <v>40</v>
      </c>
      <c r="J424" t="s">
        <v>910</v>
      </c>
      <c r="K424" t="s">
        <v>926</v>
      </c>
      <c r="L424">
        <v>6</v>
      </c>
      <c r="M424">
        <v>3</v>
      </c>
      <c r="N424">
        <v>60</v>
      </c>
    </row>
    <row r="425" spans="1:14" x14ac:dyDescent="0.3">
      <c r="A425">
        <v>88065565775</v>
      </c>
      <c r="B425" s="36">
        <v>44102</v>
      </c>
      <c r="C425" t="s">
        <v>482</v>
      </c>
      <c r="D425" t="s">
        <v>1146</v>
      </c>
      <c r="E425" t="s">
        <v>1</v>
      </c>
      <c r="F425" t="s">
        <v>38</v>
      </c>
      <c r="G425" t="s">
        <v>944</v>
      </c>
      <c r="H425" t="s">
        <v>39</v>
      </c>
      <c r="I425" t="s">
        <v>40</v>
      </c>
      <c r="J425" t="s">
        <v>930</v>
      </c>
      <c r="K425" t="s">
        <v>941</v>
      </c>
      <c r="L425">
        <v>10</v>
      </c>
      <c r="M425">
        <v>7</v>
      </c>
      <c r="N425">
        <v>89</v>
      </c>
    </row>
    <row r="426" spans="1:14" x14ac:dyDescent="0.3">
      <c r="A426">
        <v>88065565776</v>
      </c>
      <c r="B426" s="36">
        <v>44103</v>
      </c>
      <c r="C426" t="s">
        <v>483</v>
      </c>
      <c r="D426" t="s">
        <v>1145</v>
      </c>
      <c r="E426" t="s">
        <v>2</v>
      </c>
      <c r="F426" t="s">
        <v>38</v>
      </c>
      <c r="G426" t="s">
        <v>944</v>
      </c>
      <c r="H426" t="s">
        <v>39</v>
      </c>
      <c r="I426" t="s">
        <v>40</v>
      </c>
      <c r="J426" t="s">
        <v>911</v>
      </c>
      <c r="K426" t="s">
        <v>926</v>
      </c>
      <c r="L426">
        <v>13</v>
      </c>
      <c r="M426">
        <v>10</v>
      </c>
      <c r="N426">
        <v>77</v>
      </c>
    </row>
    <row r="427" spans="1:14" x14ac:dyDescent="0.3">
      <c r="A427">
        <v>88065565777</v>
      </c>
      <c r="B427" s="36">
        <v>44104</v>
      </c>
      <c r="C427" t="s">
        <v>484</v>
      </c>
      <c r="D427" t="s">
        <v>1145</v>
      </c>
      <c r="E427" t="s">
        <v>3</v>
      </c>
      <c r="F427" t="s">
        <v>42</v>
      </c>
      <c r="G427" t="s">
        <v>943</v>
      </c>
      <c r="H427" t="s">
        <v>43</v>
      </c>
      <c r="I427" t="s">
        <v>40</v>
      </c>
      <c r="J427" t="s">
        <v>931</v>
      </c>
      <c r="K427" t="s">
        <v>941</v>
      </c>
      <c r="L427">
        <v>20</v>
      </c>
      <c r="M427">
        <v>17</v>
      </c>
      <c r="N427">
        <v>68</v>
      </c>
    </row>
    <row r="428" spans="1:14" x14ac:dyDescent="0.3">
      <c r="A428">
        <v>88065565778</v>
      </c>
      <c r="B428" s="36">
        <v>44044</v>
      </c>
      <c r="C428" t="s">
        <v>485</v>
      </c>
      <c r="D428" t="s">
        <v>1145</v>
      </c>
      <c r="E428" t="s">
        <v>4</v>
      </c>
      <c r="F428" t="s">
        <v>45</v>
      </c>
      <c r="G428" t="s">
        <v>943</v>
      </c>
      <c r="H428" t="s">
        <v>46</v>
      </c>
      <c r="I428" t="s">
        <v>40</v>
      </c>
      <c r="J428" t="s">
        <v>912</v>
      </c>
      <c r="K428" t="s">
        <v>926</v>
      </c>
      <c r="L428">
        <v>15</v>
      </c>
      <c r="M428">
        <v>12</v>
      </c>
      <c r="N428">
        <v>15</v>
      </c>
    </row>
    <row r="429" spans="1:14" x14ac:dyDescent="0.3">
      <c r="A429">
        <v>88065565779</v>
      </c>
      <c r="B429" s="36">
        <v>44045</v>
      </c>
      <c r="C429" t="s">
        <v>486</v>
      </c>
      <c r="D429" t="s">
        <v>1146</v>
      </c>
      <c r="E429" t="s">
        <v>5</v>
      </c>
      <c r="F429" t="s">
        <v>48</v>
      </c>
      <c r="G429" t="s">
        <v>944</v>
      </c>
      <c r="H429" t="s">
        <v>49</v>
      </c>
      <c r="I429" t="s">
        <v>40</v>
      </c>
      <c r="J429" t="s">
        <v>913</v>
      </c>
      <c r="K429" t="s">
        <v>926</v>
      </c>
      <c r="L429">
        <v>20</v>
      </c>
      <c r="M429">
        <v>17</v>
      </c>
      <c r="N429">
        <v>47</v>
      </c>
    </row>
    <row r="430" spans="1:14" x14ac:dyDescent="0.3">
      <c r="A430">
        <v>88065565780</v>
      </c>
      <c r="B430" s="36">
        <v>44046</v>
      </c>
      <c r="C430" t="s">
        <v>487</v>
      </c>
      <c r="D430" t="s">
        <v>1145</v>
      </c>
      <c r="E430" t="s">
        <v>6</v>
      </c>
      <c r="F430" t="s">
        <v>38</v>
      </c>
      <c r="G430" t="s">
        <v>944</v>
      </c>
      <c r="H430" t="s">
        <v>39</v>
      </c>
      <c r="I430" t="s">
        <v>40</v>
      </c>
      <c r="J430" t="s">
        <v>914</v>
      </c>
      <c r="K430" t="s">
        <v>926</v>
      </c>
      <c r="L430">
        <v>12</v>
      </c>
      <c r="M430">
        <v>9</v>
      </c>
      <c r="N430">
        <v>6</v>
      </c>
    </row>
    <row r="431" spans="1:14" x14ac:dyDescent="0.3">
      <c r="A431">
        <v>88065565781</v>
      </c>
      <c r="B431" s="36">
        <v>44047</v>
      </c>
      <c r="C431" t="s">
        <v>488</v>
      </c>
      <c r="D431" t="s">
        <v>1145</v>
      </c>
      <c r="E431" t="s">
        <v>7</v>
      </c>
      <c r="F431" t="s">
        <v>38</v>
      </c>
      <c r="G431" t="s">
        <v>944</v>
      </c>
      <c r="H431" t="s">
        <v>39</v>
      </c>
      <c r="I431" t="s">
        <v>40</v>
      </c>
      <c r="J431" t="s">
        <v>915</v>
      </c>
      <c r="K431" t="s">
        <v>926</v>
      </c>
      <c r="L431">
        <v>16</v>
      </c>
      <c r="M431">
        <v>13</v>
      </c>
      <c r="N431">
        <v>10</v>
      </c>
    </row>
    <row r="432" spans="1:14" x14ac:dyDescent="0.3">
      <c r="A432">
        <v>88065565782</v>
      </c>
      <c r="B432" s="36">
        <v>44048</v>
      </c>
      <c r="C432" t="s">
        <v>489</v>
      </c>
      <c r="D432" t="s">
        <v>1146</v>
      </c>
      <c r="E432" t="s">
        <v>8</v>
      </c>
      <c r="F432" t="s">
        <v>42</v>
      </c>
      <c r="G432" t="s">
        <v>943</v>
      </c>
      <c r="H432" t="s">
        <v>43</v>
      </c>
      <c r="I432" t="s">
        <v>40</v>
      </c>
      <c r="J432" t="s">
        <v>932</v>
      </c>
      <c r="K432" t="s">
        <v>941</v>
      </c>
      <c r="L432">
        <v>70</v>
      </c>
      <c r="M432">
        <v>67</v>
      </c>
      <c r="N432">
        <v>11</v>
      </c>
    </row>
    <row r="433" spans="1:14" x14ac:dyDescent="0.3">
      <c r="A433">
        <v>88065565783</v>
      </c>
      <c r="B433" s="36">
        <v>44052</v>
      </c>
      <c r="C433" t="s">
        <v>490</v>
      </c>
      <c r="D433" t="s">
        <v>1146</v>
      </c>
      <c r="E433" t="s">
        <v>9</v>
      </c>
      <c r="F433" t="s">
        <v>45</v>
      </c>
      <c r="G433" t="s">
        <v>943</v>
      </c>
      <c r="H433" t="s">
        <v>46</v>
      </c>
      <c r="I433" t="s">
        <v>40</v>
      </c>
      <c r="J433" t="s">
        <v>940</v>
      </c>
      <c r="K433" t="s">
        <v>941</v>
      </c>
      <c r="L433">
        <v>15</v>
      </c>
      <c r="M433">
        <v>12</v>
      </c>
      <c r="N433">
        <v>60</v>
      </c>
    </row>
    <row r="434" spans="1:14" x14ac:dyDescent="0.3">
      <c r="A434">
        <v>88065565784</v>
      </c>
      <c r="B434" s="36">
        <v>44051</v>
      </c>
      <c r="C434" t="s">
        <v>491</v>
      </c>
      <c r="D434" t="s">
        <v>1146</v>
      </c>
      <c r="E434" t="s">
        <v>10</v>
      </c>
      <c r="F434" t="s">
        <v>48</v>
      </c>
      <c r="G434" t="s">
        <v>944</v>
      </c>
      <c r="H434" t="s">
        <v>49</v>
      </c>
      <c r="I434" t="s">
        <v>40</v>
      </c>
      <c r="J434" t="s">
        <v>915</v>
      </c>
      <c r="K434" t="s">
        <v>926</v>
      </c>
      <c r="L434">
        <v>16</v>
      </c>
      <c r="M434">
        <v>13</v>
      </c>
      <c r="N434">
        <v>89</v>
      </c>
    </row>
    <row r="435" spans="1:14" x14ac:dyDescent="0.3">
      <c r="A435">
        <v>88065565785</v>
      </c>
      <c r="B435" s="36">
        <v>44051</v>
      </c>
      <c r="C435" t="s">
        <v>492</v>
      </c>
      <c r="D435" t="s">
        <v>1145</v>
      </c>
      <c r="E435" t="s">
        <v>11</v>
      </c>
      <c r="F435" t="s">
        <v>38</v>
      </c>
      <c r="G435" t="s">
        <v>944</v>
      </c>
      <c r="H435" t="s">
        <v>39</v>
      </c>
      <c r="I435" t="s">
        <v>40</v>
      </c>
      <c r="J435" t="s">
        <v>916</v>
      </c>
      <c r="K435" t="s">
        <v>926</v>
      </c>
      <c r="L435">
        <v>20</v>
      </c>
      <c r="M435">
        <v>17</v>
      </c>
      <c r="N435">
        <v>77</v>
      </c>
    </row>
    <row r="436" spans="1:14" x14ac:dyDescent="0.3">
      <c r="A436">
        <v>88065565786</v>
      </c>
      <c r="B436" s="36">
        <v>44052</v>
      </c>
      <c r="C436" t="s">
        <v>493</v>
      </c>
      <c r="D436" t="s">
        <v>1145</v>
      </c>
      <c r="E436" t="s">
        <v>12</v>
      </c>
      <c r="F436" t="s">
        <v>38</v>
      </c>
      <c r="G436" t="s">
        <v>944</v>
      </c>
      <c r="H436" t="s">
        <v>39</v>
      </c>
      <c r="I436" t="s">
        <v>40</v>
      </c>
      <c r="J436" t="s">
        <v>917</v>
      </c>
      <c r="K436" t="s">
        <v>926</v>
      </c>
      <c r="L436">
        <v>12</v>
      </c>
      <c r="M436">
        <v>9</v>
      </c>
      <c r="N436">
        <v>68</v>
      </c>
    </row>
    <row r="437" spans="1:14" x14ac:dyDescent="0.3">
      <c r="A437">
        <v>88065565787</v>
      </c>
      <c r="B437" s="36">
        <v>44053</v>
      </c>
      <c r="C437" t="s">
        <v>494</v>
      </c>
      <c r="D437" t="s">
        <v>1146</v>
      </c>
      <c r="E437" t="s">
        <v>13</v>
      </c>
      <c r="F437" t="s">
        <v>42</v>
      </c>
      <c r="G437" t="s">
        <v>943</v>
      </c>
      <c r="H437" t="s">
        <v>43</v>
      </c>
      <c r="I437" t="s">
        <v>40</v>
      </c>
      <c r="J437" t="s">
        <v>933</v>
      </c>
      <c r="K437" t="s">
        <v>941</v>
      </c>
      <c r="L437">
        <v>12</v>
      </c>
      <c r="M437">
        <v>9</v>
      </c>
      <c r="N437">
        <v>15</v>
      </c>
    </row>
    <row r="438" spans="1:14" x14ac:dyDescent="0.3">
      <c r="A438">
        <v>88065565788</v>
      </c>
      <c r="B438" s="36">
        <v>44054</v>
      </c>
      <c r="C438" t="s">
        <v>495</v>
      </c>
      <c r="D438" t="s">
        <v>1145</v>
      </c>
      <c r="E438" t="s">
        <v>14</v>
      </c>
      <c r="F438" t="s">
        <v>45</v>
      </c>
      <c r="G438" t="s">
        <v>943</v>
      </c>
      <c r="H438" t="s">
        <v>46</v>
      </c>
      <c r="I438" t="s">
        <v>40</v>
      </c>
      <c r="J438" t="s">
        <v>934</v>
      </c>
      <c r="K438" t="s">
        <v>941</v>
      </c>
      <c r="L438">
        <v>18</v>
      </c>
      <c r="M438">
        <v>15</v>
      </c>
      <c r="N438">
        <v>47</v>
      </c>
    </row>
    <row r="439" spans="1:14" x14ac:dyDescent="0.3">
      <c r="A439">
        <v>88065565789</v>
      </c>
      <c r="B439" s="36">
        <v>44055</v>
      </c>
      <c r="C439" t="s">
        <v>496</v>
      </c>
      <c r="D439" t="s">
        <v>1145</v>
      </c>
      <c r="E439" t="s">
        <v>15</v>
      </c>
      <c r="F439" t="s">
        <v>48</v>
      </c>
      <c r="G439" t="s">
        <v>944</v>
      </c>
      <c r="H439" t="s">
        <v>49</v>
      </c>
      <c r="I439" t="s">
        <v>40</v>
      </c>
      <c r="J439" t="s">
        <v>918</v>
      </c>
      <c r="K439" t="s">
        <v>926</v>
      </c>
      <c r="L439">
        <v>10</v>
      </c>
      <c r="M439">
        <v>7</v>
      </c>
      <c r="N439">
        <v>6</v>
      </c>
    </row>
    <row r="440" spans="1:14" x14ac:dyDescent="0.3">
      <c r="A440">
        <v>88065565790</v>
      </c>
      <c r="B440" s="36">
        <v>44056</v>
      </c>
      <c r="C440" t="s">
        <v>497</v>
      </c>
      <c r="D440" t="s">
        <v>1146</v>
      </c>
      <c r="E440" t="s">
        <v>59</v>
      </c>
      <c r="F440" t="s">
        <v>38</v>
      </c>
      <c r="G440" t="s">
        <v>944</v>
      </c>
      <c r="H440" t="s">
        <v>39</v>
      </c>
      <c r="I440" t="s">
        <v>40</v>
      </c>
      <c r="J440" t="s">
        <v>920</v>
      </c>
      <c r="K440" t="s">
        <v>926</v>
      </c>
      <c r="L440">
        <v>15</v>
      </c>
      <c r="M440">
        <v>12</v>
      </c>
      <c r="N440">
        <v>10</v>
      </c>
    </row>
    <row r="441" spans="1:14" x14ac:dyDescent="0.3">
      <c r="A441">
        <v>88065565791</v>
      </c>
      <c r="B441" s="36">
        <v>44057</v>
      </c>
      <c r="C441" t="s">
        <v>498</v>
      </c>
      <c r="D441" t="s">
        <v>1146</v>
      </c>
      <c r="E441" t="s">
        <v>60</v>
      </c>
      <c r="F441" t="s">
        <v>38</v>
      </c>
      <c r="G441" t="s">
        <v>944</v>
      </c>
      <c r="H441" t="s">
        <v>39</v>
      </c>
      <c r="I441" t="s">
        <v>40</v>
      </c>
      <c r="J441" t="s">
        <v>935</v>
      </c>
      <c r="K441" t="s">
        <v>941</v>
      </c>
      <c r="L441">
        <v>23</v>
      </c>
      <c r="M441">
        <v>20</v>
      </c>
      <c r="N441">
        <v>11</v>
      </c>
    </row>
    <row r="442" spans="1:14" x14ac:dyDescent="0.3">
      <c r="A442">
        <v>88065565792</v>
      </c>
      <c r="B442" s="36">
        <v>44058</v>
      </c>
      <c r="C442" t="s">
        <v>499</v>
      </c>
      <c r="D442" t="s">
        <v>1145</v>
      </c>
      <c r="E442" t="s">
        <v>61</v>
      </c>
      <c r="F442" t="s">
        <v>42</v>
      </c>
      <c r="G442" t="s">
        <v>943</v>
      </c>
      <c r="H442" t="s">
        <v>43</v>
      </c>
      <c r="I442" t="s">
        <v>40</v>
      </c>
      <c r="J442" t="s">
        <v>936</v>
      </c>
      <c r="K442" t="s">
        <v>941</v>
      </c>
      <c r="L442">
        <v>9</v>
      </c>
      <c r="M442">
        <v>6</v>
      </c>
      <c r="N442">
        <v>60</v>
      </c>
    </row>
    <row r="443" spans="1:14" x14ac:dyDescent="0.3">
      <c r="A443">
        <v>88065565793</v>
      </c>
      <c r="B443" s="36">
        <v>44062</v>
      </c>
      <c r="C443" t="s">
        <v>500</v>
      </c>
      <c r="D443" t="s">
        <v>1146</v>
      </c>
      <c r="E443" t="s">
        <v>63</v>
      </c>
      <c r="F443" t="s">
        <v>45</v>
      </c>
      <c r="G443" t="s">
        <v>943</v>
      </c>
      <c r="H443" t="s">
        <v>46</v>
      </c>
      <c r="I443" t="s">
        <v>40</v>
      </c>
      <c r="J443" t="s">
        <v>937</v>
      </c>
      <c r="K443" t="s">
        <v>941</v>
      </c>
      <c r="L443">
        <v>18</v>
      </c>
      <c r="M443">
        <v>15</v>
      </c>
      <c r="N443">
        <v>89</v>
      </c>
    </row>
    <row r="444" spans="1:14" x14ac:dyDescent="0.3">
      <c r="A444">
        <v>88065565794</v>
      </c>
      <c r="B444" s="36">
        <v>44061</v>
      </c>
      <c r="C444" t="s">
        <v>501</v>
      </c>
      <c r="D444" t="s">
        <v>1146</v>
      </c>
      <c r="E444" t="s">
        <v>16</v>
      </c>
      <c r="F444" t="s">
        <v>48</v>
      </c>
      <c r="G444" t="s">
        <v>944</v>
      </c>
      <c r="H444" t="s">
        <v>49</v>
      </c>
      <c r="I444" t="s">
        <v>40</v>
      </c>
      <c r="J444" t="s">
        <v>925</v>
      </c>
      <c r="K444" t="s">
        <v>926</v>
      </c>
      <c r="L444">
        <v>14</v>
      </c>
      <c r="M444">
        <v>11</v>
      </c>
      <c r="N444">
        <v>77</v>
      </c>
    </row>
    <row r="445" spans="1:14" x14ac:dyDescent="0.3">
      <c r="A445">
        <v>88065565795</v>
      </c>
      <c r="B445" s="36">
        <v>44061</v>
      </c>
      <c r="C445" t="s">
        <v>502</v>
      </c>
      <c r="D445" t="s">
        <v>1146</v>
      </c>
      <c r="E445" t="s">
        <v>66</v>
      </c>
      <c r="F445" t="s">
        <v>38</v>
      </c>
      <c r="G445" t="s">
        <v>944</v>
      </c>
      <c r="H445" t="s">
        <v>39</v>
      </c>
      <c r="I445" t="s">
        <v>40</v>
      </c>
      <c r="J445" t="s">
        <v>938</v>
      </c>
      <c r="K445" t="s">
        <v>926</v>
      </c>
      <c r="L445">
        <v>30</v>
      </c>
      <c r="M445">
        <v>27</v>
      </c>
      <c r="N445">
        <v>68</v>
      </c>
    </row>
    <row r="446" spans="1:14" x14ac:dyDescent="0.3">
      <c r="A446">
        <v>88065565796</v>
      </c>
      <c r="B446" s="36">
        <v>44062</v>
      </c>
      <c r="C446" t="s">
        <v>503</v>
      </c>
      <c r="D446" t="s">
        <v>1146</v>
      </c>
      <c r="E446" t="s">
        <v>68</v>
      </c>
      <c r="F446" t="s">
        <v>38</v>
      </c>
      <c r="G446" t="s">
        <v>944</v>
      </c>
      <c r="H446" t="s">
        <v>39</v>
      </c>
      <c r="I446" t="s">
        <v>40</v>
      </c>
      <c r="J446" t="s">
        <v>939</v>
      </c>
      <c r="K446" t="s">
        <v>926</v>
      </c>
      <c r="L446">
        <v>16</v>
      </c>
      <c r="M446">
        <v>13</v>
      </c>
      <c r="N446">
        <v>15</v>
      </c>
    </row>
    <row r="447" spans="1:14" x14ac:dyDescent="0.3">
      <c r="A447">
        <v>88065565797</v>
      </c>
      <c r="B447" s="36">
        <v>44063</v>
      </c>
      <c r="C447" t="s">
        <v>504</v>
      </c>
      <c r="D447" t="s">
        <v>1146</v>
      </c>
      <c r="E447" t="s">
        <v>70</v>
      </c>
      <c r="F447" t="s">
        <v>42</v>
      </c>
      <c r="G447" t="s">
        <v>943</v>
      </c>
      <c r="H447" t="s">
        <v>43</v>
      </c>
      <c r="I447" t="s">
        <v>40</v>
      </c>
      <c r="J447" t="s">
        <v>908</v>
      </c>
      <c r="K447" t="s">
        <v>926</v>
      </c>
      <c r="L447">
        <v>52</v>
      </c>
      <c r="M447">
        <v>49</v>
      </c>
      <c r="N447">
        <v>47</v>
      </c>
    </row>
    <row r="448" spans="1:14" x14ac:dyDescent="0.3">
      <c r="A448">
        <v>88065565798</v>
      </c>
      <c r="B448" s="36">
        <v>44064</v>
      </c>
      <c r="C448" t="s">
        <v>505</v>
      </c>
      <c r="D448" t="s">
        <v>1145</v>
      </c>
      <c r="E448" t="s">
        <v>72</v>
      </c>
      <c r="F448" t="s">
        <v>45</v>
      </c>
      <c r="G448" t="s">
        <v>943</v>
      </c>
      <c r="H448" t="s">
        <v>46</v>
      </c>
      <c r="I448" t="s">
        <v>40</v>
      </c>
      <c r="J448" t="s">
        <v>909</v>
      </c>
      <c r="K448" t="s">
        <v>926</v>
      </c>
      <c r="L448">
        <v>14</v>
      </c>
      <c r="M448">
        <v>11</v>
      </c>
      <c r="N448">
        <v>6</v>
      </c>
    </row>
    <row r="449" spans="1:14" x14ac:dyDescent="0.3">
      <c r="A449">
        <v>88065565799</v>
      </c>
      <c r="B449" s="36">
        <v>44065</v>
      </c>
      <c r="C449" t="s">
        <v>506</v>
      </c>
      <c r="D449" t="s">
        <v>1145</v>
      </c>
      <c r="E449" t="s">
        <v>74</v>
      </c>
      <c r="F449" t="s">
        <v>48</v>
      </c>
      <c r="G449" t="s">
        <v>944</v>
      </c>
      <c r="H449" t="s">
        <v>49</v>
      </c>
      <c r="I449" t="s">
        <v>40</v>
      </c>
      <c r="J449" t="s">
        <v>910</v>
      </c>
      <c r="K449" t="s">
        <v>926</v>
      </c>
      <c r="L449">
        <v>6</v>
      </c>
      <c r="M449">
        <v>3</v>
      </c>
      <c r="N449">
        <v>10</v>
      </c>
    </row>
    <row r="450" spans="1:14" x14ac:dyDescent="0.3">
      <c r="A450">
        <v>88065565800</v>
      </c>
      <c r="B450" s="36">
        <v>44066</v>
      </c>
      <c r="C450" t="s">
        <v>507</v>
      </c>
      <c r="D450" t="s">
        <v>1146</v>
      </c>
      <c r="E450" t="s">
        <v>76</v>
      </c>
      <c r="F450" t="s">
        <v>38</v>
      </c>
      <c r="G450" t="s">
        <v>944</v>
      </c>
      <c r="H450" t="s">
        <v>39</v>
      </c>
      <c r="I450" t="s">
        <v>40</v>
      </c>
      <c r="J450" t="s">
        <v>911</v>
      </c>
      <c r="K450" t="s">
        <v>926</v>
      </c>
      <c r="L450">
        <v>13</v>
      </c>
      <c r="M450">
        <v>10</v>
      </c>
      <c r="N450">
        <v>11</v>
      </c>
    </row>
    <row r="451" spans="1:14" x14ac:dyDescent="0.3">
      <c r="A451">
        <v>88065565801</v>
      </c>
      <c r="B451" s="36">
        <v>44067</v>
      </c>
      <c r="C451" t="s">
        <v>508</v>
      </c>
      <c r="D451" t="s">
        <v>1145</v>
      </c>
      <c r="E451" t="s">
        <v>78</v>
      </c>
      <c r="F451" t="s">
        <v>38</v>
      </c>
      <c r="G451" t="s">
        <v>944</v>
      </c>
      <c r="H451" t="s">
        <v>39</v>
      </c>
      <c r="I451" t="s">
        <v>40</v>
      </c>
      <c r="J451" t="s">
        <v>912</v>
      </c>
      <c r="K451" t="s">
        <v>926</v>
      </c>
      <c r="L451">
        <v>15</v>
      </c>
      <c r="M451">
        <v>12</v>
      </c>
      <c r="N451">
        <v>60</v>
      </c>
    </row>
    <row r="452" spans="1:14" x14ac:dyDescent="0.3">
      <c r="A452">
        <v>88065565802</v>
      </c>
      <c r="B452" s="36">
        <v>44068</v>
      </c>
      <c r="C452" t="s">
        <v>509</v>
      </c>
      <c r="D452" t="s">
        <v>1146</v>
      </c>
      <c r="E452" t="s">
        <v>80</v>
      </c>
      <c r="F452" t="s">
        <v>42</v>
      </c>
      <c r="G452" t="s">
        <v>943</v>
      </c>
      <c r="H452" t="s">
        <v>43</v>
      </c>
      <c r="I452" t="s">
        <v>40</v>
      </c>
      <c r="J452" t="s">
        <v>913</v>
      </c>
      <c r="K452" t="s">
        <v>926</v>
      </c>
      <c r="L452">
        <v>20</v>
      </c>
      <c r="M452">
        <v>17</v>
      </c>
      <c r="N452">
        <v>89</v>
      </c>
    </row>
    <row r="453" spans="1:14" x14ac:dyDescent="0.3">
      <c r="A453">
        <v>88065565803</v>
      </c>
      <c r="B453" s="36">
        <v>44072</v>
      </c>
      <c r="C453" t="s">
        <v>510</v>
      </c>
      <c r="D453" t="s">
        <v>1146</v>
      </c>
      <c r="E453" t="s">
        <v>82</v>
      </c>
      <c r="F453" t="s">
        <v>45</v>
      </c>
      <c r="G453" t="s">
        <v>943</v>
      </c>
      <c r="H453" t="s">
        <v>46</v>
      </c>
      <c r="I453" t="s">
        <v>40</v>
      </c>
      <c r="J453" t="s">
        <v>914</v>
      </c>
      <c r="K453" t="s">
        <v>926</v>
      </c>
      <c r="L453">
        <v>12</v>
      </c>
      <c r="M453">
        <v>9</v>
      </c>
      <c r="N453">
        <v>77</v>
      </c>
    </row>
    <row r="454" spans="1:14" x14ac:dyDescent="0.3">
      <c r="A454">
        <v>88065565804</v>
      </c>
      <c r="B454" s="36">
        <v>44071</v>
      </c>
      <c r="C454" t="s">
        <v>511</v>
      </c>
      <c r="D454" t="s">
        <v>1145</v>
      </c>
      <c r="E454" t="s">
        <v>84</v>
      </c>
      <c r="F454" t="s">
        <v>48</v>
      </c>
      <c r="G454" t="s">
        <v>944</v>
      </c>
      <c r="H454" t="s">
        <v>49</v>
      </c>
      <c r="I454" t="s">
        <v>40</v>
      </c>
      <c r="J454" t="s">
        <v>915</v>
      </c>
      <c r="K454" t="s">
        <v>926</v>
      </c>
      <c r="L454">
        <v>16</v>
      </c>
      <c r="M454">
        <v>13</v>
      </c>
      <c r="N454">
        <v>68</v>
      </c>
    </row>
    <row r="455" spans="1:14" x14ac:dyDescent="0.3">
      <c r="A455">
        <v>88065565805</v>
      </c>
      <c r="B455" s="36">
        <v>44071</v>
      </c>
      <c r="C455" t="s">
        <v>512</v>
      </c>
      <c r="D455" t="s">
        <v>1146</v>
      </c>
      <c r="E455" t="s">
        <v>86</v>
      </c>
      <c r="F455" t="s">
        <v>38</v>
      </c>
      <c r="G455" t="s">
        <v>944</v>
      </c>
      <c r="H455" t="s">
        <v>39</v>
      </c>
      <c r="I455" t="s">
        <v>40</v>
      </c>
      <c r="J455" t="s">
        <v>916</v>
      </c>
      <c r="K455" t="s">
        <v>926</v>
      </c>
      <c r="L455">
        <v>20</v>
      </c>
      <c r="M455">
        <v>17</v>
      </c>
      <c r="N455">
        <v>15</v>
      </c>
    </row>
    <row r="456" spans="1:14" x14ac:dyDescent="0.3">
      <c r="A456">
        <v>88065565806</v>
      </c>
      <c r="B456" s="36">
        <v>44072</v>
      </c>
      <c r="C456" t="s">
        <v>513</v>
      </c>
      <c r="D456" t="s">
        <v>1146</v>
      </c>
      <c r="E456" t="s">
        <v>88</v>
      </c>
      <c r="F456" t="s">
        <v>38</v>
      </c>
      <c r="G456" t="s">
        <v>944</v>
      </c>
      <c r="H456" t="s">
        <v>39</v>
      </c>
      <c r="I456" t="s">
        <v>40</v>
      </c>
      <c r="J456" t="s">
        <v>917</v>
      </c>
      <c r="K456" t="s">
        <v>926</v>
      </c>
      <c r="L456">
        <v>12</v>
      </c>
      <c r="M456">
        <v>9</v>
      </c>
      <c r="N456">
        <v>47</v>
      </c>
    </row>
    <row r="457" spans="1:14" x14ac:dyDescent="0.3">
      <c r="A457">
        <v>88065565807</v>
      </c>
      <c r="B457" s="36">
        <v>44073</v>
      </c>
      <c r="C457" t="s">
        <v>514</v>
      </c>
      <c r="D457" t="s">
        <v>1145</v>
      </c>
      <c r="E457" t="s">
        <v>90</v>
      </c>
      <c r="F457" t="s">
        <v>42</v>
      </c>
      <c r="G457" t="s">
        <v>943</v>
      </c>
      <c r="H457" t="s">
        <v>43</v>
      </c>
      <c r="I457" t="s">
        <v>40</v>
      </c>
      <c r="J457" t="s">
        <v>918</v>
      </c>
      <c r="K457" t="s">
        <v>926</v>
      </c>
      <c r="L457">
        <v>10</v>
      </c>
      <c r="M457">
        <v>7</v>
      </c>
      <c r="N457">
        <v>6</v>
      </c>
    </row>
    <row r="458" spans="1:14" x14ac:dyDescent="0.3">
      <c r="A458">
        <v>88065565808</v>
      </c>
      <c r="B458" s="36">
        <v>44074</v>
      </c>
      <c r="C458" t="s">
        <v>515</v>
      </c>
      <c r="D458" t="s">
        <v>1145</v>
      </c>
      <c r="E458" t="s">
        <v>92</v>
      </c>
      <c r="F458" t="s">
        <v>45</v>
      </c>
      <c r="G458" t="s">
        <v>943</v>
      </c>
      <c r="H458" t="s">
        <v>46</v>
      </c>
      <c r="I458" t="s">
        <v>104</v>
      </c>
      <c r="J458" t="s">
        <v>919</v>
      </c>
      <c r="K458" t="s">
        <v>926</v>
      </c>
      <c r="L458">
        <v>15</v>
      </c>
      <c r="M458">
        <v>12</v>
      </c>
      <c r="N458">
        <v>10</v>
      </c>
    </row>
    <row r="459" spans="1:14" x14ac:dyDescent="0.3">
      <c r="A459">
        <v>88065565809</v>
      </c>
      <c r="B459" s="36">
        <v>44044</v>
      </c>
      <c r="C459" t="s">
        <v>516</v>
      </c>
      <c r="D459" t="s">
        <v>1145</v>
      </c>
      <c r="E459" t="s">
        <v>94</v>
      </c>
      <c r="F459" t="s">
        <v>48</v>
      </c>
      <c r="G459" t="s">
        <v>944</v>
      </c>
      <c r="H459" t="s">
        <v>49</v>
      </c>
      <c r="I459" t="s">
        <v>104</v>
      </c>
      <c r="J459" t="s">
        <v>920</v>
      </c>
      <c r="K459" t="s">
        <v>926</v>
      </c>
      <c r="L459">
        <v>15</v>
      </c>
      <c r="M459">
        <v>12</v>
      </c>
      <c r="N459">
        <v>11</v>
      </c>
    </row>
    <row r="460" spans="1:14" x14ac:dyDescent="0.3">
      <c r="A460">
        <v>88065565810</v>
      </c>
      <c r="B460" s="36">
        <v>44045</v>
      </c>
      <c r="C460" t="s">
        <v>517</v>
      </c>
      <c r="D460" t="s">
        <v>1145</v>
      </c>
      <c r="E460" t="s">
        <v>96</v>
      </c>
      <c r="F460" t="s">
        <v>38</v>
      </c>
      <c r="G460" t="s">
        <v>944</v>
      </c>
      <c r="H460" t="s">
        <v>39</v>
      </c>
      <c r="I460" t="s">
        <v>104</v>
      </c>
      <c r="J460" t="s">
        <v>921</v>
      </c>
      <c r="K460" t="s">
        <v>926</v>
      </c>
      <c r="L460">
        <v>20</v>
      </c>
      <c r="M460">
        <v>17</v>
      </c>
      <c r="N460">
        <v>60</v>
      </c>
    </row>
    <row r="461" spans="1:14" x14ac:dyDescent="0.3">
      <c r="A461">
        <v>88065565811</v>
      </c>
      <c r="B461" s="36">
        <v>44046</v>
      </c>
      <c r="C461" t="s">
        <v>518</v>
      </c>
      <c r="D461" t="s">
        <v>1145</v>
      </c>
      <c r="E461" t="s">
        <v>16</v>
      </c>
      <c r="F461" t="s">
        <v>38</v>
      </c>
      <c r="G461" t="s">
        <v>944</v>
      </c>
      <c r="H461" t="s">
        <v>39</v>
      </c>
      <c r="I461" t="s">
        <v>104</v>
      </c>
      <c r="J461" t="s">
        <v>922</v>
      </c>
      <c r="K461" t="s">
        <v>926</v>
      </c>
      <c r="L461">
        <v>12</v>
      </c>
      <c r="M461">
        <v>9</v>
      </c>
      <c r="N461">
        <v>89</v>
      </c>
    </row>
    <row r="462" spans="1:14" x14ac:dyDescent="0.3">
      <c r="A462">
        <v>88065565812</v>
      </c>
      <c r="B462" s="36">
        <v>44047</v>
      </c>
      <c r="C462" t="s">
        <v>519</v>
      </c>
      <c r="D462" t="s">
        <v>1145</v>
      </c>
      <c r="E462" t="s">
        <v>17</v>
      </c>
      <c r="F462" t="s">
        <v>42</v>
      </c>
      <c r="G462" t="s">
        <v>943</v>
      </c>
      <c r="H462" t="s">
        <v>43</v>
      </c>
      <c r="I462" t="s">
        <v>104</v>
      </c>
      <c r="J462" t="s">
        <v>923</v>
      </c>
      <c r="K462" t="s">
        <v>926</v>
      </c>
      <c r="L462">
        <v>13</v>
      </c>
      <c r="M462">
        <v>10</v>
      </c>
      <c r="N462">
        <v>77</v>
      </c>
    </row>
    <row r="463" spans="1:14" x14ac:dyDescent="0.3">
      <c r="A463">
        <v>88065565813</v>
      </c>
      <c r="B463" s="36">
        <v>44048</v>
      </c>
      <c r="C463" t="s">
        <v>520</v>
      </c>
      <c r="D463" t="s">
        <v>1145</v>
      </c>
      <c r="E463" t="s">
        <v>18</v>
      </c>
      <c r="F463" t="s">
        <v>45</v>
      </c>
      <c r="G463" t="s">
        <v>943</v>
      </c>
      <c r="H463" t="s">
        <v>46</v>
      </c>
      <c r="I463" t="s">
        <v>104</v>
      </c>
      <c r="J463" t="s">
        <v>924</v>
      </c>
      <c r="K463" t="s">
        <v>926</v>
      </c>
      <c r="L463">
        <v>15</v>
      </c>
      <c r="M463">
        <v>12</v>
      </c>
      <c r="N463">
        <v>68</v>
      </c>
    </row>
    <row r="464" spans="1:14" x14ac:dyDescent="0.3">
      <c r="A464">
        <v>88065565814</v>
      </c>
      <c r="B464" s="36">
        <v>44052</v>
      </c>
      <c r="C464" t="s">
        <v>521</v>
      </c>
      <c r="D464" t="s">
        <v>1146</v>
      </c>
      <c r="E464" t="s">
        <v>19</v>
      </c>
      <c r="F464" t="s">
        <v>48</v>
      </c>
      <c r="G464" t="s">
        <v>944</v>
      </c>
      <c r="H464" t="s">
        <v>49</v>
      </c>
      <c r="I464" t="s">
        <v>104</v>
      </c>
      <c r="J464" t="s">
        <v>925</v>
      </c>
      <c r="K464" t="s">
        <v>926</v>
      </c>
      <c r="L464">
        <v>14</v>
      </c>
      <c r="M464">
        <v>11</v>
      </c>
      <c r="N464">
        <v>15</v>
      </c>
    </row>
    <row r="465" spans="1:14" x14ac:dyDescent="0.3">
      <c r="A465">
        <v>88065565815</v>
      </c>
      <c r="B465" s="36">
        <v>44051</v>
      </c>
      <c r="C465" t="s">
        <v>522</v>
      </c>
      <c r="D465" t="s">
        <v>1146</v>
      </c>
      <c r="E465" t="s">
        <v>20</v>
      </c>
      <c r="F465" t="s">
        <v>38</v>
      </c>
      <c r="G465" t="s">
        <v>944</v>
      </c>
      <c r="H465" t="s">
        <v>39</v>
      </c>
      <c r="I465" t="s">
        <v>104</v>
      </c>
      <c r="J465" t="s">
        <v>938</v>
      </c>
      <c r="K465" t="s">
        <v>926</v>
      </c>
      <c r="L465">
        <v>30</v>
      </c>
      <c r="M465">
        <v>27</v>
      </c>
      <c r="N465">
        <v>47</v>
      </c>
    </row>
    <row r="466" spans="1:14" x14ac:dyDescent="0.3">
      <c r="A466">
        <v>88065565816</v>
      </c>
      <c r="B466" s="36">
        <v>44051</v>
      </c>
      <c r="C466" t="s">
        <v>523</v>
      </c>
      <c r="D466" t="s">
        <v>1146</v>
      </c>
      <c r="E466" t="s">
        <v>1</v>
      </c>
      <c r="F466" t="s">
        <v>38</v>
      </c>
      <c r="G466" t="s">
        <v>944</v>
      </c>
      <c r="H466" t="s">
        <v>39</v>
      </c>
      <c r="I466" t="s">
        <v>104</v>
      </c>
      <c r="J466" t="s">
        <v>939</v>
      </c>
      <c r="K466" t="s">
        <v>926</v>
      </c>
      <c r="L466">
        <v>16</v>
      </c>
      <c r="M466">
        <v>13</v>
      </c>
      <c r="N466">
        <v>6</v>
      </c>
    </row>
    <row r="467" spans="1:14" x14ac:dyDescent="0.3">
      <c r="A467">
        <v>88065565817</v>
      </c>
      <c r="B467" s="36">
        <v>44052</v>
      </c>
      <c r="C467" t="s">
        <v>524</v>
      </c>
      <c r="D467" t="s">
        <v>1146</v>
      </c>
      <c r="E467" t="s">
        <v>2</v>
      </c>
      <c r="F467" t="s">
        <v>42</v>
      </c>
      <c r="G467" t="s">
        <v>943</v>
      </c>
      <c r="H467" t="s">
        <v>43</v>
      </c>
      <c r="I467" t="s">
        <v>104</v>
      </c>
      <c r="J467" t="s">
        <v>927</v>
      </c>
      <c r="K467" t="s">
        <v>941</v>
      </c>
      <c r="L467">
        <v>9</v>
      </c>
      <c r="M467">
        <v>6</v>
      </c>
      <c r="N467">
        <v>10</v>
      </c>
    </row>
    <row r="468" spans="1:14" x14ac:dyDescent="0.3">
      <c r="A468">
        <v>88065565818</v>
      </c>
      <c r="B468" s="36">
        <v>44053</v>
      </c>
      <c r="C468" t="s">
        <v>525</v>
      </c>
      <c r="D468" t="s">
        <v>1146</v>
      </c>
      <c r="E468" t="s">
        <v>3</v>
      </c>
      <c r="F468" t="s">
        <v>45</v>
      </c>
      <c r="G468" t="s">
        <v>943</v>
      </c>
      <c r="H468" t="s">
        <v>46</v>
      </c>
      <c r="I468" t="s">
        <v>104</v>
      </c>
      <c r="J468" t="s">
        <v>928</v>
      </c>
      <c r="K468" t="s">
        <v>941</v>
      </c>
      <c r="L468">
        <v>5</v>
      </c>
      <c r="M468">
        <v>2</v>
      </c>
      <c r="N468">
        <v>11</v>
      </c>
    </row>
    <row r="469" spans="1:14" x14ac:dyDescent="0.3">
      <c r="A469">
        <v>88065565819</v>
      </c>
      <c r="B469" s="36">
        <v>44054</v>
      </c>
      <c r="C469" t="s">
        <v>526</v>
      </c>
      <c r="D469" t="s">
        <v>1146</v>
      </c>
      <c r="E469" t="s">
        <v>4</v>
      </c>
      <c r="F469" t="s">
        <v>48</v>
      </c>
      <c r="G469" t="s">
        <v>944</v>
      </c>
      <c r="H469" t="s">
        <v>49</v>
      </c>
      <c r="I469" t="s">
        <v>104</v>
      </c>
      <c r="J469" t="s">
        <v>929</v>
      </c>
      <c r="K469" t="s">
        <v>941</v>
      </c>
      <c r="L469">
        <v>18</v>
      </c>
      <c r="M469">
        <v>15</v>
      </c>
      <c r="N469">
        <v>60</v>
      </c>
    </row>
    <row r="470" spans="1:14" x14ac:dyDescent="0.3">
      <c r="A470">
        <v>88065565820</v>
      </c>
      <c r="B470" s="36">
        <v>44055</v>
      </c>
      <c r="C470" t="s">
        <v>527</v>
      </c>
      <c r="D470" t="s">
        <v>1145</v>
      </c>
      <c r="E470" t="s">
        <v>8</v>
      </c>
      <c r="F470" t="s">
        <v>38</v>
      </c>
      <c r="G470" t="s">
        <v>944</v>
      </c>
      <c r="H470" t="s">
        <v>39</v>
      </c>
      <c r="I470" t="s">
        <v>104</v>
      </c>
      <c r="J470" t="s">
        <v>930</v>
      </c>
      <c r="K470" t="s">
        <v>941</v>
      </c>
      <c r="L470">
        <v>10</v>
      </c>
      <c r="M470">
        <v>7</v>
      </c>
      <c r="N470">
        <v>89</v>
      </c>
    </row>
    <row r="471" spans="1:14" x14ac:dyDescent="0.3">
      <c r="A471">
        <v>88065565821</v>
      </c>
      <c r="B471" s="36">
        <v>44056</v>
      </c>
      <c r="C471" t="s">
        <v>528</v>
      </c>
      <c r="D471" t="s">
        <v>1146</v>
      </c>
      <c r="E471" t="s">
        <v>9</v>
      </c>
      <c r="F471" t="s">
        <v>38</v>
      </c>
      <c r="G471" t="s">
        <v>944</v>
      </c>
      <c r="H471" t="s">
        <v>39</v>
      </c>
      <c r="I471" t="s">
        <v>104</v>
      </c>
      <c r="J471" t="s">
        <v>931</v>
      </c>
      <c r="K471" t="s">
        <v>941</v>
      </c>
      <c r="L471">
        <v>20</v>
      </c>
      <c r="M471">
        <v>17</v>
      </c>
      <c r="N471">
        <v>77</v>
      </c>
    </row>
    <row r="472" spans="1:14" x14ac:dyDescent="0.3">
      <c r="A472">
        <v>88065565822</v>
      </c>
      <c r="B472" s="36">
        <v>44057</v>
      </c>
      <c r="C472" t="s">
        <v>529</v>
      </c>
      <c r="D472" t="s">
        <v>1146</v>
      </c>
      <c r="E472" t="s">
        <v>16</v>
      </c>
      <c r="F472" t="s">
        <v>42</v>
      </c>
      <c r="G472" t="s">
        <v>943</v>
      </c>
      <c r="H472" t="s">
        <v>43</v>
      </c>
      <c r="I472" t="s">
        <v>104</v>
      </c>
      <c r="J472" t="s">
        <v>932</v>
      </c>
      <c r="K472" t="s">
        <v>941</v>
      </c>
      <c r="L472">
        <v>70</v>
      </c>
      <c r="M472">
        <v>67</v>
      </c>
      <c r="N472">
        <v>68</v>
      </c>
    </row>
    <row r="473" spans="1:14" x14ac:dyDescent="0.3">
      <c r="A473">
        <v>88065565823</v>
      </c>
      <c r="B473" s="36">
        <v>44058</v>
      </c>
      <c r="C473" t="s">
        <v>530</v>
      </c>
      <c r="D473" t="s">
        <v>1146</v>
      </c>
      <c r="E473" t="s">
        <v>17</v>
      </c>
      <c r="F473" t="s">
        <v>45</v>
      </c>
      <c r="G473" t="s">
        <v>943</v>
      </c>
      <c r="H473" t="s">
        <v>46</v>
      </c>
      <c r="I473" t="s">
        <v>104</v>
      </c>
      <c r="J473" t="s">
        <v>940</v>
      </c>
      <c r="K473" t="s">
        <v>941</v>
      </c>
      <c r="L473">
        <v>15</v>
      </c>
      <c r="M473">
        <v>12</v>
      </c>
      <c r="N473">
        <v>15</v>
      </c>
    </row>
    <row r="474" spans="1:14" x14ac:dyDescent="0.3">
      <c r="A474">
        <v>88065565824</v>
      </c>
      <c r="B474" s="36">
        <v>44062</v>
      </c>
      <c r="C474" t="s">
        <v>531</v>
      </c>
      <c r="D474" t="s">
        <v>1145</v>
      </c>
      <c r="E474" t="s">
        <v>18</v>
      </c>
      <c r="F474" t="s">
        <v>48</v>
      </c>
      <c r="G474" t="s">
        <v>944</v>
      </c>
      <c r="H474" t="s">
        <v>49</v>
      </c>
      <c r="I474" t="s">
        <v>104</v>
      </c>
      <c r="J474" t="s">
        <v>933</v>
      </c>
      <c r="K474" t="s">
        <v>941</v>
      </c>
      <c r="L474">
        <v>12</v>
      </c>
      <c r="M474">
        <v>9</v>
      </c>
      <c r="N474">
        <v>47</v>
      </c>
    </row>
    <row r="475" spans="1:14" x14ac:dyDescent="0.3">
      <c r="A475">
        <v>88065565825</v>
      </c>
      <c r="B475" s="36">
        <v>44061</v>
      </c>
      <c r="C475" t="s">
        <v>532</v>
      </c>
      <c r="D475" t="s">
        <v>1145</v>
      </c>
      <c r="E475" t="s">
        <v>9</v>
      </c>
      <c r="F475" t="s">
        <v>38</v>
      </c>
      <c r="G475" t="s">
        <v>944</v>
      </c>
      <c r="H475" t="s">
        <v>39</v>
      </c>
      <c r="I475" t="s">
        <v>104</v>
      </c>
      <c r="J475" t="s">
        <v>934</v>
      </c>
      <c r="K475" t="s">
        <v>941</v>
      </c>
      <c r="L475">
        <v>18</v>
      </c>
      <c r="M475">
        <v>15</v>
      </c>
      <c r="N475">
        <v>6</v>
      </c>
    </row>
    <row r="476" spans="1:14" x14ac:dyDescent="0.3">
      <c r="A476">
        <v>88065565826</v>
      </c>
      <c r="B476" s="36">
        <v>44061</v>
      </c>
      <c r="C476" t="s">
        <v>533</v>
      </c>
      <c r="D476" t="s">
        <v>1146</v>
      </c>
      <c r="E476" t="s">
        <v>10</v>
      </c>
      <c r="F476" t="s">
        <v>38</v>
      </c>
      <c r="G476" t="s">
        <v>944</v>
      </c>
      <c r="H476" t="s">
        <v>39</v>
      </c>
      <c r="I476" t="s">
        <v>104</v>
      </c>
      <c r="J476" t="s">
        <v>935</v>
      </c>
      <c r="K476" t="s">
        <v>941</v>
      </c>
      <c r="L476">
        <v>23</v>
      </c>
      <c r="M476">
        <v>20</v>
      </c>
      <c r="N476">
        <v>10</v>
      </c>
    </row>
    <row r="477" spans="1:14" x14ac:dyDescent="0.3">
      <c r="A477">
        <v>88065565827</v>
      </c>
      <c r="B477" s="36">
        <v>44062</v>
      </c>
      <c r="C477" t="s">
        <v>534</v>
      </c>
      <c r="D477" t="s">
        <v>1145</v>
      </c>
      <c r="E477" t="s">
        <v>11</v>
      </c>
      <c r="F477" t="s">
        <v>42</v>
      </c>
      <c r="G477" t="s">
        <v>943</v>
      </c>
      <c r="H477" t="s">
        <v>43</v>
      </c>
      <c r="I477" t="s">
        <v>104</v>
      </c>
      <c r="J477" t="s">
        <v>936</v>
      </c>
      <c r="K477" t="s">
        <v>941</v>
      </c>
      <c r="L477">
        <v>9</v>
      </c>
      <c r="M477">
        <v>6</v>
      </c>
      <c r="N477">
        <v>11</v>
      </c>
    </row>
    <row r="478" spans="1:14" x14ac:dyDescent="0.3">
      <c r="A478">
        <v>88065565828</v>
      </c>
      <c r="B478" s="36">
        <v>44063</v>
      </c>
      <c r="C478" t="s">
        <v>535</v>
      </c>
      <c r="D478" t="s">
        <v>1145</v>
      </c>
      <c r="E478" t="s">
        <v>12</v>
      </c>
      <c r="F478" t="s">
        <v>45</v>
      </c>
      <c r="G478" t="s">
        <v>943</v>
      </c>
      <c r="H478" t="s">
        <v>46</v>
      </c>
      <c r="I478" t="s">
        <v>104</v>
      </c>
      <c r="J478" t="s">
        <v>937</v>
      </c>
      <c r="K478" t="s">
        <v>941</v>
      </c>
      <c r="L478">
        <v>18</v>
      </c>
      <c r="M478">
        <v>15</v>
      </c>
      <c r="N478">
        <v>60</v>
      </c>
    </row>
    <row r="479" spans="1:14" x14ac:dyDescent="0.3">
      <c r="A479">
        <v>88065565829</v>
      </c>
      <c r="B479" s="36">
        <v>44064</v>
      </c>
      <c r="C479" t="s">
        <v>536</v>
      </c>
      <c r="D479" t="s">
        <v>1145</v>
      </c>
      <c r="E479" t="s">
        <v>13</v>
      </c>
      <c r="F479" t="s">
        <v>48</v>
      </c>
      <c r="G479" t="s">
        <v>944</v>
      </c>
      <c r="H479" t="s">
        <v>49</v>
      </c>
      <c r="I479" t="s">
        <v>104</v>
      </c>
      <c r="J479" t="s">
        <v>928</v>
      </c>
      <c r="K479" t="s">
        <v>941</v>
      </c>
      <c r="L479">
        <v>5</v>
      </c>
      <c r="M479">
        <v>2</v>
      </c>
      <c r="N479">
        <v>89</v>
      </c>
    </row>
    <row r="480" spans="1:14" x14ac:dyDescent="0.3">
      <c r="A480">
        <v>88065565830</v>
      </c>
      <c r="B480" s="36">
        <v>44065</v>
      </c>
      <c r="C480" t="s">
        <v>537</v>
      </c>
      <c r="D480" t="s">
        <v>1145</v>
      </c>
      <c r="E480" t="s">
        <v>14</v>
      </c>
      <c r="F480" t="s">
        <v>38</v>
      </c>
      <c r="G480" t="s">
        <v>944</v>
      </c>
      <c r="H480" t="s">
        <v>39</v>
      </c>
      <c r="I480" t="s">
        <v>104</v>
      </c>
      <c r="J480" t="s">
        <v>909</v>
      </c>
      <c r="K480" t="s">
        <v>926</v>
      </c>
      <c r="L480">
        <v>14</v>
      </c>
      <c r="M480">
        <v>11</v>
      </c>
      <c r="N480">
        <v>77</v>
      </c>
    </row>
    <row r="481" spans="1:14" x14ac:dyDescent="0.3">
      <c r="A481">
        <v>88065565831</v>
      </c>
      <c r="B481" s="36">
        <v>44066</v>
      </c>
      <c r="C481" t="s">
        <v>538</v>
      </c>
      <c r="D481" t="s">
        <v>1145</v>
      </c>
      <c r="E481" t="s">
        <v>15</v>
      </c>
      <c r="F481" t="s">
        <v>38</v>
      </c>
      <c r="G481" t="s">
        <v>944</v>
      </c>
      <c r="H481" t="s">
        <v>39</v>
      </c>
      <c r="I481" t="s">
        <v>104</v>
      </c>
      <c r="J481" t="s">
        <v>910</v>
      </c>
      <c r="K481" t="s">
        <v>926</v>
      </c>
      <c r="L481">
        <v>6</v>
      </c>
      <c r="M481">
        <v>3</v>
      </c>
      <c r="N481">
        <v>68</v>
      </c>
    </row>
    <row r="482" spans="1:14" x14ac:dyDescent="0.3">
      <c r="A482">
        <v>88065565832</v>
      </c>
      <c r="B482" s="36">
        <v>44067</v>
      </c>
      <c r="C482" t="s">
        <v>539</v>
      </c>
      <c r="D482" t="s">
        <v>1146</v>
      </c>
      <c r="E482" t="s">
        <v>59</v>
      </c>
      <c r="F482" t="s">
        <v>42</v>
      </c>
      <c r="G482" t="s">
        <v>943</v>
      </c>
      <c r="H482" t="s">
        <v>43</v>
      </c>
      <c r="I482" t="s">
        <v>104</v>
      </c>
      <c r="J482" t="s">
        <v>930</v>
      </c>
      <c r="K482" t="s">
        <v>941</v>
      </c>
      <c r="L482">
        <v>10</v>
      </c>
      <c r="M482">
        <v>7</v>
      </c>
      <c r="N482">
        <v>15</v>
      </c>
    </row>
    <row r="483" spans="1:14" x14ac:dyDescent="0.3">
      <c r="A483">
        <v>88065565833</v>
      </c>
      <c r="B483" s="36">
        <v>44068</v>
      </c>
      <c r="C483" t="s">
        <v>540</v>
      </c>
      <c r="D483" t="s">
        <v>1146</v>
      </c>
      <c r="E483" t="s">
        <v>60</v>
      </c>
      <c r="F483" t="s">
        <v>45</v>
      </c>
      <c r="G483" t="s">
        <v>943</v>
      </c>
      <c r="H483" t="s">
        <v>46</v>
      </c>
      <c r="I483" t="s">
        <v>104</v>
      </c>
      <c r="J483" t="s">
        <v>911</v>
      </c>
      <c r="K483" t="s">
        <v>926</v>
      </c>
      <c r="L483">
        <v>13</v>
      </c>
      <c r="M483">
        <v>10</v>
      </c>
      <c r="N483">
        <v>47</v>
      </c>
    </row>
    <row r="484" spans="1:14" x14ac:dyDescent="0.3">
      <c r="A484">
        <v>88065565834</v>
      </c>
      <c r="B484" s="36">
        <v>44072</v>
      </c>
      <c r="C484" t="s">
        <v>541</v>
      </c>
      <c r="D484" t="s">
        <v>1145</v>
      </c>
      <c r="E484" t="s">
        <v>61</v>
      </c>
      <c r="F484" t="s">
        <v>48</v>
      </c>
      <c r="G484" t="s">
        <v>944</v>
      </c>
      <c r="H484" t="s">
        <v>49</v>
      </c>
      <c r="I484" t="s">
        <v>104</v>
      </c>
      <c r="J484" t="s">
        <v>931</v>
      </c>
      <c r="K484" t="s">
        <v>941</v>
      </c>
      <c r="L484">
        <v>20</v>
      </c>
      <c r="M484">
        <v>17</v>
      </c>
      <c r="N484">
        <v>6</v>
      </c>
    </row>
    <row r="485" spans="1:14" x14ac:dyDescent="0.3">
      <c r="A485">
        <v>88065565835</v>
      </c>
      <c r="B485" s="36">
        <v>44071</v>
      </c>
      <c r="C485" t="s">
        <v>542</v>
      </c>
      <c r="D485" t="s">
        <v>1145</v>
      </c>
      <c r="E485" t="s">
        <v>63</v>
      </c>
      <c r="F485" t="s">
        <v>38</v>
      </c>
      <c r="G485" t="s">
        <v>944</v>
      </c>
      <c r="H485" t="s">
        <v>39</v>
      </c>
      <c r="I485" t="s">
        <v>104</v>
      </c>
      <c r="J485" t="s">
        <v>912</v>
      </c>
      <c r="K485" t="s">
        <v>926</v>
      </c>
      <c r="L485">
        <v>15</v>
      </c>
      <c r="M485">
        <v>12</v>
      </c>
      <c r="N485">
        <v>10</v>
      </c>
    </row>
    <row r="486" spans="1:14" x14ac:dyDescent="0.3">
      <c r="A486">
        <v>88065565836</v>
      </c>
      <c r="B486" s="36">
        <v>44071</v>
      </c>
      <c r="C486" t="s">
        <v>543</v>
      </c>
      <c r="D486" t="s">
        <v>1146</v>
      </c>
      <c r="E486" t="s">
        <v>16</v>
      </c>
      <c r="F486" t="s">
        <v>38</v>
      </c>
      <c r="G486" t="s">
        <v>944</v>
      </c>
      <c r="H486" t="s">
        <v>39</v>
      </c>
      <c r="I486" t="s">
        <v>104</v>
      </c>
      <c r="J486" t="s">
        <v>913</v>
      </c>
      <c r="K486" t="s">
        <v>926</v>
      </c>
      <c r="L486">
        <v>20</v>
      </c>
      <c r="M486">
        <v>17</v>
      </c>
      <c r="N486">
        <v>11</v>
      </c>
    </row>
    <row r="487" spans="1:14" x14ac:dyDescent="0.3">
      <c r="A487">
        <v>88065565837</v>
      </c>
      <c r="B487" s="36">
        <v>44072</v>
      </c>
      <c r="C487" t="s">
        <v>544</v>
      </c>
      <c r="D487" t="s">
        <v>1146</v>
      </c>
      <c r="E487" t="s">
        <v>82</v>
      </c>
      <c r="F487" t="s">
        <v>42</v>
      </c>
      <c r="G487" t="s">
        <v>943</v>
      </c>
      <c r="H487" t="s">
        <v>43</v>
      </c>
      <c r="I487" t="s">
        <v>104</v>
      </c>
      <c r="J487" t="s">
        <v>914</v>
      </c>
      <c r="K487" t="s">
        <v>926</v>
      </c>
      <c r="L487">
        <v>12</v>
      </c>
      <c r="M487">
        <v>9</v>
      </c>
      <c r="N487">
        <v>60</v>
      </c>
    </row>
    <row r="488" spans="1:14" x14ac:dyDescent="0.3">
      <c r="A488">
        <v>88065565838</v>
      </c>
      <c r="B488" s="36">
        <v>44073</v>
      </c>
      <c r="C488" t="s">
        <v>545</v>
      </c>
      <c r="D488" t="s">
        <v>1145</v>
      </c>
      <c r="E488" t="s">
        <v>84</v>
      </c>
      <c r="F488" t="s">
        <v>45</v>
      </c>
      <c r="G488" t="s">
        <v>943</v>
      </c>
      <c r="H488" t="s">
        <v>46</v>
      </c>
      <c r="I488" t="s">
        <v>104</v>
      </c>
      <c r="J488" t="s">
        <v>915</v>
      </c>
      <c r="K488" t="s">
        <v>926</v>
      </c>
      <c r="L488">
        <v>16</v>
      </c>
      <c r="M488">
        <v>13</v>
      </c>
      <c r="N488">
        <v>89</v>
      </c>
    </row>
    <row r="489" spans="1:14" x14ac:dyDescent="0.3">
      <c r="A489">
        <v>88065565839</v>
      </c>
      <c r="B489" s="36">
        <v>44074</v>
      </c>
      <c r="C489" t="s">
        <v>546</v>
      </c>
      <c r="D489" t="s">
        <v>1145</v>
      </c>
      <c r="E489" t="s">
        <v>86</v>
      </c>
      <c r="F489" t="s">
        <v>48</v>
      </c>
      <c r="G489" t="s">
        <v>944</v>
      </c>
      <c r="H489" t="s">
        <v>49</v>
      </c>
      <c r="I489" t="s">
        <v>104</v>
      </c>
      <c r="J489" t="s">
        <v>932</v>
      </c>
      <c r="K489" t="s">
        <v>941</v>
      </c>
      <c r="L489">
        <v>70</v>
      </c>
      <c r="M489">
        <v>67</v>
      </c>
      <c r="N489">
        <v>77</v>
      </c>
    </row>
    <row r="490" spans="1:14" x14ac:dyDescent="0.3">
      <c r="A490">
        <v>88065565840</v>
      </c>
      <c r="B490" s="36">
        <v>44075</v>
      </c>
      <c r="C490" t="s">
        <v>547</v>
      </c>
      <c r="D490" t="s">
        <v>1145</v>
      </c>
      <c r="E490" t="s">
        <v>88</v>
      </c>
      <c r="F490" t="s">
        <v>38</v>
      </c>
      <c r="G490" t="s">
        <v>944</v>
      </c>
      <c r="H490" t="s">
        <v>39</v>
      </c>
      <c r="I490" t="s">
        <v>104</v>
      </c>
      <c r="J490" t="s">
        <v>940</v>
      </c>
      <c r="K490" t="s">
        <v>941</v>
      </c>
      <c r="L490">
        <v>15</v>
      </c>
      <c r="M490">
        <v>12</v>
      </c>
      <c r="N490">
        <v>68</v>
      </c>
    </row>
    <row r="491" spans="1:14" x14ac:dyDescent="0.3">
      <c r="A491">
        <v>88065565841</v>
      </c>
      <c r="B491" s="36">
        <v>44076</v>
      </c>
      <c r="C491" t="s">
        <v>548</v>
      </c>
      <c r="D491" t="s">
        <v>1146</v>
      </c>
      <c r="E491" t="s">
        <v>90</v>
      </c>
      <c r="F491" t="s">
        <v>38</v>
      </c>
      <c r="G491" t="s">
        <v>944</v>
      </c>
      <c r="H491" t="s">
        <v>39</v>
      </c>
      <c r="I491" t="s">
        <v>104</v>
      </c>
      <c r="J491" t="s">
        <v>915</v>
      </c>
      <c r="K491" t="s">
        <v>926</v>
      </c>
      <c r="L491">
        <v>16</v>
      </c>
      <c r="M491">
        <v>13</v>
      </c>
      <c r="N491">
        <v>15</v>
      </c>
    </row>
    <row r="492" spans="1:14" x14ac:dyDescent="0.3">
      <c r="A492">
        <v>88065565842</v>
      </c>
      <c r="B492" s="36">
        <v>44077</v>
      </c>
      <c r="C492" t="s">
        <v>549</v>
      </c>
      <c r="D492" t="s">
        <v>1146</v>
      </c>
      <c r="E492" t="s">
        <v>68</v>
      </c>
      <c r="F492" t="s">
        <v>42</v>
      </c>
      <c r="G492" t="s">
        <v>943</v>
      </c>
      <c r="H492" t="s">
        <v>43</v>
      </c>
      <c r="I492" t="s">
        <v>104</v>
      </c>
      <c r="J492" t="s">
        <v>916</v>
      </c>
      <c r="K492" t="s">
        <v>926</v>
      </c>
      <c r="L492">
        <v>20</v>
      </c>
      <c r="M492">
        <v>17</v>
      </c>
      <c r="N492">
        <v>47</v>
      </c>
    </row>
    <row r="493" spans="1:14" x14ac:dyDescent="0.3">
      <c r="A493">
        <v>88065565843</v>
      </c>
      <c r="B493" s="36">
        <v>44078</v>
      </c>
      <c r="C493" t="s">
        <v>550</v>
      </c>
      <c r="D493" t="s">
        <v>1146</v>
      </c>
      <c r="E493" t="s">
        <v>70</v>
      </c>
      <c r="F493" t="s">
        <v>45</v>
      </c>
      <c r="G493" t="s">
        <v>943</v>
      </c>
      <c r="H493" t="s">
        <v>46</v>
      </c>
      <c r="I493" t="s">
        <v>104</v>
      </c>
      <c r="J493" t="s">
        <v>917</v>
      </c>
      <c r="K493" t="s">
        <v>926</v>
      </c>
      <c r="L493">
        <v>12</v>
      </c>
      <c r="M493">
        <v>9</v>
      </c>
      <c r="N493">
        <v>6</v>
      </c>
    </row>
    <row r="494" spans="1:14" x14ac:dyDescent="0.3">
      <c r="A494">
        <v>88065565844</v>
      </c>
      <c r="B494" s="36">
        <v>44079</v>
      </c>
      <c r="C494" t="s">
        <v>551</v>
      </c>
      <c r="D494" t="s">
        <v>1146</v>
      </c>
      <c r="E494" t="s">
        <v>72</v>
      </c>
      <c r="F494" t="s">
        <v>48</v>
      </c>
      <c r="G494" t="s">
        <v>944</v>
      </c>
      <c r="H494" t="s">
        <v>49</v>
      </c>
      <c r="I494" t="s">
        <v>104</v>
      </c>
      <c r="J494" t="s">
        <v>933</v>
      </c>
      <c r="K494" t="s">
        <v>941</v>
      </c>
      <c r="L494">
        <v>12</v>
      </c>
      <c r="M494">
        <v>9</v>
      </c>
      <c r="N494">
        <v>10</v>
      </c>
    </row>
    <row r="495" spans="1:14" x14ac:dyDescent="0.3">
      <c r="A495">
        <v>88065565845</v>
      </c>
      <c r="B495" s="36">
        <v>44083</v>
      </c>
      <c r="C495" t="s">
        <v>552</v>
      </c>
      <c r="D495" t="s">
        <v>1145</v>
      </c>
      <c r="E495" t="s">
        <v>14</v>
      </c>
      <c r="F495" t="s">
        <v>38</v>
      </c>
      <c r="G495" t="s">
        <v>944</v>
      </c>
      <c r="H495" t="s">
        <v>39</v>
      </c>
      <c r="I495" t="s">
        <v>104</v>
      </c>
      <c r="J495" t="s">
        <v>934</v>
      </c>
      <c r="K495" t="s">
        <v>941</v>
      </c>
      <c r="L495">
        <v>18</v>
      </c>
      <c r="M495">
        <v>15</v>
      </c>
      <c r="N495">
        <v>11</v>
      </c>
    </row>
    <row r="496" spans="1:14" x14ac:dyDescent="0.3">
      <c r="A496">
        <v>88065565846</v>
      </c>
      <c r="B496" s="36">
        <v>44082</v>
      </c>
      <c r="C496" t="s">
        <v>553</v>
      </c>
      <c r="D496" t="s">
        <v>1145</v>
      </c>
      <c r="E496" t="s">
        <v>15</v>
      </c>
      <c r="F496" t="s">
        <v>38</v>
      </c>
      <c r="G496" t="s">
        <v>944</v>
      </c>
      <c r="H496" t="s">
        <v>39</v>
      </c>
      <c r="I496" t="s">
        <v>104</v>
      </c>
      <c r="J496" t="s">
        <v>918</v>
      </c>
      <c r="K496" t="s">
        <v>926</v>
      </c>
      <c r="L496">
        <v>10</v>
      </c>
      <c r="M496">
        <v>7</v>
      </c>
      <c r="N496">
        <v>60</v>
      </c>
    </row>
    <row r="497" spans="1:14" x14ac:dyDescent="0.3">
      <c r="A497">
        <v>88065565847</v>
      </c>
      <c r="B497" s="36">
        <v>44082</v>
      </c>
      <c r="C497" t="s">
        <v>554</v>
      </c>
      <c r="D497" t="s">
        <v>1145</v>
      </c>
      <c r="E497" t="s">
        <v>59</v>
      </c>
      <c r="F497" t="s">
        <v>42</v>
      </c>
      <c r="G497" t="s">
        <v>943</v>
      </c>
      <c r="H497" t="s">
        <v>43</v>
      </c>
      <c r="I497" t="s">
        <v>104</v>
      </c>
      <c r="J497" t="s">
        <v>934</v>
      </c>
      <c r="K497" t="s">
        <v>941</v>
      </c>
      <c r="L497">
        <v>18</v>
      </c>
      <c r="M497">
        <v>15</v>
      </c>
      <c r="N497">
        <v>89</v>
      </c>
    </row>
    <row r="498" spans="1:14" x14ac:dyDescent="0.3">
      <c r="A498">
        <v>88065565848</v>
      </c>
      <c r="B498" s="36">
        <v>44083</v>
      </c>
      <c r="C498" t="s">
        <v>555</v>
      </c>
      <c r="D498" t="s">
        <v>1146</v>
      </c>
      <c r="E498" t="s">
        <v>60</v>
      </c>
      <c r="F498" t="s">
        <v>45</v>
      </c>
      <c r="G498" t="s">
        <v>943</v>
      </c>
      <c r="H498" t="s">
        <v>46</v>
      </c>
      <c r="I498" t="s">
        <v>104</v>
      </c>
      <c r="J498" t="s">
        <v>918</v>
      </c>
      <c r="K498" t="s">
        <v>926</v>
      </c>
      <c r="L498">
        <v>10</v>
      </c>
      <c r="M498">
        <v>7</v>
      </c>
      <c r="N498">
        <v>77</v>
      </c>
    </row>
    <row r="499" spans="1:14" x14ac:dyDescent="0.3">
      <c r="A499">
        <v>88065565849</v>
      </c>
      <c r="B499" s="36">
        <v>44084</v>
      </c>
      <c r="C499" t="s">
        <v>556</v>
      </c>
      <c r="D499" t="s">
        <v>1145</v>
      </c>
      <c r="E499" t="s">
        <v>61</v>
      </c>
      <c r="F499" t="s">
        <v>48</v>
      </c>
      <c r="G499" t="s">
        <v>944</v>
      </c>
      <c r="H499" t="s">
        <v>49</v>
      </c>
      <c r="I499" t="s">
        <v>104</v>
      </c>
      <c r="J499" t="s">
        <v>920</v>
      </c>
      <c r="K499" t="s">
        <v>926</v>
      </c>
      <c r="L499">
        <v>15</v>
      </c>
      <c r="M499">
        <v>12</v>
      </c>
      <c r="N499">
        <v>68</v>
      </c>
    </row>
    <row r="500" spans="1:14" x14ac:dyDescent="0.3">
      <c r="A500">
        <v>88065565850</v>
      </c>
      <c r="B500" s="36">
        <v>44085</v>
      </c>
      <c r="C500" t="s">
        <v>557</v>
      </c>
      <c r="D500" t="s">
        <v>1145</v>
      </c>
      <c r="E500" t="s">
        <v>94</v>
      </c>
      <c r="F500" t="s">
        <v>38</v>
      </c>
      <c r="G500" t="s">
        <v>944</v>
      </c>
      <c r="H500" t="s">
        <v>39</v>
      </c>
      <c r="I500" t="s">
        <v>104</v>
      </c>
      <c r="J500" t="s">
        <v>935</v>
      </c>
      <c r="K500" t="s">
        <v>941</v>
      </c>
      <c r="L500">
        <v>23</v>
      </c>
      <c r="M500">
        <v>20</v>
      </c>
      <c r="N500">
        <v>15</v>
      </c>
    </row>
    <row r="501" spans="1:14" x14ac:dyDescent="0.3">
      <c r="A501">
        <v>88065565851</v>
      </c>
      <c r="B501" s="36">
        <v>44086</v>
      </c>
      <c r="C501" t="s">
        <v>558</v>
      </c>
      <c r="D501" t="s">
        <v>1145</v>
      </c>
      <c r="E501" t="s">
        <v>96</v>
      </c>
      <c r="F501" t="s">
        <v>38</v>
      </c>
      <c r="G501" t="s">
        <v>944</v>
      </c>
      <c r="H501" t="s">
        <v>39</v>
      </c>
      <c r="I501" t="s">
        <v>104</v>
      </c>
      <c r="J501" t="s">
        <v>936</v>
      </c>
      <c r="K501" t="s">
        <v>941</v>
      </c>
      <c r="L501">
        <v>9</v>
      </c>
      <c r="M501">
        <v>6</v>
      </c>
      <c r="N501">
        <v>60</v>
      </c>
    </row>
    <row r="502" spans="1:14" x14ac:dyDescent="0.3">
      <c r="A502">
        <v>88065565852</v>
      </c>
      <c r="B502" s="36">
        <v>44087</v>
      </c>
      <c r="C502" t="s">
        <v>559</v>
      </c>
      <c r="D502" t="s">
        <v>1146</v>
      </c>
      <c r="E502" t="s">
        <v>16</v>
      </c>
      <c r="F502" t="s">
        <v>42</v>
      </c>
      <c r="G502" t="s">
        <v>943</v>
      </c>
      <c r="H502" t="s">
        <v>43</v>
      </c>
      <c r="I502" t="s">
        <v>104</v>
      </c>
      <c r="J502" t="s">
        <v>937</v>
      </c>
      <c r="K502" t="s">
        <v>941</v>
      </c>
      <c r="L502">
        <v>18</v>
      </c>
      <c r="M502">
        <v>15</v>
      </c>
      <c r="N502">
        <v>89</v>
      </c>
    </row>
    <row r="503" spans="1:14" x14ac:dyDescent="0.3">
      <c r="A503">
        <v>88065565853</v>
      </c>
      <c r="B503" s="36">
        <v>44088</v>
      </c>
      <c r="C503" t="s">
        <v>560</v>
      </c>
      <c r="D503" t="s">
        <v>1145</v>
      </c>
      <c r="E503" t="s">
        <v>17</v>
      </c>
      <c r="F503" t="s">
        <v>45</v>
      </c>
      <c r="G503" t="s">
        <v>943</v>
      </c>
      <c r="H503" t="s">
        <v>46</v>
      </c>
      <c r="I503" t="s">
        <v>104</v>
      </c>
      <c r="J503" t="s">
        <v>934</v>
      </c>
      <c r="K503" t="s">
        <v>941</v>
      </c>
      <c r="L503">
        <v>18</v>
      </c>
      <c r="M503">
        <v>15</v>
      </c>
      <c r="N503">
        <v>77</v>
      </c>
    </row>
    <row r="504" spans="1:14" x14ac:dyDescent="0.3">
      <c r="A504">
        <v>88065565854</v>
      </c>
      <c r="B504" s="36">
        <v>44089</v>
      </c>
      <c r="C504" t="s">
        <v>561</v>
      </c>
      <c r="D504" t="s">
        <v>1146</v>
      </c>
      <c r="E504" t="s">
        <v>16</v>
      </c>
      <c r="F504" t="s">
        <v>48</v>
      </c>
      <c r="G504" t="s">
        <v>944</v>
      </c>
      <c r="H504" t="s">
        <v>49</v>
      </c>
      <c r="I504" t="s">
        <v>104</v>
      </c>
      <c r="J504" t="s">
        <v>918</v>
      </c>
      <c r="K504" t="s">
        <v>926</v>
      </c>
      <c r="L504">
        <v>10</v>
      </c>
      <c r="M504">
        <v>7</v>
      </c>
      <c r="N504">
        <v>68</v>
      </c>
    </row>
    <row r="505" spans="1:14" x14ac:dyDescent="0.3">
      <c r="A505">
        <v>88065565855</v>
      </c>
      <c r="B505" s="36">
        <v>44093</v>
      </c>
      <c r="C505" t="s">
        <v>562</v>
      </c>
      <c r="D505" t="s">
        <v>1146</v>
      </c>
      <c r="E505" t="s">
        <v>17</v>
      </c>
      <c r="F505" t="s">
        <v>38</v>
      </c>
      <c r="G505" t="s">
        <v>944</v>
      </c>
      <c r="H505" t="s">
        <v>39</v>
      </c>
      <c r="I505" t="s">
        <v>104</v>
      </c>
      <c r="J505" t="s">
        <v>920</v>
      </c>
      <c r="K505" t="s">
        <v>926</v>
      </c>
      <c r="L505">
        <v>15</v>
      </c>
      <c r="M505">
        <v>12</v>
      </c>
      <c r="N505">
        <v>15</v>
      </c>
    </row>
    <row r="506" spans="1:14" x14ac:dyDescent="0.3">
      <c r="A506">
        <v>88065565856</v>
      </c>
      <c r="B506" s="36">
        <v>44092</v>
      </c>
      <c r="C506" t="s">
        <v>563</v>
      </c>
      <c r="D506" t="s">
        <v>1146</v>
      </c>
      <c r="E506" t="s">
        <v>18</v>
      </c>
      <c r="F506" t="s">
        <v>38</v>
      </c>
      <c r="G506" t="s">
        <v>944</v>
      </c>
      <c r="H506" t="s">
        <v>39</v>
      </c>
      <c r="I506" t="s">
        <v>104</v>
      </c>
      <c r="J506" t="s">
        <v>935</v>
      </c>
      <c r="K506" t="s">
        <v>941</v>
      </c>
      <c r="L506">
        <v>23</v>
      </c>
      <c r="M506">
        <v>20</v>
      </c>
      <c r="N506">
        <v>47</v>
      </c>
    </row>
    <row r="507" spans="1:14" x14ac:dyDescent="0.3">
      <c r="A507">
        <v>88065565857</v>
      </c>
      <c r="B507" s="36">
        <v>44092</v>
      </c>
      <c r="C507" t="s">
        <v>564</v>
      </c>
      <c r="D507" t="s">
        <v>1146</v>
      </c>
      <c r="E507" t="s">
        <v>19</v>
      </c>
      <c r="F507" t="s">
        <v>42</v>
      </c>
      <c r="G507" t="s">
        <v>943</v>
      </c>
      <c r="H507" t="s">
        <v>43</v>
      </c>
      <c r="I507" t="s">
        <v>104</v>
      </c>
      <c r="J507" t="s">
        <v>936</v>
      </c>
      <c r="K507" t="s">
        <v>941</v>
      </c>
      <c r="L507">
        <v>9</v>
      </c>
      <c r="M507">
        <v>6</v>
      </c>
      <c r="N507">
        <v>6</v>
      </c>
    </row>
    <row r="508" spans="1:14" x14ac:dyDescent="0.3">
      <c r="A508">
        <v>88065565858</v>
      </c>
      <c r="B508" s="36">
        <v>44093</v>
      </c>
      <c r="C508" t="s">
        <v>565</v>
      </c>
      <c r="D508" t="s">
        <v>1145</v>
      </c>
      <c r="E508" t="s">
        <v>20</v>
      </c>
      <c r="F508" t="s">
        <v>45</v>
      </c>
      <c r="G508" t="s">
        <v>943</v>
      </c>
      <c r="H508" t="s">
        <v>46</v>
      </c>
      <c r="I508" t="s">
        <v>104</v>
      </c>
      <c r="J508" t="s">
        <v>937</v>
      </c>
      <c r="K508" t="s">
        <v>941</v>
      </c>
      <c r="L508">
        <v>18</v>
      </c>
      <c r="M508">
        <v>15</v>
      </c>
      <c r="N508">
        <v>10</v>
      </c>
    </row>
    <row r="509" spans="1:14" x14ac:dyDescent="0.3">
      <c r="A509">
        <v>88065565859</v>
      </c>
      <c r="B509" s="36">
        <v>44094</v>
      </c>
      <c r="C509" t="s">
        <v>566</v>
      </c>
      <c r="D509" t="s">
        <v>1146</v>
      </c>
      <c r="E509" t="s">
        <v>1</v>
      </c>
      <c r="F509" t="s">
        <v>48</v>
      </c>
      <c r="G509" t="s">
        <v>944</v>
      </c>
      <c r="H509" t="s">
        <v>49</v>
      </c>
      <c r="I509" t="s">
        <v>104</v>
      </c>
      <c r="J509" t="s">
        <v>934</v>
      </c>
      <c r="K509" t="s">
        <v>941</v>
      </c>
      <c r="L509">
        <v>18</v>
      </c>
      <c r="M509">
        <v>15</v>
      </c>
      <c r="N509">
        <v>11</v>
      </c>
    </row>
    <row r="510" spans="1:14" x14ac:dyDescent="0.3">
      <c r="A510">
        <v>88065565860</v>
      </c>
      <c r="B510" s="36">
        <v>44095</v>
      </c>
      <c r="C510" t="s">
        <v>567</v>
      </c>
      <c r="D510" t="s">
        <v>1145</v>
      </c>
      <c r="E510" t="s">
        <v>2</v>
      </c>
      <c r="F510" t="s">
        <v>38</v>
      </c>
      <c r="G510" t="s">
        <v>944</v>
      </c>
      <c r="H510" t="s">
        <v>39</v>
      </c>
      <c r="I510" t="s">
        <v>104</v>
      </c>
      <c r="J510" t="s">
        <v>918</v>
      </c>
      <c r="K510" t="s">
        <v>926</v>
      </c>
      <c r="L510">
        <v>10</v>
      </c>
      <c r="M510">
        <v>7</v>
      </c>
      <c r="N510">
        <v>60</v>
      </c>
    </row>
    <row r="511" spans="1:14" x14ac:dyDescent="0.3">
      <c r="A511">
        <v>88065565861</v>
      </c>
      <c r="B511" s="36">
        <v>44096</v>
      </c>
      <c r="C511" t="s">
        <v>568</v>
      </c>
      <c r="D511" t="s">
        <v>1145</v>
      </c>
      <c r="E511" t="s">
        <v>3</v>
      </c>
      <c r="F511" t="s">
        <v>38</v>
      </c>
      <c r="G511" t="s">
        <v>944</v>
      </c>
      <c r="H511" t="s">
        <v>39</v>
      </c>
      <c r="I511" t="s">
        <v>104</v>
      </c>
      <c r="J511" t="s">
        <v>920</v>
      </c>
      <c r="K511" t="s">
        <v>926</v>
      </c>
      <c r="L511">
        <v>15</v>
      </c>
      <c r="M511">
        <v>12</v>
      </c>
      <c r="N511">
        <v>89</v>
      </c>
    </row>
    <row r="512" spans="1:14" x14ac:dyDescent="0.3">
      <c r="A512">
        <v>88065565862</v>
      </c>
      <c r="B512" s="36">
        <v>44097</v>
      </c>
      <c r="C512" t="s">
        <v>569</v>
      </c>
      <c r="D512" t="s">
        <v>1146</v>
      </c>
      <c r="E512" t="s">
        <v>4</v>
      </c>
      <c r="F512" t="s">
        <v>42</v>
      </c>
      <c r="G512" t="s">
        <v>943</v>
      </c>
      <c r="H512" t="s">
        <v>43</v>
      </c>
      <c r="I512" t="s">
        <v>104</v>
      </c>
      <c r="J512" t="s">
        <v>935</v>
      </c>
      <c r="K512" t="s">
        <v>941</v>
      </c>
      <c r="L512">
        <v>23</v>
      </c>
      <c r="M512">
        <v>20</v>
      </c>
      <c r="N512">
        <v>77</v>
      </c>
    </row>
    <row r="513" spans="1:14" x14ac:dyDescent="0.3">
      <c r="A513">
        <v>88065565863</v>
      </c>
      <c r="B513" s="36">
        <v>44098</v>
      </c>
      <c r="C513" t="s">
        <v>570</v>
      </c>
      <c r="D513" t="s">
        <v>1145</v>
      </c>
      <c r="E513" t="s">
        <v>5</v>
      </c>
      <c r="F513" t="s">
        <v>45</v>
      </c>
      <c r="G513" t="s">
        <v>943</v>
      </c>
      <c r="H513" t="s">
        <v>46</v>
      </c>
      <c r="I513" t="s">
        <v>104</v>
      </c>
      <c r="J513" t="s">
        <v>936</v>
      </c>
      <c r="K513" t="s">
        <v>941</v>
      </c>
      <c r="L513">
        <v>9</v>
      </c>
      <c r="M513">
        <v>6</v>
      </c>
      <c r="N513">
        <v>68</v>
      </c>
    </row>
    <row r="514" spans="1:14" x14ac:dyDescent="0.3">
      <c r="A514">
        <v>88065565864</v>
      </c>
      <c r="B514" s="36">
        <v>44099</v>
      </c>
      <c r="C514" t="s">
        <v>571</v>
      </c>
      <c r="D514" t="s">
        <v>1146</v>
      </c>
      <c r="E514" t="s">
        <v>6</v>
      </c>
      <c r="F514" t="s">
        <v>48</v>
      </c>
      <c r="G514" t="s">
        <v>944</v>
      </c>
      <c r="H514" t="s">
        <v>49</v>
      </c>
      <c r="I514" t="s">
        <v>104</v>
      </c>
      <c r="J514" t="s">
        <v>937</v>
      </c>
      <c r="K514" t="s">
        <v>941</v>
      </c>
      <c r="L514">
        <v>18</v>
      </c>
      <c r="M514">
        <v>15</v>
      </c>
      <c r="N514">
        <v>15</v>
      </c>
    </row>
    <row r="515" spans="1:14" x14ac:dyDescent="0.3">
      <c r="A515">
        <v>88065565865</v>
      </c>
      <c r="B515" s="36">
        <v>44103</v>
      </c>
      <c r="C515" t="s">
        <v>572</v>
      </c>
      <c r="D515" t="s">
        <v>1146</v>
      </c>
      <c r="E515" t="s">
        <v>7</v>
      </c>
      <c r="F515" t="s">
        <v>38</v>
      </c>
      <c r="G515" t="s">
        <v>944</v>
      </c>
      <c r="H515" t="s">
        <v>39</v>
      </c>
      <c r="I515" t="s">
        <v>104</v>
      </c>
      <c r="J515" t="s">
        <v>919</v>
      </c>
      <c r="K515" t="s">
        <v>926</v>
      </c>
      <c r="L515">
        <v>15</v>
      </c>
      <c r="M515">
        <v>12</v>
      </c>
      <c r="N515">
        <v>47</v>
      </c>
    </row>
    <row r="516" spans="1:14" x14ac:dyDescent="0.3">
      <c r="A516">
        <v>88065565866</v>
      </c>
      <c r="B516" s="36">
        <v>44102</v>
      </c>
      <c r="C516" t="s">
        <v>573</v>
      </c>
      <c r="D516" t="s">
        <v>1146</v>
      </c>
      <c r="E516" t="s">
        <v>8</v>
      </c>
      <c r="F516" t="s">
        <v>38</v>
      </c>
      <c r="G516" t="s">
        <v>944</v>
      </c>
      <c r="H516" t="s">
        <v>39</v>
      </c>
      <c r="I516" t="s">
        <v>104</v>
      </c>
      <c r="J516" t="s">
        <v>920</v>
      </c>
      <c r="K516" t="s">
        <v>926</v>
      </c>
      <c r="L516">
        <v>15</v>
      </c>
      <c r="M516">
        <v>12</v>
      </c>
      <c r="N516">
        <v>6</v>
      </c>
    </row>
    <row r="517" spans="1:14" x14ac:dyDescent="0.3">
      <c r="A517">
        <v>88065565867</v>
      </c>
      <c r="B517" s="36">
        <v>44102</v>
      </c>
      <c r="C517" t="s">
        <v>574</v>
      </c>
      <c r="D517" t="s">
        <v>1146</v>
      </c>
      <c r="E517" t="s">
        <v>9</v>
      </c>
      <c r="F517" t="s">
        <v>42</v>
      </c>
      <c r="G517" t="s">
        <v>943</v>
      </c>
      <c r="H517" t="s">
        <v>43</v>
      </c>
      <c r="I517" t="s">
        <v>104</v>
      </c>
      <c r="J517" t="s">
        <v>921</v>
      </c>
      <c r="K517" t="s">
        <v>926</v>
      </c>
      <c r="L517">
        <v>20</v>
      </c>
      <c r="M517">
        <v>17</v>
      </c>
      <c r="N517">
        <v>10</v>
      </c>
    </row>
    <row r="518" spans="1:14" x14ac:dyDescent="0.3">
      <c r="A518">
        <v>88065565868</v>
      </c>
      <c r="B518" s="36">
        <v>44103</v>
      </c>
      <c r="C518" t="s">
        <v>575</v>
      </c>
      <c r="D518" t="s">
        <v>1145</v>
      </c>
      <c r="E518" t="s">
        <v>10</v>
      </c>
      <c r="F518" t="s">
        <v>42</v>
      </c>
      <c r="G518" t="s">
        <v>943</v>
      </c>
      <c r="H518" t="s">
        <v>43</v>
      </c>
      <c r="I518" t="s">
        <v>104</v>
      </c>
      <c r="J518" t="s">
        <v>922</v>
      </c>
      <c r="K518" t="s">
        <v>926</v>
      </c>
      <c r="L518">
        <v>12</v>
      </c>
      <c r="M518">
        <v>9</v>
      </c>
      <c r="N518">
        <v>11</v>
      </c>
    </row>
    <row r="519" spans="1:14" x14ac:dyDescent="0.3">
      <c r="A519">
        <v>88065565869</v>
      </c>
      <c r="B519" s="36">
        <v>44104</v>
      </c>
      <c r="C519" t="s">
        <v>576</v>
      </c>
      <c r="D519" t="s">
        <v>1146</v>
      </c>
      <c r="E519" t="s">
        <v>11</v>
      </c>
      <c r="F519" t="s">
        <v>42</v>
      </c>
      <c r="G519" t="s">
        <v>943</v>
      </c>
      <c r="H519" t="s">
        <v>43</v>
      </c>
      <c r="I519" t="s">
        <v>104</v>
      </c>
      <c r="J519" t="s">
        <v>923</v>
      </c>
      <c r="K519" t="s">
        <v>926</v>
      </c>
      <c r="L519">
        <v>13</v>
      </c>
      <c r="M519">
        <v>10</v>
      </c>
      <c r="N519">
        <v>60</v>
      </c>
    </row>
    <row r="520" spans="1:14" x14ac:dyDescent="0.3">
      <c r="A520">
        <v>88065565870</v>
      </c>
      <c r="B520" s="36">
        <v>44102</v>
      </c>
      <c r="C520" t="s">
        <v>577</v>
      </c>
      <c r="D520" t="s">
        <v>1145</v>
      </c>
      <c r="E520" t="s">
        <v>12</v>
      </c>
      <c r="F520" t="s">
        <v>42</v>
      </c>
      <c r="G520" t="s">
        <v>943</v>
      </c>
      <c r="H520" t="s">
        <v>43</v>
      </c>
      <c r="I520" t="s">
        <v>104</v>
      </c>
      <c r="J520" t="s">
        <v>924</v>
      </c>
      <c r="K520" t="s">
        <v>926</v>
      </c>
      <c r="L520">
        <v>15</v>
      </c>
      <c r="M520">
        <v>12</v>
      </c>
      <c r="N520">
        <v>89</v>
      </c>
    </row>
    <row r="521" spans="1:14" x14ac:dyDescent="0.3">
      <c r="A521">
        <v>88065565871</v>
      </c>
      <c r="B521" s="36">
        <v>44103</v>
      </c>
      <c r="C521" t="s">
        <v>578</v>
      </c>
      <c r="D521" t="s">
        <v>1146</v>
      </c>
      <c r="E521" t="s">
        <v>13</v>
      </c>
      <c r="F521" t="s">
        <v>42</v>
      </c>
      <c r="G521" t="s">
        <v>943</v>
      </c>
      <c r="H521" t="s">
        <v>43</v>
      </c>
      <c r="I521" t="s">
        <v>104</v>
      </c>
      <c r="J521" t="s">
        <v>925</v>
      </c>
      <c r="K521" t="s">
        <v>926</v>
      </c>
      <c r="L521">
        <v>14</v>
      </c>
      <c r="M521">
        <v>11</v>
      </c>
      <c r="N521">
        <v>77</v>
      </c>
    </row>
    <row r="522" spans="1:14" x14ac:dyDescent="0.3">
      <c r="A522">
        <v>88065565872</v>
      </c>
      <c r="B522" s="36">
        <v>44104</v>
      </c>
      <c r="C522" t="s">
        <v>579</v>
      </c>
      <c r="D522" t="s">
        <v>1146</v>
      </c>
      <c r="E522" t="s">
        <v>14</v>
      </c>
      <c r="F522" t="s">
        <v>38</v>
      </c>
      <c r="G522" t="s">
        <v>944</v>
      </c>
      <c r="H522" t="s">
        <v>39</v>
      </c>
      <c r="I522" t="s">
        <v>104</v>
      </c>
      <c r="J522" t="s">
        <v>938</v>
      </c>
      <c r="K522" t="s">
        <v>926</v>
      </c>
      <c r="L522">
        <v>30</v>
      </c>
      <c r="M522">
        <v>27</v>
      </c>
      <c r="N522">
        <v>68</v>
      </c>
    </row>
    <row r="523" spans="1:14" x14ac:dyDescent="0.3">
      <c r="A523">
        <v>88065565873</v>
      </c>
      <c r="B523" s="36">
        <v>44104</v>
      </c>
      <c r="C523" t="s">
        <v>37</v>
      </c>
      <c r="D523" t="s">
        <v>1145</v>
      </c>
      <c r="E523" t="s">
        <v>15</v>
      </c>
      <c r="F523" t="s">
        <v>42</v>
      </c>
      <c r="G523" t="s">
        <v>943</v>
      </c>
      <c r="H523" t="s">
        <v>43</v>
      </c>
      <c r="I523" t="s">
        <v>40</v>
      </c>
      <c r="J523" t="s">
        <v>939</v>
      </c>
      <c r="K523" t="s">
        <v>926</v>
      </c>
      <c r="L523">
        <v>16</v>
      </c>
      <c r="M523">
        <v>13</v>
      </c>
      <c r="N523">
        <v>15</v>
      </c>
    </row>
    <row r="524" spans="1:14" x14ac:dyDescent="0.3">
      <c r="A524">
        <v>88065565874</v>
      </c>
      <c r="B524" s="36">
        <v>44044</v>
      </c>
      <c r="C524" t="s">
        <v>41</v>
      </c>
      <c r="D524" t="s">
        <v>1146</v>
      </c>
      <c r="E524" t="s">
        <v>2</v>
      </c>
      <c r="F524" t="s">
        <v>45</v>
      </c>
      <c r="G524" t="s">
        <v>943</v>
      </c>
      <c r="H524" t="s">
        <v>46</v>
      </c>
      <c r="I524" t="s">
        <v>40</v>
      </c>
      <c r="J524" t="s">
        <v>927</v>
      </c>
      <c r="K524" t="s">
        <v>941</v>
      </c>
      <c r="L524">
        <v>9</v>
      </c>
      <c r="M524">
        <v>6</v>
      </c>
      <c r="N524">
        <v>47</v>
      </c>
    </row>
    <row r="525" spans="1:14" x14ac:dyDescent="0.3">
      <c r="A525">
        <v>88065565875</v>
      </c>
      <c r="B525" s="36">
        <v>44045</v>
      </c>
      <c r="C525" t="s">
        <v>44</v>
      </c>
      <c r="D525" t="s">
        <v>1145</v>
      </c>
      <c r="E525" t="s">
        <v>3</v>
      </c>
      <c r="F525" t="s">
        <v>48</v>
      </c>
      <c r="G525" t="s">
        <v>944</v>
      </c>
      <c r="H525" t="s">
        <v>49</v>
      </c>
      <c r="I525" t="s">
        <v>40</v>
      </c>
      <c r="J525" t="s">
        <v>928</v>
      </c>
      <c r="K525" t="s">
        <v>941</v>
      </c>
      <c r="L525">
        <v>5</v>
      </c>
      <c r="M525">
        <v>2</v>
      </c>
      <c r="N525">
        <v>6</v>
      </c>
    </row>
    <row r="526" spans="1:14" x14ac:dyDescent="0.3">
      <c r="A526">
        <v>88065565876</v>
      </c>
      <c r="B526" s="36">
        <v>44046</v>
      </c>
      <c r="C526" t="s">
        <v>47</v>
      </c>
      <c r="D526" t="s">
        <v>1145</v>
      </c>
      <c r="E526" t="s">
        <v>61</v>
      </c>
      <c r="F526" t="s">
        <v>38</v>
      </c>
      <c r="G526" t="s">
        <v>944</v>
      </c>
      <c r="H526" t="s">
        <v>39</v>
      </c>
      <c r="I526" t="s">
        <v>40</v>
      </c>
      <c r="J526" t="s">
        <v>929</v>
      </c>
      <c r="K526" t="s">
        <v>941</v>
      </c>
      <c r="L526">
        <v>18</v>
      </c>
      <c r="M526">
        <v>15</v>
      </c>
      <c r="N526">
        <v>10</v>
      </c>
    </row>
    <row r="527" spans="1:14" x14ac:dyDescent="0.3">
      <c r="A527">
        <v>88065565877</v>
      </c>
      <c r="B527" s="36">
        <v>44047</v>
      </c>
      <c r="C527" t="s">
        <v>50</v>
      </c>
      <c r="D527" t="s">
        <v>1145</v>
      </c>
      <c r="E527" t="s">
        <v>63</v>
      </c>
      <c r="F527" t="s">
        <v>42</v>
      </c>
      <c r="G527" t="s">
        <v>943</v>
      </c>
      <c r="H527" t="s">
        <v>43</v>
      </c>
      <c r="I527" t="s">
        <v>40</v>
      </c>
      <c r="J527" t="s">
        <v>930</v>
      </c>
      <c r="K527" t="s">
        <v>941</v>
      </c>
      <c r="L527">
        <v>10</v>
      </c>
      <c r="M527">
        <v>7</v>
      </c>
      <c r="N527">
        <v>11</v>
      </c>
    </row>
    <row r="528" spans="1:14" x14ac:dyDescent="0.3">
      <c r="A528">
        <v>88065565878</v>
      </c>
      <c r="B528" s="36">
        <v>44048</v>
      </c>
      <c r="C528" t="s">
        <v>51</v>
      </c>
      <c r="D528" t="s">
        <v>1145</v>
      </c>
      <c r="E528" t="s">
        <v>16</v>
      </c>
      <c r="F528" t="s">
        <v>45</v>
      </c>
      <c r="G528" t="s">
        <v>943</v>
      </c>
      <c r="H528" t="s">
        <v>46</v>
      </c>
      <c r="I528" t="s">
        <v>40</v>
      </c>
      <c r="J528" t="s">
        <v>931</v>
      </c>
      <c r="K528" t="s">
        <v>941</v>
      </c>
      <c r="L528">
        <v>20</v>
      </c>
      <c r="M528">
        <v>17</v>
      </c>
      <c r="N528">
        <v>60</v>
      </c>
    </row>
    <row r="529" spans="1:14" x14ac:dyDescent="0.3">
      <c r="A529">
        <v>88065565879</v>
      </c>
      <c r="B529" s="36">
        <v>44052</v>
      </c>
      <c r="C529" t="s">
        <v>52</v>
      </c>
      <c r="D529" t="s">
        <v>1145</v>
      </c>
      <c r="E529" t="s">
        <v>7</v>
      </c>
      <c r="F529" t="s">
        <v>48</v>
      </c>
      <c r="G529" t="s">
        <v>944</v>
      </c>
      <c r="H529" t="s">
        <v>49</v>
      </c>
      <c r="I529" t="s">
        <v>40</v>
      </c>
      <c r="J529" t="s">
        <v>932</v>
      </c>
      <c r="K529" t="s">
        <v>941</v>
      </c>
      <c r="L529">
        <v>70</v>
      </c>
      <c r="M529">
        <v>67</v>
      </c>
      <c r="N529">
        <v>89</v>
      </c>
    </row>
    <row r="530" spans="1:14" x14ac:dyDescent="0.3">
      <c r="A530">
        <v>88065565880</v>
      </c>
      <c r="B530" s="36">
        <v>44051</v>
      </c>
      <c r="C530" t="s">
        <v>53</v>
      </c>
      <c r="D530" t="s">
        <v>1145</v>
      </c>
      <c r="E530" t="s">
        <v>8</v>
      </c>
      <c r="F530" t="s">
        <v>38</v>
      </c>
      <c r="G530" t="s">
        <v>944</v>
      </c>
      <c r="H530" t="s">
        <v>39</v>
      </c>
      <c r="I530" t="s">
        <v>40</v>
      </c>
      <c r="J530" t="s">
        <v>940</v>
      </c>
      <c r="K530" t="s">
        <v>941</v>
      </c>
      <c r="L530">
        <v>15</v>
      </c>
      <c r="M530">
        <v>12</v>
      </c>
      <c r="N530">
        <v>77</v>
      </c>
    </row>
    <row r="531" spans="1:14" x14ac:dyDescent="0.3">
      <c r="A531">
        <v>88065565881</v>
      </c>
      <c r="B531" s="36">
        <v>44051</v>
      </c>
      <c r="C531" t="s">
        <v>54</v>
      </c>
      <c r="D531" t="s">
        <v>1146</v>
      </c>
      <c r="E531" t="s">
        <v>9</v>
      </c>
      <c r="F531" t="s">
        <v>42</v>
      </c>
      <c r="G531" t="s">
        <v>943</v>
      </c>
      <c r="H531" t="s">
        <v>43</v>
      </c>
      <c r="I531" t="s">
        <v>40</v>
      </c>
      <c r="J531" t="s">
        <v>919</v>
      </c>
      <c r="K531" t="s">
        <v>926</v>
      </c>
      <c r="L531">
        <v>15</v>
      </c>
      <c r="M531">
        <v>12</v>
      </c>
      <c r="N531">
        <v>68</v>
      </c>
    </row>
    <row r="532" spans="1:14" x14ac:dyDescent="0.3">
      <c r="A532">
        <v>88065565882</v>
      </c>
      <c r="B532" s="36">
        <v>44052</v>
      </c>
      <c r="C532" t="s">
        <v>55</v>
      </c>
      <c r="D532" t="s">
        <v>1146</v>
      </c>
      <c r="E532" t="s">
        <v>10</v>
      </c>
      <c r="F532" t="s">
        <v>45</v>
      </c>
      <c r="G532" t="s">
        <v>943</v>
      </c>
      <c r="H532" t="s">
        <v>46</v>
      </c>
      <c r="I532" t="s">
        <v>40</v>
      </c>
      <c r="J532" t="s">
        <v>920</v>
      </c>
      <c r="K532" t="s">
        <v>926</v>
      </c>
      <c r="L532">
        <v>15</v>
      </c>
      <c r="M532">
        <v>12</v>
      </c>
      <c r="N532">
        <v>15</v>
      </c>
    </row>
    <row r="533" spans="1:14" x14ac:dyDescent="0.3">
      <c r="A533">
        <v>88065565883</v>
      </c>
      <c r="B533" s="36">
        <v>44053</v>
      </c>
      <c r="C533" t="s">
        <v>56</v>
      </c>
      <c r="D533" t="s">
        <v>1146</v>
      </c>
      <c r="E533" t="s">
        <v>11</v>
      </c>
      <c r="F533" t="s">
        <v>48</v>
      </c>
      <c r="G533" t="s">
        <v>944</v>
      </c>
      <c r="H533" t="s">
        <v>49</v>
      </c>
      <c r="I533" t="s">
        <v>40</v>
      </c>
      <c r="J533" t="s">
        <v>921</v>
      </c>
      <c r="K533" t="s">
        <v>926</v>
      </c>
      <c r="L533">
        <v>20</v>
      </c>
      <c r="M533">
        <v>17</v>
      </c>
      <c r="N533">
        <v>47</v>
      </c>
    </row>
    <row r="534" spans="1:14" x14ac:dyDescent="0.3">
      <c r="A534">
        <v>88065565884</v>
      </c>
      <c r="B534" s="36">
        <v>44054</v>
      </c>
      <c r="C534" t="s">
        <v>57</v>
      </c>
      <c r="D534" t="s">
        <v>1146</v>
      </c>
      <c r="E534" t="s">
        <v>12</v>
      </c>
      <c r="F534" t="s">
        <v>38</v>
      </c>
      <c r="G534" t="s">
        <v>944</v>
      </c>
      <c r="H534" t="s">
        <v>39</v>
      </c>
      <c r="I534" t="s">
        <v>40</v>
      </c>
      <c r="J534" t="s">
        <v>922</v>
      </c>
      <c r="K534" t="s">
        <v>926</v>
      </c>
      <c r="L534">
        <v>12</v>
      </c>
      <c r="M534">
        <v>9</v>
      </c>
      <c r="N534">
        <v>6</v>
      </c>
    </row>
    <row r="535" spans="1:14" x14ac:dyDescent="0.3">
      <c r="A535">
        <v>88065565885</v>
      </c>
      <c r="B535" s="36">
        <v>44055</v>
      </c>
      <c r="C535" t="s">
        <v>58</v>
      </c>
      <c r="D535" t="s">
        <v>1146</v>
      </c>
      <c r="E535" t="s">
        <v>13</v>
      </c>
      <c r="F535" t="s">
        <v>38</v>
      </c>
      <c r="G535" t="s">
        <v>944</v>
      </c>
      <c r="H535" t="s">
        <v>39</v>
      </c>
      <c r="I535" t="s">
        <v>40</v>
      </c>
      <c r="J535" t="s">
        <v>923</v>
      </c>
      <c r="K535" t="s">
        <v>926</v>
      </c>
      <c r="L535">
        <v>13</v>
      </c>
      <c r="M535">
        <v>10</v>
      </c>
      <c r="N535">
        <v>10</v>
      </c>
    </row>
    <row r="536" spans="1:14" x14ac:dyDescent="0.3">
      <c r="A536">
        <v>88065565886</v>
      </c>
      <c r="B536" s="36">
        <v>44056</v>
      </c>
      <c r="C536" t="s">
        <v>37</v>
      </c>
      <c r="D536" t="s">
        <v>1145</v>
      </c>
      <c r="E536" t="s">
        <v>15</v>
      </c>
      <c r="F536" t="s">
        <v>45</v>
      </c>
      <c r="G536" t="s">
        <v>943</v>
      </c>
      <c r="H536" t="s">
        <v>46</v>
      </c>
      <c r="I536" t="s">
        <v>104</v>
      </c>
      <c r="J536" t="s">
        <v>924</v>
      </c>
      <c r="K536" t="s">
        <v>926</v>
      </c>
      <c r="L536">
        <v>15</v>
      </c>
      <c r="M536">
        <v>12</v>
      </c>
      <c r="N536">
        <v>11</v>
      </c>
    </row>
    <row r="537" spans="1:14" x14ac:dyDescent="0.3">
      <c r="A537">
        <v>88065565887</v>
      </c>
      <c r="B537" s="36">
        <v>44057</v>
      </c>
      <c r="C537" t="s">
        <v>41</v>
      </c>
      <c r="D537" t="s">
        <v>1146</v>
      </c>
      <c r="E537" t="s">
        <v>2</v>
      </c>
      <c r="F537" t="s">
        <v>48</v>
      </c>
      <c r="G537" t="s">
        <v>944</v>
      </c>
      <c r="H537" t="s">
        <v>49</v>
      </c>
      <c r="I537" t="s">
        <v>104</v>
      </c>
      <c r="J537" t="s">
        <v>925</v>
      </c>
      <c r="K537" t="s">
        <v>926</v>
      </c>
      <c r="L537">
        <v>14</v>
      </c>
      <c r="M537">
        <v>11</v>
      </c>
      <c r="N537">
        <v>60</v>
      </c>
    </row>
    <row r="538" spans="1:14" x14ac:dyDescent="0.3">
      <c r="A538">
        <v>88065565888</v>
      </c>
      <c r="B538" s="36">
        <v>44058</v>
      </c>
      <c r="C538" t="s">
        <v>44</v>
      </c>
      <c r="D538" t="s">
        <v>1145</v>
      </c>
      <c r="E538" t="s">
        <v>3</v>
      </c>
      <c r="F538" t="s">
        <v>38</v>
      </c>
      <c r="G538" t="s">
        <v>944</v>
      </c>
      <c r="H538" t="s">
        <v>39</v>
      </c>
      <c r="I538" t="s">
        <v>104</v>
      </c>
      <c r="J538" t="s">
        <v>938</v>
      </c>
      <c r="K538" t="s">
        <v>926</v>
      </c>
      <c r="L538">
        <v>30</v>
      </c>
      <c r="M538">
        <v>27</v>
      </c>
      <c r="N538">
        <v>89</v>
      </c>
    </row>
    <row r="539" spans="1:14" x14ac:dyDescent="0.3">
      <c r="A539">
        <v>88065565889</v>
      </c>
      <c r="B539" s="36">
        <v>44062</v>
      </c>
      <c r="C539" t="s">
        <v>47</v>
      </c>
      <c r="D539" t="s">
        <v>1145</v>
      </c>
      <c r="E539" t="s">
        <v>61</v>
      </c>
      <c r="F539" t="s">
        <v>42</v>
      </c>
      <c r="G539" t="s">
        <v>943</v>
      </c>
      <c r="H539" t="s">
        <v>43</v>
      </c>
      <c r="I539" t="s">
        <v>104</v>
      </c>
      <c r="J539" t="s">
        <v>939</v>
      </c>
      <c r="K539" t="s">
        <v>926</v>
      </c>
      <c r="L539">
        <v>16</v>
      </c>
      <c r="M539">
        <v>13</v>
      </c>
      <c r="N539">
        <v>77</v>
      </c>
    </row>
    <row r="540" spans="1:14" x14ac:dyDescent="0.3">
      <c r="A540">
        <v>88065565890</v>
      </c>
      <c r="B540" s="36">
        <v>44061</v>
      </c>
      <c r="C540" t="s">
        <v>50</v>
      </c>
      <c r="D540" t="s">
        <v>1145</v>
      </c>
      <c r="E540" t="s">
        <v>63</v>
      </c>
      <c r="F540" t="s">
        <v>45</v>
      </c>
      <c r="G540" t="s">
        <v>943</v>
      </c>
      <c r="H540" t="s">
        <v>46</v>
      </c>
      <c r="I540" t="s">
        <v>104</v>
      </c>
      <c r="J540" t="s">
        <v>927</v>
      </c>
      <c r="K540" t="s">
        <v>941</v>
      </c>
      <c r="L540">
        <v>9</v>
      </c>
      <c r="M540">
        <v>6</v>
      </c>
      <c r="N540">
        <v>68</v>
      </c>
    </row>
    <row r="541" spans="1:14" x14ac:dyDescent="0.3">
      <c r="A541">
        <v>88065565891</v>
      </c>
      <c r="B541" s="36">
        <v>44061</v>
      </c>
      <c r="C541" t="s">
        <v>51</v>
      </c>
      <c r="D541" t="s">
        <v>1145</v>
      </c>
      <c r="E541" t="s">
        <v>16</v>
      </c>
      <c r="F541" t="s">
        <v>48</v>
      </c>
      <c r="G541" t="s">
        <v>944</v>
      </c>
      <c r="H541" t="s">
        <v>49</v>
      </c>
      <c r="I541" t="s">
        <v>104</v>
      </c>
      <c r="J541" t="s">
        <v>928</v>
      </c>
      <c r="K541" t="s">
        <v>941</v>
      </c>
      <c r="L541">
        <v>5</v>
      </c>
      <c r="M541">
        <v>2</v>
      </c>
      <c r="N541">
        <v>15</v>
      </c>
    </row>
    <row r="542" spans="1:14" x14ac:dyDescent="0.3">
      <c r="A542">
        <v>88065565892</v>
      </c>
      <c r="B542" s="36">
        <v>44062</v>
      </c>
      <c r="C542" t="s">
        <v>52</v>
      </c>
      <c r="D542" t="s">
        <v>1145</v>
      </c>
      <c r="E542" t="s">
        <v>7</v>
      </c>
      <c r="F542" t="s">
        <v>38</v>
      </c>
      <c r="G542" t="s">
        <v>944</v>
      </c>
      <c r="H542" t="s">
        <v>39</v>
      </c>
      <c r="I542" t="s">
        <v>104</v>
      </c>
      <c r="J542" t="s">
        <v>929</v>
      </c>
      <c r="K542" t="s">
        <v>941</v>
      </c>
      <c r="L542">
        <v>18</v>
      </c>
      <c r="M542">
        <v>15</v>
      </c>
      <c r="N542">
        <v>47</v>
      </c>
    </row>
    <row r="543" spans="1:14" x14ac:dyDescent="0.3">
      <c r="A543">
        <v>88065565893</v>
      </c>
      <c r="B543" s="36">
        <v>44063</v>
      </c>
      <c r="C543" t="s">
        <v>53</v>
      </c>
      <c r="D543" t="s">
        <v>1145</v>
      </c>
      <c r="E543" t="s">
        <v>8</v>
      </c>
      <c r="F543" t="s">
        <v>48</v>
      </c>
      <c r="G543" t="s">
        <v>944</v>
      </c>
      <c r="H543" t="s">
        <v>49</v>
      </c>
      <c r="I543" t="s">
        <v>40</v>
      </c>
      <c r="J543" t="s">
        <v>930</v>
      </c>
      <c r="K543" t="s">
        <v>941</v>
      </c>
      <c r="L543">
        <v>10</v>
      </c>
      <c r="M543">
        <v>7</v>
      </c>
      <c r="N543">
        <v>6</v>
      </c>
    </row>
    <row r="544" spans="1:14" x14ac:dyDescent="0.3">
      <c r="A544">
        <v>88065565894</v>
      </c>
      <c r="B544" s="36">
        <v>44064</v>
      </c>
      <c r="C544" t="s">
        <v>54</v>
      </c>
      <c r="D544" t="s">
        <v>1146</v>
      </c>
      <c r="E544" t="s">
        <v>9</v>
      </c>
      <c r="F544" t="s">
        <v>45</v>
      </c>
      <c r="G544" t="s">
        <v>943</v>
      </c>
      <c r="H544" t="s">
        <v>46</v>
      </c>
      <c r="I544" t="s">
        <v>40</v>
      </c>
      <c r="J544" t="s">
        <v>931</v>
      </c>
      <c r="K544" t="s">
        <v>941</v>
      </c>
      <c r="L544">
        <v>20</v>
      </c>
      <c r="M544">
        <v>17</v>
      </c>
      <c r="N544">
        <v>10</v>
      </c>
    </row>
    <row r="545" spans="1:14" x14ac:dyDescent="0.3">
      <c r="A545">
        <v>88065565895</v>
      </c>
      <c r="B545" s="36">
        <v>44065</v>
      </c>
      <c r="C545" t="s">
        <v>55</v>
      </c>
      <c r="D545" t="s">
        <v>1146</v>
      </c>
      <c r="E545" t="s">
        <v>10</v>
      </c>
      <c r="F545" t="s">
        <v>48</v>
      </c>
      <c r="G545" t="s">
        <v>944</v>
      </c>
      <c r="H545" t="s">
        <v>49</v>
      </c>
      <c r="I545" t="s">
        <v>40</v>
      </c>
      <c r="J545" t="s">
        <v>932</v>
      </c>
      <c r="K545" t="s">
        <v>941</v>
      </c>
      <c r="L545">
        <v>70</v>
      </c>
      <c r="M545">
        <v>67</v>
      </c>
      <c r="N545">
        <v>11</v>
      </c>
    </row>
    <row r="546" spans="1:14" x14ac:dyDescent="0.3">
      <c r="A546">
        <v>88065565896</v>
      </c>
      <c r="B546" s="36">
        <v>44066</v>
      </c>
      <c r="C546" t="s">
        <v>56</v>
      </c>
      <c r="D546" t="s">
        <v>1146</v>
      </c>
      <c r="E546" t="s">
        <v>11</v>
      </c>
      <c r="F546" t="s">
        <v>45</v>
      </c>
      <c r="G546" t="s">
        <v>943</v>
      </c>
      <c r="H546" t="s">
        <v>46</v>
      </c>
      <c r="I546" t="s">
        <v>40</v>
      </c>
      <c r="J546" t="s">
        <v>940</v>
      </c>
      <c r="K546" t="s">
        <v>941</v>
      </c>
      <c r="L546">
        <v>15</v>
      </c>
      <c r="M546">
        <v>12</v>
      </c>
      <c r="N546">
        <v>60</v>
      </c>
    </row>
    <row r="547" spans="1:14" x14ac:dyDescent="0.3">
      <c r="A547">
        <v>88065565897</v>
      </c>
      <c r="B547" s="36">
        <v>44067</v>
      </c>
      <c r="C547" t="s">
        <v>57</v>
      </c>
      <c r="D547" t="s">
        <v>1146</v>
      </c>
      <c r="E547" t="s">
        <v>12</v>
      </c>
      <c r="F547" t="s">
        <v>48</v>
      </c>
      <c r="G547" t="s">
        <v>944</v>
      </c>
      <c r="H547" t="s">
        <v>49</v>
      </c>
      <c r="I547" t="s">
        <v>40</v>
      </c>
      <c r="J547" t="s">
        <v>919</v>
      </c>
      <c r="K547" t="s">
        <v>926</v>
      </c>
      <c r="L547">
        <v>15</v>
      </c>
      <c r="M547">
        <v>12</v>
      </c>
      <c r="N547">
        <v>89</v>
      </c>
    </row>
    <row r="548" spans="1:14" x14ac:dyDescent="0.3">
      <c r="A548">
        <v>88065565898</v>
      </c>
      <c r="B548" s="36">
        <v>44068</v>
      </c>
      <c r="C548" t="s">
        <v>58</v>
      </c>
      <c r="D548" t="s">
        <v>1146</v>
      </c>
      <c r="E548" t="s">
        <v>13</v>
      </c>
      <c r="F548" t="s">
        <v>45</v>
      </c>
      <c r="G548" t="s">
        <v>943</v>
      </c>
      <c r="H548" t="s">
        <v>46</v>
      </c>
      <c r="I548" t="s">
        <v>40</v>
      </c>
      <c r="J548" t="s">
        <v>920</v>
      </c>
      <c r="K548" t="s">
        <v>926</v>
      </c>
      <c r="L548">
        <v>15</v>
      </c>
      <c r="M548">
        <v>12</v>
      </c>
      <c r="N548">
        <v>77</v>
      </c>
    </row>
    <row r="549" spans="1:14" x14ac:dyDescent="0.3">
      <c r="A549">
        <v>88065565899</v>
      </c>
      <c r="B549" s="36">
        <v>44072</v>
      </c>
      <c r="C549" t="s">
        <v>37</v>
      </c>
      <c r="D549" t="s">
        <v>1145</v>
      </c>
      <c r="E549" t="s">
        <v>15</v>
      </c>
      <c r="F549" t="s">
        <v>48</v>
      </c>
      <c r="G549" t="s">
        <v>944</v>
      </c>
      <c r="H549" t="s">
        <v>49</v>
      </c>
      <c r="I549" t="s">
        <v>40</v>
      </c>
      <c r="J549" t="s">
        <v>921</v>
      </c>
      <c r="K549" t="s">
        <v>926</v>
      </c>
      <c r="L549">
        <v>20</v>
      </c>
      <c r="M549">
        <v>17</v>
      </c>
      <c r="N549">
        <v>68</v>
      </c>
    </row>
    <row r="550" spans="1:14" x14ac:dyDescent="0.3">
      <c r="A550">
        <v>88065565900</v>
      </c>
      <c r="B550" s="36">
        <v>44071</v>
      </c>
      <c r="C550" t="s">
        <v>41</v>
      </c>
      <c r="D550" t="s">
        <v>1146</v>
      </c>
      <c r="E550" t="s">
        <v>2</v>
      </c>
      <c r="F550" t="s">
        <v>45</v>
      </c>
      <c r="G550" t="s">
        <v>943</v>
      </c>
      <c r="H550" t="s">
        <v>46</v>
      </c>
      <c r="I550" t="s">
        <v>40</v>
      </c>
      <c r="J550" t="s">
        <v>922</v>
      </c>
      <c r="K550" t="s">
        <v>926</v>
      </c>
      <c r="L550">
        <v>12</v>
      </c>
      <c r="M550">
        <v>9</v>
      </c>
      <c r="N550">
        <v>15</v>
      </c>
    </row>
    <row r="551" spans="1:14" x14ac:dyDescent="0.3">
      <c r="A551">
        <v>88065565901</v>
      </c>
      <c r="B551" s="36">
        <v>44071</v>
      </c>
      <c r="C551" t="s">
        <v>44</v>
      </c>
      <c r="D551" t="s">
        <v>1145</v>
      </c>
      <c r="E551" t="s">
        <v>3</v>
      </c>
      <c r="F551" t="s">
        <v>48</v>
      </c>
      <c r="G551" t="s">
        <v>944</v>
      </c>
      <c r="H551" t="s">
        <v>49</v>
      </c>
      <c r="I551" t="s">
        <v>40</v>
      </c>
      <c r="J551" t="s">
        <v>923</v>
      </c>
      <c r="K551" t="s">
        <v>926</v>
      </c>
      <c r="L551">
        <v>13</v>
      </c>
      <c r="M551">
        <v>10</v>
      </c>
      <c r="N551">
        <v>47</v>
      </c>
    </row>
    <row r="552" spans="1:14" x14ac:dyDescent="0.3">
      <c r="A552">
        <v>88065565902</v>
      </c>
      <c r="B552" s="36">
        <v>44072</v>
      </c>
      <c r="C552" t="s">
        <v>47</v>
      </c>
      <c r="D552" t="s">
        <v>1145</v>
      </c>
      <c r="E552" t="s">
        <v>61</v>
      </c>
      <c r="F552" t="s">
        <v>45</v>
      </c>
      <c r="G552" t="s">
        <v>943</v>
      </c>
      <c r="H552" t="s">
        <v>46</v>
      </c>
      <c r="I552" t="s">
        <v>40</v>
      </c>
      <c r="J552" t="s">
        <v>924</v>
      </c>
      <c r="K552" t="s">
        <v>926</v>
      </c>
      <c r="L552">
        <v>15</v>
      </c>
      <c r="M552">
        <v>12</v>
      </c>
      <c r="N552">
        <v>6</v>
      </c>
    </row>
    <row r="553" spans="1:14" x14ac:dyDescent="0.3">
      <c r="A553">
        <v>88065565903</v>
      </c>
      <c r="B553" s="36">
        <v>44073</v>
      </c>
      <c r="C553" t="s">
        <v>50</v>
      </c>
      <c r="D553" t="s">
        <v>1145</v>
      </c>
      <c r="E553" t="s">
        <v>63</v>
      </c>
      <c r="F553" t="s">
        <v>48</v>
      </c>
      <c r="G553" t="s">
        <v>944</v>
      </c>
      <c r="H553" t="s">
        <v>49</v>
      </c>
      <c r="I553" t="s">
        <v>40</v>
      </c>
      <c r="J553" t="s">
        <v>925</v>
      </c>
      <c r="K553" t="s">
        <v>926</v>
      </c>
      <c r="L553">
        <v>14</v>
      </c>
      <c r="M553">
        <v>11</v>
      </c>
      <c r="N553">
        <v>10</v>
      </c>
    </row>
    <row r="554" spans="1:14" x14ac:dyDescent="0.3">
      <c r="A554">
        <v>88065565904</v>
      </c>
      <c r="B554" s="36">
        <v>44074</v>
      </c>
      <c r="C554" t="s">
        <v>51</v>
      </c>
      <c r="D554" t="s">
        <v>1145</v>
      </c>
      <c r="E554" t="s">
        <v>16</v>
      </c>
      <c r="F554" t="s">
        <v>45</v>
      </c>
      <c r="G554" t="s">
        <v>943</v>
      </c>
      <c r="H554" t="s">
        <v>46</v>
      </c>
      <c r="I554" t="s">
        <v>40</v>
      </c>
      <c r="J554" t="s">
        <v>938</v>
      </c>
      <c r="K554" t="s">
        <v>926</v>
      </c>
      <c r="L554">
        <v>30</v>
      </c>
      <c r="M554">
        <v>27</v>
      </c>
      <c r="N554">
        <v>11</v>
      </c>
    </row>
    <row r="555" spans="1:14" x14ac:dyDescent="0.3">
      <c r="A555">
        <v>88065565905</v>
      </c>
      <c r="B555" s="36">
        <v>44044</v>
      </c>
      <c r="C555" t="s">
        <v>52</v>
      </c>
      <c r="D555" t="s">
        <v>1145</v>
      </c>
      <c r="E555" t="s">
        <v>7</v>
      </c>
      <c r="F555" t="s">
        <v>48</v>
      </c>
      <c r="G555" t="s">
        <v>944</v>
      </c>
      <c r="H555" t="s">
        <v>49</v>
      </c>
      <c r="I555" t="s">
        <v>40</v>
      </c>
      <c r="J555" t="s">
        <v>939</v>
      </c>
      <c r="K555" t="s">
        <v>926</v>
      </c>
      <c r="L555">
        <v>16</v>
      </c>
      <c r="M555">
        <v>13</v>
      </c>
      <c r="N555">
        <v>60</v>
      </c>
    </row>
    <row r="556" spans="1:14" x14ac:dyDescent="0.3">
      <c r="A556">
        <v>88065565906</v>
      </c>
      <c r="B556" s="36">
        <v>44045</v>
      </c>
      <c r="C556" t="s">
        <v>53</v>
      </c>
      <c r="D556" t="s">
        <v>1145</v>
      </c>
      <c r="E556" t="s">
        <v>8</v>
      </c>
      <c r="F556" t="s">
        <v>45</v>
      </c>
      <c r="G556" t="s">
        <v>943</v>
      </c>
      <c r="H556" t="s">
        <v>46</v>
      </c>
      <c r="I556" t="s">
        <v>104</v>
      </c>
      <c r="J556" t="s">
        <v>927</v>
      </c>
      <c r="K556" t="s">
        <v>941</v>
      </c>
      <c r="L556">
        <v>9</v>
      </c>
      <c r="M556">
        <v>6</v>
      </c>
      <c r="N556">
        <v>89</v>
      </c>
    </row>
    <row r="557" spans="1:14" x14ac:dyDescent="0.3">
      <c r="A557">
        <v>88065565907</v>
      </c>
      <c r="B557" s="36">
        <v>44046</v>
      </c>
      <c r="C557" t="s">
        <v>54</v>
      </c>
      <c r="D557" t="s">
        <v>1146</v>
      </c>
      <c r="E557" t="s">
        <v>9</v>
      </c>
      <c r="F557" t="s">
        <v>48</v>
      </c>
      <c r="G557" t="s">
        <v>944</v>
      </c>
      <c r="H557" t="s">
        <v>49</v>
      </c>
      <c r="I557" t="s">
        <v>104</v>
      </c>
      <c r="J557" t="s">
        <v>928</v>
      </c>
      <c r="K557" t="s">
        <v>941</v>
      </c>
      <c r="L557">
        <v>5</v>
      </c>
      <c r="M557">
        <v>2</v>
      </c>
      <c r="N557">
        <v>77</v>
      </c>
    </row>
    <row r="558" spans="1:14" x14ac:dyDescent="0.3">
      <c r="A558">
        <v>88065565908</v>
      </c>
      <c r="B558" s="36">
        <v>44047</v>
      </c>
      <c r="C558" t="s">
        <v>55</v>
      </c>
      <c r="D558" t="s">
        <v>1146</v>
      </c>
      <c r="E558" t="s">
        <v>10</v>
      </c>
      <c r="F558" t="s">
        <v>45</v>
      </c>
      <c r="G558" t="s">
        <v>943</v>
      </c>
      <c r="H558" t="s">
        <v>46</v>
      </c>
      <c r="I558" t="s">
        <v>104</v>
      </c>
      <c r="J558" t="s">
        <v>929</v>
      </c>
      <c r="K558" t="s">
        <v>941</v>
      </c>
      <c r="L558">
        <v>18</v>
      </c>
      <c r="M558">
        <v>15</v>
      </c>
      <c r="N558">
        <v>68</v>
      </c>
    </row>
    <row r="559" spans="1:14" x14ac:dyDescent="0.3">
      <c r="A559">
        <v>88065565909</v>
      </c>
      <c r="B559" s="36">
        <v>44048</v>
      </c>
      <c r="C559" t="s">
        <v>56</v>
      </c>
      <c r="D559" t="s">
        <v>1146</v>
      </c>
      <c r="E559" t="s">
        <v>11</v>
      </c>
      <c r="F559" t="s">
        <v>48</v>
      </c>
      <c r="G559" t="s">
        <v>944</v>
      </c>
      <c r="H559" t="s">
        <v>49</v>
      </c>
      <c r="I559" t="s">
        <v>104</v>
      </c>
      <c r="J559" t="s">
        <v>930</v>
      </c>
      <c r="K559" t="s">
        <v>941</v>
      </c>
      <c r="L559">
        <v>10</v>
      </c>
      <c r="M559">
        <v>7</v>
      </c>
      <c r="N559">
        <v>15</v>
      </c>
    </row>
    <row r="560" spans="1:14" x14ac:dyDescent="0.3">
      <c r="A560">
        <v>88065565910</v>
      </c>
      <c r="B560" s="36">
        <v>44052</v>
      </c>
      <c r="C560" t="s">
        <v>57</v>
      </c>
      <c r="D560" t="s">
        <v>1146</v>
      </c>
      <c r="E560" t="s">
        <v>12</v>
      </c>
      <c r="F560" t="s">
        <v>45</v>
      </c>
      <c r="G560" t="s">
        <v>943</v>
      </c>
      <c r="H560" t="s">
        <v>46</v>
      </c>
      <c r="I560" t="s">
        <v>104</v>
      </c>
      <c r="J560" t="s">
        <v>931</v>
      </c>
      <c r="K560" t="s">
        <v>941</v>
      </c>
      <c r="L560">
        <v>20</v>
      </c>
      <c r="M560">
        <v>17</v>
      </c>
      <c r="N560">
        <v>47</v>
      </c>
    </row>
    <row r="561" spans="1:14" x14ac:dyDescent="0.3">
      <c r="A561">
        <v>88065565911</v>
      </c>
      <c r="B561" s="36">
        <v>44051</v>
      </c>
      <c r="C561" t="s">
        <v>58</v>
      </c>
      <c r="D561" t="s">
        <v>1146</v>
      </c>
      <c r="E561" t="s">
        <v>13</v>
      </c>
      <c r="F561" t="s">
        <v>48</v>
      </c>
      <c r="G561" t="s">
        <v>944</v>
      </c>
      <c r="H561" t="s">
        <v>49</v>
      </c>
      <c r="I561" t="s">
        <v>104</v>
      </c>
      <c r="J561" t="s">
        <v>932</v>
      </c>
      <c r="K561" t="s">
        <v>941</v>
      </c>
      <c r="L561">
        <v>70</v>
      </c>
      <c r="M561">
        <v>67</v>
      </c>
      <c r="N561">
        <v>6</v>
      </c>
    </row>
    <row r="562" spans="1:14" x14ac:dyDescent="0.3">
      <c r="A562">
        <v>88065565912</v>
      </c>
      <c r="B562" s="36">
        <v>44094</v>
      </c>
      <c r="C562" t="s">
        <v>176</v>
      </c>
      <c r="D562" t="s">
        <v>1145</v>
      </c>
      <c r="E562" t="s">
        <v>16</v>
      </c>
      <c r="F562" t="s">
        <v>45</v>
      </c>
      <c r="G562" t="s">
        <v>943</v>
      </c>
      <c r="H562" t="s">
        <v>46</v>
      </c>
      <c r="I562" t="s">
        <v>104</v>
      </c>
      <c r="J562" t="s">
        <v>940</v>
      </c>
      <c r="K562" t="s">
        <v>941</v>
      </c>
      <c r="L562">
        <v>15</v>
      </c>
      <c r="M562">
        <v>12</v>
      </c>
      <c r="N562">
        <v>10</v>
      </c>
    </row>
    <row r="563" spans="1:14" x14ac:dyDescent="0.3">
      <c r="A563">
        <v>88065565913</v>
      </c>
      <c r="B563" s="36">
        <v>44095</v>
      </c>
      <c r="C563" t="s">
        <v>177</v>
      </c>
      <c r="D563" t="s">
        <v>1145</v>
      </c>
      <c r="E563" t="s">
        <v>88</v>
      </c>
      <c r="F563" t="s">
        <v>48</v>
      </c>
      <c r="G563" t="s">
        <v>944</v>
      </c>
      <c r="H563" t="s">
        <v>49</v>
      </c>
      <c r="I563" t="s">
        <v>104</v>
      </c>
      <c r="J563" t="s">
        <v>916</v>
      </c>
      <c r="K563" t="s">
        <v>926</v>
      </c>
      <c r="L563">
        <v>20</v>
      </c>
      <c r="M563">
        <v>17</v>
      </c>
      <c r="N563">
        <v>11</v>
      </c>
    </row>
    <row r="564" spans="1:14" x14ac:dyDescent="0.3">
      <c r="A564">
        <v>88065565914</v>
      </c>
      <c r="B564" s="36">
        <v>44096</v>
      </c>
      <c r="C564" t="s">
        <v>178</v>
      </c>
      <c r="D564" t="s">
        <v>1146</v>
      </c>
      <c r="E564" t="s">
        <v>14</v>
      </c>
      <c r="F564" t="s">
        <v>45</v>
      </c>
      <c r="G564" t="s">
        <v>943</v>
      </c>
      <c r="H564" t="s">
        <v>46</v>
      </c>
      <c r="I564" t="s">
        <v>104</v>
      </c>
      <c r="J564" t="s">
        <v>917</v>
      </c>
      <c r="K564" t="s">
        <v>926</v>
      </c>
      <c r="L564">
        <v>12</v>
      </c>
      <c r="M564">
        <v>9</v>
      </c>
      <c r="N564">
        <v>60</v>
      </c>
    </row>
    <row r="565" spans="1:14" x14ac:dyDescent="0.3">
      <c r="A565">
        <v>88065565915</v>
      </c>
      <c r="B565" s="36">
        <v>44097</v>
      </c>
      <c r="C565" t="s">
        <v>179</v>
      </c>
      <c r="D565" t="s">
        <v>1146</v>
      </c>
      <c r="E565" t="s">
        <v>92</v>
      </c>
      <c r="F565" t="s">
        <v>48</v>
      </c>
      <c r="G565" t="s">
        <v>944</v>
      </c>
      <c r="H565" t="s">
        <v>49</v>
      </c>
      <c r="I565" t="s">
        <v>104</v>
      </c>
      <c r="J565" t="s">
        <v>918</v>
      </c>
      <c r="K565" t="s">
        <v>926</v>
      </c>
      <c r="L565">
        <v>10</v>
      </c>
      <c r="M565">
        <v>7</v>
      </c>
      <c r="N565">
        <v>89</v>
      </c>
    </row>
    <row r="566" spans="1:14" x14ac:dyDescent="0.3">
      <c r="A566">
        <v>88065565916</v>
      </c>
      <c r="B566" s="36">
        <v>44098</v>
      </c>
      <c r="C566" t="s">
        <v>180</v>
      </c>
      <c r="D566" t="s">
        <v>1145</v>
      </c>
      <c r="E566" t="s">
        <v>94</v>
      </c>
      <c r="F566" t="s">
        <v>48</v>
      </c>
      <c r="G566" t="s">
        <v>944</v>
      </c>
      <c r="H566" t="s">
        <v>49</v>
      </c>
      <c r="I566" t="s">
        <v>104</v>
      </c>
      <c r="J566" t="s">
        <v>919</v>
      </c>
      <c r="K566" t="s">
        <v>926</v>
      </c>
      <c r="L566">
        <v>15</v>
      </c>
      <c r="M566">
        <v>12</v>
      </c>
      <c r="N566">
        <v>77</v>
      </c>
    </row>
    <row r="567" spans="1:14" x14ac:dyDescent="0.3">
      <c r="A567">
        <v>88065565917</v>
      </c>
      <c r="B567" s="36">
        <v>44099</v>
      </c>
      <c r="C567" t="s">
        <v>181</v>
      </c>
      <c r="D567" t="s">
        <v>1145</v>
      </c>
      <c r="E567" t="s">
        <v>96</v>
      </c>
      <c r="F567" t="s">
        <v>45</v>
      </c>
      <c r="G567" t="s">
        <v>943</v>
      </c>
      <c r="H567" t="s">
        <v>46</v>
      </c>
      <c r="I567" t="s">
        <v>104</v>
      </c>
      <c r="J567" t="s">
        <v>920</v>
      </c>
      <c r="K567" t="s">
        <v>926</v>
      </c>
      <c r="L567">
        <v>15</v>
      </c>
      <c r="M567">
        <v>12</v>
      </c>
      <c r="N567">
        <v>68</v>
      </c>
    </row>
    <row r="568" spans="1:14" x14ac:dyDescent="0.3">
      <c r="A568">
        <v>88065565918</v>
      </c>
      <c r="B568" s="36">
        <v>44103</v>
      </c>
      <c r="C568" t="s">
        <v>182</v>
      </c>
      <c r="D568" t="s">
        <v>1145</v>
      </c>
      <c r="E568" t="s">
        <v>16</v>
      </c>
      <c r="F568" t="s">
        <v>48</v>
      </c>
      <c r="G568" t="s">
        <v>944</v>
      </c>
      <c r="H568" t="s">
        <v>49</v>
      </c>
      <c r="I568" t="s">
        <v>104</v>
      </c>
      <c r="J568" t="s">
        <v>921</v>
      </c>
      <c r="K568" t="s">
        <v>926</v>
      </c>
      <c r="L568">
        <v>20</v>
      </c>
      <c r="M568">
        <v>17</v>
      </c>
      <c r="N568">
        <v>15</v>
      </c>
    </row>
    <row r="569" spans="1:14" x14ac:dyDescent="0.3">
      <c r="A569">
        <v>88065565919</v>
      </c>
      <c r="B569" s="36">
        <v>44102</v>
      </c>
      <c r="C569" t="s">
        <v>183</v>
      </c>
      <c r="D569" t="s">
        <v>1145</v>
      </c>
      <c r="E569" t="s">
        <v>17</v>
      </c>
      <c r="F569" t="s">
        <v>48</v>
      </c>
      <c r="G569" t="s">
        <v>944</v>
      </c>
      <c r="H569" t="s">
        <v>49</v>
      </c>
      <c r="I569" t="s">
        <v>104</v>
      </c>
      <c r="J569" t="s">
        <v>922</v>
      </c>
      <c r="K569" t="s">
        <v>926</v>
      </c>
      <c r="L569">
        <v>12</v>
      </c>
      <c r="M569">
        <v>9</v>
      </c>
      <c r="N569">
        <v>47</v>
      </c>
    </row>
    <row r="570" spans="1:14" x14ac:dyDescent="0.3">
      <c r="A570">
        <v>88065565920</v>
      </c>
      <c r="B570" s="36">
        <v>44102</v>
      </c>
      <c r="C570" t="s">
        <v>184</v>
      </c>
      <c r="D570" t="s">
        <v>1146</v>
      </c>
      <c r="E570" t="s">
        <v>16</v>
      </c>
      <c r="F570" t="s">
        <v>48</v>
      </c>
      <c r="G570" t="s">
        <v>944</v>
      </c>
      <c r="H570" t="s">
        <v>49</v>
      </c>
      <c r="I570" t="s">
        <v>104</v>
      </c>
      <c r="J570" t="s">
        <v>923</v>
      </c>
      <c r="K570" t="s">
        <v>926</v>
      </c>
      <c r="L570">
        <v>13</v>
      </c>
      <c r="M570">
        <v>10</v>
      </c>
      <c r="N570">
        <v>6</v>
      </c>
    </row>
    <row r="571" spans="1:14" x14ac:dyDescent="0.3">
      <c r="A571">
        <v>88065565921</v>
      </c>
      <c r="B571" s="36">
        <v>44103</v>
      </c>
      <c r="C571" t="s">
        <v>185</v>
      </c>
      <c r="D571" t="s">
        <v>1146</v>
      </c>
      <c r="E571" t="s">
        <v>16</v>
      </c>
      <c r="F571" t="s">
        <v>38</v>
      </c>
      <c r="G571" t="s">
        <v>944</v>
      </c>
      <c r="H571" t="s">
        <v>39</v>
      </c>
      <c r="I571" t="s">
        <v>40</v>
      </c>
      <c r="J571" t="s">
        <v>924</v>
      </c>
      <c r="K571" t="s">
        <v>926</v>
      </c>
      <c r="L571">
        <v>15</v>
      </c>
      <c r="M571">
        <v>12</v>
      </c>
      <c r="N571">
        <v>10</v>
      </c>
    </row>
    <row r="572" spans="1:14" x14ac:dyDescent="0.3">
      <c r="A572">
        <v>88065565922</v>
      </c>
      <c r="B572" s="36">
        <v>44104</v>
      </c>
      <c r="C572" t="s">
        <v>186</v>
      </c>
      <c r="D572" t="s">
        <v>1146</v>
      </c>
      <c r="E572" t="s">
        <v>20</v>
      </c>
      <c r="F572" t="s">
        <v>38</v>
      </c>
      <c r="G572" t="s">
        <v>944</v>
      </c>
      <c r="H572" t="s">
        <v>39</v>
      </c>
      <c r="I572" t="s">
        <v>40</v>
      </c>
      <c r="J572" t="s">
        <v>925</v>
      </c>
      <c r="K572" t="s">
        <v>926</v>
      </c>
      <c r="L572">
        <v>14</v>
      </c>
      <c r="M572">
        <v>11</v>
      </c>
      <c r="N572">
        <v>11</v>
      </c>
    </row>
    <row r="573" spans="1:14" x14ac:dyDescent="0.3">
      <c r="A573">
        <v>88065565923</v>
      </c>
      <c r="B573" s="36">
        <v>44044</v>
      </c>
      <c r="C573" t="s">
        <v>187</v>
      </c>
      <c r="D573" t="s">
        <v>1146</v>
      </c>
      <c r="E573" t="s">
        <v>4</v>
      </c>
      <c r="F573" t="s">
        <v>42</v>
      </c>
      <c r="G573" t="s">
        <v>943</v>
      </c>
      <c r="H573" t="s">
        <v>43</v>
      </c>
      <c r="I573" t="s">
        <v>40</v>
      </c>
      <c r="J573" t="s">
        <v>938</v>
      </c>
      <c r="K573" t="s">
        <v>926</v>
      </c>
      <c r="L573">
        <v>30</v>
      </c>
      <c r="M573">
        <v>27</v>
      </c>
      <c r="N573">
        <v>60</v>
      </c>
    </row>
    <row r="574" spans="1:14" x14ac:dyDescent="0.3">
      <c r="A574">
        <v>88065565924</v>
      </c>
      <c r="B574" s="36">
        <v>44045</v>
      </c>
      <c r="C574" t="s">
        <v>188</v>
      </c>
      <c r="D574" t="s">
        <v>1146</v>
      </c>
      <c r="E574" t="s">
        <v>16</v>
      </c>
      <c r="F574" t="s">
        <v>45</v>
      </c>
      <c r="G574" t="s">
        <v>943</v>
      </c>
      <c r="H574" t="s">
        <v>46</v>
      </c>
      <c r="I574" t="s">
        <v>40</v>
      </c>
      <c r="J574" t="s">
        <v>939</v>
      </c>
      <c r="K574" t="s">
        <v>926</v>
      </c>
      <c r="L574">
        <v>16</v>
      </c>
      <c r="M574">
        <v>13</v>
      </c>
      <c r="N574">
        <v>89</v>
      </c>
    </row>
    <row r="575" spans="1:14" x14ac:dyDescent="0.3">
      <c r="A575">
        <v>88065565925</v>
      </c>
      <c r="B575" s="36">
        <v>44046</v>
      </c>
      <c r="C575" t="s">
        <v>176</v>
      </c>
      <c r="D575" t="s">
        <v>1145</v>
      </c>
      <c r="E575" t="s">
        <v>16</v>
      </c>
      <c r="F575" t="s">
        <v>48</v>
      </c>
      <c r="G575" t="s">
        <v>944</v>
      </c>
      <c r="H575" t="s">
        <v>49</v>
      </c>
      <c r="I575" t="s">
        <v>40</v>
      </c>
      <c r="J575" t="s">
        <v>927</v>
      </c>
      <c r="K575" t="s">
        <v>941</v>
      </c>
      <c r="L575">
        <v>9</v>
      </c>
      <c r="M575">
        <v>6</v>
      </c>
      <c r="N575">
        <v>77</v>
      </c>
    </row>
    <row r="576" spans="1:14" x14ac:dyDescent="0.3">
      <c r="A576">
        <v>88065565926</v>
      </c>
      <c r="B576" s="36">
        <v>44047</v>
      </c>
      <c r="C576" t="s">
        <v>177</v>
      </c>
      <c r="D576" t="s">
        <v>1145</v>
      </c>
      <c r="E576" t="s">
        <v>88</v>
      </c>
      <c r="F576" t="s">
        <v>38</v>
      </c>
      <c r="G576" t="s">
        <v>944</v>
      </c>
      <c r="H576" t="s">
        <v>39</v>
      </c>
      <c r="I576" t="s">
        <v>40</v>
      </c>
      <c r="J576" t="s">
        <v>928</v>
      </c>
      <c r="K576" t="s">
        <v>941</v>
      </c>
      <c r="L576">
        <v>5</v>
      </c>
      <c r="M576">
        <v>2</v>
      </c>
      <c r="N576">
        <v>68</v>
      </c>
    </row>
    <row r="577" spans="1:14" x14ac:dyDescent="0.3">
      <c r="A577">
        <v>88065565927</v>
      </c>
      <c r="B577" s="36">
        <v>44048</v>
      </c>
      <c r="C577" t="s">
        <v>178</v>
      </c>
      <c r="D577" t="s">
        <v>1146</v>
      </c>
      <c r="E577" t="s">
        <v>14</v>
      </c>
      <c r="F577" t="s">
        <v>38</v>
      </c>
      <c r="G577" t="s">
        <v>944</v>
      </c>
      <c r="H577" t="s">
        <v>39</v>
      </c>
      <c r="I577" t="s">
        <v>40</v>
      </c>
      <c r="J577" t="s">
        <v>929</v>
      </c>
      <c r="K577" t="s">
        <v>941</v>
      </c>
      <c r="L577">
        <v>18</v>
      </c>
      <c r="M577">
        <v>15</v>
      </c>
      <c r="N577">
        <v>15</v>
      </c>
    </row>
    <row r="578" spans="1:14" x14ac:dyDescent="0.3">
      <c r="A578">
        <v>88065565928</v>
      </c>
      <c r="B578" s="36">
        <v>44052</v>
      </c>
      <c r="C578" t="s">
        <v>179</v>
      </c>
      <c r="D578" t="s">
        <v>1146</v>
      </c>
      <c r="E578" t="s">
        <v>92</v>
      </c>
      <c r="F578" t="s">
        <v>42</v>
      </c>
      <c r="G578" t="s">
        <v>943</v>
      </c>
      <c r="H578" t="s">
        <v>43</v>
      </c>
      <c r="I578" t="s">
        <v>40</v>
      </c>
      <c r="J578" t="s">
        <v>930</v>
      </c>
      <c r="K578" t="s">
        <v>941</v>
      </c>
      <c r="L578">
        <v>10</v>
      </c>
      <c r="M578">
        <v>7</v>
      </c>
      <c r="N578">
        <v>47</v>
      </c>
    </row>
    <row r="579" spans="1:14" x14ac:dyDescent="0.3">
      <c r="A579">
        <v>88065565929</v>
      </c>
      <c r="B579" s="36">
        <v>44051</v>
      </c>
      <c r="C579" t="s">
        <v>180</v>
      </c>
      <c r="D579" t="s">
        <v>1145</v>
      </c>
      <c r="E579" t="s">
        <v>94</v>
      </c>
      <c r="F579" t="s">
        <v>45</v>
      </c>
      <c r="G579" t="s">
        <v>943</v>
      </c>
      <c r="H579" t="s">
        <v>46</v>
      </c>
      <c r="I579" t="s">
        <v>40</v>
      </c>
      <c r="J579" t="s">
        <v>931</v>
      </c>
      <c r="K579" t="s">
        <v>941</v>
      </c>
      <c r="L579">
        <v>20</v>
      </c>
      <c r="M579">
        <v>17</v>
      </c>
      <c r="N579">
        <v>6</v>
      </c>
    </row>
    <row r="580" spans="1:14" x14ac:dyDescent="0.3">
      <c r="A580">
        <v>88065565930</v>
      </c>
      <c r="B580" s="36">
        <v>44051</v>
      </c>
      <c r="C580" t="s">
        <v>181</v>
      </c>
      <c r="D580" t="s">
        <v>1145</v>
      </c>
      <c r="E580" t="s">
        <v>96</v>
      </c>
      <c r="F580" t="s">
        <v>48</v>
      </c>
      <c r="G580" t="s">
        <v>944</v>
      </c>
      <c r="H580" t="s">
        <v>49</v>
      </c>
      <c r="I580" t="s">
        <v>40</v>
      </c>
      <c r="J580" t="s">
        <v>932</v>
      </c>
      <c r="K580" t="s">
        <v>941</v>
      </c>
      <c r="L580">
        <v>70</v>
      </c>
      <c r="M580">
        <v>67</v>
      </c>
      <c r="N580">
        <v>10</v>
      </c>
    </row>
    <row r="581" spans="1:14" x14ac:dyDescent="0.3">
      <c r="A581">
        <v>88065565931</v>
      </c>
      <c r="B581" s="36">
        <v>44052</v>
      </c>
      <c r="C581" t="s">
        <v>182</v>
      </c>
      <c r="D581" t="s">
        <v>1145</v>
      </c>
      <c r="E581" t="s">
        <v>16</v>
      </c>
      <c r="F581" t="s">
        <v>38</v>
      </c>
      <c r="G581" t="s">
        <v>944</v>
      </c>
      <c r="H581" t="s">
        <v>39</v>
      </c>
      <c r="I581" t="s">
        <v>40</v>
      </c>
      <c r="J581" t="s">
        <v>940</v>
      </c>
      <c r="K581" t="s">
        <v>941</v>
      </c>
      <c r="L581">
        <v>15</v>
      </c>
      <c r="M581">
        <v>12</v>
      </c>
      <c r="N581">
        <v>11</v>
      </c>
    </row>
    <row r="582" spans="1:14" x14ac:dyDescent="0.3">
      <c r="A582">
        <v>88065565932</v>
      </c>
      <c r="B582" s="36">
        <v>44053</v>
      </c>
      <c r="C582" t="s">
        <v>183</v>
      </c>
      <c r="D582" t="s">
        <v>1145</v>
      </c>
      <c r="E582" t="s">
        <v>17</v>
      </c>
      <c r="F582" t="s">
        <v>38</v>
      </c>
      <c r="G582" t="s">
        <v>944</v>
      </c>
      <c r="H582" t="s">
        <v>39</v>
      </c>
      <c r="I582" t="s">
        <v>40</v>
      </c>
      <c r="J582" t="s">
        <v>933</v>
      </c>
      <c r="K582" t="s">
        <v>941</v>
      </c>
      <c r="L582">
        <v>12</v>
      </c>
      <c r="M582">
        <v>9</v>
      </c>
      <c r="N582">
        <v>60</v>
      </c>
    </row>
    <row r="583" spans="1:14" x14ac:dyDescent="0.3">
      <c r="A583">
        <v>88065565933</v>
      </c>
      <c r="B583" s="36">
        <v>44054</v>
      </c>
      <c r="C583" t="s">
        <v>184</v>
      </c>
      <c r="D583" t="s">
        <v>1146</v>
      </c>
      <c r="E583" t="s">
        <v>16</v>
      </c>
      <c r="F583" t="s">
        <v>42</v>
      </c>
      <c r="G583" t="s">
        <v>943</v>
      </c>
      <c r="H583" t="s">
        <v>43</v>
      </c>
      <c r="I583" t="s">
        <v>40</v>
      </c>
      <c r="J583" t="s">
        <v>934</v>
      </c>
      <c r="K583" t="s">
        <v>941</v>
      </c>
      <c r="L583">
        <v>18</v>
      </c>
      <c r="M583">
        <v>15</v>
      </c>
      <c r="N583">
        <v>89</v>
      </c>
    </row>
    <row r="584" spans="1:14" x14ac:dyDescent="0.3">
      <c r="A584">
        <v>88065565934</v>
      </c>
      <c r="B584" s="36">
        <v>44055</v>
      </c>
      <c r="C584" t="s">
        <v>185</v>
      </c>
      <c r="D584" t="s">
        <v>1146</v>
      </c>
      <c r="E584" t="s">
        <v>16</v>
      </c>
      <c r="F584" t="s">
        <v>45</v>
      </c>
      <c r="G584" t="s">
        <v>943</v>
      </c>
      <c r="H584" t="s">
        <v>46</v>
      </c>
      <c r="I584" t="s">
        <v>40</v>
      </c>
      <c r="J584" t="s">
        <v>935</v>
      </c>
      <c r="K584" t="s">
        <v>941</v>
      </c>
      <c r="L584">
        <v>23</v>
      </c>
      <c r="M584">
        <v>20</v>
      </c>
      <c r="N584">
        <v>77</v>
      </c>
    </row>
    <row r="585" spans="1:14" x14ac:dyDescent="0.3">
      <c r="A585">
        <v>88065565935</v>
      </c>
      <c r="B585" s="36">
        <v>44056</v>
      </c>
      <c r="C585" t="s">
        <v>186</v>
      </c>
      <c r="D585" t="s">
        <v>1146</v>
      </c>
      <c r="E585" t="s">
        <v>20</v>
      </c>
      <c r="F585" t="s">
        <v>48</v>
      </c>
      <c r="G585" t="s">
        <v>944</v>
      </c>
      <c r="H585" t="s">
        <v>49</v>
      </c>
      <c r="I585" t="s">
        <v>40</v>
      </c>
      <c r="J585" t="s">
        <v>936</v>
      </c>
      <c r="K585" t="s">
        <v>941</v>
      </c>
      <c r="L585">
        <v>9</v>
      </c>
      <c r="M585">
        <v>6</v>
      </c>
      <c r="N585">
        <v>68</v>
      </c>
    </row>
    <row r="586" spans="1:14" x14ac:dyDescent="0.3">
      <c r="A586">
        <v>88065565936</v>
      </c>
      <c r="B586" s="36">
        <v>44057</v>
      </c>
      <c r="C586" t="s">
        <v>187</v>
      </c>
      <c r="D586" t="s">
        <v>1146</v>
      </c>
      <c r="E586" t="s">
        <v>4</v>
      </c>
      <c r="F586" t="s">
        <v>38</v>
      </c>
      <c r="G586" t="s">
        <v>944</v>
      </c>
      <c r="H586" t="s">
        <v>39</v>
      </c>
      <c r="I586" t="s">
        <v>40</v>
      </c>
      <c r="J586" t="s">
        <v>937</v>
      </c>
      <c r="K586" t="s">
        <v>941</v>
      </c>
      <c r="L586">
        <v>18</v>
      </c>
      <c r="M586">
        <v>15</v>
      </c>
      <c r="N586">
        <v>15</v>
      </c>
    </row>
    <row r="587" spans="1:14" x14ac:dyDescent="0.3">
      <c r="A587">
        <v>88065565937</v>
      </c>
      <c r="B587" s="36">
        <v>44058</v>
      </c>
      <c r="C587" t="s">
        <v>188</v>
      </c>
      <c r="D587" t="s">
        <v>1146</v>
      </c>
      <c r="E587" t="s">
        <v>16</v>
      </c>
      <c r="F587" t="s">
        <v>38</v>
      </c>
      <c r="G587" t="s">
        <v>944</v>
      </c>
      <c r="H587" t="s">
        <v>39</v>
      </c>
      <c r="I587" t="s">
        <v>40</v>
      </c>
      <c r="J587" t="s">
        <v>908</v>
      </c>
      <c r="K587" t="s">
        <v>926</v>
      </c>
      <c r="L587">
        <v>52</v>
      </c>
      <c r="M587">
        <v>49</v>
      </c>
      <c r="N587">
        <v>47</v>
      </c>
    </row>
    <row r="588" spans="1:14" x14ac:dyDescent="0.3">
      <c r="A588">
        <v>88065565938</v>
      </c>
      <c r="B588" s="36">
        <v>44062</v>
      </c>
      <c r="C588" t="s">
        <v>176</v>
      </c>
      <c r="D588" t="s">
        <v>1145</v>
      </c>
      <c r="E588" t="s">
        <v>16</v>
      </c>
      <c r="F588" t="s">
        <v>42</v>
      </c>
      <c r="G588" t="s">
        <v>943</v>
      </c>
      <c r="H588" t="s">
        <v>43</v>
      </c>
      <c r="I588" t="s">
        <v>40</v>
      </c>
      <c r="J588" t="s">
        <v>927</v>
      </c>
      <c r="K588" t="s">
        <v>941</v>
      </c>
      <c r="L588">
        <v>9</v>
      </c>
      <c r="M588">
        <v>6</v>
      </c>
      <c r="N588">
        <v>6</v>
      </c>
    </row>
    <row r="589" spans="1:14" x14ac:dyDescent="0.3">
      <c r="A589">
        <v>88065565939</v>
      </c>
      <c r="B589" s="36">
        <v>44061</v>
      </c>
      <c r="C589" t="s">
        <v>177</v>
      </c>
      <c r="D589" t="s">
        <v>1145</v>
      </c>
      <c r="E589" t="s">
        <v>88</v>
      </c>
      <c r="F589" t="s">
        <v>45</v>
      </c>
      <c r="G589" t="s">
        <v>943</v>
      </c>
      <c r="H589" t="s">
        <v>46</v>
      </c>
      <c r="I589" t="s">
        <v>40</v>
      </c>
      <c r="J589" t="s">
        <v>928</v>
      </c>
      <c r="K589" t="s">
        <v>941</v>
      </c>
      <c r="L589">
        <v>5</v>
      </c>
      <c r="M589">
        <v>2</v>
      </c>
      <c r="N589">
        <v>10</v>
      </c>
    </row>
    <row r="590" spans="1:14" x14ac:dyDescent="0.3">
      <c r="A590">
        <v>88065565940</v>
      </c>
      <c r="B590" s="36">
        <v>44061</v>
      </c>
      <c r="C590" t="s">
        <v>178</v>
      </c>
      <c r="D590" t="s">
        <v>1146</v>
      </c>
      <c r="E590" t="s">
        <v>14</v>
      </c>
      <c r="F590" t="s">
        <v>48</v>
      </c>
      <c r="G590" t="s">
        <v>944</v>
      </c>
      <c r="H590" t="s">
        <v>49</v>
      </c>
      <c r="I590" t="s">
        <v>40</v>
      </c>
      <c r="J590" t="s">
        <v>909</v>
      </c>
      <c r="K590" t="s">
        <v>926</v>
      </c>
      <c r="L590">
        <v>14</v>
      </c>
      <c r="M590">
        <v>11</v>
      </c>
      <c r="N590">
        <v>11</v>
      </c>
    </row>
    <row r="591" spans="1:14" x14ac:dyDescent="0.3">
      <c r="A591">
        <v>88065565941</v>
      </c>
      <c r="B591" s="36">
        <v>44062</v>
      </c>
      <c r="C591" t="s">
        <v>179</v>
      </c>
      <c r="D591" t="s">
        <v>1146</v>
      </c>
      <c r="E591" t="s">
        <v>92</v>
      </c>
      <c r="F591" t="s">
        <v>38</v>
      </c>
      <c r="G591" t="s">
        <v>944</v>
      </c>
      <c r="H591" t="s">
        <v>39</v>
      </c>
      <c r="I591" t="s">
        <v>40</v>
      </c>
      <c r="J591" t="s">
        <v>910</v>
      </c>
      <c r="K591" t="s">
        <v>926</v>
      </c>
      <c r="L591">
        <v>6</v>
      </c>
      <c r="M591">
        <v>3</v>
      </c>
      <c r="N591">
        <v>60</v>
      </c>
    </row>
    <row r="592" spans="1:14" x14ac:dyDescent="0.3">
      <c r="A592">
        <v>88065565942</v>
      </c>
      <c r="B592" s="36">
        <v>44063</v>
      </c>
      <c r="C592" t="s">
        <v>180</v>
      </c>
      <c r="D592" t="s">
        <v>1145</v>
      </c>
      <c r="E592" t="s">
        <v>94</v>
      </c>
      <c r="F592" t="s">
        <v>38</v>
      </c>
      <c r="G592" t="s">
        <v>944</v>
      </c>
      <c r="H592" t="s">
        <v>39</v>
      </c>
      <c r="I592" t="s">
        <v>40</v>
      </c>
      <c r="J592" t="s">
        <v>930</v>
      </c>
      <c r="K592" t="s">
        <v>941</v>
      </c>
      <c r="L592">
        <v>10</v>
      </c>
      <c r="M592">
        <v>7</v>
      </c>
      <c r="N592">
        <v>89</v>
      </c>
    </row>
    <row r="593" spans="1:14" x14ac:dyDescent="0.3">
      <c r="A593">
        <v>88065565943</v>
      </c>
      <c r="B593" s="36">
        <v>44064</v>
      </c>
      <c r="C593" t="s">
        <v>181</v>
      </c>
      <c r="D593" t="s">
        <v>1145</v>
      </c>
      <c r="E593" t="s">
        <v>96</v>
      </c>
      <c r="F593" t="s">
        <v>42</v>
      </c>
      <c r="G593" t="s">
        <v>943</v>
      </c>
      <c r="H593" t="s">
        <v>43</v>
      </c>
      <c r="I593" t="s">
        <v>40</v>
      </c>
      <c r="J593" t="s">
        <v>911</v>
      </c>
      <c r="K593" t="s">
        <v>926</v>
      </c>
      <c r="L593">
        <v>13</v>
      </c>
      <c r="M593">
        <v>10</v>
      </c>
      <c r="N593">
        <v>77</v>
      </c>
    </row>
    <row r="594" spans="1:14" x14ac:dyDescent="0.3">
      <c r="A594">
        <v>88065565944</v>
      </c>
      <c r="B594" s="36">
        <v>44065</v>
      </c>
      <c r="C594" t="s">
        <v>182</v>
      </c>
      <c r="D594" t="s">
        <v>1145</v>
      </c>
      <c r="E594" t="s">
        <v>16</v>
      </c>
      <c r="F594" t="s">
        <v>38</v>
      </c>
      <c r="G594" t="s">
        <v>944</v>
      </c>
      <c r="H594" t="s">
        <v>39</v>
      </c>
      <c r="I594" t="s">
        <v>40</v>
      </c>
      <c r="J594" t="s">
        <v>931</v>
      </c>
      <c r="K594" t="s">
        <v>941</v>
      </c>
      <c r="L594">
        <v>20</v>
      </c>
      <c r="M594">
        <v>17</v>
      </c>
      <c r="N594">
        <v>68</v>
      </c>
    </row>
    <row r="595" spans="1:14" x14ac:dyDescent="0.3">
      <c r="A595">
        <v>88065565945</v>
      </c>
      <c r="B595" s="36">
        <v>44066</v>
      </c>
      <c r="C595" t="s">
        <v>183</v>
      </c>
      <c r="D595" t="s">
        <v>1145</v>
      </c>
      <c r="E595" t="s">
        <v>17</v>
      </c>
      <c r="F595" t="s">
        <v>42</v>
      </c>
      <c r="G595" t="s">
        <v>943</v>
      </c>
      <c r="H595" t="s">
        <v>43</v>
      </c>
      <c r="I595" t="s">
        <v>40</v>
      </c>
      <c r="J595" t="s">
        <v>912</v>
      </c>
      <c r="K595" t="s">
        <v>926</v>
      </c>
      <c r="L595">
        <v>15</v>
      </c>
      <c r="M595">
        <v>12</v>
      </c>
      <c r="N595">
        <v>15</v>
      </c>
    </row>
    <row r="596" spans="1:14" x14ac:dyDescent="0.3">
      <c r="A596">
        <v>88065565946</v>
      </c>
      <c r="B596" s="36">
        <v>44067</v>
      </c>
      <c r="C596" t="s">
        <v>184</v>
      </c>
      <c r="D596" t="s">
        <v>1146</v>
      </c>
      <c r="E596" t="s">
        <v>16</v>
      </c>
      <c r="F596" t="s">
        <v>45</v>
      </c>
      <c r="G596" t="s">
        <v>943</v>
      </c>
      <c r="H596" t="s">
        <v>46</v>
      </c>
      <c r="I596" t="s">
        <v>40</v>
      </c>
      <c r="J596" t="s">
        <v>913</v>
      </c>
      <c r="K596" t="s">
        <v>926</v>
      </c>
      <c r="L596">
        <v>20</v>
      </c>
      <c r="M596">
        <v>17</v>
      </c>
      <c r="N596">
        <v>47</v>
      </c>
    </row>
    <row r="597" spans="1:14" x14ac:dyDescent="0.3">
      <c r="A597">
        <v>88065565947</v>
      </c>
      <c r="B597" s="36">
        <v>44068</v>
      </c>
      <c r="C597" t="s">
        <v>185</v>
      </c>
      <c r="D597" t="s">
        <v>1146</v>
      </c>
      <c r="E597" t="s">
        <v>16</v>
      </c>
      <c r="F597" t="s">
        <v>48</v>
      </c>
      <c r="G597" t="s">
        <v>944</v>
      </c>
      <c r="H597" t="s">
        <v>49</v>
      </c>
      <c r="I597" t="s">
        <v>40</v>
      </c>
      <c r="J597" t="s">
        <v>914</v>
      </c>
      <c r="K597" t="s">
        <v>926</v>
      </c>
      <c r="L597">
        <v>12</v>
      </c>
      <c r="M597">
        <v>9</v>
      </c>
      <c r="N597">
        <v>6</v>
      </c>
    </row>
    <row r="598" spans="1:14" x14ac:dyDescent="0.3">
      <c r="A598">
        <v>88065565948</v>
      </c>
      <c r="B598" s="36">
        <v>44072</v>
      </c>
      <c r="C598" t="s">
        <v>186</v>
      </c>
      <c r="D598" t="s">
        <v>1146</v>
      </c>
      <c r="E598" t="s">
        <v>20</v>
      </c>
      <c r="F598" t="s">
        <v>38</v>
      </c>
      <c r="G598" t="s">
        <v>944</v>
      </c>
      <c r="H598" t="s">
        <v>39</v>
      </c>
      <c r="I598" t="s">
        <v>40</v>
      </c>
      <c r="J598" t="s">
        <v>915</v>
      </c>
      <c r="K598" t="s">
        <v>926</v>
      </c>
      <c r="L598">
        <v>16</v>
      </c>
      <c r="M598">
        <v>13</v>
      </c>
      <c r="N598">
        <v>10</v>
      </c>
    </row>
    <row r="599" spans="1:14" x14ac:dyDescent="0.3">
      <c r="A599">
        <v>88065565949</v>
      </c>
      <c r="B599" s="36">
        <v>44071</v>
      </c>
      <c r="C599" t="s">
        <v>187</v>
      </c>
      <c r="D599" t="s">
        <v>1146</v>
      </c>
      <c r="E599" t="s">
        <v>4</v>
      </c>
      <c r="F599" t="s">
        <v>42</v>
      </c>
      <c r="G599" t="s">
        <v>943</v>
      </c>
      <c r="H599" t="s">
        <v>43</v>
      </c>
      <c r="I599" t="s">
        <v>40</v>
      </c>
      <c r="J599" t="s">
        <v>932</v>
      </c>
      <c r="K599" t="s">
        <v>941</v>
      </c>
      <c r="L599">
        <v>70</v>
      </c>
      <c r="M599">
        <v>67</v>
      </c>
      <c r="N599">
        <v>11</v>
      </c>
    </row>
    <row r="600" spans="1:14" x14ac:dyDescent="0.3">
      <c r="A600">
        <v>88065565950</v>
      </c>
      <c r="B600" s="36">
        <v>44071</v>
      </c>
      <c r="C600" t="s">
        <v>188</v>
      </c>
      <c r="D600" t="s">
        <v>1146</v>
      </c>
      <c r="E600" t="s">
        <v>16</v>
      </c>
      <c r="F600" t="s">
        <v>45</v>
      </c>
      <c r="G600" t="s">
        <v>943</v>
      </c>
      <c r="H600" t="s">
        <v>46</v>
      </c>
      <c r="I600" t="s">
        <v>40</v>
      </c>
      <c r="J600" t="s">
        <v>940</v>
      </c>
      <c r="K600" t="s">
        <v>941</v>
      </c>
      <c r="L600">
        <v>15</v>
      </c>
      <c r="M600">
        <v>12</v>
      </c>
      <c r="N600">
        <v>60</v>
      </c>
    </row>
    <row r="601" spans="1:14" x14ac:dyDescent="0.3">
      <c r="A601">
        <v>88065565951</v>
      </c>
      <c r="B601" s="36">
        <v>44072</v>
      </c>
      <c r="C601" t="s">
        <v>176</v>
      </c>
      <c r="D601" t="s">
        <v>1145</v>
      </c>
      <c r="E601" t="s">
        <v>16</v>
      </c>
      <c r="F601" t="s">
        <v>48</v>
      </c>
      <c r="G601" t="s">
        <v>944</v>
      </c>
      <c r="H601" t="s">
        <v>49</v>
      </c>
      <c r="I601" t="s">
        <v>40</v>
      </c>
      <c r="J601" t="s">
        <v>915</v>
      </c>
      <c r="K601" t="s">
        <v>926</v>
      </c>
      <c r="L601">
        <v>16</v>
      </c>
      <c r="M601">
        <v>13</v>
      </c>
      <c r="N601">
        <v>89</v>
      </c>
    </row>
    <row r="602" spans="1:14" x14ac:dyDescent="0.3">
      <c r="A602">
        <v>88065565952</v>
      </c>
      <c r="B602" s="36">
        <v>44073</v>
      </c>
      <c r="C602" t="s">
        <v>177</v>
      </c>
      <c r="D602" t="s">
        <v>1145</v>
      </c>
      <c r="E602" t="s">
        <v>88</v>
      </c>
      <c r="F602" t="s">
        <v>38</v>
      </c>
      <c r="G602" t="s">
        <v>944</v>
      </c>
      <c r="H602" t="s">
        <v>39</v>
      </c>
      <c r="I602" t="s">
        <v>40</v>
      </c>
      <c r="J602" t="s">
        <v>916</v>
      </c>
      <c r="K602" t="s">
        <v>926</v>
      </c>
      <c r="L602">
        <v>20</v>
      </c>
      <c r="M602">
        <v>17</v>
      </c>
      <c r="N602">
        <v>77</v>
      </c>
    </row>
    <row r="603" spans="1:14" x14ac:dyDescent="0.3">
      <c r="A603">
        <v>88065565953</v>
      </c>
      <c r="B603" s="36">
        <v>44074</v>
      </c>
      <c r="C603" t="s">
        <v>178</v>
      </c>
      <c r="D603" t="s">
        <v>1146</v>
      </c>
      <c r="E603" t="s">
        <v>14</v>
      </c>
      <c r="F603" t="s">
        <v>42</v>
      </c>
      <c r="G603" t="s">
        <v>943</v>
      </c>
      <c r="H603" t="s">
        <v>43</v>
      </c>
      <c r="I603" t="s">
        <v>40</v>
      </c>
      <c r="J603" t="s">
        <v>917</v>
      </c>
      <c r="K603" t="s">
        <v>926</v>
      </c>
      <c r="L603">
        <v>12</v>
      </c>
      <c r="M603">
        <v>9</v>
      </c>
      <c r="N603">
        <v>68</v>
      </c>
    </row>
    <row r="604" spans="1:14" x14ac:dyDescent="0.3">
      <c r="A604">
        <v>88065565954</v>
      </c>
      <c r="B604" s="36">
        <v>44044</v>
      </c>
      <c r="C604" t="s">
        <v>179</v>
      </c>
      <c r="D604" t="s">
        <v>1146</v>
      </c>
      <c r="E604" t="s">
        <v>92</v>
      </c>
      <c r="F604" t="s">
        <v>45</v>
      </c>
      <c r="G604" t="s">
        <v>943</v>
      </c>
      <c r="H604" t="s">
        <v>46</v>
      </c>
      <c r="I604" t="s">
        <v>40</v>
      </c>
      <c r="J604" t="s">
        <v>933</v>
      </c>
      <c r="K604" t="s">
        <v>941</v>
      </c>
      <c r="L604">
        <v>12</v>
      </c>
      <c r="M604">
        <v>9</v>
      </c>
      <c r="N604">
        <v>15</v>
      </c>
    </row>
    <row r="605" spans="1:14" x14ac:dyDescent="0.3">
      <c r="A605">
        <v>88065565955</v>
      </c>
      <c r="B605" s="36">
        <v>44045</v>
      </c>
      <c r="C605" t="s">
        <v>180</v>
      </c>
      <c r="D605" t="s">
        <v>1145</v>
      </c>
      <c r="E605" t="s">
        <v>94</v>
      </c>
      <c r="F605" t="s">
        <v>48</v>
      </c>
      <c r="G605" t="s">
        <v>944</v>
      </c>
      <c r="H605" t="s">
        <v>49</v>
      </c>
      <c r="I605" t="s">
        <v>40</v>
      </c>
      <c r="J605" t="s">
        <v>934</v>
      </c>
      <c r="K605" t="s">
        <v>941</v>
      </c>
      <c r="L605">
        <v>18</v>
      </c>
      <c r="M605">
        <v>15</v>
      </c>
      <c r="N605">
        <v>47</v>
      </c>
    </row>
    <row r="606" spans="1:14" x14ac:dyDescent="0.3">
      <c r="A606">
        <v>88065565956</v>
      </c>
      <c r="B606" s="36">
        <v>44046</v>
      </c>
      <c r="C606" t="s">
        <v>181</v>
      </c>
      <c r="D606" t="s">
        <v>1145</v>
      </c>
      <c r="E606" t="s">
        <v>96</v>
      </c>
      <c r="F606" t="s">
        <v>38</v>
      </c>
      <c r="G606" t="s">
        <v>944</v>
      </c>
      <c r="H606" t="s">
        <v>39</v>
      </c>
      <c r="I606" t="s">
        <v>40</v>
      </c>
      <c r="J606" t="s">
        <v>918</v>
      </c>
      <c r="K606" t="s">
        <v>926</v>
      </c>
      <c r="L606">
        <v>10</v>
      </c>
      <c r="M606">
        <v>7</v>
      </c>
      <c r="N606">
        <v>6</v>
      </c>
    </row>
    <row r="607" spans="1:14" x14ac:dyDescent="0.3">
      <c r="A607">
        <v>88065565957</v>
      </c>
      <c r="B607" s="36">
        <v>44047</v>
      </c>
      <c r="C607" t="s">
        <v>182</v>
      </c>
      <c r="D607" t="s">
        <v>1145</v>
      </c>
      <c r="E607" t="s">
        <v>16</v>
      </c>
      <c r="F607" t="s">
        <v>42</v>
      </c>
      <c r="G607" t="s">
        <v>943</v>
      </c>
      <c r="H607" t="s">
        <v>43</v>
      </c>
      <c r="I607" t="s">
        <v>40</v>
      </c>
      <c r="J607" t="s">
        <v>919</v>
      </c>
      <c r="K607" t="s">
        <v>926</v>
      </c>
      <c r="L607">
        <v>15</v>
      </c>
      <c r="M607">
        <v>12</v>
      </c>
      <c r="N607">
        <v>10</v>
      </c>
    </row>
    <row r="608" spans="1:14" x14ac:dyDescent="0.3">
      <c r="A608">
        <v>88065565958</v>
      </c>
      <c r="B608" s="36">
        <v>44048</v>
      </c>
      <c r="C608" t="s">
        <v>183</v>
      </c>
      <c r="D608" t="s">
        <v>1145</v>
      </c>
      <c r="E608" t="s">
        <v>17</v>
      </c>
      <c r="F608" t="s">
        <v>45</v>
      </c>
      <c r="G608" t="s">
        <v>943</v>
      </c>
      <c r="H608" t="s">
        <v>46</v>
      </c>
      <c r="I608" t="s">
        <v>40</v>
      </c>
      <c r="J608" t="s">
        <v>920</v>
      </c>
      <c r="K608" t="s">
        <v>926</v>
      </c>
      <c r="L608">
        <v>15</v>
      </c>
      <c r="M608">
        <v>12</v>
      </c>
      <c r="N608">
        <v>11</v>
      </c>
    </row>
    <row r="609" spans="1:14" x14ac:dyDescent="0.3">
      <c r="A609">
        <v>88065565959</v>
      </c>
      <c r="B609" s="36">
        <v>44052</v>
      </c>
      <c r="C609" t="s">
        <v>184</v>
      </c>
      <c r="D609" t="s">
        <v>1146</v>
      </c>
      <c r="E609" t="s">
        <v>16</v>
      </c>
      <c r="F609" t="s">
        <v>48</v>
      </c>
      <c r="G609" t="s">
        <v>944</v>
      </c>
      <c r="H609" t="s">
        <v>49</v>
      </c>
      <c r="I609" t="s">
        <v>40</v>
      </c>
      <c r="J609" t="s">
        <v>935</v>
      </c>
      <c r="K609" t="s">
        <v>941</v>
      </c>
      <c r="L609">
        <v>23</v>
      </c>
      <c r="M609">
        <v>20</v>
      </c>
      <c r="N609">
        <v>60</v>
      </c>
    </row>
    <row r="610" spans="1:14" x14ac:dyDescent="0.3">
      <c r="A610">
        <v>88065565960</v>
      </c>
      <c r="B610" s="36">
        <v>44051</v>
      </c>
      <c r="C610" t="s">
        <v>185</v>
      </c>
      <c r="D610" t="s">
        <v>1146</v>
      </c>
      <c r="E610" t="s">
        <v>16</v>
      </c>
      <c r="F610" t="s">
        <v>38</v>
      </c>
      <c r="G610" t="s">
        <v>944</v>
      </c>
      <c r="H610" t="s">
        <v>39</v>
      </c>
      <c r="I610" t="s">
        <v>40</v>
      </c>
      <c r="J610" t="s">
        <v>936</v>
      </c>
      <c r="K610" t="s">
        <v>941</v>
      </c>
      <c r="L610">
        <v>9</v>
      </c>
      <c r="M610">
        <v>6</v>
      </c>
      <c r="N610">
        <v>89</v>
      </c>
    </row>
    <row r="611" spans="1:14" x14ac:dyDescent="0.3">
      <c r="A611">
        <v>88065565961</v>
      </c>
      <c r="B611" s="36">
        <v>44051</v>
      </c>
      <c r="C611" t="s">
        <v>186</v>
      </c>
      <c r="D611" t="s">
        <v>1146</v>
      </c>
      <c r="E611" t="s">
        <v>20</v>
      </c>
      <c r="F611" t="s">
        <v>42</v>
      </c>
      <c r="G611" t="s">
        <v>943</v>
      </c>
      <c r="H611" t="s">
        <v>43</v>
      </c>
      <c r="I611" t="s">
        <v>40</v>
      </c>
      <c r="J611" t="s">
        <v>937</v>
      </c>
      <c r="K611" t="s">
        <v>941</v>
      </c>
      <c r="L611">
        <v>18</v>
      </c>
      <c r="M611">
        <v>15</v>
      </c>
      <c r="N611">
        <v>77</v>
      </c>
    </row>
    <row r="612" spans="1:14" x14ac:dyDescent="0.3">
      <c r="A612">
        <v>88065565962</v>
      </c>
      <c r="B612" s="36">
        <v>44052</v>
      </c>
      <c r="C612" t="s">
        <v>187</v>
      </c>
      <c r="D612" t="s">
        <v>1146</v>
      </c>
      <c r="E612" t="s">
        <v>4</v>
      </c>
      <c r="F612" t="s">
        <v>45</v>
      </c>
      <c r="G612" t="s">
        <v>943</v>
      </c>
      <c r="H612" t="s">
        <v>46</v>
      </c>
      <c r="I612" t="s">
        <v>40</v>
      </c>
      <c r="J612" t="s">
        <v>925</v>
      </c>
      <c r="K612" t="s">
        <v>926</v>
      </c>
      <c r="L612">
        <v>14</v>
      </c>
      <c r="M612">
        <v>11</v>
      </c>
      <c r="N612">
        <v>68</v>
      </c>
    </row>
    <row r="613" spans="1:14" x14ac:dyDescent="0.3">
      <c r="A613">
        <v>88065565963</v>
      </c>
      <c r="B613" s="36">
        <v>44053</v>
      </c>
      <c r="C613" t="s">
        <v>188</v>
      </c>
      <c r="D613" t="s">
        <v>1146</v>
      </c>
      <c r="E613" t="s">
        <v>16</v>
      </c>
      <c r="F613" t="s">
        <v>48</v>
      </c>
      <c r="G613" t="s">
        <v>944</v>
      </c>
      <c r="H613" t="s">
        <v>49</v>
      </c>
      <c r="I613" t="s">
        <v>40</v>
      </c>
      <c r="J613" t="s">
        <v>938</v>
      </c>
      <c r="K613" t="s">
        <v>926</v>
      </c>
      <c r="L613">
        <v>30</v>
      </c>
      <c r="M613">
        <v>27</v>
      </c>
      <c r="N613">
        <v>15</v>
      </c>
    </row>
    <row r="614" spans="1:14" x14ac:dyDescent="0.3">
      <c r="A614">
        <v>88065565964</v>
      </c>
      <c r="B614" s="36">
        <v>44054</v>
      </c>
      <c r="C614" t="s">
        <v>176</v>
      </c>
      <c r="D614" t="s">
        <v>1145</v>
      </c>
      <c r="E614" t="s">
        <v>16</v>
      </c>
      <c r="F614" t="s">
        <v>38</v>
      </c>
      <c r="G614" t="s">
        <v>944</v>
      </c>
      <c r="H614" t="s">
        <v>39</v>
      </c>
      <c r="I614" t="s">
        <v>40</v>
      </c>
      <c r="J614" t="s">
        <v>939</v>
      </c>
      <c r="K614" t="s">
        <v>926</v>
      </c>
      <c r="L614">
        <v>16</v>
      </c>
      <c r="M614">
        <v>13</v>
      </c>
      <c r="N614">
        <v>47</v>
      </c>
    </row>
    <row r="615" spans="1:14" x14ac:dyDescent="0.3">
      <c r="A615">
        <v>88065565965</v>
      </c>
      <c r="B615" s="36">
        <v>44055</v>
      </c>
      <c r="C615" t="s">
        <v>177</v>
      </c>
      <c r="D615" t="s">
        <v>1145</v>
      </c>
      <c r="E615" t="s">
        <v>88</v>
      </c>
      <c r="F615" t="s">
        <v>42</v>
      </c>
      <c r="G615" t="s">
        <v>943</v>
      </c>
      <c r="H615" t="s">
        <v>43</v>
      </c>
      <c r="I615" t="s">
        <v>40</v>
      </c>
      <c r="J615" t="s">
        <v>908</v>
      </c>
      <c r="K615" t="s">
        <v>926</v>
      </c>
      <c r="L615">
        <v>52</v>
      </c>
      <c r="M615">
        <v>49</v>
      </c>
      <c r="N615">
        <v>6</v>
      </c>
    </row>
    <row r="616" spans="1:14" x14ac:dyDescent="0.3">
      <c r="A616">
        <v>88065565966</v>
      </c>
      <c r="B616" s="36">
        <v>44056</v>
      </c>
      <c r="C616" t="s">
        <v>178</v>
      </c>
      <c r="D616" t="s">
        <v>1146</v>
      </c>
      <c r="E616" t="s">
        <v>14</v>
      </c>
      <c r="F616" t="s">
        <v>38</v>
      </c>
      <c r="G616" t="s">
        <v>944</v>
      </c>
      <c r="H616" t="s">
        <v>39</v>
      </c>
      <c r="I616" t="s">
        <v>40</v>
      </c>
      <c r="J616" t="s">
        <v>909</v>
      </c>
      <c r="K616" t="s">
        <v>926</v>
      </c>
      <c r="L616">
        <v>14</v>
      </c>
      <c r="M616">
        <v>11</v>
      </c>
      <c r="N616">
        <v>10</v>
      </c>
    </row>
    <row r="617" spans="1:14" x14ac:dyDescent="0.3">
      <c r="A617">
        <v>88065565967</v>
      </c>
      <c r="B617" s="36">
        <v>44057</v>
      </c>
      <c r="C617" t="s">
        <v>179</v>
      </c>
      <c r="D617" t="s">
        <v>1146</v>
      </c>
      <c r="E617" t="s">
        <v>92</v>
      </c>
      <c r="F617" t="s">
        <v>42</v>
      </c>
      <c r="G617" t="s">
        <v>943</v>
      </c>
      <c r="H617" t="s">
        <v>43</v>
      </c>
      <c r="I617" t="s">
        <v>40</v>
      </c>
      <c r="J617" t="s">
        <v>910</v>
      </c>
      <c r="K617" t="s">
        <v>926</v>
      </c>
      <c r="L617">
        <v>6</v>
      </c>
      <c r="M617">
        <v>3</v>
      </c>
      <c r="N617">
        <v>11</v>
      </c>
    </row>
    <row r="618" spans="1:14" x14ac:dyDescent="0.3">
      <c r="A618">
        <v>88065565968</v>
      </c>
      <c r="B618" s="36">
        <v>44058</v>
      </c>
      <c r="C618" t="s">
        <v>180</v>
      </c>
      <c r="D618" t="s">
        <v>1145</v>
      </c>
      <c r="E618" t="s">
        <v>94</v>
      </c>
      <c r="F618" t="s">
        <v>38</v>
      </c>
      <c r="G618" t="s">
        <v>944</v>
      </c>
      <c r="H618" t="s">
        <v>39</v>
      </c>
      <c r="I618" t="s">
        <v>40</v>
      </c>
      <c r="J618" t="s">
        <v>911</v>
      </c>
      <c r="K618" t="s">
        <v>926</v>
      </c>
      <c r="L618">
        <v>13</v>
      </c>
      <c r="M618">
        <v>10</v>
      </c>
      <c r="N618">
        <v>60</v>
      </c>
    </row>
    <row r="619" spans="1:14" x14ac:dyDescent="0.3">
      <c r="A619">
        <v>88065565969</v>
      </c>
      <c r="B619" s="36">
        <v>44062</v>
      </c>
      <c r="C619" t="s">
        <v>181</v>
      </c>
      <c r="D619" t="s">
        <v>1145</v>
      </c>
      <c r="E619" t="s">
        <v>96</v>
      </c>
      <c r="F619" t="s">
        <v>42</v>
      </c>
      <c r="G619" t="s">
        <v>943</v>
      </c>
      <c r="H619" t="s">
        <v>43</v>
      </c>
      <c r="I619" t="s">
        <v>40</v>
      </c>
      <c r="J619" t="s">
        <v>912</v>
      </c>
      <c r="K619" t="s">
        <v>926</v>
      </c>
      <c r="L619">
        <v>15</v>
      </c>
      <c r="M619">
        <v>12</v>
      </c>
      <c r="N619">
        <v>89</v>
      </c>
    </row>
    <row r="620" spans="1:14" x14ac:dyDescent="0.3">
      <c r="A620">
        <v>88065565970</v>
      </c>
      <c r="B620" s="36">
        <v>44061</v>
      </c>
      <c r="C620" t="s">
        <v>182</v>
      </c>
      <c r="D620" t="s">
        <v>1145</v>
      </c>
      <c r="E620" t="s">
        <v>16</v>
      </c>
      <c r="F620" t="s">
        <v>38</v>
      </c>
      <c r="G620" t="s">
        <v>944</v>
      </c>
      <c r="H620" t="s">
        <v>39</v>
      </c>
      <c r="I620" t="s">
        <v>40</v>
      </c>
      <c r="J620" t="s">
        <v>913</v>
      </c>
      <c r="K620" t="s">
        <v>926</v>
      </c>
      <c r="L620">
        <v>20</v>
      </c>
      <c r="M620">
        <v>17</v>
      </c>
      <c r="N620">
        <v>77</v>
      </c>
    </row>
    <row r="621" spans="1:14" x14ac:dyDescent="0.3">
      <c r="A621">
        <v>88065565971</v>
      </c>
      <c r="B621" s="36">
        <v>44061</v>
      </c>
      <c r="C621" t="s">
        <v>183</v>
      </c>
      <c r="D621" t="s">
        <v>1145</v>
      </c>
      <c r="E621" t="s">
        <v>17</v>
      </c>
      <c r="F621" t="s">
        <v>42</v>
      </c>
      <c r="G621" t="s">
        <v>943</v>
      </c>
      <c r="H621" t="s">
        <v>43</v>
      </c>
      <c r="I621" t="s">
        <v>40</v>
      </c>
      <c r="J621" t="s">
        <v>914</v>
      </c>
      <c r="K621" t="s">
        <v>926</v>
      </c>
      <c r="L621">
        <v>12</v>
      </c>
      <c r="M621">
        <v>9</v>
      </c>
      <c r="N621">
        <v>68</v>
      </c>
    </row>
    <row r="622" spans="1:14" x14ac:dyDescent="0.3">
      <c r="A622">
        <v>88065565972</v>
      </c>
      <c r="B622" s="36">
        <v>44062</v>
      </c>
      <c r="C622" t="s">
        <v>184</v>
      </c>
      <c r="D622" t="s">
        <v>1146</v>
      </c>
      <c r="E622" t="s">
        <v>16</v>
      </c>
      <c r="F622" t="s">
        <v>38</v>
      </c>
      <c r="G622" t="s">
        <v>944</v>
      </c>
      <c r="H622" t="s">
        <v>39</v>
      </c>
      <c r="I622" t="s">
        <v>40</v>
      </c>
      <c r="J622" t="s">
        <v>915</v>
      </c>
      <c r="K622" t="s">
        <v>926</v>
      </c>
      <c r="L622">
        <v>16</v>
      </c>
      <c r="M622">
        <v>13</v>
      </c>
      <c r="N622">
        <v>15</v>
      </c>
    </row>
    <row r="623" spans="1:14" x14ac:dyDescent="0.3">
      <c r="A623">
        <v>88065565973</v>
      </c>
      <c r="B623" s="36">
        <v>44063</v>
      </c>
      <c r="C623" t="s">
        <v>185</v>
      </c>
      <c r="D623" t="s">
        <v>1146</v>
      </c>
      <c r="E623" t="s">
        <v>16</v>
      </c>
      <c r="F623" t="s">
        <v>42</v>
      </c>
      <c r="G623" t="s">
        <v>943</v>
      </c>
      <c r="H623" t="s">
        <v>43</v>
      </c>
      <c r="I623" t="s">
        <v>40</v>
      </c>
      <c r="J623" t="s">
        <v>916</v>
      </c>
      <c r="K623" t="s">
        <v>926</v>
      </c>
      <c r="L623">
        <v>20</v>
      </c>
      <c r="M623">
        <v>17</v>
      </c>
      <c r="N623">
        <v>47</v>
      </c>
    </row>
    <row r="624" spans="1:14" x14ac:dyDescent="0.3">
      <c r="A624">
        <v>88065565974</v>
      </c>
      <c r="B624" s="36">
        <v>44064</v>
      </c>
      <c r="C624" t="s">
        <v>186</v>
      </c>
      <c r="D624" t="s">
        <v>1146</v>
      </c>
      <c r="E624" t="s">
        <v>20</v>
      </c>
      <c r="F624" t="s">
        <v>38</v>
      </c>
      <c r="G624" t="s">
        <v>944</v>
      </c>
      <c r="H624" t="s">
        <v>39</v>
      </c>
      <c r="I624" t="s">
        <v>40</v>
      </c>
      <c r="J624" t="s">
        <v>917</v>
      </c>
      <c r="K624" t="s">
        <v>926</v>
      </c>
      <c r="L624">
        <v>12</v>
      </c>
      <c r="M624">
        <v>9</v>
      </c>
      <c r="N624">
        <v>6</v>
      </c>
    </row>
    <row r="625" spans="1:14" x14ac:dyDescent="0.3">
      <c r="A625">
        <v>88065565975</v>
      </c>
      <c r="B625" s="36">
        <v>44065</v>
      </c>
      <c r="C625" t="s">
        <v>187</v>
      </c>
      <c r="D625" t="s">
        <v>1146</v>
      </c>
      <c r="E625" t="s">
        <v>4</v>
      </c>
      <c r="F625" t="s">
        <v>42</v>
      </c>
      <c r="G625" t="s">
        <v>943</v>
      </c>
      <c r="H625" t="s">
        <v>43</v>
      </c>
      <c r="I625" t="s">
        <v>40</v>
      </c>
      <c r="J625" t="s">
        <v>918</v>
      </c>
      <c r="K625" t="s">
        <v>926</v>
      </c>
      <c r="L625">
        <v>10</v>
      </c>
      <c r="M625">
        <v>7</v>
      </c>
      <c r="N625">
        <v>10</v>
      </c>
    </row>
    <row r="626" spans="1:14" x14ac:dyDescent="0.3">
      <c r="A626">
        <v>88065565976</v>
      </c>
      <c r="B626" s="36">
        <v>44066</v>
      </c>
      <c r="C626" t="s">
        <v>188</v>
      </c>
      <c r="D626" t="s">
        <v>1146</v>
      </c>
      <c r="E626" t="s">
        <v>16</v>
      </c>
      <c r="F626" t="s">
        <v>38</v>
      </c>
      <c r="G626" t="s">
        <v>944</v>
      </c>
      <c r="H626" t="s">
        <v>39</v>
      </c>
      <c r="I626" t="s">
        <v>40</v>
      </c>
      <c r="J626" t="s">
        <v>919</v>
      </c>
      <c r="K626" t="s">
        <v>926</v>
      </c>
      <c r="L626">
        <v>15</v>
      </c>
      <c r="M626">
        <v>12</v>
      </c>
      <c r="N626">
        <v>11</v>
      </c>
    </row>
    <row r="627" spans="1:14" x14ac:dyDescent="0.3">
      <c r="A627">
        <v>88065565977</v>
      </c>
      <c r="B627" s="36">
        <v>44044</v>
      </c>
      <c r="C627" t="s">
        <v>580</v>
      </c>
      <c r="D627" t="s">
        <v>1145</v>
      </c>
      <c r="E627" t="s">
        <v>92</v>
      </c>
      <c r="F627" t="s">
        <v>42</v>
      </c>
      <c r="G627" t="s">
        <v>943</v>
      </c>
      <c r="H627" t="s">
        <v>43</v>
      </c>
      <c r="I627" t="s">
        <v>40</v>
      </c>
      <c r="J627" t="s">
        <v>920</v>
      </c>
      <c r="K627" t="s">
        <v>926</v>
      </c>
      <c r="L627">
        <v>15</v>
      </c>
      <c r="M627">
        <v>12</v>
      </c>
      <c r="N627">
        <v>60</v>
      </c>
    </row>
    <row r="628" spans="1:14" x14ac:dyDescent="0.3">
      <c r="A628">
        <v>88065565978</v>
      </c>
      <c r="B628" s="36">
        <v>44045</v>
      </c>
      <c r="C628" t="s">
        <v>581</v>
      </c>
      <c r="D628" t="s">
        <v>1146</v>
      </c>
      <c r="E628" t="s">
        <v>94</v>
      </c>
      <c r="F628" t="s">
        <v>38</v>
      </c>
      <c r="G628" t="s">
        <v>944</v>
      </c>
      <c r="H628" t="s">
        <v>39</v>
      </c>
      <c r="I628" t="s">
        <v>40</v>
      </c>
      <c r="J628" t="s">
        <v>921</v>
      </c>
      <c r="K628" t="s">
        <v>926</v>
      </c>
      <c r="L628">
        <v>20</v>
      </c>
      <c r="M628">
        <v>17</v>
      </c>
      <c r="N628">
        <v>89</v>
      </c>
    </row>
    <row r="629" spans="1:14" x14ac:dyDescent="0.3">
      <c r="A629">
        <v>88065565979</v>
      </c>
      <c r="B629" s="36">
        <v>44046</v>
      </c>
      <c r="C629" t="s">
        <v>582</v>
      </c>
      <c r="D629" t="s">
        <v>1145</v>
      </c>
      <c r="E629" t="s">
        <v>96</v>
      </c>
      <c r="F629" t="s">
        <v>42</v>
      </c>
      <c r="G629" t="s">
        <v>943</v>
      </c>
      <c r="H629" t="s">
        <v>43</v>
      </c>
      <c r="I629" t="s">
        <v>40</v>
      </c>
      <c r="J629" t="s">
        <v>922</v>
      </c>
      <c r="K629" t="s">
        <v>926</v>
      </c>
      <c r="L629">
        <v>12</v>
      </c>
      <c r="M629">
        <v>9</v>
      </c>
      <c r="N629">
        <v>77</v>
      </c>
    </row>
    <row r="630" spans="1:14" x14ac:dyDescent="0.3">
      <c r="A630">
        <v>88065565980</v>
      </c>
      <c r="B630" s="36">
        <v>44047</v>
      </c>
      <c r="C630" t="s">
        <v>583</v>
      </c>
      <c r="D630" t="s">
        <v>1146</v>
      </c>
      <c r="E630" t="s">
        <v>16</v>
      </c>
      <c r="F630" t="s">
        <v>38</v>
      </c>
      <c r="G630" t="s">
        <v>944</v>
      </c>
      <c r="H630" t="s">
        <v>39</v>
      </c>
      <c r="I630" t="s">
        <v>40</v>
      </c>
      <c r="J630" t="s">
        <v>923</v>
      </c>
      <c r="K630" t="s">
        <v>926</v>
      </c>
      <c r="L630">
        <v>13</v>
      </c>
      <c r="M630">
        <v>10</v>
      </c>
      <c r="N630">
        <v>68</v>
      </c>
    </row>
    <row r="631" spans="1:14" x14ac:dyDescent="0.3">
      <c r="A631">
        <v>88065565981</v>
      </c>
      <c r="B631" s="36">
        <v>44048</v>
      </c>
      <c r="C631" t="s">
        <v>584</v>
      </c>
      <c r="D631" t="s">
        <v>1145</v>
      </c>
      <c r="E631" t="s">
        <v>17</v>
      </c>
      <c r="F631" t="s">
        <v>42</v>
      </c>
      <c r="G631" t="s">
        <v>943</v>
      </c>
      <c r="H631" t="s">
        <v>43</v>
      </c>
      <c r="I631" t="s">
        <v>40</v>
      </c>
      <c r="J631" t="s">
        <v>924</v>
      </c>
      <c r="K631" t="s">
        <v>926</v>
      </c>
      <c r="L631">
        <v>15</v>
      </c>
      <c r="M631">
        <v>12</v>
      </c>
      <c r="N631">
        <v>15</v>
      </c>
    </row>
    <row r="632" spans="1:14" x14ac:dyDescent="0.3">
      <c r="A632">
        <v>88065565982</v>
      </c>
      <c r="B632" s="36">
        <v>44052</v>
      </c>
      <c r="C632" t="s">
        <v>585</v>
      </c>
      <c r="D632" t="s">
        <v>1146</v>
      </c>
      <c r="E632" t="s">
        <v>18</v>
      </c>
      <c r="F632" t="s">
        <v>38</v>
      </c>
      <c r="G632" t="s">
        <v>944</v>
      </c>
      <c r="H632" t="s">
        <v>39</v>
      </c>
      <c r="I632" t="s">
        <v>40</v>
      </c>
      <c r="J632" t="s">
        <v>925</v>
      </c>
      <c r="K632" t="s">
        <v>926</v>
      </c>
      <c r="L632">
        <v>14</v>
      </c>
      <c r="M632">
        <v>11</v>
      </c>
      <c r="N632">
        <v>47</v>
      </c>
    </row>
    <row r="633" spans="1:14" x14ac:dyDescent="0.3">
      <c r="A633">
        <v>88065565983</v>
      </c>
      <c r="B633" s="36">
        <v>44051</v>
      </c>
      <c r="C633" t="s">
        <v>586</v>
      </c>
      <c r="D633" t="s">
        <v>1146</v>
      </c>
      <c r="E633" t="s">
        <v>19</v>
      </c>
      <c r="F633" t="s">
        <v>42</v>
      </c>
      <c r="G633" t="s">
        <v>943</v>
      </c>
      <c r="H633" t="s">
        <v>43</v>
      </c>
      <c r="I633" t="s">
        <v>40</v>
      </c>
      <c r="J633" t="s">
        <v>938</v>
      </c>
      <c r="K633" t="s">
        <v>926</v>
      </c>
      <c r="L633">
        <v>30</v>
      </c>
      <c r="M633">
        <v>27</v>
      </c>
      <c r="N633">
        <v>6</v>
      </c>
    </row>
    <row r="634" spans="1:14" x14ac:dyDescent="0.3">
      <c r="A634">
        <v>88065565984</v>
      </c>
      <c r="B634" s="36">
        <v>44051</v>
      </c>
      <c r="C634" t="s">
        <v>587</v>
      </c>
      <c r="D634" t="s">
        <v>1146</v>
      </c>
      <c r="E634" t="s">
        <v>20</v>
      </c>
      <c r="F634" t="s">
        <v>38</v>
      </c>
      <c r="G634" t="s">
        <v>944</v>
      </c>
      <c r="H634" t="s">
        <v>39</v>
      </c>
      <c r="I634" t="s">
        <v>40</v>
      </c>
      <c r="J634" t="s">
        <v>939</v>
      </c>
      <c r="K634" t="s">
        <v>926</v>
      </c>
      <c r="L634">
        <v>16</v>
      </c>
      <c r="M634">
        <v>13</v>
      </c>
      <c r="N634">
        <v>10</v>
      </c>
    </row>
    <row r="635" spans="1:14" x14ac:dyDescent="0.3">
      <c r="A635">
        <v>88065565985</v>
      </c>
      <c r="B635" s="36">
        <v>44052</v>
      </c>
      <c r="C635" t="s">
        <v>588</v>
      </c>
      <c r="D635" t="s">
        <v>1145</v>
      </c>
      <c r="E635" t="s">
        <v>1</v>
      </c>
      <c r="F635" t="s">
        <v>42</v>
      </c>
      <c r="G635" t="s">
        <v>943</v>
      </c>
      <c r="H635" t="s">
        <v>43</v>
      </c>
      <c r="I635" t="s">
        <v>40</v>
      </c>
      <c r="J635" t="s">
        <v>927</v>
      </c>
      <c r="K635" t="s">
        <v>941</v>
      </c>
      <c r="L635">
        <v>9</v>
      </c>
      <c r="M635">
        <v>6</v>
      </c>
      <c r="N635">
        <v>11</v>
      </c>
    </row>
    <row r="636" spans="1:14" x14ac:dyDescent="0.3">
      <c r="A636">
        <v>88065565986</v>
      </c>
      <c r="B636" s="36">
        <v>44053</v>
      </c>
      <c r="C636" t="s">
        <v>589</v>
      </c>
      <c r="D636" t="s">
        <v>1145</v>
      </c>
      <c r="E636" t="s">
        <v>2</v>
      </c>
      <c r="F636" t="s">
        <v>38</v>
      </c>
      <c r="G636" t="s">
        <v>944</v>
      </c>
      <c r="H636" t="s">
        <v>39</v>
      </c>
      <c r="I636" t="s">
        <v>104</v>
      </c>
      <c r="J636" t="s">
        <v>928</v>
      </c>
      <c r="K636" t="s">
        <v>941</v>
      </c>
      <c r="L636">
        <v>5</v>
      </c>
      <c r="M636">
        <v>2</v>
      </c>
      <c r="N636">
        <v>60</v>
      </c>
    </row>
    <row r="637" spans="1:14" x14ac:dyDescent="0.3">
      <c r="A637">
        <v>88065565987</v>
      </c>
      <c r="B637" s="36">
        <v>44054</v>
      </c>
      <c r="C637" t="s">
        <v>590</v>
      </c>
      <c r="D637" t="s">
        <v>1146</v>
      </c>
      <c r="E637" t="s">
        <v>3</v>
      </c>
      <c r="F637" t="s">
        <v>42</v>
      </c>
      <c r="G637" t="s">
        <v>943</v>
      </c>
      <c r="H637" t="s">
        <v>43</v>
      </c>
      <c r="I637" t="s">
        <v>104</v>
      </c>
      <c r="J637" t="s">
        <v>929</v>
      </c>
      <c r="K637" t="s">
        <v>941</v>
      </c>
      <c r="L637">
        <v>18</v>
      </c>
      <c r="M637">
        <v>15</v>
      </c>
      <c r="N637">
        <v>89</v>
      </c>
    </row>
    <row r="638" spans="1:14" x14ac:dyDescent="0.3">
      <c r="A638">
        <v>88065565988</v>
      </c>
      <c r="B638" s="36">
        <v>44055</v>
      </c>
      <c r="C638" t="s">
        <v>591</v>
      </c>
      <c r="D638" t="s">
        <v>1146</v>
      </c>
      <c r="E638" t="s">
        <v>4</v>
      </c>
      <c r="F638" t="s">
        <v>38</v>
      </c>
      <c r="G638" t="s">
        <v>944</v>
      </c>
      <c r="H638" t="s">
        <v>39</v>
      </c>
      <c r="I638" t="s">
        <v>104</v>
      </c>
      <c r="J638" t="s">
        <v>930</v>
      </c>
      <c r="K638" t="s">
        <v>941</v>
      </c>
      <c r="L638">
        <v>10</v>
      </c>
      <c r="M638">
        <v>7</v>
      </c>
      <c r="N638">
        <v>77</v>
      </c>
    </row>
    <row r="639" spans="1:14" x14ac:dyDescent="0.3">
      <c r="A639">
        <v>88065565989</v>
      </c>
      <c r="B639" s="36">
        <v>44056</v>
      </c>
      <c r="C639" t="s">
        <v>592</v>
      </c>
      <c r="D639" t="s">
        <v>1145</v>
      </c>
      <c r="E639" t="s">
        <v>8</v>
      </c>
      <c r="F639" t="s">
        <v>42</v>
      </c>
      <c r="G639" t="s">
        <v>943</v>
      </c>
      <c r="H639" t="s">
        <v>43</v>
      </c>
      <c r="I639" t="s">
        <v>104</v>
      </c>
      <c r="J639" t="s">
        <v>931</v>
      </c>
      <c r="K639" t="s">
        <v>941</v>
      </c>
      <c r="L639">
        <v>20</v>
      </c>
      <c r="M639">
        <v>17</v>
      </c>
      <c r="N639">
        <v>68</v>
      </c>
    </row>
    <row r="640" spans="1:14" x14ac:dyDescent="0.3">
      <c r="A640">
        <v>88065565990</v>
      </c>
      <c r="B640" s="36">
        <v>44057</v>
      </c>
      <c r="C640" t="s">
        <v>593</v>
      </c>
      <c r="D640" t="s">
        <v>1145</v>
      </c>
      <c r="E640" t="s">
        <v>9</v>
      </c>
      <c r="F640" t="s">
        <v>38</v>
      </c>
      <c r="G640" t="s">
        <v>944</v>
      </c>
      <c r="H640" t="s">
        <v>39</v>
      </c>
      <c r="I640" t="s">
        <v>104</v>
      </c>
      <c r="J640" t="s">
        <v>932</v>
      </c>
      <c r="K640" t="s">
        <v>941</v>
      </c>
      <c r="L640">
        <v>70</v>
      </c>
      <c r="M640">
        <v>67</v>
      </c>
      <c r="N640">
        <v>15</v>
      </c>
    </row>
    <row r="641" spans="1:14" x14ac:dyDescent="0.3">
      <c r="A641">
        <v>88065565991</v>
      </c>
      <c r="B641" s="36">
        <v>44058</v>
      </c>
      <c r="C641" t="s">
        <v>594</v>
      </c>
      <c r="D641" t="s">
        <v>1145</v>
      </c>
      <c r="E641" t="s">
        <v>16</v>
      </c>
      <c r="F641" t="s">
        <v>42</v>
      </c>
      <c r="G641" t="s">
        <v>943</v>
      </c>
      <c r="H641" t="s">
        <v>43</v>
      </c>
      <c r="I641" t="s">
        <v>104</v>
      </c>
      <c r="J641" t="s">
        <v>940</v>
      </c>
      <c r="K641" t="s">
        <v>941</v>
      </c>
      <c r="L641">
        <v>15</v>
      </c>
      <c r="M641">
        <v>12</v>
      </c>
      <c r="N641">
        <v>47</v>
      </c>
    </row>
    <row r="642" spans="1:14" x14ac:dyDescent="0.3">
      <c r="A642">
        <v>88065565992</v>
      </c>
      <c r="B642" s="36">
        <v>44062</v>
      </c>
      <c r="C642" t="s">
        <v>595</v>
      </c>
      <c r="D642" t="s">
        <v>1146</v>
      </c>
      <c r="E642" t="s">
        <v>17</v>
      </c>
      <c r="F642" t="s">
        <v>38</v>
      </c>
      <c r="G642" t="s">
        <v>944</v>
      </c>
      <c r="H642" t="s">
        <v>39</v>
      </c>
      <c r="I642" t="s">
        <v>104</v>
      </c>
      <c r="J642" t="s">
        <v>933</v>
      </c>
      <c r="K642" t="s">
        <v>941</v>
      </c>
      <c r="L642">
        <v>12</v>
      </c>
      <c r="M642">
        <v>9</v>
      </c>
      <c r="N642">
        <v>6</v>
      </c>
    </row>
    <row r="643" spans="1:14" x14ac:dyDescent="0.3">
      <c r="A643">
        <v>88065565993</v>
      </c>
      <c r="B643" s="36">
        <v>44061</v>
      </c>
      <c r="C643" t="s">
        <v>596</v>
      </c>
      <c r="D643" t="s">
        <v>1145</v>
      </c>
      <c r="E643" t="s">
        <v>18</v>
      </c>
      <c r="F643" t="s">
        <v>42</v>
      </c>
      <c r="G643" t="s">
        <v>943</v>
      </c>
      <c r="H643" t="s">
        <v>43</v>
      </c>
      <c r="I643" t="s">
        <v>104</v>
      </c>
      <c r="J643" t="s">
        <v>934</v>
      </c>
      <c r="K643" t="s">
        <v>941</v>
      </c>
      <c r="L643">
        <v>18</v>
      </c>
      <c r="M643">
        <v>15</v>
      </c>
      <c r="N643">
        <v>10</v>
      </c>
    </row>
    <row r="644" spans="1:14" x14ac:dyDescent="0.3">
      <c r="A644">
        <v>88065565994</v>
      </c>
      <c r="B644" s="36">
        <v>44061</v>
      </c>
      <c r="C644" t="s">
        <v>597</v>
      </c>
      <c r="D644" t="s">
        <v>1145</v>
      </c>
      <c r="E644" t="s">
        <v>9</v>
      </c>
      <c r="F644" t="s">
        <v>38</v>
      </c>
      <c r="G644" t="s">
        <v>944</v>
      </c>
      <c r="H644" t="s">
        <v>39</v>
      </c>
      <c r="I644" t="s">
        <v>104</v>
      </c>
      <c r="J644" t="s">
        <v>935</v>
      </c>
      <c r="K644" t="s">
        <v>941</v>
      </c>
      <c r="L644">
        <v>23</v>
      </c>
      <c r="M644">
        <v>20</v>
      </c>
      <c r="N644">
        <v>11</v>
      </c>
    </row>
    <row r="645" spans="1:14" x14ac:dyDescent="0.3">
      <c r="A645">
        <v>88065565995</v>
      </c>
      <c r="B645" s="36">
        <v>44062</v>
      </c>
      <c r="C645" t="s">
        <v>598</v>
      </c>
      <c r="D645" t="s">
        <v>1145</v>
      </c>
      <c r="E645" t="s">
        <v>10</v>
      </c>
      <c r="F645" t="s">
        <v>42</v>
      </c>
      <c r="G645" t="s">
        <v>943</v>
      </c>
      <c r="H645" t="s">
        <v>43</v>
      </c>
      <c r="I645" t="s">
        <v>104</v>
      </c>
      <c r="J645" t="s">
        <v>936</v>
      </c>
      <c r="K645" t="s">
        <v>941</v>
      </c>
      <c r="L645">
        <v>9</v>
      </c>
      <c r="M645">
        <v>6</v>
      </c>
      <c r="N645">
        <v>60</v>
      </c>
    </row>
    <row r="646" spans="1:14" x14ac:dyDescent="0.3">
      <c r="A646">
        <v>88065565996</v>
      </c>
      <c r="B646" s="36">
        <v>44063</v>
      </c>
      <c r="C646" t="s">
        <v>599</v>
      </c>
      <c r="D646" t="s">
        <v>1146</v>
      </c>
      <c r="E646" t="s">
        <v>11</v>
      </c>
      <c r="F646" t="s">
        <v>38</v>
      </c>
      <c r="G646" t="s">
        <v>944</v>
      </c>
      <c r="H646" t="s">
        <v>39</v>
      </c>
      <c r="I646" t="s">
        <v>104</v>
      </c>
      <c r="J646" t="s">
        <v>937</v>
      </c>
      <c r="K646" t="s">
        <v>941</v>
      </c>
      <c r="L646">
        <v>18</v>
      </c>
      <c r="M646">
        <v>15</v>
      </c>
      <c r="N646">
        <v>89</v>
      </c>
    </row>
    <row r="647" spans="1:14" x14ac:dyDescent="0.3">
      <c r="A647">
        <v>88065565997</v>
      </c>
      <c r="B647" s="36">
        <v>44064</v>
      </c>
      <c r="C647" t="s">
        <v>600</v>
      </c>
      <c r="D647" t="s">
        <v>1146</v>
      </c>
      <c r="E647" t="s">
        <v>12</v>
      </c>
      <c r="F647" t="s">
        <v>42</v>
      </c>
      <c r="G647" t="s">
        <v>943</v>
      </c>
      <c r="H647" t="s">
        <v>43</v>
      </c>
      <c r="I647" t="s">
        <v>104</v>
      </c>
      <c r="J647" t="s">
        <v>908</v>
      </c>
      <c r="K647" t="s">
        <v>926</v>
      </c>
      <c r="L647">
        <v>52</v>
      </c>
      <c r="M647">
        <v>49</v>
      </c>
      <c r="N647">
        <v>77</v>
      </c>
    </row>
    <row r="648" spans="1:14" x14ac:dyDescent="0.3">
      <c r="A648">
        <v>88065565998</v>
      </c>
      <c r="B648" s="36">
        <v>44065</v>
      </c>
      <c r="C648" t="s">
        <v>601</v>
      </c>
      <c r="D648" t="s">
        <v>1146</v>
      </c>
      <c r="E648" t="s">
        <v>13</v>
      </c>
      <c r="F648" t="s">
        <v>38</v>
      </c>
      <c r="G648" t="s">
        <v>944</v>
      </c>
      <c r="H648" t="s">
        <v>39</v>
      </c>
      <c r="I648" t="s">
        <v>104</v>
      </c>
      <c r="J648" t="s">
        <v>927</v>
      </c>
      <c r="K648" t="s">
        <v>941</v>
      </c>
      <c r="L648">
        <v>9</v>
      </c>
      <c r="M648">
        <v>6</v>
      </c>
      <c r="N648">
        <v>68</v>
      </c>
    </row>
    <row r="649" spans="1:14" x14ac:dyDescent="0.3">
      <c r="A649">
        <v>88065565999</v>
      </c>
      <c r="B649" s="36">
        <v>44066</v>
      </c>
      <c r="C649" t="s">
        <v>602</v>
      </c>
      <c r="D649" t="s">
        <v>1146</v>
      </c>
      <c r="E649" t="s">
        <v>14</v>
      </c>
      <c r="F649" t="s">
        <v>42</v>
      </c>
      <c r="G649" t="s">
        <v>943</v>
      </c>
      <c r="H649" t="s">
        <v>43</v>
      </c>
      <c r="I649" t="s">
        <v>104</v>
      </c>
      <c r="J649" t="s">
        <v>928</v>
      </c>
      <c r="K649" t="s">
        <v>941</v>
      </c>
      <c r="L649">
        <v>5</v>
      </c>
      <c r="M649">
        <v>2</v>
      </c>
      <c r="N649">
        <v>15</v>
      </c>
    </row>
    <row r="650" spans="1:14" x14ac:dyDescent="0.3">
      <c r="A650">
        <v>88065566000</v>
      </c>
      <c r="B650" s="36">
        <v>44067</v>
      </c>
      <c r="C650" t="s">
        <v>603</v>
      </c>
      <c r="D650" t="s">
        <v>1146</v>
      </c>
      <c r="E650" t="s">
        <v>15</v>
      </c>
      <c r="F650" t="s">
        <v>38</v>
      </c>
      <c r="G650" t="s">
        <v>944</v>
      </c>
      <c r="H650" t="s">
        <v>39</v>
      </c>
      <c r="I650" t="s">
        <v>104</v>
      </c>
      <c r="J650" t="s">
        <v>909</v>
      </c>
      <c r="K650" t="s">
        <v>926</v>
      </c>
      <c r="L650">
        <v>14</v>
      </c>
      <c r="M650">
        <v>11</v>
      </c>
      <c r="N650">
        <v>47</v>
      </c>
    </row>
    <row r="651" spans="1:14" x14ac:dyDescent="0.3">
      <c r="A651">
        <v>88065566001</v>
      </c>
      <c r="B651" s="36">
        <v>44068</v>
      </c>
      <c r="C651" t="s">
        <v>604</v>
      </c>
      <c r="D651" t="s">
        <v>1145</v>
      </c>
      <c r="E651" t="s">
        <v>59</v>
      </c>
      <c r="F651" t="s">
        <v>42</v>
      </c>
      <c r="G651" t="s">
        <v>943</v>
      </c>
      <c r="H651" t="s">
        <v>43</v>
      </c>
      <c r="I651" t="s">
        <v>104</v>
      </c>
      <c r="J651" t="s">
        <v>910</v>
      </c>
      <c r="K651" t="s">
        <v>926</v>
      </c>
      <c r="L651">
        <v>6</v>
      </c>
      <c r="M651">
        <v>3</v>
      </c>
      <c r="N651">
        <v>6</v>
      </c>
    </row>
    <row r="652" spans="1:14" x14ac:dyDescent="0.3">
      <c r="A652">
        <v>88065566002</v>
      </c>
      <c r="B652" s="36">
        <v>44072</v>
      </c>
      <c r="C652" t="s">
        <v>605</v>
      </c>
      <c r="D652" t="s">
        <v>1146</v>
      </c>
      <c r="E652" t="s">
        <v>60</v>
      </c>
      <c r="F652" t="s">
        <v>38</v>
      </c>
      <c r="G652" t="s">
        <v>944</v>
      </c>
      <c r="H652" t="s">
        <v>39</v>
      </c>
      <c r="I652" t="s">
        <v>104</v>
      </c>
      <c r="J652" t="s">
        <v>930</v>
      </c>
      <c r="K652" t="s">
        <v>941</v>
      </c>
      <c r="L652">
        <v>10</v>
      </c>
      <c r="M652">
        <v>7</v>
      </c>
      <c r="N652">
        <v>10</v>
      </c>
    </row>
    <row r="653" spans="1:14" x14ac:dyDescent="0.3">
      <c r="A653">
        <v>88065566003</v>
      </c>
      <c r="B653" s="36">
        <v>44071</v>
      </c>
      <c r="C653" t="s">
        <v>606</v>
      </c>
      <c r="D653" t="s">
        <v>1145</v>
      </c>
      <c r="E653" t="s">
        <v>61</v>
      </c>
      <c r="F653" t="s">
        <v>42</v>
      </c>
      <c r="G653" t="s">
        <v>943</v>
      </c>
      <c r="H653" t="s">
        <v>43</v>
      </c>
      <c r="I653" t="s">
        <v>104</v>
      </c>
      <c r="J653" t="s">
        <v>911</v>
      </c>
      <c r="K653" t="s">
        <v>926</v>
      </c>
      <c r="L653">
        <v>13</v>
      </c>
      <c r="M653">
        <v>10</v>
      </c>
      <c r="N653">
        <v>11</v>
      </c>
    </row>
    <row r="654" spans="1:14" x14ac:dyDescent="0.3">
      <c r="A654">
        <v>88065566004</v>
      </c>
      <c r="B654" s="36">
        <v>44071</v>
      </c>
      <c r="C654" t="s">
        <v>607</v>
      </c>
      <c r="D654" t="s">
        <v>1145</v>
      </c>
      <c r="E654" t="s">
        <v>63</v>
      </c>
      <c r="F654" t="s">
        <v>38</v>
      </c>
      <c r="G654" t="s">
        <v>944</v>
      </c>
      <c r="H654" t="s">
        <v>39</v>
      </c>
      <c r="I654" t="s">
        <v>104</v>
      </c>
      <c r="J654" t="s">
        <v>931</v>
      </c>
      <c r="K654" t="s">
        <v>941</v>
      </c>
      <c r="L654">
        <v>20</v>
      </c>
      <c r="M654">
        <v>17</v>
      </c>
      <c r="N654">
        <v>60</v>
      </c>
    </row>
    <row r="655" spans="1:14" x14ac:dyDescent="0.3">
      <c r="A655">
        <v>88065566005</v>
      </c>
      <c r="B655" s="36">
        <v>44072</v>
      </c>
      <c r="C655" t="s">
        <v>608</v>
      </c>
      <c r="D655" t="s">
        <v>1145</v>
      </c>
      <c r="E655" t="s">
        <v>16</v>
      </c>
      <c r="F655" t="s">
        <v>42</v>
      </c>
      <c r="G655" t="s">
        <v>943</v>
      </c>
      <c r="H655" t="s">
        <v>43</v>
      </c>
      <c r="I655" t="s">
        <v>104</v>
      </c>
      <c r="J655" t="s">
        <v>912</v>
      </c>
      <c r="K655" t="s">
        <v>926</v>
      </c>
      <c r="L655">
        <v>15</v>
      </c>
      <c r="M655">
        <v>12</v>
      </c>
      <c r="N655">
        <v>89</v>
      </c>
    </row>
    <row r="656" spans="1:14" x14ac:dyDescent="0.3">
      <c r="A656">
        <v>88065566006</v>
      </c>
      <c r="B656" s="36">
        <v>44073</v>
      </c>
      <c r="C656" t="s">
        <v>609</v>
      </c>
      <c r="D656" t="s">
        <v>1145</v>
      </c>
      <c r="E656" t="s">
        <v>82</v>
      </c>
      <c r="F656" t="s">
        <v>38</v>
      </c>
      <c r="G656" t="s">
        <v>944</v>
      </c>
      <c r="H656" t="s">
        <v>39</v>
      </c>
      <c r="I656" t="s">
        <v>104</v>
      </c>
      <c r="J656" t="s">
        <v>913</v>
      </c>
      <c r="K656" t="s">
        <v>926</v>
      </c>
      <c r="L656">
        <v>20</v>
      </c>
      <c r="M656">
        <v>17</v>
      </c>
      <c r="N656">
        <v>77</v>
      </c>
    </row>
    <row r="657" spans="1:14" x14ac:dyDescent="0.3">
      <c r="A657">
        <v>88065566007</v>
      </c>
      <c r="B657" s="36">
        <v>44074</v>
      </c>
      <c r="C657" t="s">
        <v>610</v>
      </c>
      <c r="D657" t="s">
        <v>1145</v>
      </c>
      <c r="E657" t="s">
        <v>84</v>
      </c>
      <c r="F657" t="s">
        <v>42</v>
      </c>
      <c r="G657" t="s">
        <v>943</v>
      </c>
      <c r="H657" t="s">
        <v>43</v>
      </c>
      <c r="I657" t="s">
        <v>104</v>
      </c>
      <c r="J657" t="s">
        <v>914</v>
      </c>
      <c r="K657" t="s">
        <v>926</v>
      </c>
      <c r="L657">
        <v>12</v>
      </c>
      <c r="M657">
        <v>9</v>
      </c>
      <c r="N657">
        <v>68</v>
      </c>
    </row>
    <row r="658" spans="1:14" x14ac:dyDescent="0.3">
      <c r="A658">
        <v>88065566008</v>
      </c>
      <c r="B658" s="36">
        <v>44044</v>
      </c>
      <c r="C658" t="s">
        <v>611</v>
      </c>
      <c r="D658" t="s">
        <v>1146</v>
      </c>
      <c r="E658" t="s">
        <v>86</v>
      </c>
      <c r="F658" t="s">
        <v>38</v>
      </c>
      <c r="G658" t="s">
        <v>944</v>
      </c>
      <c r="H658" t="s">
        <v>39</v>
      </c>
      <c r="I658" t="s">
        <v>104</v>
      </c>
      <c r="J658" t="s">
        <v>915</v>
      </c>
      <c r="K658" t="s">
        <v>926</v>
      </c>
      <c r="L658">
        <v>16</v>
      </c>
      <c r="M658">
        <v>13</v>
      </c>
      <c r="N658">
        <v>15</v>
      </c>
    </row>
    <row r="659" spans="1:14" x14ac:dyDescent="0.3">
      <c r="A659">
        <v>88065566009</v>
      </c>
      <c r="B659" s="36">
        <v>44045</v>
      </c>
      <c r="C659" t="s">
        <v>612</v>
      </c>
      <c r="D659" t="s">
        <v>1145</v>
      </c>
      <c r="E659" t="s">
        <v>88</v>
      </c>
      <c r="F659" t="s">
        <v>42</v>
      </c>
      <c r="G659" t="s">
        <v>943</v>
      </c>
      <c r="H659" t="s">
        <v>43</v>
      </c>
      <c r="I659" t="s">
        <v>104</v>
      </c>
      <c r="J659" t="s">
        <v>932</v>
      </c>
      <c r="K659" t="s">
        <v>941</v>
      </c>
      <c r="L659">
        <v>70</v>
      </c>
      <c r="M659">
        <v>67</v>
      </c>
      <c r="N659">
        <v>47</v>
      </c>
    </row>
    <row r="660" spans="1:14" x14ac:dyDescent="0.3">
      <c r="A660">
        <v>88065566010</v>
      </c>
      <c r="B660" s="36">
        <v>44046</v>
      </c>
      <c r="C660" t="s">
        <v>613</v>
      </c>
      <c r="D660" t="s">
        <v>1146</v>
      </c>
      <c r="E660" t="s">
        <v>90</v>
      </c>
      <c r="F660" t="s">
        <v>38</v>
      </c>
      <c r="G660" t="s">
        <v>944</v>
      </c>
      <c r="H660" t="s">
        <v>39</v>
      </c>
      <c r="I660" t="s">
        <v>104</v>
      </c>
      <c r="J660" t="s">
        <v>940</v>
      </c>
      <c r="K660" t="s">
        <v>941</v>
      </c>
      <c r="L660">
        <v>15</v>
      </c>
      <c r="M660">
        <v>12</v>
      </c>
      <c r="N660">
        <v>6</v>
      </c>
    </row>
    <row r="661" spans="1:14" x14ac:dyDescent="0.3">
      <c r="A661">
        <v>88065566011</v>
      </c>
      <c r="B661" s="36">
        <v>44047</v>
      </c>
      <c r="C661" t="s">
        <v>614</v>
      </c>
      <c r="D661" t="s">
        <v>1145</v>
      </c>
      <c r="E661" t="s">
        <v>68</v>
      </c>
      <c r="F661" t="s">
        <v>42</v>
      </c>
      <c r="G661" t="s">
        <v>943</v>
      </c>
      <c r="H661" t="s">
        <v>43</v>
      </c>
      <c r="I661" t="s">
        <v>104</v>
      </c>
      <c r="J661" t="s">
        <v>915</v>
      </c>
      <c r="K661" t="s">
        <v>926</v>
      </c>
      <c r="L661">
        <v>16</v>
      </c>
      <c r="M661">
        <v>13</v>
      </c>
      <c r="N661">
        <v>10</v>
      </c>
    </row>
    <row r="662" spans="1:14" x14ac:dyDescent="0.3">
      <c r="A662">
        <v>88065566012</v>
      </c>
      <c r="B662" s="36">
        <v>44048</v>
      </c>
      <c r="C662" t="s">
        <v>615</v>
      </c>
      <c r="D662" t="s">
        <v>1145</v>
      </c>
      <c r="E662" t="s">
        <v>70</v>
      </c>
      <c r="F662" t="s">
        <v>38</v>
      </c>
      <c r="G662" t="s">
        <v>944</v>
      </c>
      <c r="H662" t="s">
        <v>39</v>
      </c>
      <c r="I662" t="s">
        <v>104</v>
      </c>
      <c r="J662" t="s">
        <v>916</v>
      </c>
      <c r="K662" t="s">
        <v>926</v>
      </c>
      <c r="L662">
        <v>20</v>
      </c>
      <c r="M662">
        <v>17</v>
      </c>
      <c r="N662">
        <v>11</v>
      </c>
    </row>
    <row r="663" spans="1:14" x14ac:dyDescent="0.3">
      <c r="A663">
        <v>88065566013</v>
      </c>
      <c r="B663" s="36">
        <v>44052</v>
      </c>
      <c r="C663" t="s">
        <v>616</v>
      </c>
      <c r="D663" t="s">
        <v>1146</v>
      </c>
      <c r="E663" t="s">
        <v>72</v>
      </c>
      <c r="F663" t="s">
        <v>42</v>
      </c>
      <c r="G663" t="s">
        <v>943</v>
      </c>
      <c r="H663" t="s">
        <v>43</v>
      </c>
      <c r="I663" t="s">
        <v>104</v>
      </c>
      <c r="J663" t="s">
        <v>917</v>
      </c>
      <c r="K663" t="s">
        <v>926</v>
      </c>
      <c r="L663">
        <v>12</v>
      </c>
      <c r="M663">
        <v>9</v>
      </c>
      <c r="N663">
        <v>60</v>
      </c>
    </row>
    <row r="664" spans="1:14" x14ac:dyDescent="0.3">
      <c r="A664">
        <v>88065566014</v>
      </c>
      <c r="B664" s="36">
        <v>44051</v>
      </c>
      <c r="C664" t="s">
        <v>617</v>
      </c>
      <c r="D664" t="s">
        <v>1146</v>
      </c>
      <c r="E664" t="s">
        <v>14</v>
      </c>
      <c r="F664" t="s">
        <v>38</v>
      </c>
      <c r="G664" t="s">
        <v>944</v>
      </c>
      <c r="H664" t="s">
        <v>39</v>
      </c>
      <c r="I664" t="s">
        <v>104</v>
      </c>
      <c r="J664" t="s">
        <v>933</v>
      </c>
      <c r="K664" t="s">
        <v>941</v>
      </c>
      <c r="L664">
        <v>12</v>
      </c>
      <c r="M664">
        <v>9</v>
      </c>
      <c r="N664">
        <v>89</v>
      </c>
    </row>
    <row r="665" spans="1:14" x14ac:dyDescent="0.3">
      <c r="A665">
        <v>88065566015</v>
      </c>
      <c r="B665" s="36">
        <v>44051</v>
      </c>
      <c r="C665" t="s">
        <v>618</v>
      </c>
      <c r="D665" t="s">
        <v>1146</v>
      </c>
      <c r="E665" t="s">
        <v>15</v>
      </c>
      <c r="F665" t="s">
        <v>42</v>
      </c>
      <c r="G665" t="s">
        <v>943</v>
      </c>
      <c r="H665" t="s">
        <v>43</v>
      </c>
      <c r="I665" t="s">
        <v>104</v>
      </c>
      <c r="J665" t="s">
        <v>934</v>
      </c>
      <c r="K665" t="s">
        <v>941</v>
      </c>
      <c r="L665">
        <v>18</v>
      </c>
      <c r="M665">
        <v>15</v>
      </c>
      <c r="N665">
        <v>77</v>
      </c>
    </row>
    <row r="666" spans="1:14" x14ac:dyDescent="0.3">
      <c r="A666">
        <v>88065566016</v>
      </c>
      <c r="B666" s="36">
        <v>44052</v>
      </c>
      <c r="C666" t="s">
        <v>619</v>
      </c>
      <c r="D666" t="s">
        <v>1146</v>
      </c>
      <c r="E666" t="s">
        <v>59</v>
      </c>
      <c r="F666" t="s">
        <v>38</v>
      </c>
      <c r="G666" t="s">
        <v>944</v>
      </c>
      <c r="H666" t="s">
        <v>39</v>
      </c>
      <c r="I666" t="s">
        <v>104</v>
      </c>
      <c r="J666" t="s">
        <v>918</v>
      </c>
      <c r="K666" t="s">
        <v>926</v>
      </c>
      <c r="L666">
        <v>10</v>
      </c>
      <c r="M666">
        <v>7</v>
      </c>
      <c r="N666">
        <v>68</v>
      </c>
    </row>
    <row r="667" spans="1:14" x14ac:dyDescent="0.3">
      <c r="A667">
        <v>88065566017</v>
      </c>
      <c r="B667" s="36">
        <v>44053</v>
      </c>
      <c r="C667" t="s">
        <v>620</v>
      </c>
      <c r="D667" t="s">
        <v>1145</v>
      </c>
      <c r="E667" t="s">
        <v>60</v>
      </c>
      <c r="F667" t="s">
        <v>42</v>
      </c>
      <c r="G667" t="s">
        <v>943</v>
      </c>
      <c r="H667" t="s">
        <v>43</v>
      </c>
      <c r="I667" t="s">
        <v>104</v>
      </c>
      <c r="J667" t="s">
        <v>919</v>
      </c>
      <c r="K667" t="s">
        <v>926</v>
      </c>
      <c r="L667">
        <v>15</v>
      </c>
      <c r="M667">
        <v>12</v>
      </c>
      <c r="N667">
        <v>15</v>
      </c>
    </row>
    <row r="668" spans="1:14" x14ac:dyDescent="0.3">
      <c r="A668">
        <v>88065566018</v>
      </c>
      <c r="B668" s="36">
        <v>44054</v>
      </c>
      <c r="C668" t="s">
        <v>621</v>
      </c>
      <c r="D668" t="s">
        <v>1145</v>
      </c>
      <c r="E668" t="s">
        <v>61</v>
      </c>
      <c r="F668" t="s">
        <v>38</v>
      </c>
      <c r="G668" t="s">
        <v>944</v>
      </c>
      <c r="H668" t="s">
        <v>39</v>
      </c>
      <c r="I668" t="s">
        <v>104</v>
      </c>
      <c r="J668" t="s">
        <v>920</v>
      </c>
      <c r="K668" t="s">
        <v>926</v>
      </c>
      <c r="L668">
        <v>15</v>
      </c>
      <c r="M668">
        <v>12</v>
      </c>
      <c r="N668">
        <v>47</v>
      </c>
    </row>
    <row r="669" spans="1:14" x14ac:dyDescent="0.3">
      <c r="A669">
        <v>88065566019</v>
      </c>
      <c r="B669" s="36">
        <v>44055</v>
      </c>
      <c r="C669" t="s">
        <v>622</v>
      </c>
      <c r="D669" t="s">
        <v>1145</v>
      </c>
      <c r="E669" t="s">
        <v>94</v>
      </c>
      <c r="F669" t="s">
        <v>42</v>
      </c>
      <c r="G669" t="s">
        <v>943</v>
      </c>
      <c r="H669" t="s">
        <v>43</v>
      </c>
      <c r="I669" t="s">
        <v>104</v>
      </c>
      <c r="J669" t="s">
        <v>935</v>
      </c>
      <c r="K669" t="s">
        <v>941</v>
      </c>
      <c r="L669">
        <v>23</v>
      </c>
      <c r="M669">
        <v>20</v>
      </c>
      <c r="N669">
        <v>6</v>
      </c>
    </row>
    <row r="670" spans="1:14" x14ac:dyDescent="0.3">
      <c r="A670">
        <v>88065566020</v>
      </c>
      <c r="B670" s="36">
        <v>44056</v>
      </c>
      <c r="C670" t="s">
        <v>623</v>
      </c>
      <c r="D670" t="s">
        <v>1146</v>
      </c>
      <c r="E670" t="s">
        <v>96</v>
      </c>
      <c r="F670" t="s">
        <v>38</v>
      </c>
      <c r="G670" t="s">
        <v>944</v>
      </c>
      <c r="H670" t="s">
        <v>39</v>
      </c>
      <c r="I670" t="s">
        <v>104</v>
      </c>
      <c r="J670" t="s">
        <v>936</v>
      </c>
      <c r="K670" t="s">
        <v>941</v>
      </c>
      <c r="L670">
        <v>9</v>
      </c>
      <c r="M670">
        <v>6</v>
      </c>
      <c r="N670">
        <v>10</v>
      </c>
    </row>
    <row r="671" spans="1:14" x14ac:dyDescent="0.3">
      <c r="A671">
        <v>88065566021</v>
      </c>
      <c r="B671" s="36">
        <v>44057</v>
      </c>
      <c r="C671" t="s">
        <v>624</v>
      </c>
      <c r="D671" t="s">
        <v>1145</v>
      </c>
      <c r="E671" t="s">
        <v>16</v>
      </c>
      <c r="F671" t="s">
        <v>42</v>
      </c>
      <c r="G671" t="s">
        <v>943</v>
      </c>
      <c r="H671" t="s">
        <v>43</v>
      </c>
      <c r="I671" t="s">
        <v>104</v>
      </c>
      <c r="J671" t="s">
        <v>937</v>
      </c>
      <c r="K671" t="s">
        <v>941</v>
      </c>
      <c r="L671">
        <v>18</v>
      </c>
      <c r="M671">
        <v>15</v>
      </c>
      <c r="N671">
        <v>11</v>
      </c>
    </row>
    <row r="672" spans="1:14" x14ac:dyDescent="0.3">
      <c r="A672">
        <v>88065566022</v>
      </c>
      <c r="B672" s="36">
        <v>44058</v>
      </c>
      <c r="C672" t="s">
        <v>625</v>
      </c>
      <c r="D672" t="s">
        <v>1145</v>
      </c>
      <c r="E672" t="s">
        <v>17</v>
      </c>
      <c r="F672" t="s">
        <v>38</v>
      </c>
      <c r="G672" t="s">
        <v>944</v>
      </c>
      <c r="H672" t="s">
        <v>39</v>
      </c>
      <c r="I672" t="s">
        <v>104</v>
      </c>
      <c r="J672" t="s">
        <v>925</v>
      </c>
      <c r="K672" t="s">
        <v>926</v>
      </c>
      <c r="L672">
        <v>14</v>
      </c>
      <c r="M672">
        <v>11</v>
      </c>
      <c r="N672">
        <v>60</v>
      </c>
    </row>
    <row r="673" spans="1:14" x14ac:dyDescent="0.3">
      <c r="A673">
        <v>88065566023</v>
      </c>
      <c r="B673" s="36">
        <v>44062</v>
      </c>
      <c r="C673" t="s">
        <v>626</v>
      </c>
      <c r="D673" t="s">
        <v>1145</v>
      </c>
      <c r="E673" t="s">
        <v>16</v>
      </c>
      <c r="F673" t="s">
        <v>42</v>
      </c>
      <c r="G673" t="s">
        <v>943</v>
      </c>
      <c r="H673" t="s">
        <v>43</v>
      </c>
      <c r="I673" t="s">
        <v>104</v>
      </c>
      <c r="J673" t="s">
        <v>938</v>
      </c>
      <c r="K673" t="s">
        <v>926</v>
      </c>
      <c r="L673">
        <v>30</v>
      </c>
      <c r="M673">
        <v>27</v>
      </c>
      <c r="N673">
        <v>89</v>
      </c>
    </row>
    <row r="674" spans="1:14" x14ac:dyDescent="0.3">
      <c r="A674">
        <v>88065566024</v>
      </c>
      <c r="B674" s="36">
        <v>44061</v>
      </c>
      <c r="C674" t="s">
        <v>627</v>
      </c>
      <c r="D674" t="s">
        <v>1145</v>
      </c>
      <c r="E674" t="s">
        <v>17</v>
      </c>
      <c r="F674" t="s">
        <v>38</v>
      </c>
      <c r="G674" t="s">
        <v>944</v>
      </c>
      <c r="H674" t="s">
        <v>39</v>
      </c>
      <c r="I674" t="s">
        <v>104</v>
      </c>
      <c r="J674" t="s">
        <v>939</v>
      </c>
      <c r="K674" t="s">
        <v>926</v>
      </c>
      <c r="L674">
        <v>16</v>
      </c>
      <c r="M674">
        <v>13</v>
      </c>
      <c r="N674">
        <v>77</v>
      </c>
    </row>
    <row r="675" spans="1:14" x14ac:dyDescent="0.3">
      <c r="A675">
        <v>88065566025</v>
      </c>
      <c r="B675" s="36">
        <v>44061</v>
      </c>
      <c r="C675" t="s">
        <v>628</v>
      </c>
      <c r="D675" t="s">
        <v>1146</v>
      </c>
      <c r="E675" t="s">
        <v>18</v>
      </c>
      <c r="F675" t="s">
        <v>42</v>
      </c>
      <c r="G675" t="s">
        <v>943</v>
      </c>
      <c r="H675" t="s">
        <v>43</v>
      </c>
      <c r="I675" t="s">
        <v>104</v>
      </c>
      <c r="J675" t="s">
        <v>908</v>
      </c>
      <c r="K675" t="s">
        <v>926</v>
      </c>
      <c r="L675">
        <v>52</v>
      </c>
      <c r="M675">
        <v>49</v>
      </c>
      <c r="N675">
        <v>68</v>
      </c>
    </row>
    <row r="676" spans="1:14" x14ac:dyDescent="0.3">
      <c r="A676">
        <v>88065566026</v>
      </c>
      <c r="B676" s="36">
        <v>44062</v>
      </c>
      <c r="C676" t="s">
        <v>629</v>
      </c>
      <c r="D676" t="s">
        <v>1146</v>
      </c>
      <c r="E676" t="s">
        <v>19</v>
      </c>
      <c r="F676" t="s">
        <v>38</v>
      </c>
      <c r="G676" t="s">
        <v>944</v>
      </c>
      <c r="H676" t="s">
        <v>39</v>
      </c>
      <c r="I676" t="s">
        <v>104</v>
      </c>
      <c r="J676" t="s">
        <v>909</v>
      </c>
      <c r="K676" t="s">
        <v>926</v>
      </c>
      <c r="L676">
        <v>14</v>
      </c>
      <c r="M676">
        <v>11</v>
      </c>
      <c r="N676">
        <v>15</v>
      </c>
    </row>
    <row r="677" spans="1:14" x14ac:dyDescent="0.3">
      <c r="A677">
        <v>88065566027</v>
      </c>
      <c r="B677" s="36">
        <v>44063</v>
      </c>
      <c r="C677" t="s">
        <v>630</v>
      </c>
      <c r="D677" t="s">
        <v>1145</v>
      </c>
      <c r="E677" t="s">
        <v>20</v>
      </c>
      <c r="F677" t="s">
        <v>42</v>
      </c>
      <c r="G677" t="s">
        <v>943</v>
      </c>
      <c r="H677" t="s">
        <v>43</v>
      </c>
      <c r="I677" t="s">
        <v>104</v>
      </c>
      <c r="J677" t="s">
        <v>910</v>
      </c>
      <c r="K677" t="s">
        <v>926</v>
      </c>
      <c r="L677">
        <v>6</v>
      </c>
      <c r="M677">
        <v>3</v>
      </c>
      <c r="N677">
        <v>47</v>
      </c>
    </row>
    <row r="678" spans="1:14" x14ac:dyDescent="0.3">
      <c r="A678">
        <v>88065566028</v>
      </c>
      <c r="B678" s="36">
        <v>44064</v>
      </c>
      <c r="C678" t="s">
        <v>631</v>
      </c>
      <c r="D678" t="s">
        <v>1146</v>
      </c>
      <c r="E678" t="s">
        <v>1</v>
      </c>
      <c r="F678" t="s">
        <v>38</v>
      </c>
      <c r="G678" t="s">
        <v>944</v>
      </c>
      <c r="H678" t="s">
        <v>39</v>
      </c>
      <c r="I678" t="s">
        <v>104</v>
      </c>
      <c r="J678" t="s">
        <v>911</v>
      </c>
      <c r="K678" t="s">
        <v>926</v>
      </c>
      <c r="L678">
        <v>13</v>
      </c>
      <c r="M678">
        <v>10</v>
      </c>
      <c r="N678">
        <v>6</v>
      </c>
    </row>
    <row r="679" spans="1:14" x14ac:dyDescent="0.3">
      <c r="A679">
        <v>88065566029</v>
      </c>
      <c r="B679" s="36">
        <v>44065</v>
      </c>
      <c r="C679" t="s">
        <v>632</v>
      </c>
      <c r="D679" t="s">
        <v>1146</v>
      </c>
      <c r="E679" t="s">
        <v>2</v>
      </c>
      <c r="F679" t="s">
        <v>42</v>
      </c>
      <c r="G679" t="s">
        <v>943</v>
      </c>
      <c r="H679" t="s">
        <v>43</v>
      </c>
      <c r="I679" t="s">
        <v>104</v>
      </c>
      <c r="J679" t="s">
        <v>912</v>
      </c>
      <c r="K679" t="s">
        <v>926</v>
      </c>
      <c r="L679">
        <v>15</v>
      </c>
      <c r="M679">
        <v>12</v>
      </c>
      <c r="N679">
        <v>10</v>
      </c>
    </row>
    <row r="680" spans="1:14" x14ac:dyDescent="0.3">
      <c r="A680">
        <v>88065566030</v>
      </c>
      <c r="B680" s="36">
        <v>44066</v>
      </c>
      <c r="C680" t="s">
        <v>633</v>
      </c>
      <c r="D680" t="s">
        <v>1145</v>
      </c>
      <c r="E680" t="s">
        <v>3</v>
      </c>
      <c r="F680" t="s">
        <v>38</v>
      </c>
      <c r="G680" t="s">
        <v>944</v>
      </c>
      <c r="H680" t="s">
        <v>39</v>
      </c>
      <c r="I680" t="s">
        <v>104</v>
      </c>
      <c r="J680" t="s">
        <v>913</v>
      </c>
      <c r="K680" t="s">
        <v>926</v>
      </c>
      <c r="L680">
        <v>20</v>
      </c>
      <c r="M680">
        <v>17</v>
      </c>
      <c r="N680">
        <v>3</v>
      </c>
    </row>
    <row r="681" spans="1:14" x14ac:dyDescent="0.3">
      <c r="A681">
        <v>88065566031</v>
      </c>
      <c r="B681" s="36">
        <v>44067</v>
      </c>
      <c r="C681" t="s">
        <v>634</v>
      </c>
      <c r="D681" t="s">
        <v>1145</v>
      </c>
      <c r="E681" t="s">
        <v>4</v>
      </c>
      <c r="F681" t="s">
        <v>42</v>
      </c>
      <c r="G681" t="s">
        <v>943</v>
      </c>
      <c r="H681" t="s">
        <v>43</v>
      </c>
      <c r="I681" t="s">
        <v>104</v>
      </c>
      <c r="J681" t="s">
        <v>914</v>
      </c>
      <c r="K681" t="s">
        <v>926</v>
      </c>
      <c r="L681">
        <v>12</v>
      </c>
      <c r="M681">
        <v>9</v>
      </c>
      <c r="N681">
        <v>4</v>
      </c>
    </row>
    <row r="682" spans="1:14" x14ac:dyDescent="0.3">
      <c r="A682">
        <v>88065566032</v>
      </c>
      <c r="B682" s="36">
        <v>44068</v>
      </c>
      <c r="C682" t="s">
        <v>635</v>
      </c>
      <c r="D682" t="s">
        <v>1146</v>
      </c>
      <c r="E682" t="s">
        <v>5</v>
      </c>
      <c r="F682" t="s">
        <v>38</v>
      </c>
      <c r="G682" t="s">
        <v>944</v>
      </c>
      <c r="H682" t="s">
        <v>39</v>
      </c>
      <c r="I682" t="s">
        <v>104</v>
      </c>
      <c r="J682" t="s">
        <v>915</v>
      </c>
      <c r="K682" t="s">
        <v>926</v>
      </c>
      <c r="L682">
        <v>16</v>
      </c>
      <c r="M682">
        <v>13</v>
      </c>
      <c r="N682">
        <v>5</v>
      </c>
    </row>
    <row r="683" spans="1:14" x14ac:dyDescent="0.3">
      <c r="A683">
        <v>88065566033</v>
      </c>
      <c r="B683" s="36">
        <v>44072</v>
      </c>
      <c r="C683" t="s">
        <v>636</v>
      </c>
      <c r="D683" t="s">
        <v>1145</v>
      </c>
      <c r="E683" t="s">
        <v>6</v>
      </c>
      <c r="F683" t="s">
        <v>42</v>
      </c>
      <c r="G683" t="s">
        <v>943</v>
      </c>
      <c r="H683" t="s">
        <v>43</v>
      </c>
      <c r="I683" t="s">
        <v>104</v>
      </c>
      <c r="J683" t="s">
        <v>916</v>
      </c>
      <c r="K683" t="s">
        <v>926</v>
      </c>
      <c r="L683">
        <v>20</v>
      </c>
      <c r="M683">
        <v>17</v>
      </c>
      <c r="N683">
        <v>6</v>
      </c>
    </row>
    <row r="684" spans="1:14" x14ac:dyDescent="0.3">
      <c r="A684">
        <v>88065566034</v>
      </c>
      <c r="B684" s="36">
        <v>44071</v>
      </c>
      <c r="C684" t="s">
        <v>637</v>
      </c>
      <c r="D684" t="s">
        <v>1145</v>
      </c>
      <c r="E684" t="s">
        <v>7</v>
      </c>
      <c r="F684" t="s">
        <v>38</v>
      </c>
      <c r="G684" t="s">
        <v>944</v>
      </c>
      <c r="H684" t="s">
        <v>39</v>
      </c>
      <c r="I684" t="s">
        <v>104</v>
      </c>
      <c r="J684" t="s">
        <v>917</v>
      </c>
      <c r="K684" t="s">
        <v>926</v>
      </c>
      <c r="L684">
        <v>12</v>
      </c>
      <c r="M684">
        <v>9</v>
      </c>
      <c r="N684">
        <v>3</v>
      </c>
    </row>
    <row r="685" spans="1:14" x14ac:dyDescent="0.3">
      <c r="A685">
        <v>88065566035</v>
      </c>
      <c r="B685" s="36">
        <v>44071</v>
      </c>
      <c r="C685" t="s">
        <v>638</v>
      </c>
      <c r="D685" t="s">
        <v>1146</v>
      </c>
      <c r="E685" t="s">
        <v>8</v>
      </c>
      <c r="F685" t="s">
        <v>42</v>
      </c>
      <c r="G685" t="s">
        <v>943</v>
      </c>
      <c r="H685" t="s">
        <v>43</v>
      </c>
      <c r="I685" t="s">
        <v>104</v>
      </c>
      <c r="J685" t="s">
        <v>918</v>
      </c>
      <c r="K685" t="s">
        <v>926</v>
      </c>
      <c r="L685">
        <v>10</v>
      </c>
      <c r="M685">
        <v>7</v>
      </c>
      <c r="N685">
        <v>7</v>
      </c>
    </row>
    <row r="686" spans="1:14" x14ac:dyDescent="0.3">
      <c r="A686">
        <v>88065566036</v>
      </c>
      <c r="B686" s="36">
        <v>44072</v>
      </c>
      <c r="C686" t="s">
        <v>639</v>
      </c>
      <c r="D686" t="s">
        <v>1145</v>
      </c>
      <c r="E686" t="s">
        <v>9</v>
      </c>
      <c r="F686" t="s">
        <v>38</v>
      </c>
      <c r="G686" t="s">
        <v>944</v>
      </c>
      <c r="H686" t="s">
        <v>39</v>
      </c>
      <c r="I686" t="s">
        <v>104</v>
      </c>
      <c r="J686" t="s">
        <v>919</v>
      </c>
      <c r="K686" t="s">
        <v>926</v>
      </c>
      <c r="L686">
        <v>15</v>
      </c>
      <c r="M686">
        <v>12</v>
      </c>
      <c r="N686">
        <v>5</v>
      </c>
    </row>
    <row r="687" spans="1:14" x14ac:dyDescent="0.3">
      <c r="A687">
        <v>88065566037</v>
      </c>
      <c r="B687" s="36">
        <v>44073</v>
      </c>
      <c r="C687" t="s">
        <v>640</v>
      </c>
      <c r="D687" t="s">
        <v>1145</v>
      </c>
      <c r="E687" t="s">
        <v>10</v>
      </c>
      <c r="F687" t="s">
        <v>42</v>
      </c>
      <c r="G687" t="s">
        <v>943</v>
      </c>
      <c r="H687" t="s">
        <v>43</v>
      </c>
      <c r="I687" t="s">
        <v>104</v>
      </c>
      <c r="J687" t="s">
        <v>920</v>
      </c>
      <c r="K687" t="s">
        <v>926</v>
      </c>
      <c r="L687">
        <v>15</v>
      </c>
      <c r="M687">
        <v>12</v>
      </c>
      <c r="N687">
        <v>8</v>
      </c>
    </row>
    <row r="688" spans="1:14" x14ac:dyDescent="0.3">
      <c r="A688">
        <v>88065566038</v>
      </c>
      <c r="B688" s="36">
        <v>44074</v>
      </c>
      <c r="C688" t="s">
        <v>641</v>
      </c>
      <c r="D688" t="s">
        <v>1145</v>
      </c>
      <c r="E688" t="s">
        <v>11</v>
      </c>
      <c r="F688" t="s">
        <v>38</v>
      </c>
      <c r="G688" t="s">
        <v>944</v>
      </c>
      <c r="H688" t="s">
        <v>39</v>
      </c>
      <c r="I688" t="s">
        <v>104</v>
      </c>
      <c r="J688" t="s">
        <v>921</v>
      </c>
      <c r="K688" t="s">
        <v>926</v>
      </c>
      <c r="L688">
        <v>20</v>
      </c>
      <c r="M688">
        <v>17</v>
      </c>
      <c r="N688">
        <v>9</v>
      </c>
    </row>
    <row r="689" spans="1:14" x14ac:dyDescent="0.3">
      <c r="A689">
        <v>88065566039</v>
      </c>
      <c r="B689" s="36">
        <v>44075</v>
      </c>
      <c r="C689" t="s">
        <v>642</v>
      </c>
      <c r="D689" t="s">
        <v>1146</v>
      </c>
      <c r="E689" t="s">
        <v>12</v>
      </c>
      <c r="F689" t="s">
        <v>42</v>
      </c>
      <c r="G689" t="s">
        <v>943</v>
      </c>
      <c r="H689" t="s">
        <v>43</v>
      </c>
      <c r="I689" t="s">
        <v>104</v>
      </c>
      <c r="J689" t="s">
        <v>922</v>
      </c>
      <c r="K689" t="s">
        <v>926</v>
      </c>
      <c r="L689">
        <v>12</v>
      </c>
      <c r="M689">
        <v>9</v>
      </c>
      <c r="N689">
        <v>2</v>
      </c>
    </row>
    <row r="690" spans="1:14" x14ac:dyDescent="0.3">
      <c r="A690">
        <v>88065566040</v>
      </c>
      <c r="B690" s="36">
        <v>44076</v>
      </c>
      <c r="C690" t="s">
        <v>643</v>
      </c>
      <c r="D690" t="s">
        <v>1146</v>
      </c>
      <c r="E690" t="s">
        <v>13</v>
      </c>
      <c r="F690" t="s">
        <v>38</v>
      </c>
      <c r="G690" t="s">
        <v>944</v>
      </c>
      <c r="H690" t="s">
        <v>39</v>
      </c>
      <c r="I690" t="s">
        <v>104</v>
      </c>
      <c r="J690" t="s">
        <v>923</v>
      </c>
      <c r="K690" t="s">
        <v>926</v>
      </c>
      <c r="L690">
        <v>13</v>
      </c>
      <c r="M690">
        <v>10</v>
      </c>
      <c r="N690">
        <v>5</v>
      </c>
    </row>
    <row r="691" spans="1:14" x14ac:dyDescent="0.3">
      <c r="A691">
        <v>88065566041</v>
      </c>
      <c r="B691" s="36">
        <v>44077</v>
      </c>
      <c r="C691" t="s">
        <v>644</v>
      </c>
      <c r="D691" t="s">
        <v>1146</v>
      </c>
      <c r="E691" t="s">
        <v>14</v>
      </c>
      <c r="F691" t="s">
        <v>42</v>
      </c>
      <c r="G691" t="s">
        <v>943</v>
      </c>
      <c r="H691" t="s">
        <v>43</v>
      </c>
      <c r="I691" t="s">
        <v>104</v>
      </c>
      <c r="J691" t="s">
        <v>924</v>
      </c>
      <c r="K691" t="s">
        <v>926</v>
      </c>
      <c r="L691">
        <v>15</v>
      </c>
      <c r="M691">
        <v>12</v>
      </c>
      <c r="N691">
        <v>7</v>
      </c>
    </row>
    <row r="692" spans="1:14" x14ac:dyDescent="0.3">
      <c r="A692">
        <v>88065566042</v>
      </c>
      <c r="B692" s="36">
        <v>44078</v>
      </c>
      <c r="C692" t="s">
        <v>645</v>
      </c>
      <c r="D692" t="s">
        <v>1146</v>
      </c>
      <c r="E692" t="s">
        <v>15</v>
      </c>
      <c r="F692" t="s">
        <v>38</v>
      </c>
      <c r="G692" t="s">
        <v>944</v>
      </c>
      <c r="H692" t="s">
        <v>39</v>
      </c>
      <c r="I692" t="s">
        <v>104</v>
      </c>
      <c r="J692" t="s">
        <v>925</v>
      </c>
      <c r="K692" t="s">
        <v>926</v>
      </c>
      <c r="L692">
        <v>14</v>
      </c>
      <c r="M692">
        <v>11</v>
      </c>
      <c r="N692">
        <v>7</v>
      </c>
    </row>
    <row r="693" spans="1:14" x14ac:dyDescent="0.3">
      <c r="A693">
        <v>88065566043</v>
      </c>
      <c r="B693" s="36">
        <v>44079</v>
      </c>
      <c r="C693" t="s">
        <v>646</v>
      </c>
      <c r="D693" t="s">
        <v>1145</v>
      </c>
      <c r="E693" t="s">
        <v>59</v>
      </c>
      <c r="F693" t="s">
        <v>42</v>
      </c>
      <c r="G693" t="s">
        <v>943</v>
      </c>
      <c r="H693" t="s">
        <v>43</v>
      </c>
      <c r="I693" t="s">
        <v>104</v>
      </c>
      <c r="J693" t="s">
        <v>938</v>
      </c>
      <c r="K693" t="s">
        <v>926</v>
      </c>
      <c r="L693">
        <v>30</v>
      </c>
      <c r="M693">
        <v>27</v>
      </c>
      <c r="N693">
        <v>15</v>
      </c>
    </row>
    <row r="694" spans="1:14" x14ac:dyDescent="0.3">
      <c r="A694">
        <v>88065566044</v>
      </c>
      <c r="B694" s="36">
        <v>44083</v>
      </c>
      <c r="C694" t="s">
        <v>647</v>
      </c>
      <c r="D694" t="s">
        <v>1146</v>
      </c>
      <c r="E694" t="s">
        <v>60</v>
      </c>
      <c r="F694" t="s">
        <v>38</v>
      </c>
      <c r="G694" t="s">
        <v>944</v>
      </c>
      <c r="H694" t="s">
        <v>39</v>
      </c>
      <c r="I694" t="s">
        <v>104</v>
      </c>
      <c r="J694" t="s">
        <v>939</v>
      </c>
      <c r="K694" t="s">
        <v>926</v>
      </c>
      <c r="L694">
        <v>16</v>
      </c>
      <c r="M694">
        <v>13</v>
      </c>
      <c r="N694">
        <v>3</v>
      </c>
    </row>
    <row r="695" spans="1:14" x14ac:dyDescent="0.3">
      <c r="A695">
        <v>88065566045</v>
      </c>
      <c r="B695" s="36">
        <v>44082</v>
      </c>
      <c r="C695" t="s">
        <v>648</v>
      </c>
      <c r="D695" t="s">
        <v>1146</v>
      </c>
      <c r="E695" t="s">
        <v>61</v>
      </c>
      <c r="F695" t="s">
        <v>42</v>
      </c>
      <c r="G695" t="s">
        <v>943</v>
      </c>
      <c r="H695" t="s">
        <v>43</v>
      </c>
      <c r="I695" t="s">
        <v>104</v>
      </c>
      <c r="J695" t="s">
        <v>927</v>
      </c>
      <c r="K695" t="s">
        <v>941</v>
      </c>
      <c r="L695">
        <v>9</v>
      </c>
      <c r="M695">
        <v>6</v>
      </c>
      <c r="N695">
        <v>6</v>
      </c>
    </row>
    <row r="696" spans="1:14" x14ac:dyDescent="0.3">
      <c r="A696">
        <v>88065566046</v>
      </c>
      <c r="B696" s="36">
        <v>44082</v>
      </c>
      <c r="C696" t="s">
        <v>649</v>
      </c>
      <c r="D696" t="s">
        <v>1145</v>
      </c>
      <c r="E696" t="s">
        <v>63</v>
      </c>
      <c r="F696" t="s">
        <v>38</v>
      </c>
      <c r="G696" t="s">
        <v>944</v>
      </c>
      <c r="H696" t="s">
        <v>39</v>
      </c>
      <c r="I696" t="s">
        <v>104</v>
      </c>
      <c r="J696" t="s">
        <v>928</v>
      </c>
      <c r="K696" t="s">
        <v>941</v>
      </c>
      <c r="L696">
        <v>5</v>
      </c>
      <c r="M696">
        <v>2</v>
      </c>
      <c r="N696">
        <v>10</v>
      </c>
    </row>
    <row r="697" spans="1:14" x14ac:dyDescent="0.3">
      <c r="A697">
        <v>88065566047</v>
      </c>
      <c r="B697" s="36">
        <v>44083</v>
      </c>
      <c r="C697" t="s">
        <v>650</v>
      </c>
      <c r="D697" t="s">
        <v>1145</v>
      </c>
      <c r="E697" t="s">
        <v>16</v>
      </c>
      <c r="F697" t="s">
        <v>42</v>
      </c>
      <c r="G697" t="s">
        <v>943</v>
      </c>
      <c r="H697" t="s">
        <v>43</v>
      </c>
      <c r="I697" t="s">
        <v>40</v>
      </c>
      <c r="J697" t="s">
        <v>929</v>
      </c>
      <c r="K697" t="s">
        <v>941</v>
      </c>
      <c r="L697">
        <v>18</v>
      </c>
      <c r="M697">
        <v>15</v>
      </c>
      <c r="N697">
        <v>11</v>
      </c>
    </row>
    <row r="698" spans="1:14" x14ac:dyDescent="0.3">
      <c r="A698">
        <v>88065566048</v>
      </c>
      <c r="B698" s="36">
        <v>44084</v>
      </c>
      <c r="C698" t="s">
        <v>651</v>
      </c>
      <c r="D698" t="s">
        <v>1145</v>
      </c>
      <c r="E698" t="s">
        <v>66</v>
      </c>
      <c r="F698" t="s">
        <v>38</v>
      </c>
      <c r="G698" t="s">
        <v>944</v>
      </c>
      <c r="H698" t="s">
        <v>39</v>
      </c>
      <c r="I698" t="s">
        <v>40</v>
      </c>
      <c r="J698" t="s">
        <v>930</v>
      </c>
      <c r="K698" t="s">
        <v>941</v>
      </c>
      <c r="L698">
        <v>10</v>
      </c>
      <c r="M698">
        <v>7</v>
      </c>
      <c r="N698">
        <v>3</v>
      </c>
    </row>
    <row r="699" spans="1:14" x14ac:dyDescent="0.3">
      <c r="A699">
        <v>88065566049</v>
      </c>
      <c r="B699" s="36">
        <v>44085</v>
      </c>
      <c r="C699" t="s">
        <v>652</v>
      </c>
      <c r="D699" t="s">
        <v>1146</v>
      </c>
      <c r="E699" t="s">
        <v>68</v>
      </c>
      <c r="F699" t="s">
        <v>42</v>
      </c>
      <c r="G699" t="s">
        <v>943</v>
      </c>
      <c r="H699" t="s">
        <v>43</v>
      </c>
      <c r="I699" t="s">
        <v>40</v>
      </c>
      <c r="J699" t="s">
        <v>916</v>
      </c>
      <c r="K699" t="s">
        <v>926</v>
      </c>
      <c r="L699">
        <v>20</v>
      </c>
      <c r="M699">
        <v>17</v>
      </c>
      <c r="N699">
        <v>1</v>
      </c>
    </row>
    <row r="700" spans="1:14" x14ac:dyDescent="0.3">
      <c r="A700">
        <v>88065566050</v>
      </c>
      <c r="B700" s="36">
        <v>44086</v>
      </c>
      <c r="C700" t="s">
        <v>653</v>
      </c>
      <c r="D700" t="s">
        <v>1146</v>
      </c>
      <c r="E700" t="s">
        <v>70</v>
      </c>
      <c r="F700" t="s">
        <v>38</v>
      </c>
      <c r="G700" t="s">
        <v>944</v>
      </c>
      <c r="H700" t="s">
        <v>39</v>
      </c>
      <c r="I700" t="s">
        <v>40</v>
      </c>
      <c r="J700" t="s">
        <v>917</v>
      </c>
      <c r="K700" t="s">
        <v>926</v>
      </c>
      <c r="L700">
        <v>12</v>
      </c>
      <c r="M700">
        <v>9</v>
      </c>
      <c r="N700">
        <v>1</v>
      </c>
    </row>
    <row r="701" spans="1:14" x14ac:dyDescent="0.3">
      <c r="A701">
        <v>88065566051</v>
      </c>
      <c r="B701" s="36">
        <v>44087</v>
      </c>
      <c r="C701" t="s">
        <v>654</v>
      </c>
      <c r="D701" t="s">
        <v>1145</v>
      </c>
      <c r="E701" t="s">
        <v>72</v>
      </c>
      <c r="F701" t="s">
        <v>42</v>
      </c>
      <c r="G701" t="s">
        <v>943</v>
      </c>
      <c r="H701" t="s">
        <v>43</v>
      </c>
      <c r="I701" t="s">
        <v>40</v>
      </c>
      <c r="J701" t="s">
        <v>918</v>
      </c>
      <c r="K701" t="s">
        <v>926</v>
      </c>
      <c r="L701">
        <v>10</v>
      </c>
      <c r="M701">
        <v>7</v>
      </c>
      <c r="N701">
        <v>1</v>
      </c>
    </row>
    <row r="702" spans="1:14" x14ac:dyDescent="0.3">
      <c r="A702">
        <v>88065566052</v>
      </c>
      <c r="B702" s="36">
        <v>44088</v>
      </c>
      <c r="C702" t="s">
        <v>655</v>
      </c>
      <c r="D702" t="s">
        <v>1145</v>
      </c>
      <c r="E702" t="s">
        <v>74</v>
      </c>
      <c r="F702" t="s">
        <v>38</v>
      </c>
      <c r="G702" t="s">
        <v>944</v>
      </c>
      <c r="H702" t="s">
        <v>39</v>
      </c>
      <c r="I702" t="s">
        <v>40</v>
      </c>
      <c r="J702" t="s">
        <v>919</v>
      </c>
      <c r="K702" t="s">
        <v>926</v>
      </c>
      <c r="L702">
        <v>15</v>
      </c>
      <c r="M702">
        <v>12</v>
      </c>
      <c r="N702">
        <v>3</v>
      </c>
    </row>
    <row r="703" spans="1:14" x14ac:dyDescent="0.3">
      <c r="A703">
        <v>88065566053</v>
      </c>
      <c r="B703" s="36">
        <v>44089</v>
      </c>
      <c r="C703" t="s">
        <v>656</v>
      </c>
      <c r="D703" t="s">
        <v>1145</v>
      </c>
      <c r="E703" t="s">
        <v>76</v>
      </c>
      <c r="F703" t="s">
        <v>45</v>
      </c>
      <c r="G703" t="s">
        <v>943</v>
      </c>
      <c r="H703" t="s">
        <v>46</v>
      </c>
      <c r="I703" t="s">
        <v>40</v>
      </c>
      <c r="J703" t="s">
        <v>920</v>
      </c>
      <c r="K703" t="s">
        <v>926</v>
      </c>
      <c r="L703">
        <v>15</v>
      </c>
      <c r="M703">
        <v>12</v>
      </c>
      <c r="N703">
        <v>4</v>
      </c>
    </row>
    <row r="704" spans="1:14" x14ac:dyDescent="0.3">
      <c r="A704">
        <v>88065566054</v>
      </c>
      <c r="B704" s="36">
        <v>44093</v>
      </c>
      <c r="C704" t="s">
        <v>657</v>
      </c>
      <c r="D704" t="s">
        <v>1145</v>
      </c>
      <c r="E704" t="s">
        <v>78</v>
      </c>
      <c r="F704" t="s">
        <v>48</v>
      </c>
      <c r="G704" t="s">
        <v>944</v>
      </c>
      <c r="H704" t="s">
        <v>49</v>
      </c>
      <c r="I704" t="s">
        <v>40</v>
      </c>
      <c r="J704" t="s">
        <v>921</v>
      </c>
      <c r="K704" t="s">
        <v>926</v>
      </c>
      <c r="L704">
        <v>20</v>
      </c>
      <c r="M704">
        <v>17</v>
      </c>
      <c r="N704">
        <v>5</v>
      </c>
    </row>
    <row r="705" spans="1:14" x14ac:dyDescent="0.3">
      <c r="A705">
        <v>88065566055</v>
      </c>
      <c r="B705" s="36">
        <v>44092</v>
      </c>
      <c r="C705" t="s">
        <v>658</v>
      </c>
      <c r="D705" t="s">
        <v>1146</v>
      </c>
      <c r="E705" t="s">
        <v>80</v>
      </c>
      <c r="F705" t="s">
        <v>45</v>
      </c>
      <c r="G705" t="s">
        <v>943</v>
      </c>
      <c r="H705" t="s">
        <v>46</v>
      </c>
      <c r="I705" t="s">
        <v>40</v>
      </c>
      <c r="J705" t="s">
        <v>922</v>
      </c>
      <c r="K705" t="s">
        <v>926</v>
      </c>
      <c r="L705">
        <v>12</v>
      </c>
      <c r="M705">
        <v>9</v>
      </c>
      <c r="N705">
        <v>6</v>
      </c>
    </row>
    <row r="706" spans="1:14" x14ac:dyDescent="0.3">
      <c r="A706">
        <v>88065566056</v>
      </c>
      <c r="B706" s="36">
        <v>44092</v>
      </c>
      <c r="C706" t="s">
        <v>659</v>
      </c>
      <c r="D706" t="s">
        <v>1146</v>
      </c>
      <c r="E706" t="s">
        <v>82</v>
      </c>
      <c r="F706" t="s">
        <v>48</v>
      </c>
      <c r="G706" t="s">
        <v>944</v>
      </c>
      <c r="H706" t="s">
        <v>49</v>
      </c>
      <c r="I706" t="s">
        <v>40</v>
      </c>
      <c r="J706" t="s">
        <v>923</v>
      </c>
      <c r="K706" t="s">
        <v>926</v>
      </c>
      <c r="L706">
        <v>13</v>
      </c>
      <c r="M706">
        <v>10</v>
      </c>
      <c r="N706">
        <v>7</v>
      </c>
    </row>
    <row r="707" spans="1:14" x14ac:dyDescent="0.3">
      <c r="A707">
        <v>88065566057</v>
      </c>
      <c r="B707" s="36">
        <v>44093</v>
      </c>
      <c r="C707" t="s">
        <v>660</v>
      </c>
      <c r="D707" t="s">
        <v>1145</v>
      </c>
      <c r="E707" t="s">
        <v>84</v>
      </c>
      <c r="F707" t="s">
        <v>45</v>
      </c>
      <c r="G707" t="s">
        <v>943</v>
      </c>
      <c r="H707" t="s">
        <v>46</v>
      </c>
      <c r="I707" t="s">
        <v>40</v>
      </c>
      <c r="J707" t="s">
        <v>924</v>
      </c>
      <c r="K707" t="s">
        <v>926</v>
      </c>
      <c r="L707">
        <v>15</v>
      </c>
      <c r="M707">
        <v>12</v>
      </c>
      <c r="N707">
        <v>11</v>
      </c>
    </row>
    <row r="708" spans="1:14" x14ac:dyDescent="0.3">
      <c r="A708">
        <v>88065566058</v>
      </c>
      <c r="B708" s="36">
        <v>44094</v>
      </c>
      <c r="C708" t="s">
        <v>661</v>
      </c>
      <c r="D708" t="s">
        <v>1146</v>
      </c>
      <c r="E708" t="s">
        <v>86</v>
      </c>
      <c r="F708" t="s">
        <v>48</v>
      </c>
      <c r="G708" t="s">
        <v>944</v>
      </c>
      <c r="H708" t="s">
        <v>49</v>
      </c>
      <c r="I708" t="s">
        <v>40</v>
      </c>
      <c r="J708" t="s">
        <v>925</v>
      </c>
      <c r="K708" t="s">
        <v>926</v>
      </c>
      <c r="L708">
        <v>14</v>
      </c>
      <c r="M708">
        <v>11</v>
      </c>
      <c r="N708">
        <v>2</v>
      </c>
    </row>
    <row r="709" spans="1:14" x14ac:dyDescent="0.3">
      <c r="A709">
        <v>88065566059</v>
      </c>
      <c r="B709" s="36">
        <v>44095</v>
      </c>
      <c r="C709" t="s">
        <v>662</v>
      </c>
      <c r="D709" t="s">
        <v>1145</v>
      </c>
      <c r="E709" t="s">
        <v>88</v>
      </c>
      <c r="F709" t="s">
        <v>45</v>
      </c>
      <c r="G709" t="s">
        <v>943</v>
      </c>
      <c r="H709" t="s">
        <v>46</v>
      </c>
      <c r="I709" t="s">
        <v>40</v>
      </c>
      <c r="J709" t="s">
        <v>938</v>
      </c>
      <c r="K709" t="s">
        <v>926</v>
      </c>
      <c r="L709">
        <v>30</v>
      </c>
      <c r="M709">
        <v>27</v>
      </c>
      <c r="N709">
        <v>3</v>
      </c>
    </row>
    <row r="710" spans="1:14" x14ac:dyDescent="0.3">
      <c r="A710">
        <v>88065566060</v>
      </c>
      <c r="B710" s="36">
        <v>44096</v>
      </c>
      <c r="C710" t="s">
        <v>663</v>
      </c>
      <c r="D710" t="s">
        <v>1145</v>
      </c>
      <c r="E710" t="s">
        <v>90</v>
      </c>
      <c r="F710" t="s">
        <v>48</v>
      </c>
      <c r="G710" t="s">
        <v>944</v>
      </c>
      <c r="H710" t="s">
        <v>49</v>
      </c>
      <c r="I710" t="s">
        <v>40</v>
      </c>
      <c r="J710" t="s">
        <v>939</v>
      </c>
      <c r="K710" t="s">
        <v>926</v>
      </c>
      <c r="L710">
        <v>16</v>
      </c>
      <c r="M710">
        <v>13</v>
      </c>
      <c r="N710">
        <v>5</v>
      </c>
    </row>
    <row r="711" spans="1:14" x14ac:dyDescent="0.3">
      <c r="A711">
        <v>88065566061</v>
      </c>
      <c r="B711" s="36">
        <v>44097</v>
      </c>
      <c r="C711" t="s">
        <v>664</v>
      </c>
      <c r="D711" t="s">
        <v>1145</v>
      </c>
      <c r="E711" t="s">
        <v>92</v>
      </c>
      <c r="F711" t="s">
        <v>45</v>
      </c>
      <c r="G711" t="s">
        <v>943</v>
      </c>
      <c r="H711" t="s">
        <v>46</v>
      </c>
      <c r="I711" t="s">
        <v>40</v>
      </c>
      <c r="J711" t="s">
        <v>927</v>
      </c>
      <c r="K711" t="s">
        <v>941</v>
      </c>
      <c r="L711">
        <v>9</v>
      </c>
      <c r="M711">
        <v>6</v>
      </c>
      <c r="N711">
        <v>2</v>
      </c>
    </row>
    <row r="712" spans="1:14" x14ac:dyDescent="0.3">
      <c r="A712">
        <v>88065566062</v>
      </c>
      <c r="B712" s="36">
        <v>44098</v>
      </c>
      <c r="C712" t="s">
        <v>665</v>
      </c>
      <c r="D712" t="s">
        <v>1146</v>
      </c>
      <c r="E712" t="s">
        <v>94</v>
      </c>
      <c r="F712" t="s">
        <v>48</v>
      </c>
      <c r="G712" t="s">
        <v>944</v>
      </c>
      <c r="H712" t="s">
        <v>49</v>
      </c>
      <c r="I712" t="s">
        <v>40</v>
      </c>
      <c r="J712" t="s">
        <v>928</v>
      </c>
      <c r="K712" t="s">
        <v>941</v>
      </c>
      <c r="L712">
        <v>5</v>
      </c>
      <c r="M712">
        <v>2</v>
      </c>
      <c r="N712">
        <v>1</v>
      </c>
    </row>
    <row r="713" spans="1:14" x14ac:dyDescent="0.3">
      <c r="A713">
        <v>88065566063</v>
      </c>
      <c r="B713" s="36">
        <v>44099</v>
      </c>
      <c r="C713" t="s">
        <v>666</v>
      </c>
      <c r="D713" t="s">
        <v>1145</v>
      </c>
      <c r="E713" t="s">
        <v>96</v>
      </c>
      <c r="F713" t="s">
        <v>45</v>
      </c>
      <c r="G713" t="s">
        <v>943</v>
      </c>
      <c r="H713" t="s">
        <v>46</v>
      </c>
      <c r="I713" t="s">
        <v>40</v>
      </c>
      <c r="J713" t="s">
        <v>929</v>
      </c>
      <c r="K713" t="s">
        <v>941</v>
      </c>
      <c r="L713">
        <v>18</v>
      </c>
      <c r="M713">
        <v>15</v>
      </c>
      <c r="N713">
        <v>6</v>
      </c>
    </row>
    <row r="714" spans="1:14" x14ac:dyDescent="0.3">
      <c r="A714">
        <v>88065566064</v>
      </c>
      <c r="B714" s="36">
        <v>44103</v>
      </c>
      <c r="C714" t="s">
        <v>667</v>
      </c>
      <c r="D714" t="s">
        <v>1146</v>
      </c>
      <c r="E714" t="s">
        <v>16</v>
      </c>
      <c r="F714" t="s">
        <v>48</v>
      </c>
      <c r="G714" t="s">
        <v>944</v>
      </c>
      <c r="H714" t="s">
        <v>49</v>
      </c>
      <c r="I714" t="s">
        <v>40</v>
      </c>
      <c r="J714" t="s">
        <v>930</v>
      </c>
      <c r="K714" t="s">
        <v>941</v>
      </c>
      <c r="L714">
        <v>10</v>
      </c>
      <c r="M714">
        <v>7</v>
      </c>
      <c r="N714">
        <v>9</v>
      </c>
    </row>
    <row r="715" spans="1:14" x14ac:dyDescent="0.3">
      <c r="A715">
        <v>88065566065</v>
      </c>
      <c r="B715" s="36">
        <v>44102</v>
      </c>
      <c r="C715" t="s">
        <v>668</v>
      </c>
      <c r="D715" t="s">
        <v>1146</v>
      </c>
      <c r="E715" t="s">
        <v>17</v>
      </c>
      <c r="F715" t="s">
        <v>45</v>
      </c>
      <c r="G715" t="s">
        <v>943</v>
      </c>
      <c r="H715" t="s">
        <v>46</v>
      </c>
      <c r="I715" t="s">
        <v>40</v>
      </c>
      <c r="J715" t="s">
        <v>931</v>
      </c>
      <c r="K715" t="s">
        <v>941</v>
      </c>
      <c r="L715">
        <v>20</v>
      </c>
      <c r="M715">
        <v>17</v>
      </c>
      <c r="N715">
        <v>10</v>
      </c>
    </row>
    <row r="716" spans="1:14" x14ac:dyDescent="0.3">
      <c r="A716">
        <v>88065566066</v>
      </c>
      <c r="B716" s="36">
        <v>44102</v>
      </c>
      <c r="C716" t="s">
        <v>669</v>
      </c>
      <c r="D716" t="s">
        <v>1145</v>
      </c>
      <c r="E716" t="s">
        <v>18</v>
      </c>
      <c r="F716" t="s">
        <v>48</v>
      </c>
      <c r="G716" t="s">
        <v>944</v>
      </c>
      <c r="H716" t="s">
        <v>49</v>
      </c>
      <c r="I716" t="s">
        <v>40</v>
      </c>
      <c r="J716" t="s">
        <v>932</v>
      </c>
      <c r="K716" t="s">
        <v>941</v>
      </c>
      <c r="L716">
        <v>70</v>
      </c>
      <c r="M716">
        <v>67</v>
      </c>
      <c r="N716">
        <v>3</v>
      </c>
    </row>
    <row r="717" spans="1:14" x14ac:dyDescent="0.3">
      <c r="A717">
        <v>88065566067</v>
      </c>
      <c r="B717" s="36">
        <v>44103</v>
      </c>
      <c r="C717" t="s">
        <v>670</v>
      </c>
      <c r="D717" t="s">
        <v>1146</v>
      </c>
      <c r="E717" t="s">
        <v>19</v>
      </c>
      <c r="F717" t="s">
        <v>45</v>
      </c>
      <c r="G717" t="s">
        <v>943</v>
      </c>
      <c r="H717" t="s">
        <v>46</v>
      </c>
      <c r="I717" t="s">
        <v>40</v>
      </c>
      <c r="J717" t="s">
        <v>940</v>
      </c>
      <c r="K717" t="s">
        <v>941</v>
      </c>
      <c r="L717">
        <v>15</v>
      </c>
      <c r="M717">
        <v>12</v>
      </c>
      <c r="N717">
        <v>4</v>
      </c>
    </row>
    <row r="718" spans="1:14" x14ac:dyDescent="0.3">
      <c r="A718">
        <v>88065566068</v>
      </c>
      <c r="B718" s="36">
        <v>44058</v>
      </c>
      <c r="C718" t="s">
        <v>671</v>
      </c>
      <c r="D718" t="s">
        <v>1146</v>
      </c>
      <c r="E718" t="s">
        <v>20</v>
      </c>
      <c r="F718" t="s">
        <v>48</v>
      </c>
      <c r="G718" t="s">
        <v>944</v>
      </c>
      <c r="H718" t="s">
        <v>49</v>
      </c>
      <c r="I718" t="s">
        <v>40</v>
      </c>
      <c r="J718" t="s">
        <v>933</v>
      </c>
      <c r="K718" t="s">
        <v>941</v>
      </c>
      <c r="L718">
        <v>12</v>
      </c>
      <c r="M718">
        <v>9</v>
      </c>
      <c r="N718">
        <v>5</v>
      </c>
    </row>
    <row r="719" spans="1:14" x14ac:dyDescent="0.3">
      <c r="A719">
        <v>88065566069</v>
      </c>
      <c r="B719" s="36">
        <v>44062</v>
      </c>
      <c r="C719" t="s">
        <v>672</v>
      </c>
      <c r="D719" t="s">
        <v>1145</v>
      </c>
      <c r="E719" t="s">
        <v>1</v>
      </c>
      <c r="F719" t="s">
        <v>45</v>
      </c>
      <c r="G719" t="s">
        <v>943</v>
      </c>
      <c r="H719" t="s">
        <v>46</v>
      </c>
      <c r="I719" t="s">
        <v>40</v>
      </c>
      <c r="J719" t="s">
        <v>934</v>
      </c>
      <c r="K719" t="s">
        <v>941</v>
      </c>
      <c r="L719">
        <v>18</v>
      </c>
      <c r="M719">
        <v>15</v>
      </c>
      <c r="N719">
        <v>6</v>
      </c>
    </row>
    <row r="720" spans="1:14" x14ac:dyDescent="0.3">
      <c r="A720">
        <v>88065566070</v>
      </c>
      <c r="B720" s="36">
        <v>44061</v>
      </c>
      <c r="C720" t="s">
        <v>673</v>
      </c>
      <c r="D720" t="s">
        <v>1145</v>
      </c>
      <c r="E720" t="s">
        <v>2</v>
      </c>
      <c r="F720" t="s">
        <v>48</v>
      </c>
      <c r="G720" t="s">
        <v>944</v>
      </c>
      <c r="H720" t="s">
        <v>49</v>
      </c>
      <c r="I720" t="s">
        <v>40</v>
      </c>
      <c r="J720" t="s">
        <v>935</v>
      </c>
      <c r="K720" t="s">
        <v>941</v>
      </c>
      <c r="L720">
        <v>23</v>
      </c>
      <c r="M720">
        <v>20</v>
      </c>
      <c r="N720">
        <v>3</v>
      </c>
    </row>
    <row r="721" spans="1:14" x14ac:dyDescent="0.3">
      <c r="A721">
        <v>88065566071</v>
      </c>
      <c r="B721" s="36">
        <v>44061</v>
      </c>
      <c r="C721" t="s">
        <v>674</v>
      </c>
      <c r="D721" t="s">
        <v>1146</v>
      </c>
      <c r="E721" t="s">
        <v>3</v>
      </c>
      <c r="F721" t="s">
        <v>45</v>
      </c>
      <c r="G721" t="s">
        <v>943</v>
      </c>
      <c r="H721" t="s">
        <v>46</v>
      </c>
      <c r="I721" t="s">
        <v>40</v>
      </c>
      <c r="J721" t="s">
        <v>936</v>
      </c>
      <c r="K721" t="s">
        <v>941</v>
      </c>
      <c r="L721">
        <v>9</v>
      </c>
      <c r="M721">
        <v>6</v>
      </c>
      <c r="N721">
        <v>7</v>
      </c>
    </row>
    <row r="722" spans="1:14" x14ac:dyDescent="0.3">
      <c r="A722">
        <v>88065566072</v>
      </c>
      <c r="B722" s="36">
        <v>44062</v>
      </c>
      <c r="C722" t="s">
        <v>675</v>
      </c>
      <c r="D722" t="s">
        <v>1145</v>
      </c>
      <c r="E722" t="s">
        <v>4</v>
      </c>
      <c r="F722" t="s">
        <v>48</v>
      </c>
      <c r="G722" t="s">
        <v>944</v>
      </c>
      <c r="H722" t="s">
        <v>49</v>
      </c>
      <c r="I722" t="s">
        <v>40</v>
      </c>
      <c r="J722" t="s">
        <v>937</v>
      </c>
      <c r="K722" t="s">
        <v>941</v>
      </c>
      <c r="L722">
        <v>18</v>
      </c>
      <c r="M722">
        <v>15</v>
      </c>
      <c r="N722">
        <v>5</v>
      </c>
    </row>
    <row r="723" spans="1:14" x14ac:dyDescent="0.3">
      <c r="A723">
        <v>88065566073</v>
      </c>
      <c r="B723" s="36">
        <v>44063</v>
      </c>
      <c r="C723" t="s">
        <v>676</v>
      </c>
      <c r="D723" t="s">
        <v>1145</v>
      </c>
      <c r="E723" t="s">
        <v>8</v>
      </c>
      <c r="F723" t="s">
        <v>38</v>
      </c>
      <c r="G723" t="s">
        <v>944</v>
      </c>
      <c r="H723" t="s">
        <v>39</v>
      </c>
      <c r="I723" t="s">
        <v>40</v>
      </c>
      <c r="J723" t="s">
        <v>908</v>
      </c>
      <c r="K723" t="s">
        <v>926</v>
      </c>
      <c r="L723">
        <v>52</v>
      </c>
      <c r="M723">
        <v>49</v>
      </c>
      <c r="N723">
        <v>8</v>
      </c>
    </row>
    <row r="724" spans="1:14" x14ac:dyDescent="0.3">
      <c r="A724">
        <v>88065566074</v>
      </c>
      <c r="B724" s="36">
        <v>44064</v>
      </c>
      <c r="C724" t="s">
        <v>677</v>
      </c>
      <c r="D724" t="s">
        <v>1145</v>
      </c>
      <c r="E724" t="s">
        <v>9</v>
      </c>
      <c r="F724" t="s">
        <v>42</v>
      </c>
      <c r="G724" t="s">
        <v>943</v>
      </c>
      <c r="H724" t="s">
        <v>43</v>
      </c>
      <c r="I724" t="s">
        <v>40</v>
      </c>
      <c r="J724" t="s">
        <v>927</v>
      </c>
      <c r="K724" t="s">
        <v>941</v>
      </c>
      <c r="L724">
        <v>9</v>
      </c>
      <c r="M724">
        <v>6</v>
      </c>
      <c r="N724">
        <v>9</v>
      </c>
    </row>
    <row r="725" spans="1:14" x14ac:dyDescent="0.3">
      <c r="A725">
        <v>88065566075</v>
      </c>
      <c r="B725" s="36">
        <v>44065</v>
      </c>
      <c r="C725" t="s">
        <v>678</v>
      </c>
      <c r="D725" t="s">
        <v>1145</v>
      </c>
      <c r="E725" t="s">
        <v>16</v>
      </c>
      <c r="F725" t="s">
        <v>45</v>
      </c>
      <c r="G725" t="s">
        <v>943</v>
      </c>
      <c r="H725" t="s">
        <v>46</v>
      </c>
      <c r="I725" t="s">
        <v>40</v>
      </c>
      <c r="J725" t="s">
        <v>928</v>
      </c>
      <c r="K725" t="s">
        <v>941</v>
      </c>
      <c r="L725">
        <v>5</v>
      </c>
      <c r="M725">
        <v>2</v>
      </c>
      <c r="N725">
        <v>2</v>
      </c>
    </row>
    <row r="726" spans="1:14" x14ac:dyDescent="0.3">
      <c r="A726">
        <v>88065566076</v>
      </c>
      <c r="B726" s="36">
        <v>44066</v>
      </c>
      <c r="C726" t="s">
        <v>679</v>
      </c>
      <c r="D726" t="s">
        <v>1145</v>
      </c>
      <c r="E726" t="s">
        <v>17</v>
      </c>
      <c r="F726" t="s">
        <v>48</v>
      </c>
      <c r="G726" t="s">
        <v>944</v>
      </c>
      <c r="H726" t="s">
        <v>49</v>
      </c>
      <c r="I726" t="s">
        <v>40</v>
      </c>
      <c r="J726" t="s">
        <v>909</v>
      </c>
      <c r="K726" t="s">
        <v>926</v>
      </c>
      <c r="L726">
        <v>14</v>
      </c>
      <c r="M726">
        <v>11</v>
      </c>
      <c r="N726">
        <v>5</v>
      </c>
    </row>
    <row r="727" spans="1:14" x14ac:dyDescent="0.3">
      <c r="A727">
        <v>88065566077</v>
      </c>
      <c r="B727" s="36">
        <v>44067</v>
      </c>
      <c r="C727" t="s">
        <v>680</v>
      </c>
      <c r="D727" t="s">
        <v>1145</v>
      </c>
      <c r="E727" t="s">
        <v>18</v>
      </c>
      <c r="F727" t="s">
        <v>38</v>
      </c>
      <c r="G727" t="s">
        <v>944</v>
      </c>
      <c r="H727" t="s">
        <v>39</v>
      </c>
      <c r="I727" t="s">
        <v>40</v>
      </c>
      <c r="J727" t="s">
        <v>910</v>
      </c>
      <c r="K727" t="s">
        <v>926</v>
      </c>
      <c r="L727">
        <v>6</v>
      </c>
      <c r="M727">
        <v>3</v>
      </c>
      <c r="N727">
        <v>7</v>
      </c>
    </row>
    <row r="728" spans="1:14" x14ac:dyDescent="0.3">
      <c r="A728">
        <v>88065566078</v>
      </c>
      <c r="B728" s="36">
        <v>44068</v>
      </c>
      <c r="C728" t="s">
        <v>681</v>
      </c>
      <c r="D728" t="s">
        <v>1146</v>
      </c>
      <c r="E728" t="s">
        <v>9</v>
      </c>
      <c r="F728" t="s">
        <v>42</v>
      </c>
      <c r="G728" t="s">
        <v>943</v>
      </c>
      <c r="H728" t="s">
        <v>43</v>
      </c>
      <c r="I728" t="s">
        <v>40</v>
      </c>
      <c r="J728" t="s">
        <v>930</v>
      </c>
      <c r="K728" t="s">
        <v>941</v>
      </c>
      <c r="L728">
        <v>10</v>
      </c>
      <c r="M728">
        <v>7</v>
      </c>
      <c r="N728">
        <v>7</v>
      </c>
    </row>
    <row r="729" spans="1:14" x14ac:dyDescent="0.3">
      <c r="A729">
        <v>88065566079</v>
      </c>
      <c r="B729" s="36">
        <v>44072</v>
      </c>
      <c r="C729" t="s">
        <v>682</v>
      </c>
      <c r="D729" t="s">
        <v>1145</v>
      </c>
      <c r="E729" t="s">
        <v>10</v>
      </c>
      <c r="F729" t="s">
        <v>45</v>
      </c>
      <c r="G729" t="s">
        <v>943</v>
      </c>
      <c r="H729" t="s">
        <v>46</v>
      </c>
      <c r="I729" t="s">
        <v>40</v>
      </c>
      <c r="J729" t="s">
        <v>911</v>
      </c>
      <c r="K729" t="s">
        <v>926</v>
      </c>
      <c r="L729">
        <v>13</v>
      </c>
      <c r="M729">
        <v>10</v>
      </c>
      <c r="N729">
        <v>15</v>
      </c>
    </row>
    <row r="730" spans="1:14" x14ac:dyDescent="0.3">
      <c r="A730">
        <v>88065566080</v>
      </c>
      <c r="B730" s="36">
        <v>44071</v>
      </c>
      <c r="C730" t="s">
        <v>683</v>
      </c>
      <c r="D730" t="s">
        <v>1145</v>
      </c>
      <c r="E730" t="s">
        <v>11</v>
      </c>
      <c r="F730" t="s">
        <v>48</v>
      </c>
      <c r="G730" t="s">
        <v>944</v>
      </c>
      <c r="H730" t="s">
        <v>49</v>
      </c>
      <c r="I730" t="s">
        <v>40</v>
      </c>
      <c r="J730" t="s">
        <v>931</v>
      </c>
      <c r="K730" t="s">
        <v>941</v>
      </c>
      <c r="L730">
        <v>20</v>
      </c>
      <c r="M730">
        <v>17</v>
      </c>
      <c r="N730">
        <v>3</v>
      </c>
    </row>
    <row r="731" spans="1:14" x14ac:dyDescent="0.3">
      <c r="A731">
        <v>88065566081</v>
      </c>
      <c r="B731" s="36">
        <v>44071</v>
      </c>
      <c r="C731" t="s">
        <v>684</v>
      </c>
      <c r="D731" t="s">
        <v>1146</v>
      </c>
      <c r="E731" t="s">
        <v>12</v>
      </c>
      <c r="F731" t="s">
        <v>38</v>
      </c>
      <c r="G731" t="s">
        <v>944</v>
      </c>
      <c r="H731" t="s">
        <v>39</v>
      </c>
      <c r="I731" t="s">
        <v>40</v>
      </c>
      <c r="J731" t="s">
        <v>912</v>
      </c>
      <c r="K731" t="s">
        <v>926</v>
      </c>
      <c r="L731">
        <v>15</v>
      </c>
      <c r="M731">
        <v>12</v>
      </c>
      <c r="N731">
        <v>6</v>
      </c>
    </row>
    <row r="732" spans="1:14" x14ac:dyDescent="0.3">
      <c r="A732">
        <v>88065566082</v>
      </c>
      <c r="B732" s="36">
        <v>44072</v>
      </c>
      <c r="C732" t="s">
        <v>685</v>
      </c>
      <c r="D732" t="s">
        <v>1145</v>
      </c>
      <c r="E732" t="s">
        <v>13</v>
      </c>
      <c r="F732" t="s">
        <v>42</v>
      </c>
      <c r="G732" t="s">
        <v>943</v>
      </c>
      <c r="H732" t="s">
        <v>43</v>
      </c>
      <c r="I732" t="s">
        <v>40</v>
      </c>
      <c r="J732" t="s">
        <v>913</v>
      </c>
      <c r="K732" t="s">
        <v>926</v>
      </c>
      <c r="L732">
        <v>20</v>
      </c>
      <c r="M732">
        <v>17</v>
      </c>
      <c r="N732">
        <v>10</v>
      </c>
    </row>
    <row r="733" spans="1:14" x14ac:dyDescent="0.3">
      <c r="A733">
        <v>88065566083</v>
      </c>
      <c r="B733" s="36">
        <v>44073</v>
      </c>
      <c r="C733" t="s">
        <v>686</v>
      </c>
      <c r="D733" t="s">
        <v>1145</v>
      </c>
      <c r="E733" t="s">
        <v>14</v>
      </c>
      <c r="F733" t="s">
        <v>45</v>
      </c>
      <c r="G733" t="s">
        <v>943</v>
      </c>
      <c r="H733" t="s">
        <v>46</v>
      </c>
      <c r="I733" t="s">
        <v>40</v>
      </c>
      <c r="J733" t="s">
        <v>914</v>
      </c>
      <c r="K733" t="s">
        <v>926</v>
      </c>
      <c r="L733">
        <v>12</v>
      </c>
      <c r="M733">
        <v>9</v>
      </c>
      <c r="N733">
        <v>11</v>
      </c>
    </row>
    <row r="734" spans="1:14" x14ac:dyDescent="0.3">
      <c r="A734">
        <v>88065566084</v>
      </c>
      <c r="B734" s="36">
        <v>44074</v>
      </c>
      <c r="C734" t="s">
        <v>687</v>
      </c>
      <c r="D734" t="s">
        <v>1145</v>
      </c>
      <c r="E734" t="s">
        <v>15</v>
      </c>
      <c r="F734" t="s">
        <v>48</v>
      </c>
      <c r="G734" t="s">
        <v>944</v>
      </c>
      <c r="H734" t="s">
        <v>49</v>
      </c>
      <c r="I734" t="s">
        <v>40</v>
      </c>
      <c r="J734" t="s">
        <v>915</v>
      </c>
      <c r="K734" t="s">
        <v>926</v>
      </c>
      <c r="L734">
        <v>16</v>
      </c>
      <c r="M734">
        <v>13</v>
      </c>
      <c r="N734">
        <v>3</v>
      </c>
    </row>
    <row r="735" spans="1:14" x14ac:dyDescent="0.3">
      <c r="A735">
        <v>88065566085</v>
      </c>
      <c r="B735" s="36">
        <v>44044</v>
      </c>
      <c r="C735" t="s">
        <v>688</v>
      </c>
      <c r="D735" t="s">
        <v>1145</v>
      </c>
      <c r="E735" t="s">
        <v>59</v>
      </c>
      <c r="F735" t="s">
        <v>38</v>
      </c>
      <c r="G735" t="s">
        <v>944</v>
      </c>
      <c r="H735" t="s">
        <v>39</v>
      </c>
      <c r="I735" t="s">
        <v>40</v>
      </c>
      <c r="J735" t="s">
        <v>932</v>
      </c>
      <c r="K735" t="s">
        <v>941</v>
      </c>
      <c r="L735">
        <v>70</v>
      </c>
      <c r="M735">
        <v>67</v>
      </c>
      <c r="N735">
        <v>1</v>
      </c>
    </row>
    <row r="736" spans="1:14" x14ac:dyDescent="0.3">
      <c r="A736">
        <v>88065566086</v>
      </c>
      <c r="B736" s="36">
        <v>44045</v>
      </c>
      <c r="C736" t="s">
        <v>689</v>
      </c>
      <c r="D736" t="s">
        <v>1145</v>
      </c>
      <c r="E736" t="s">
        <v>60</v>
      </c>
      <c r="F736" t="s">
        <v>42</v>
      </c>
      <c r="G736" t="s">
        <v>943</v>
      </c>
      <c r="H736" t="s">
        <v>43</v>
      </c>
      <c r="I736" t="s">
        <v>40</v>
      </c>
      <c r="J736" t="s">
        <v>940</v>
      </c>
      <c r="K736" t="s">
        <v>941</v>
      </c>
      <c r="L736">
        <v>15</v>
      </c>
      <c r="M736">
        <v>12</v>
      </c>
      <c r="N736">
        <v>1</v>
      </c>
    </row>
    <row r="737" spans="1:14" x14ac:dyDescent="0.3">
      <c r="A737">
        <v>88065566087</v>
      </c>
      <c r="B737" s="36">
        <v>44046</v>
      </c>
      <c r="C737" t="s">
        <v>690</v>
      </c>
      <c r="D737" t="s">
        <v>1145</v>
      </c>
      <c r="E737" t="s">
        <v>61</v>
      </c>
      <c r="F737" t="s">
        <v>45</v>
      </c>
      <c r="G737" t="s">
        <v>943</v>
      </c>
      <c r="H737" t="s">
        <v>46</v>
      </c>
      <c r="I737" t="s">
        <v>40</v>
      </c>
      <c r="J737" t="s">
        <v>915</v>
      </c>
      <c r="K737" t="s">
        <v>926</v>
      </c>
      <c r="L737">
        <v>16</v>
      </c>
      <c r="M737">
        <v>13</v>
      </c>
      <c r="N737">
        <v>1</v>
      </c>
    </row>
    <row r="738" spans="1:14" x14ac:dyDescent="0.3">
      <c r="A738">
        <v>88065566088</v>
      </c>
      <c r="B738" s="36">
        <v>44047</v>
      </c>
      <c r="C738" t="s">
        <v>691</v>
      </c>
      <c r="D738" t="s">
        <v>1146</v>
      </c>
      <c r="E738" t="s">
        <v>63</v>
      </c>
      <c r="F738" t="s">
        <v>48</v>
      </c>
      <c r="G738" t="s">
        <v>944</v>
      </c>
      <c r="H738" t="s">
        <v>49</v>
      </c>
      <c r="I738" t="s">
        <v>40</v>
      </c>
      <c r="J738" t="s">
        <v>916</v>
      </c>
      <c r="K738" t="s">
        <v>926</v>
      </c>
      <c r="L738">
        <v>20</v>
      </c>
      <c r="M738">
        <v>17</v>
      </c>
      <c r="N738">
        <v>3</v>
      </c>
    </row>
    <row r="739" spans="1:14" x14ac:dyDescent="0.3">
      <c r="A739">
        <v>88065566089</v>
      </c>
      <c r="B739" s="36">
        <v>44048</v>
      </c>
      <c r="C739" t="s">
        <v>692</v>
      </c>
      <c r="D739" t="s">
        <v>1145</v>
      </c>
      <c r="E739" t="s">
        <v>16</v>
      </c>
      <c r="F739" t="s">
        <v>38</v>
      </c>
      <c r="G739" t="s">
        <v>944</v>
      </c>
      <c r="H739" t="s">
        <v>39</v>
      </c>
      <c r="I739" t="s">
        <v>104</v>
      </c>
      <c r="J739" t="s">
        <v>917</v>
      </c>
      <c r="K739" t="s">
        <v>926</v>
      </c>
      <c r="L739">
        <v>12</v>
      </c>
      <c r="M739">
        <v>9</v>
      </c>
      <c r="N739">
        <v>4</v>
      </c>
    </row>
    <row r="740" spans="1:14" x14ac:dyDescent="0.3">
      <c r="A740">
        <v>88065566090</v>
      </c>
      <c r="B740" s="36">
        <v>44052</v>
      </c>
      <c r="C740" t="s">
        <v>693</v>
      </c>
      <c r="D740" t="s">
        <v>1146</v>
      </c>
      <c r="E740" t="s">
        <v>82</v>
      </c>
      <c r="F740" t="s">
        <v>42</v>
      </c>
      <c r="G740" t="s">
        <v>943</v>
      </c>
      <c r="H740" t="s">
        <v>43</v>
      </c>
      <c r="I740" t="s">
        <v>104</v>
      </c>
      <c r="J740" t="s">
        <v>933</v>
      </c>
      <c r="K740" t="s">
        <v>941</v>
      </c>
      <c r="L740">
        <v>12</v>
      </c>
      <c r="M740">
        <v>9</v>
      </c>
      <c r="N740">
        <v>5</v>
      </c>
    </row>
    <row r="741" spans="1:14" x14ac:dyDescent="0.3">
      <c r="A741">
        <v>88065566091</v>
      </c>
      <c r="B741" s="36">
        <v>44051</v>
      </c>
      <c r="C741" t="s">
        <v>694</v>
      </c>
      <c r="D741" t="s">
        <v>1145</v>
      </c>
      <c r="E741" t="s">
        <v>84</v>
      </c>
      <c r="F741" t="s">
        <v>45</v>
      </c>
      <c r="G741" t="s">
        <v>943</v>
      </c>
      <c r="H741" t="s">
        <v>46</v>
      </c>
      <c r="I741" t="s">
        <v>104</v>
      </c>
      <c r="J741" t="s">
        <v>934</v>
      </c>
      <c r="K741" t="s">
        <v>941</v>
      </c>
      <c r="L741">
        <v>18</v>
      </c>
      <c r="M741">
        <v>15</v>
      </c>
      <c r="N741">
        <v>6</v>
      </c>
    </row>
    <row r="742" spans="1:14" x14ac:dyDescent="0.3">
      <c r="A742">
        <v>88065566092</v>
      </c>
      <c r="B742" s="36">
        <v>44051</v>
      </c>
      <c r="C742" t="s">
        <v>695</v>
      </c>
      <c r="D742" t="s">
        <v>1146</v>
      </c>
      <c r="E742" t="s">
        <v>86</v>
      </c>
      <c r="F742" t="s">
        <v>48</v>
      </c>
      <c r="G742" t="s">
        <v>944</v>
      </c>
      <c r="H742" t="s">
        <v>49</v>
      </c>
      <c r="I742" t="s">
        <v>104</v>
      </c>
      <c r="J742" t="s">
        <v>918</v>
      </c>
      <c r="K742" t="s">
        <v>926</v>
      </c>
      <c r="L742">
        <v>10</v>
      </c>
      <c r="M742">
        <v>7</v>
      </c>
      <c r="N742">
        <v>7</v>
      </c>
    </row>
    <row r="743" spans="1:14" x14ac:dyDescent="0.3">
      <c r="A743">
        <v>88065566093</v>
      </c>
      <c r="B743" s="36">
        <v>44052</v>
      </c>
      <c r="C743" t="s">
        <v>696</v>
      </c>
      <c r="D743" t="s">
        <v>1145</v>
      </c>
      <c r="E743" t="s">
        <v>88</v>
      </c>
      <c r="F743" t="s">
        <v>38</v>
      </c>
      <c r="G743" t="s">
        <v>944</v>
      </c>
      <c r="H743" t="s">
        <v>39</v>
      </c>
      <c r="I743" t="s">
        <v>104</v>
      </c>
      <c r="J743" t="s">
        <v>919</v>
      </c>
      <c r="K743" t="s">
        <v>926</v>
      </c>
      <c r="L743">
        <v>15</v>
      </c>
      <c r="M743">
        <v>12</v>
      </c>
      <c r="N743">
        <v>11</v>
      </c>
    </row>
    <row r="744" spans="1:14" x14ac:dyDescent="0.3">
      <c r="A744">
        <v>88065566094</v>
      </c>
      <c r="B744" s="36">
        <v>44053</v>
      </c>
      <c r="C744" t="s">
        <v>697</v>
      </c>
      <c r="D744" t="s">
        <v>1145</v>
      </c>
      <c r="E744" t="s">
        <v>90</v>
      </c>
      <c r="F744" t="s">
        <v>42</v>
      </c>
      <c r="G744" t="s">
        <v>943</v>
      </c>
      <c r="H744" t="s">
        <v>43</v>
      </c>
      <c r="I744" t="s">
        <v>104</v>
      </c>
      <c r="J744" t="s">
        <v>920</v>
      </c>
      <c r="K744" t="s">
        <v>926</v>
      </c>
      <c r="L744">
        <v>15</v>
      </c>
      <c r="M744">
        <v>12</v>
      </c>
      <c r="N744">
        <v>2</v>
      </c>
    </row>
    <row r="745" spans="1:14" x14ac:dyDescent="0.3">
      <c r="A745">
        <v>88065566095</v>
      </c>
      <c r="B745" s="36">
        <v>44054</v>
      </c>
      <c r="C745" t="s">
        <v>698</v>
      </c>
      <c r="D745" t="s">
        <v>1145</v>
      </c>
      <c r="E745" t="s">
        <v>68</v>
      </c>
      <c r="F745" t="s">
        <v>45</v>
      </c>
      <c r="G745" t="s">
        <v>943</v>
      </c>
      <c r="H745" t="s">
        <v>46</v>
      </c>
      <c r="I745" t="s">
        <v>104</v>
      </c>
      <c r="J745" t="s">
        <v>935</v>
      </c>
      <c r="K745" t="s">
        <v>941</v>
      </c>
      <c r="L745">
        <v>23</v>
      </c>
      <c r="M745">
        <v>20</v>
      </c>
      <c r="N745">
        <v>3</v>
      </c>
    </row>
    <row r="746" spans="1:14" x14ac:dyDescent="0.3">
      <c r="A746">
        <v>88065566096</v>
      </c>
      <c r="B746" s="36">
        <v>44055</v>
      </c>
      <c r="C746" t="s">
        <v>699</v>
      </c>
      <c r="D746" t="s">
        <v>1146</v>
      </c>
      <c r="E746" t="s">
        <v>70</v>
      </c>
      <c r="F746" t="s">
        <v>48</v>
      </c>
      <c r="G746" t="s">
        <v>944</v>
      </c>
      <c r="H746" t="s">
        <v>49</v>
      </c>
      <c r="I746" t="s">
        <v>104</v>
      </c>
      <c r="J746" t="s">
        <v>936</v>
      </c>
      <c r="K746" t="s">
        <v>941</v>
      </c>
      <c r="L746">
        <v>9</v>
      </c>
      <c r="M746">
        <v>6</v>
      </c>
      <c r="N746">
        <v>5</v>
      </c>
    </row>
    <row r="747" spans="1:14" x14ac:dyDescent="0.3">
      <c r="A747">
        <v>88065566097</v>
      </c>
      <c r="B747" s="36">
        <v>44056</v>
      </c>
      <c r="C747" t="s">
        <v>700</v>
      </c>
      <c r="D747" t="s">
        <v>1145</v>
      </c>
      <c r="E747" t="s">
        <v>72</v>
      </c>
      <c r="F747" t="s">
        <v>38</v>
      </c>
      <c r="G747" t="s">
        <v>944</v>
      </c>
      <c r="H747" t="s">
        <v>39</v>
      </c>
      <c r="I747" t="s">
        <v>104</v>
      </c>
      <c r="J747" t="s">
        <v>937</v>
      </c>
      <c r="K747" t="s">
        <v>941</v>
      </c>
      <c r="L747">
        <v>18</v>
      </c>
      <c r="M747">
        <v>15</v>
      </c>
      <c r="N747">
        <v>2</v>
      </c>
    </row>
    <row r="748" spans="1:14" x14ac:dyDescent="0.3">
      <c r="A748">
        <v>88065566098</v>
      </c>
      <c r="B748" s="36">
        <v>44057</v>
      </c>
      <c r="C748" t="s">
        <v>701</v>
      </c>
      <c r="D748" t="s">
        <v>1145</v>
      </c>
      <c r="E748" t="s">
        <v>14</v>
      </c>
      <c r="F748" t="s">
        <v>42</v>
      </c>
      <c r="G748" t="s">
        <v>943</v>
      </c>
      <c r="H748" t="s">
        <v>43</v>
      </c>
      <c r="I748" t="s">
        <v>104</v>
      </c>
      <c r="J748" t="s">
        <v>925</v>
      </c>
      <c r="K748" t="s">
        <v>926</v>
      </c>
      <c r="L748">
        <v>14</v>
      </c>
      <c r="M748">
        <v>11</v>
      </c>
      <c r="N748">
        <v>1</v>
      </c>
    </row>
    <row r="749" spans="1:14" x14ac:dyDescent="0.3">
      <c r="A749">
        <v>88065566099</v>
      </c>
      <c r="B749" s="36">
        <v>44058</v>
      </c>
      <c r="C749" t="s">
        <v>702</v>
      </c>
      <c r="D749" t="s">
        <v>1146</v>
      </c>
      <c r="E749" t="s">
        <v>15</v>
      </c>
      <c r="F749" t="s">
        <v>45</v>
      </c>
      <c r="G749" t="s">
        <v>943</v>
      </c>
      <c r="H749" t="s">
        <v>46</v>
      </c>
      <c r="I749" t="s">
        <v>104</v>
      </c>
      <c r="J749" t="s">
        <v>938</v>
      </c>
      <c r="K749" t="s">
        <v>926</v>
      </c>
      <c r="L749">
        <v>30</v>
      </c>
      <c r="M749">
        <v>27</v>
      </c>
      <c r="N749">
        <v>6</v>
      </c>
    </row>
    <row r="750" spans="1:14" x14ac:dyDescent="0.3">
      <c r="A750">
        <v>88065566100</v>
      </c>
      <c r="B750" s="36">
        <v>44062</v>
      </c>
      <c r="C750" t="s">
        <v>703</v>
      </c>
      <c r="D750" t="s">
        <v>1146</v>
      </c>
      <c r="E750" t="s">
        <v>59</v>
      </c>
      <c r="F750" t="s">
        <v>48</v>
      </c>
      <c r="G750" t="s">
        <v>944</v>
      </c>
      <c r="H750" t="s">
        <v>49</v>
      </c>
      <c r="I750" t="s">
        <v>104</v>
      </c>
      <c r="J750" t="s">
        <v>939</v>
      </c>
      <c r="K750" t="s">
        <v>926</v>
      </c>
      <c r="L750">
        <v>16</v>
      </c>
      <c r="M750">
        <v>13</v>
      </c>
      <c r="N750">
        <v>9</v>
      </c>
    </row>
    <row r="751" spans="1:14" x14ac:dyDescent="0.3">
      <c r="A751">
        <v>88065566101</v>
      </c>
      <c r="B751" s="36">
        <v>44061</v>
      </c>
      <c r="C751" t="s">
        <v>704</v>
      </c>
      <c r="D751" t="s">
        <v>1145</v>
      </c>
      <c r="E751" t="s">
        <v>60</v>
      </c>
      <c r="F751" t="s">
        <v>38</v>
      </c>
      <c r="G751" t="s">
        <v>944</v>
      </c>
      <c r="H751" t="s">
        <v>39</v>
      </c>
      <c r="I751" t="s">
        <v>104</v>
      </c>
      <c r="J751" t="s">
        <v>908</v>
      </c>
      <c r="K751" t="s">
        <v>926</v>
      </c>
      <c r="L751">
        <v>52</v>
      </c>
      <c r="M751">
        <v>49</v>
      </c>
      <c r="N751">
        <v>10</v>
      </c>
    </row>
    <row r="752" spans="1:14" x14ac:dyDescent="0.3">
      <c r="A752">
        <v>88065566102</v>
      </c>
      <c r="B752" s="36">
        <v>44061</v>
      </c>
      <c r="C752" t="s">
        <v>705</v>
      </c>
      <c r="D752" t="s">
        <v>1146</v>
      </c>
      <c r="E752" t="s">
        <v>61</v>
      </c>
      <c r="F752" t="s">
        <v>42</v>
      </c>
      <c r="G752" t="s">
        <v>943</v>
      </c>
      <c r="H752" t="s">
        <v>43</v>
      </c>
      <c r="I752" t="s">
        <v>104</v>
      </c>
      <c r="J752" t="s">
        <v>909</v>
      </c>
      <c r="K752" t="s">
        <v>926</v>
      </c>
      <c r="L752">
        <v>14</v>
      </c>
      <c r="M752">
        <v>11</v>
      </c>
      <c r="N752">
        <v>3</v>
      </c>
    </row>
    <row r="753" spans="1:14" x14ac:dyDescent="0.3">
      <c r="A753">
        <v>88065566103</v>
      </c>
      <c r="B753" s="36">
        <v>44062</v>
      </c>
      <c r="C753" t="s">
        <v>706</v>
      </c>
      <c r="D753" t="s">
        <v>1146</v>
      </c>
      <c r="E753" t="s">
        <v>94</v>
      </c>
      <c r="F753" t="s">
        <v>45</v>
      </c>
      <c r="G753" t="s">
        <v>943</v>
      </c>
      <c r="H753" t="s">
        <v>46</v>
      </c>
      <c r="I753" t="s">
        <v>104</v>
      </c>
      <c r="J753" t="s">
        <v>910</v>
      </c>
      <c r="K753" t="s">
        <v>926</v>
      </c>
      <c r="L753">
        <v>6</v>
      </c>
      <c r="M753">
        <v>3</v>
      </c>
      <c r="N753">
        <v>4</v>
      </c>
    </row>
    <row r="754" spans="1:14" x14ac:dyDescent="0.3">
      <c r="A754">
        <v>88065566104</v>
      </c>
      <c r="B754" s="36">
        <v>44063</v>
      </c>
      <c r="C754" t="s">
        <v>707</v>
      </c>
      <c r="D754" t="s">
        <v>1145</v>
      </c>
      <c r="E754" t="s">
        <v>96</v>
      </c>
      <c r="F754" t="s">
        <v>48</v>
      </c>
      <c r="G754" t="s">
        <v>944</v>
      </c>
      <c r="H754" t="s">
        <v>49</v>
      </c>
      <c r="I754" t="s">
        <v>104</v>
      </c>
      <c r="J754" t="s">
        <v>911</v>
      </c>
      <c r="K754" t="s">
        <v>926</v>
      </c>
      <c r="L754">
        <v>13</v>
      </c>
      <c r="M754">
        <v>10</v>
      </c>
      <c r="N754">
        <v>5</v>
      </c>
    </row>
    <row r="755" spans="1:14" x14ac:dyDescent="0.3">
      <c r="A755">
        <v>88065566105</v>
      </c>
      <c r="B755" s="36">
        <v>44064</v>
      </c>
      <c r="C755" t="s">
        <v>708</v>
      </c>
      <c r="D755" t="s">
        <v>1145</v>
      </c>
      <c r="E755" t="s">
        <v>16</v>
      </c>
      <c r="F755" t="s">
        <v>38</v>
      </c>
      <c r="G755" t="s">
        <v>944</v>
      </c>
      <c r="H755" t="s">
        <v>39</v>
      </c>
      <c r="I755" t="s">
        <v>104</v>
      </c>
      <c r="J755" t="s">
        <v>912</v>
      </c>
      <c r="K755" t="s">
        <v>926</v>
      </c>
      <c r="L755">
        <v>15</v>
      </c>
      <c r="M755">
        <v>12</v>
      </c>
      <c r="N755">
        <v>6</v>
      </c>
    </row>
    <row r="756" spans="1:14" x14ac:dyDescent="0.3">
      <c r="A756">
        <v>88065566106</v>
      </c>
      <c r="B756" s="36">
        <v>44065</v>
      </c>
      <c r="C756" t="s">
        <v>709</v>
      </c>
      <c r="D756" t="s">
        <v>1146</v>
      </c>
      <c r="E756" t="s">
        <v>17</v>
      </c>
      <c r="F756" t="s">
        <v>42</v>
      </c>
      <c r="G756" t="s">
        <v>943</v>
      </c>
      <c r="H756" t="s">
        <v>43</v>
      </c>
      <c r="I756" t="s">
        <v>104</v>
      </c>
      <c r="J756" t="s">
        <v>913</v>
      </c>
      <c r="K756" t="s">
        <v>926</v>
      </c>
      <c r="L756">
        <v>20</v>
      </c>
      <c r="M756">
        <v>17</v>
      </c>
      <c r="N756">
        <v>3</v>
      </c>
    </row>
    <row r="757" spans="1:14" x14ac:dyDescent="0.3">
      <c r="A757">
        <v>88065566107</v>
      </c>
      <c r="B757" s="36">
        <v>44066</v>
      </c>
      <c r="C757" t="s">
        <v>710</v>
      </c>
      <c r="D757" t="s">
        <v>1146</v>
      </c>
      <c r="E757" t="s">
        <v>16</v>
      </c>
      <c r="F757" t="s">
        <v>45</v>
      </c>
      <c r="G757" t="s">
        <v>943</v>
      </c>
      <c r="H757" t="s">
        <v>46</v>
      </c>
      <c r="I757" t="s">
        <v>104</v>
      </c>
      <c r="J757" t="s">
        <v>914</v>
      </c>
      <c r="K757" t="s">
        <v>926</v>
      </c>
      <c r="L757">
        <v>12</v>
      </c>
      <c r="M757">
        <v>9</v>
      </c>
      <c r="N757">
        <v>7</v>
      </c>
    </row>
    <row r="758" spans="1:14" x14ac:dyDescent="0.3">
      <c r="A758">
        <v>88065566108</v>
      </c>
      <c r="B758" s="36">
        <v>44067</v>
      </c>
      <c r="C758" t="s">
        <v>711</v>
      </c>
      <c r="D758" t="s">
        <v>1146</v>
      </c>
      <c r="E758" t="s">
        <v>17</v>
      </c>
      <c r="F758" t="s">
        <v>48</v>
      </c>
      <c r="G758" t="s">
        <v>944</v>
      </c>
      <c r="H758" t="s">
        <v>49</v>
      </c>
      <c r="I758" t="s">
        <v>104</v>
      </c>
      <c r="J758" t="s">
        <v>915</v>
      </c>
      <c r="K758" t="s">
        <v>926</v>
      </c>
      <c r="L758">
        <v>16</v>
      </c>
      <c r="M758">
        <v>13</v>
      </c>
      <c r="N758">
        <v>5</v>
      </c>
    </row>
    <row r="759" spans="1:14" x14ac:dyDescent="0.3">
      <c r="A759">
        <v>88065566109</v>
      </c>
      <c r="B759" s="36">
        <v>44068</v>
      </c>
      <c r="C759" t="s">
        <v>712</v>
      </c>
      <c r="D759" t="s">
        <v>1146</v>
      </c>
      <c r="E759" t="s">
        <v>18</v>
      </c>
      <c r="F759" t="s">
        <v>38</v>
      </c>
      <c r="G759" t="s">
        <v>944</v>
      </c>
      <c r="H759" t="s">
        <v>39</v>
      </c>
      <c r="I759" t="s">
        <v>104</v>
      </c>
      <c r="J759" t="s">
        <v>916</v>
      </c>
      <c r="K759" t="s">
        <v>926</v>
      </c>
      <c r="L759">
        <v>20</v>
      </c>
      <c r="M759">
        <v>17</v>
      </c>
      <c r="N759">
        <v>8</v>
      </c>
    </row>
    <row r="760" spans="1:14" x14ac:dyDescent="0.3">
      <c r="A760">
        <v>88065566110</v>
      </c>
      <c r="B760" s="36">
        <v>44072</v>
      </c>
      <c r="C760" t="s">
        <v>713</v>
      </c>
      <c r="D760" t="s">
        <v>1146</v>
      </c>
      <c r="E760" t="s">
        <v>19</v>
      </c>
      <c r="F760" t="s">
        <v>42</v>
      </c>
      <c r="G760" t="s">
        <v>943</v>
      </c>
      <c r="H760" t="s">
        <v>43</v>
      </c>
      <c r="I760" t="s">
        <v>104</v>
      </c>
      <c r="J760" t="s">
        <v>917</v>
      </c>
      <c r="K760" t="s">
        <v>926</v>
      </c>
      <c r="L760">
        <v>12</v>
      </c>
      <c r="M760">
        <v>9</v>
      </c>
      <c r="N760">
        <v>9</v>
      </c>
    </row>
    <row r="761" spans="1:14" x14ac:dyDescent="0.3">
      <c r="A761">
        <v>88065566111</v>
      </c>
      <c r="B761" s="36">
        <v>44071</v>
      </c>
      <c r="C761" t="s">
        <v>714</v>
      </c>
      <c r="D761" t="s">
        <v>1146</v>
      </c>
      <c r="E761" t="s">
        <v>20</v>
      </c>
      <c r="F761" t="s">
        <v>45</v>
      </c>
      <c r="G761" t="s">
        <v>943</v>
      </c>
      <c r="H761" t="s">
        <v>46</v>
      </c>
      <c r="I761" t="s">
        <v>104</v>
      </c>
      <c r="J761" t="s">
        <v>918</v>
      </c>
      <c r="K761" t="s">
        <v>926</v>
      </c>
      <c r="L761">
        <v>10</v>
      </c>
      <c r="M761">
        <v>7</v>
      </c>
      <c r="N761">
        <v>2</v>
      </c>
    </row>
    <row r="762" spans="1:14" x14ac:dyDescent="0.3">
      <c r="A762">
        <v>88065566112</v>
      </c>
      <c r="B762" s="36">
        <v>44071</v>
      </c>
      <c r="C762" t="s">
        <v>715</v>
      </c>
      <c r="D762" t="s">
        <v>1146</v>
      </c>
      <c r="E762" t="s">
        <v>1</v>
      </c>
      <c r="F762" t="s">
        <v>48</v>
      </c>
      <c r="G762" t="s">
        <v>944</v>
      </c>
      <c r="H762" t="s">
        <v>49</v>
      </c>
      <c r="I762" t="s">
        <v>104</v>
      </c>
      <c r="J762" t="s">
        <v>919</v>
      </c>
      <c r="K762" t="s">
        <v>926</v>
      </c>
      <c r="L762">
        <v>15</v>
      </c>
      <c r="M762">
        <v>12</v>
      </c>
      <c r="N762">
        <v>5</v>
      </c>
    </row>
    <row r="763" spans="1:14" x14ac:dyDescent="0.3">
      <c r="A763">
        <v>88065566113</v>
      </c>
      <c r="B763" s="36">
        <v>44072</v>
      </c>
      <c r="C763" t="s">
        <v>716</v>
      </c>
      <c r="D763" t="s">
        <v>1145</v>
      </c>
      <c r="E763" t="s">
        <v>2</v>
      </c>
      <c r="F763" t="s">
        <v>38</v>
      </c>
      <c r="G763" t="s">
        <v>944</v>
      </c>
      <c r="H763" t="s">
        <v>39</v>
      </c>
      <c r="I763" t="s">
        <v>104</v>
      </c>
      <c r="J763" t="s">
        <v>920</v>
      </c>
      <c r="K763" t="s">
        <v>926</v>
      </c>
      <c r="L763">
        <v>15</v>
      </c>
      <c r="M763">
        <v>12</v>
      </c>
      <c r="N763">
        <v>7</v>
      </c>
    </row>
    <row r="764" spans="1:14" x14ac:dyDescent="0.3">
      <c r="A764">
        <v>88065566114</v>
      </c>
      <c r="B764" s="36">
        <v>44073</v>
      </c>
      <c r="C764" t="s">
        <v>717</v>
      </c>
      <c r="D764" t="s">
        <v>1145</v>
      </c>
      <c r="E764" t="s">
        <v>3</v>
      </c>
      <c r="F764" t="s">
        <v>42</v>
      </c>
      <c r="G764" t="s">
        <v>943</v>
      </c>
      <c r="H764" t="s">
        <v>43</v>
      </c>
      <c r="I764" t="s">
        <v>104</v>
      </c>
      <c r="J764" t="s">
        <v>921</v>
      </c>
      <c r="K764" t="s">
        <v>926</v>
      </c>
      <c r="L764">
        <v>20</v>
      </c>
      <c r="M764">
        <v>17</v>
      </c>
      <c r="N764">
        <v>7</v>
      </c>
    </row>
    <row r="765" spans="1:14" x14ac:dyDescent="0.3">
      <c r="A765">
        <v>88065566115</v>
      </c>
      <c r="B765" s="36">
        <v>44074</v>
      </c>
      <c r="C765" t="s">
        <v>718</v>
      </c>
      <c r="D765" t="s">
        <v>1145</v>
      </c>
      <c r="E765" t="s">
        <v>4</v>
      </c>
      <c r="F765" t="s">
        <v>45</v>
      </c>
      <c r="G765" t="s">
        <v>943</v>
      </c>
      <c r="H765" t="s">
        <v>46</v>
      </c>
      <c r="I765" t="s">
        <v>104</v>
      </c>
      <c r="J765" t="s">
        <v>922</v>
      </c>
      <c r="K765" t="s">
        <v>926</v>
      </c>
      <c r="L765">
        <v>12</v>
      </c>
      <c r="M765">
        <v>9</v>
      </c>
      <c r="N765">
        <v>15</v>
      </c>
    </row>
    <row r="766" spans="1:14" x14ac:dyDescent="0.3">
      <c r="A766">
        <v>88065566116</v>
      </c>
      <c r="B766" s="36">
        <v>44075</v>
      </c>
      <c r="C766" t="s">
        <v>719</v>
      </c>
      <c r="D766" t="s">
        <v>1145</v>
      </c>
      <c r="E766" t="s">
        <v>5</v>
      </c>
      <c r="F766" t="s">
        <v>48</v>
      </c>
      <c r="G766" t="s">
        <v>944</v>
      </c>
      <c r="H766" t="s">
        <v>49</v>
      </c>
      <c r="I766" t="s">
        <v>104</v>
      </c>
      <c r="J766" t="s">
        <v>923</v>
      </c>
      <c r="K766" t="s">
        <v>926</v>
      </c>
      <c r="L766">
        <v>13</v>
      </c>
      <c r="M766">
        <v>10</v>
      </c>
      <c r="N766">
        <v>3</v>
      </c>
    </row>
    <row r="767" spans="1:14" x14ac:dyDescent="0.3">
      <c r="A767">
        <v>88065566117</v>
      </c>
      <c r="B767" s="36">
        <v>44076</v>
      </c>
      <c r="C767" t="s">
        <v>720</v>
      </c>
      <c r="D767" t="s">
        <v>1145</v>
      </c>
      <c r="E767" t="s">
        <v>6</v>
      </c>
      <c r="F767" t="s">
        <v>38</v>
      </c>
      <c r="G767" t="s">
        <v>944</v>
      </c>
      <c r="H767" t="s">
        <v>39</v>
      </c>
      <c r="I767" t="s">
        <v>104</v>
      </c>
      <c r="J767" t="s">
        <v>924</v>
      </c>
      <c r="K767" t="s">
        <v>926</v>
      </c>
      <c r="L767">
        <v>15</v>
      </c>
      <c r="M767">
        <v>12</v>
      </c>
      <c r="N767">
        <v>6</v>
      </c>
    </row>
    <row r="768" spans="1:14" x14ac:dyDescent="0.3">
      <c r="A768">
        <v>88065566118</v>
      </c>
      <c r="B768" s="36">
        <v>44077</v>
      </c>
      <c r="C768" t="s">
        <v>721</v>
      </c>
      <c r="D768" t="s">
        <v>1146</v>
      </c>
      <c r="E768" t="s">
        <v>7</v>
      </c>
      <c r="F768" t="s">
        <v>42</v>
      </c>
      <c r="G768" t="s">
        <v>943</v>
      </c>
      <c r="H768" t="s">
        <v>43</v>
      </c>
      <c r="I768" t="s">
        <v>104</v>
      </c>
      <c r="J768" t="s">
        <v>925</v>
      </c>
      <c r="K768" t="s">
        <v>926</v>
      </c>
      <c r="L768">
        <v>14</v>
      </c>
      <c r="M768">
        <v>11</v>
      </c>
      <c r="N768">
        <v>10</v>
      </c>
    </row>
    <row r="769" spans="1:14" x14ac:dyDescent="0.3">
      <c r="A769">
        <v>88065566119</v>
      </c>
      <c r="B769" s="36">
        <v>44078</v>
      </c>
      <c r="C769" t="s">
        <v>722</v>
      </c>
      <c r="D769" t="s">
        <v>1146</v>
      </c>
      <c r="E769" t="s">
        <v>8</v>
      </c>
      <c r="F769" t="s">
        <v>45</v>
      </c>
      <c r="G769" t="s">
        <v>943</v>
      </c>
      <c r="H769" t="s">
        <v>46</v>
      </c>
      <c r="I769" t="s">
        <v>104</v>
      </c>
      <c r="J769" t="s">
        <v>938</v>
      </c>
      <c r="K769" t="s">
        <v>926</v>
      </c>
      <c r="L769">
        <v>30</v>
      </c>
      <c r="M769">
        <v>27</v>
      </c>
      <c r="N769">
        <v>11</v>
      </c>
    </row>
    <row r="770" spans="1:14" x14ac:dyDescent="0.3">
      <c r="A770">
        <v>88065566120</v>
      </c>
      <c r="B770" s="36">
        <v>44079</v>
      </c>
      <c r="C770" t="s">
        <v>723</v>
      </c>
      <c r="D770" t="s">
        <v>1146</v>
      </c>
      <c r="E770" t="s">
        <v>9</v>
      </c>
      <c r="F770" t="s">
        <v>48</v>
      </c>
      <c r="G770" t="s">
        <v>944</v>
      </c>
      <c r="H770" t="s">
        <v>49</v>
      </c>
      <c r="I770" t="s">
        <v>104</v>
      </c>
      <c r="J770" t="s">
        <v>939</v>
      </c>
      <c r="K770" t="s">
        <v>926</v>
      </c>
      <c r="L770">
        <v>16</v>
      </c>
      <c r="M770">
        <v>13</v>
      </c>
      <c r="N770">
        <v>3</v>
      </c>
    </row>
    <row r="771" spans="1:14" x14ac:dyDescent="0.3">
      <c r="A771">
        <v>88065566121</v>
      </c>
      <c r="B771" s="36">
        <v>44083</v>
      </c>
      <c r="C771" t="s">
        <v>724</v>
      </c>
      <c r="D771" t="s">
        <v>1146</v>
      </c>
      <c r="E771" t="s">
        <v>10</v>
      </c>
      <c r="F771" t="s">
        <v>38</v>
      </c>
      <c r="G771" t="s">
        <v>944</v>
      </c>
      <c r="H771" t="s">
        <v>39</v>
      </c>
      <c r="I771" t="s">
        <v>104</v>
      </c>
      <c r="J771" t="s">
        <v>927</v>
      </c>
      <c r="K771" t="s">
        <v>941</v>
      </c>
      <c r="L771">
        <v>9</v>
      </c>
      <c r="M771">
        <v>6</v>
      </c>
      <c r="N771">
        <v>1</v>
      </c>
    </row>
    <row r="772" spans="1:14" x14ac:dyDescent="0.3">
      <c r="A772">
        <v>88065566122</v>
      </c>
      <c r="B772" s="36">
        <v>44082</v>
      </c>
      <c r="C772" t="s">
        <v>725</v>
      </c>
      <c r="D772" t="s">
        <v>1145</v>
      </c>
      <c r="E772" t="s">
        <v>11</v>
      </c>
      <c r="F772" t="s">
        <v>42</v>
      </c>
      <c r="G772" t="s">
        <v>943</v>
      </c>
      <c r="H772" t="s">
        <v>43</v>
      </c>
      <c r="I772" t="s">
        <v>104</v>
      </c>
      <c r="J772" t="s">
        <v>928</v>
      </c>
      <c r="K772" t="s">
        <v>941</v>
      </c>
      <c r="L772">
        <v>5</v>
      </c>
      <c r="M772">
        <v>2</v>
      </c>
      <c r="N772">
        <v>1</v>
      </c>
    </row>
    <row r="773" spans="1:14" x14ac:dyDescent="0.3">
      <c r="A773">
        <v>88065566123</v>
      </c>
      <c r="B773" s="36">
        <v>44082</v>
      </c>
      <c r="C773" t="s">
        <v>726</v>
      </c>
      <c r="D773" t="s">
        <v>1145</v>
      </c>
      <c r="E773" t="s">
        <v>12</v>
      </c>
      <c r="F773" t="s">
        <v>45</v>
      </c>
      <c r="G773" t="s">
        <v>943</v>
      </c>
      <c r="H773" t="s">
        <v>46</v>
      </c>
      <c r="I773" t="s">
        <v>104</v>
      </c>
      <c r="J773" t="s">
        <v>929</v>
      </c>
      <c r="K773" t="s">
        <v>941</v>
      </c>
      <c r="L773">
        <v>18</v>
      </c>
      <c r="M773">
        <v>15</v>
      </c>
      <c r="N773">
        <v>1</v>
      </c>
    </row>
    <row r="774" spans="1:14" x14ac:dyDescent="0.3">
      <c r="A774">
        <v>88065566124</v>
      </c>
      <c r="B774" s="36">
        <v>44083</v>
      </c>
      <c r="C774" t="s">
        <v>727</v>
      </c>
      <c r="D774" t="s">
        <v>1146</v>
      </c>
      <c r="E774" t="s">
        <v>13</v>
      </c>
      <c r="F774" t="s">
        <v>48</v>
      </c>
      <c r="G774" t="s">
        <v>944</v>
      </c>
      <c r="H774" t="s">
        <v>49</v>
      </c>
      <c r="I774" t="s">
        <v>104</v>
      </c>
      <c r="J774" t="s">
        <v>930</v>
      </c>
      <c r="K774" t="s">
        <v>941</v>
      </c>
      <c r="L774">
        <v>10</v>
      </c>
      <c r="M774">
        <v>7</v>
      </c>
      <c r="N774">
        <v>3</v>
      </c>
    </row>
    <row r="775" spans="1:14" x14ac:dyDescent="0.3">
      <c r="A775">
        <v>88065566125</v>
      </c>
      <c r="B775" s="36">
        <v>44084</v>
      </c>
      <c r="C775" t="s">
        <v>728</v>
      </c>
      <c r="D775" t="s">
        <v>1145</v>
      </c>
      <c r="E775" t="s">
        <v>14</v>
      </c>
      <c r="F775" t="s">
        <v>38</v>
      </c>
      <c r="G775" t="s">
        <v>944</v>
      </c>
      <c r="H775" t="s">
        <v>39</v>
      </c>
      <c r="I775" t="s">
        <v>104</v>
      </c>
      <c r="J775" t="s">
        <v>931</v>
      </c>
      <c r="K775" t="s">
        <v>941</v>
      </c>
      <c r="L775">
        <v>20</v>
      </c>
      <c r="M775">
        <v>17</v>
      </c>
      <c r="N775">
        <v>4</v>
      </c>
    </row>
    <row r="776" spans="1:14" x14ac:dyDescent="0.3">
      <c r="A776">
        <v>88065566126</v>
      </c>
      <c r="B776" s="36">
        <v>44085</v>
      </c>
      <c r="C776" t="s">
        <v>729</v>
      </c>
      <c r="D776" t="s">
        <v>1145</v>
      </c>
      <c r="E776" t="s">
        <v>15</v>
      </c>
      <c r="F776" t="s">
        <v>42</v>
      </c>
      <c r="G776" t="s">
        <v>943</v>
      </c>
      <c r="H776" t="s">
        <v>43</v>
      </c>
      <c r="I776" t="s">
        <v>104</v>
      </c>
      <c r="J776" t="s">
        <v>932</v>
      </c>
      <c r="K776" t="s">
        <v>941</v>
      </c>
      <c r="L776">
        <v>70</v>
      </c>
      <c r="M776">
        <v>67</v>
      </c>
      <c r="N776">
        <v>5</v>
      </c>
    </row>
    <row r="777" spans="1:14" x14ac:dyDescent="0.3">
      <c r="A777">
        <v>88065566127</v>
      </c>
      <c r="B777" s="36">
        <v>44086</v>
      </c>
      <c r="C777" t="s">
        <v>730</v>
      </c>
      <c r="D777" t="s">
        <v>1145</v>
      </c>
      <c r="E777" t="s">
        <v>59</v>
      </c>
      <c r="F777" t="s">
        <v>45</v>
      </c>
      <c r="G777" t="s">
        <v>943</v>
      </c>
      <c r="H777" t="s">
        <v>46</v>
      </c>
      <c r="I777" t="s">
        <v>104</v>
      </c>
      <c r="J777" t="s">
        <v>940</v>
      </c>
      <c r="K777" t="s">
        <v>941</v>
      </c>
      <c r="L777">
        <v>15</v>
      </c>
      <c r="M777">
        <v>12</v>
      </c>
      <c r="N777">
        <v>6</v>
      </c>
    </row>
    <row r="778" spans="1:14" x14ac:dyDescent="0.3">
      <c r="A778">
        <v>88065566128</v>
      </c>
      <c r="B778" s="36">
        <v>44087</v>
      </c>
      <c r="C778" t="s">
        <v>731</v>
      </c>
      <c r="D778" t="s">
        <v>1146</v>
      </c>
      <c r="E778" t="s">
        <v>60</v>
      </c>
      <c r="F778" t="s">
        <v>48</v>
      </c>
      <c r="G778" t="s">
        <v>944</v>
      </c>
      <c r="H778" t="s">
        <v>49</v>
      </c>
      <c r="I778" t="s">
        <v>104</v>
      </c>
      <c r="J778" t="s">
        <v>933</v>
      </c>
      <c r="K778" t="s">
        <v>941</v>
      </c>
      <c r="L778">
        <v>12</v>
      </c>
      <c r="M778">
        <v>9</v>
      </c>
      <c r="N778">
        <v>7</v>
      </c>
    </row>
    <row r="779" spans="1:14" x14ac:dyDescent="0.3">
      <c r="A779">
        <v>88065566129</v>
      </c>
      <c r="B779" s="36">
        <v>44088</v>
      </c>
      <c r="C779" t="s">
        <v>732</v>
      </c>
      <c r="D779" t="s">
        <v>1145</v>
      </c>
      <c r="E779" t="s">
        <v>61</v>
      </c>
      <c r="F779" t="s">
        <v>38</v>
      </c>
      <c r="G779" t="s">
        <v>944</v>
      </c>
      <c r="H779" t="s">
        <v>39</v>
      </c>
      <c r="I779" t="s">
        <v>104</v>
      </c>
      <c r="J779" t="s">
        <v>934</v>
      </c>
      <c r="K779" t="s">
        <v>941</v>
      </c>
      <c r="L779">
        <v>18</v>
      </c>
      <c r="M779">
        <v>15</v>
      </c>
      <c r="N779">
        <v>11</v>
      </c>
    </row>
    <row r="780" spans="1:14" x14ac:dyDescent="0.3">
      <c r="A780">
        <v>88065566130</v>
      </c>
      <c r="B780" s="36">
        <v>44089</v>
      </c>
      <c r="C780" t="s">
        <v>733</v>
      </c>
      <c r="D780" t="s">
        <v>1146</v>
      </c>
      <c r="E780" t="s">
        <v>63</v>
      </c>
      <c r="F780" t="s">
        <v>42</v>
      </c>
      <c r="G780" t="s">
        <v>943</v>
      </c>
      <c r="H780" t="s">
        <v>43</v>
      </c>
      <c r="I780" t="s">
        <v>104</v>
      </c>
      <c r="J780" t="s">
        <v>935</v>
      </c>
      <c r="K780" t="s">
        <v>941</v>
      </c>
      <c r="L780">
        <v>23</v>
      </c>
      <c r="M780">
        <v>20</v>
      </c>
      <c r="N780">
        <v>2</v>
      </c>
    </row>
    <row r="781" spans="1:14" x14ac:dyDescent="0.3">
      <c r="A781">
        <v>88065566131</v>
      </c>
      <c r="B781" s="36">
        <v>44093</v>
      </c>
      <c r="C781" t="s">
        <v>734</v>
      </c>
      <c r="D781" t="s">
        <v>1145</v>
      </c>
      <c r="E781" t="s">
        <v>16</v>
      </c>
      <c r="F781" t="s">
        <v>45</v>
      </c>
      <c r="G781" t="s">
        <v>943</v>
      </c>
      <c r="H781" t="s">
        <v>46</v>
      </c>
      <c r="I781" t="s">
        <v>104</v>
      </c>
      <c r="J781" t="s">
        <v>936</v>
      </c>
      <c r="K781" t="s">
        <v>941</v>
      </c>
      <c r="L781">
        <v>9</v>
      </c>
      <c r="M781">
        <v>6</v>
      </c>
      <c r="N781">
        <v>3</v>
      </c>
    </row>
    <row r="782" spans="1:14" x14ac:dyDescent="0.3">
      <c r="A782">
        <v>88065566132</v>
      </c>
      <c r="B782" s="36">
        <v>44092</v>
      </c>
      <c r="C782" t="s">
        <v>735</v>
      </c>
      <c r="D782" t="s">
        <v>1146</v>
      </c>
      <c r="E782" t="s">
        <v>66</v>
      </c>
      <c r="F782" t="s">
        <v>48</v>
      </c>
      <c r="G782" t="s">
        <v>944</v>
      </c>
      <c r="H782" t="s">
        <v>49</v>
      </c>
      <c r="I782" t="s">
        <v>104</v>
      </c>
      <c r="J782" t="s">
        <v>937</v>
      </c>
      <c r="K782" t="s">
        <v>941</v>
      </c>
      <c r="L782">
        <v>18</v>
      </c>
      <c r="M782">
        <v>15</v>
      </c>
      <c r="N782">
        <v>5</v>
      </c>
    </row>
    <row r="783" spans="1:14" x14ac:dyDescent="0.3">
      <c r="A783">
        <v>88065566133</v>
      </c>
      <c r="B783" s="36">
        <v>44092</v>
      </c>
      <c r="C783" t="s">
        <v>736</v>
      </c>
      <c r="D783" t="s">
        <v>1146</v>
      </c>
      <c r="E783" t="s">
        <v>68</v>
      </c>
      <c r="F783" t="s">
        <v>38</v>
      </c>
      <c r="G783" t="s">
        <v>944</v>
      </c>
      <c r="H783" t="s">
        <v>39</v>
      </c>
      <c r="I783" t="s">
        <v>104</v>
      </c>
      <c r="J783" t="s">
        <v>908</v>
      </c>
      <c r="K783" t="s">
        <v>926</v>
      </c>
      <c r="L783">
        <v>52</v>
      </c>
      <c r="M783">
        <v>49</v>
      </c>
      <c r="N783">
        <v>2</v>
      </c>
    </row>
    <row r="784" spans="1:14" x14ac:dyDescent="0.3">
      <c r="A784">
        <v>88065566134</v>
      </c>
      <c r="B784" s="36">
        <v>44093</v>
      </c>
      <c r="C784" t="s">
        <v>737</v>
      </c>
      <c r="D784" t="s">
        <v>1146</v>
      </c>
      <c r="E784" t="s">
        <v>70</v>
      </c>
      <c r="F784" t="s">
        <v>42</v>
      </c>
      <c r="G784" t="s">
        <v>943</v>
      </c>
      <c r="H784" t="s">
        <v>43</v>
      </c>
      <c r="I784" t="s">
        <v>104</v>
      </c>
      <c r="J784" t="s">
        <v>927</v>
      </c>
      <c r="K784" t="s">
        <v>941</v>
      </c>
      <c r="L784">
        <v>9</v>
      </c>
      <c r="M784">
        <v>6</v>
      </c>
      <c r="N784">
        <v>1</v>
      </c>
    </row>
    <row r="785" spans="1:14" x14ac:dyDescent="0.3">
      <c r="A785">
        <v>88065566135</v>
      </c>
      <c r="B785" s="36">
        <v>44094</v>
      </c>
      <c r="C785" t="s">
        <v>738</v>
      </c>
      <c r="D785" t="s">
        <v>1145</v>
      </c>
      <c r="E785" t="s">
        <v>72</v>
      </c>
      <c r="F785" t="s">
        <v>45</v>
      </c>
      <c r="G785" t="s">
        <v>943</v>
      </c>
      <c r="H785" t="s">
        <v>46</v>
      </c>
      <c r="I785" t="s">
        <v>104</v>
      </c>
      <c r="J785" t="s">
        <v>928</v>
      </c>
      <c r="K785" t="s">
        <v>941</v>
      </c>
      <c r="L785">
        <v>5</v>
      </c>
      <c r="M785">
        <v>2</v>
      </c>
      <c r="N785">
        <v>6</v>
      </c>
    </row>
    <row r="786" spans="1:14" x14ac:dyDescent="0.3">
      <c r="A786">
        <v>88065566136</v>
      </c>
      <c r="B786" s="36">
        <v>44095</v>
      </c>
      <c r="C786" t="s">
        <v>739</v>
      </c>
      <c r="D786" t="s">
        <v>1145</v>
      </c>
      <c r="E786" t="s">
        <v>74</v>
      </c>
      <c r="F786" t="s">
        <v>48</v>
      </c>
      <c r="G786" t="s">
        <v>944</v>
      </c>
      <c r="H786" t="s">
        <v>49</v>
      </c>
      <c r="I786" t="s">
        <v>104</v>
      </c>
      <c r="J786" t="s">
        <v>909</v>
      </c>
      <c r="K786" t="s">
        <v>926</v>
      </c>
      <c r="L786">
        <v>14</v>
      </c>
      <c r="M786">
        <v>11</v>
      </c>
      <c r="N786">
        <v>9</v>
      </c>
    </row>
    <row r="787" spans="1:14" x14ac:dyDescent="0.3">
      <c r="A787">
        <v>88065566137</v>
      </c>
      <c r="B787" s="36">
        <v>44096</v>
      </c>
      <c r="C787" t="s">
        <v>740</v>
      </c>
      <c r="D787" t="s">
        <v>1145</v>
      </c>
      <c r="E787" t="s">
        <v>76</v>
      </c>
      <c r="F787" t="s">
        <v>38</v>
      </c>
      <c r="G787" t="s">
        <v>944</v>
      </c>
      <c r="H787" t="s">
        <v>39</v>
      </c>
      <c r="I787" t="s">
        <v>104</v>
      </c>
      <c r="J787" t="s">
        <v>910</v>
      </c>
      <c r="K787" t="s">
        <v>926</v>
      </c>
      <c r="L787">
        <v>6</v>
      </c>
      <c r="M787">
        <v>3</v>
      </c>
      <c r="N787">
        <v>10</v>
      </c>
    </row>
    <row r="788" spans="1:14" x14ac:dyDescent="0.3">
      <c r="A788">
        <v>88065566138</v>
      </c>
      <c r="B788" s="36">
        <v>44097</v>
      </c>
      <c r="C788" t="s">
        <v>741</v>
      </c>
      <c r="D788" t="s">
        <v>1145</v>
      </c>
      <c r="E788" t="s">
        <v>78</v>
      </c>
      <c r="F788" t="s">
        <v>42</v>
      </c>
      <c r="G788" t="s">
        <v>943</v>
      </c>
      <c r="H788" t="s">
        <v>43</v>
      </c>
      <c r="I788" t="s">
        <v>104</v>
      </c>
      <c r="J788" t="s">
        <v>930</v>
      </c>
      <c r="K788" t="s">
        <v>941</v>
      </c>
      <c r="L788">
        <v>10</v>
      </c>
      <c r="M788">
        <v>7</v>
      </c>
      <c r="N788">
        <v>3</v>
      </c>
    </row>
    <row r="789" spans="1:14" x14ac:dyDescent="0.3">
      <c r="A789">
        <v>88065566139</v>
      </c>
      <c r="B789" s="36">
        <v>44098</v>
      </c>
      <c r="C789" t="s">
        <v>742</v>
      </c>
      <c r="D789" t="s">
        <v>1145</v>
      </c>
      <c r="E789" t="s">
        <v>80</v>
      </c>
      <c r="F789" t="s">
        <v>45</v>
      </c>
      <c r="G789" t="s">
        <v>943</v>
      </c>
      <c r="H789" t="s">
        <v>46</v>
      </c>
      <c r="I789" t="s">
        <v>104</v>
      </c>
      <c r="J789" t="s">
        <v>911</v>
      </c>
      <c r="K789" t="s">
        <v>926</v>
      </c>
      <c r="L789">
        <v>13</v>
      </c>
      <c r="M789">
        <v>10</v>
      </c>
      <c r="N789">
        <v>4</v>
      </c>
    </row>
    <row r="790" spans="1:14" x14ac:dyDescent="0.3">
      <c r="A790">
        <v>88065566140</v>
      </c>
      <c r="B790" s="36">
        <v>44099</v>
      </c>
      <c r="C790" t="s">
        <v>743</v>
      </c>
      <c r="D790" t="s">
        <v>1145</v>
      </c>
      <c r="E790" t="s">
        <v>82</v>
      </c>
      <c r="F790" t="s">
        <v>48</v>
      </c>
      <c r="G790" t="s">
        <v>944</v>
      </c>
      <c r="H790" t="s">
        <v>49</v>
      </c>
      <c r="I790" t="s">
        <v>104</v>
      </c>
      <c r="J790" t="s">
        <v>931</v>
      </c>
      <c r="K790" t="s">
        <v>941</v>
      </c>
      <c r="L790">
        <v>20</v>
      </c>
      <c r="M790">
        <v>17</v>
      </c>
      <c r="N790">
        <v>5</v>
      </c>
    </row>
    <row r="791" spans="1:14" x14ac:dyDescent="0.3">
      <c r="A791">
        <v>88065566141</v>
      </c>
      <c r="B791" s="36">
        <v>44103</v>
      </c>
      <c r="C791" t="s">
        <v>744</v>
      </c>
      <c r="D791" t="s">
        <v>1145</v>
      </c>
      <c r="E791" t="s">
        <v>84</v>
      </c>
      <c r="F791" t="s">
        <v>38</v>
      </c>
      <c r="G791" t="s">
        <v>944</v>
      </c>
      <c r="H791" t="s">
        <v>39</v>
      </c>
      <c r="I791" t="s">
        <v>104</v>
      </c>
      <c r="J791" t="s">
        <v>912</v>
      </c>
      <c r="K791" t="s">
        <v>926</v>
      </c>
      <c r="L791">
        <v>15</v>
      </c>
      <c r="M791">
        <v>12</v>
      </c>
      <c r="N791">
        <v>6</v>
      </c>
    </row>
    <row r="792" spans="1:14" x14ac:dyDescent="0.3">
      <c r="A792">
        <v>88065566142</v>
      </c>
      <c r="B792" s="36">
        <v>44102</v>
      </c>
      <c r="C792" t="s">
        <v>745</v>
      </c>
      <c r="D792" t="s">
        <v>1145</v>
      </c>
      <c r="E792" t="s">
        <v>86</v>
      </c>
      <c r="F792" t="s">
        <v>42</v>
      </c>
      <c r="G792" t="s">
        <v>943</v>
      </c>
      <c r="H792" t="s">
        <v>43</v>
      </c>
      <c r="I792" t="s">
        <v>104</v>
      </c>
      <c r="J792" t="s">
        <v>913</v>
      </c>
      <c r="K792" t="s">
        <v>926</v>
      </c>
      <c r="L792">
        <v>20</v>
      </c>
      <c r="M792">
        <v>17</v>
      </c>
      <c r="N792">
        <v>3</v>
      </c>
    </row>
    <row r="793" spans="1:14" x14ac:dyDescent="0.3">
      <c r="A793">
        <v>88065566143</v>
      </c>
      <c r="B793" s="36">
        <v>44102</v>
      </c>
      <c r="C793" t="s">
        <v>746</v>
      </c>
      <c r="D793" t="s">
        <v>1146</v>
      </c>
      <c r="E793" t="s">
        <v>88</v>
      </c>
      <c r="F793" t="s">
        <v>45</v>
      </c>
      <c r="G793" t="s">
        <v>943</v>
      </c>
      <c r="H793" t="s">
        <v>46</v>
      </c>
      <c r="I793" t="s">
        <v>104</v>
      </c>
      <c r="J793" t="s">
        <v>914</v>
      </c>
      <c r="K793" t="s">
        <v>926</v>
      </c>
      <c r="L793">
        <v>12</v>
      </c>
      <c r="M793">
        <v>9</v>
      </c>
      <c r="N793">
        <v>7</v>
      </c>
    </row>
    <row r="794" spans="1:14" x14ac:dyDescent="0.3">
      <c r="A794">
        <v>88065566144</v>
      </c>
      <c r="B794" s="36">
        <v>44103</v>
      </c>
      <c r="C794" t="s">
        <v>747</v>
      </c>
      <c r="D794" t="s">
        <v>1145</v>
      </c>
      <c r="E794" t="s">
        <v>90</v>
      </c>
      <c r="F794" t="s">
        <v>48</v>
      </c>
      <c r="G794" t="s">
        <v>944</v>
      </c>
      <c r="H794" t="s">
        <v>49</v>
      </c>
      <c r="I794" t="s">
        <v>104</v>
      </c>
      <c r="J794" t="s">
        <v>915</v>
      </c>
      <c r="K794" t="s">
        <v>926</v>
      </c>
      <c r="L794">
        <v>16</v>
      </c>
      <c r="M794">
        <v>13</v>
      </c>
      <c r="N794">
        <v>5</v>
      </c>
    </row>
    <row r="795" spans="1:14" x14ac:dyDescent="0.3">
      <c r="A795">
        <v>88065566145</v>
      </c>
      <c r="B795" s="36">
        <v>44073</v>
      </c>
      <c r="C795" t="s">
        <v>748</v>
      </c>
      <c r="D795" t="s">
        <v>1146</v>
      </c>
      <c r="E795" t="s">
        <v>92</v>
      </c>
      <c r="F795" t="s">
        <v>38</v>
      </c>
      <c r="G795" t="s">
        <v>944</v>
      </c>
      <c r="H795" t="s">
        <v>39</v>
      </c>
      <c r="I795" t="s">
        <v>104</v>
      </c>
      <c r="J795" t="s">
        <v>932</v>
      </c>
      <c r="K795" t="s">
        <v>941</v>
      </c>
      <c r="L795">
        <v>70</v>
      </c>
      <c r="M795">
        <v>67</v>
      </c>
      <c r="N795">
        <v>8</v>
      </c>
    </row>
    <row r="796" spans="1:14" x14ac:dyDescent="0.3">
      <c r="A796">
        <v>88065566146</v>
      </c>
      <c r="B796" s="36">
        <v>44074</v>
      </c>
      <c r="C796" t="s">
        <v>749</v>
      </c>
      <c r="D796" t="s">
        <v>1146</v>
      </c>
      <c r="E796" t="s">
        <v>94</v>
      </c>
      <c r="F796" t="s">
        <v>42</v>
      </c>
      <c r="G796" t="s">
        <v>943</v>
      </c>
      <c r="H796" t="s">
        <v>43</v>
      </c>
      <c r="I796" t="s">
        <v>104</v>
      </c>
      <c r="J796" t="s">
        <v>940</v>
      </c>
      <c r="K796" t="s">
        <v>941</v>
      </c>
      <c r="L796">
        <v>15</v>
      </c>
      <c r="M796">
        <v>12</v>
      </c>
      <c r="N796">
        <v>9</v>
      </c>
    </row>
    <row r="797" spans="1:14" x14ac:dyDescent="0.3">
      <c r="A797">
        <v>88065566147</v>
      </c>
      <c r="B797" s="36">
        <v>44044</v>
      </c>
      <c r="C797" t="s">
        <v>750</v>
      </c>
      <c r="D797" t="s">
        <v>1146</v>
      </c>
      <c r="E797" t="s">
        <v>96</v>
      </c>
      <c r="F797" t="s">
        <v>45</v>
      </c>
      <c r="G797" t="s">
        <v>943</v>
      </c>
      <c r="H797" t="s">
        <v>46</v>
      </c>
      <c r="I797" t="s">
        <v>104</v>
      </c>
      <c r="J797" t="s">
        <v>915</v>
      </c>
      <c r="K797" t="s">
        <v>926</v>
      </c>
      <c r="L797">
        <v>16</v>
      </c>
      <c r="M797">
        <v>13</v>
      </c>
      <c r="N797">
        <v>2</v>
      </c>
    </row>
    <row r="798" spans="1:14" x14ac:dyDescent="0.3">
      <c r="A798">
        <v>88065566148</v>
      </c>
      <c r="B798" s="36">
        <v>44045</v>
      </c>
      <c r="C798" t="s">
        <v>751</v>
      </c>
      <c r="D798" t="s">
        <v>1146</v>
      </c>
      <c r="E798" t="s">
        <v>16</v>
      </c>
      <c r="F798" t="s">
        <v>48</v>
      </c>
      <c r="G798" t="s">
        <v>944</v>
      </c>
      <c r="H798" t="s">
        <v>49</v>
      </c>
      <c r="I798" t="s">
        <v>104</v>
      </c>
      <c r="J798" t="s">
        <v>916</v>
      </c>
      <c r="K798" t="s">
        <v>926</v>
      </c>
      <c r="L798">
        <v>20</v>
      </c>
      <c r="M798">
        <v>17</v>
      </c>
      <c r="N798">
        <v>5</v>
      </c>
    </row>
    <row r="799" spans="1:14" x14ac:dyDescent="0.3">
      <c r="A799">
        <v>88065566149</v>
      </c>
      <c r="B799" s="36">
        <v>44046</v>
      </c>
      <c r="C799" t="s">
        <v>752</v>
      </c>
      <c r="D799" t="s">
        <v>1145</v>
      </c>
      <c r="E799" t="s">
        <v>17</v>
      </c>
      <c r="F799" t="s">
        <v>38</v>
      </c>
      <c r="G799" t="s">
        <v>944</v>
      </c>
      <c r="H799" t="s">
        <v>39</v>
      </c>
      <c r="I799" t="s">
        <v>104</v>
      </c>
      <c r="J799" t="s">
        <v>917</v>
      </c>
      <c r="K799" t="s">
        <v>926</v>
      </c>
      <c r="L799">
        <v>12</v>
      </c>
      <c r="M799">
        <v>9</v>
      </c>
      <c r="N799">
        <v>7</v>
      </c>
    </row>
    <row r="800" spans="1:14" x14ac:dyDescent="0.3">
      <c r="A800">
        <v>88065566150</v>
      </c>
      <c r="B800" s="36">
        <v>44047</v>
      </c>
      <c r="C800" t="s">
        <v>753</v>
      </c>
      <c r="D800" t="s">
        <v>1146</v>
      </c>
      <c r="E800" t="s">
        <v>18</v>
      </c>
      <c r="F800" t="s">
        <v>42</v>
      </c>
      <c r="G800" t="s">
        <v>943</v>
      </c>
      <c r="H800" t="s">
        <v>43</v>
      </c>
      <c r="I800" t="s">
        <v>40</v>
      </c>
      <c r="J800" t="s">
        <v>933</v>
      </c>
      <c r="K800" t="s">
        <v>941</v>
      </c>
      <c r="L800">
        <v>12</v>
      </c>
      <c r="M800">
        <v>9</v>
      </c>
      <c r="N800">
        <v>7</v>
      </c>
    </row>
    <row r="801" spans="1:14" x14ac:dyDescent="0.3">
      <c r="A801">
        <v>88065566151</v>
      </c>
      <c r="B801" s="36">
        <v>44048</v>
      </c>
      <c r="C801" t="s">
        <v>754</v>
      </c>
      <c r="D801" t="s">
        <v>1145</v>
      </c>
      <c r="E801" t="s">
        <v>19</v>
      </c>
      <c r="F801" t="s">
        <v>45</v>
      </c>
      <c r="G801" t="s">
        <v>943</v>
      </c>
      <c r="H801" t="s">
        <v>46</v>
      </c>
      <c r="I801" t="s">
        <v>40</v>
      </c>
      <c r="J801" t="s">
        <v>934</v>
      </c>
      <c r="K801" t="s">
        <v>941</v>
      </c>
      <c r="L801">
        <v>18</v>
      </c>
      <c r="M801">
        <v>15</v>
      </c>
      <c r="N801">
        <v>15</v>
      </c>
    </row>
    <row r="802" spans="1:14" x14ac:dyDescent="0.3">
      <c r="A802">
        <v>88065566152</v>
      </c>
      <c r="B802" s="36">
        <v>44052</v>
      </c>
      <c r="C802" t="s">
        <v>755</v>
      </c>
      <c r="D802" t="s">
        <v>1145</v>
      </c>
      <c r="E802" t="s">
        <v>20</v>
      </c>
      <c r="F802" t="s">
        <v>48</v>
      </c>
      <c r="G802" t="s">
        <v>944</v>
      </c>
      <c r="H802" t="s">
        <v>49</v>
      </c>
      <c r="I802" t="s">
        <v>40</v>
      </c>
      <c r="J802" t="s">
        <v>918</v>
      </c>
      <c r="K802" t="s">
        <v>926</v>
      </c>
      <c r="L802">
        <v>10</v>
      </c>
      <c r="M802">
        <v>7</v>
      </c>
      <c r="N802">
        <v>3</v>
      </c>
    </row>
    <row r="803" spans="1:14" x14ac:dyDescent="0.3">
      <c r="A803">
        <v>88065566153</v>
      </c>
      <c r="B803" s="36">
        <v>44051</v>
      </c>
      <c r="C803" t="s">
        <v>756</v>
      </c>
      <c r="D803" t="s">
        <v>1145</v>
      </c>
      <c r="E803" t="s">
        <v>1</v>
      </c>
      <c r="F803" t="s">
        <v>38</v>
      </c>
      <c r="G803" t="s">
        <v>944</v>
      </c>
      <c r="H803" t="s">
        <v>39</v>
      </c>
      <c r="I803" t="s">
        <v>40</v>
      </c>
      <c r="J803" t="s">
        <v>919</v>
      </c>
      <c r="K803" t="s">
        <v>926</v>
      </c>
      <c r="L803">
        <v>15</v>
      </c>
      <c r="M803">
        <v>12</v>
      </c>
      <c r="N803">
        <v>6</v>
      </c>
    </row>
    <row r="804" spans="1:14" x14ac:dyDescent="0.3">
      <c r="A804">
        <v>88065566154</v>
      </c>
      <c r="B804" s="36">
        <v>44051</v>
      </c>
      <c r="C804" t="s">
        <v>757</v>
      </c>
      <c r="D804" t="s">
        <v>1146</v>
      </c>
      <c r="E804" t="s">
        <v>2</v>
      </c>
      <c r="F804" t="s">
        <v>42</v>
      </c>
      <c r="G804" t="s">
        <v>943</v>
      </c>
      <c r="H804" t="s">
        <v>43</v>
      </c>
      <c r="I804" t="s">
        <v>40</v>
      </c>
      <c r="J804" t="s">
        <v>920</v>
      </c>
      <c r="K804" t="s">
        <v>926</v>
      </c>
      <c r="L804">
        <v>15</v>
      </c>
      <c r="M804">
        <v>12</v>
      </c>
      <c r="N804">
        <v>10</v>
      </c>
    </row>
    <row r="805" spans="1:14" x14ac:dyDescent="0.3">
      <c r="A805">
        <v>88065566155</v>
      </c>
      <c r="B805" s="36">
        <v>44052</v>
      </c>
      <c r="C805" t="s">
        <v>758</v>
      </c>
      <c r="D805" t="s">
        <v>1146</v>
      </c>
      <c r="E805" t="s">
        <v>3</v>
      </c>
      <c r="F805" t="s">
        <v>45</v>
      </c>
      <c r="G805" t="s">
        <v>943</v>
      </c>
      <c r="H805" t="s">
        <v>46</v>
      </c>
      <c r="I805" t="s">
        <v>40</v>
      </c>
      <c r="J805" t="s">
        <v>935</v>
      </c>
      <c r="K805" t="s">
        <v>941</v>
      </c>
      <c r="L805">
        <v>23</v>
      </c>
      <c r="M805">
        <v>20</v>
      </c>
      <c r="N805">
        <v>11</v>
      </c>
    </row>
    <row r="806" spans="1:14" x14ac:dyDescent="0.3">
      <c r="A806">
        <v>88065566156</v>
      </c>
      <c r="B806" s="36">
        <v>44053</v>
      </c>
      <c r="C806" t="s">
        <v>759</v>
      </c>
      <c r="D806" t="s">
        <v>1146</v>
      </c>
      <c r="E806" t="s">
        <v>4</v>
      </c>
      <c r="F806" t="s">
        <v>48</v>
      </c>
      <c r="G806" t="s">
        <v>944</v>
      </c>
      <c r="H806" t="s">
        <v>49</v>
      </c>
      <c r="I806" t="s">
        <v>40</v>
      </c>
      <c r="J806" t="s">
        <v>936</v>
      </c>
      <c r="K806" t="s">
        <v>941</v>
      </c>
      <c r="L806">
        <v>9</v>
      </c>
      <c r="M806">
        <v>6</v>
      </c>
      <c r="N806">
        <v>3</v>
      </c>
    </row>
    <row r="807" spans="1:14" x14ac:dyDescent="0.3">
      <c r="A807">
        <v>88065566157</v>
      </c>
      <c r="B807" s="36">
        <v>44054</v>
      </c>
      <c r="C807" t="s">
        <v>760</v>
      </c>
      <c r="D807" t="s">
        <v>1146</v>
      </c>
      <c r="E807" t="s">
        <v>8</v>
      </c>
      <c r="F807" t="s">
        <v>38</v>
      </c>
      <c r="G807" t="s">
        <v>944</v>
      </c>
      <c r="H807" t="s">
        <v>39</v>
      </c>
      <c r="I807" t="s">
        <v>40</v>
      </c>
      <c r="J807" t="s">
        <v>937</v>
      </c>
      <c r="K807" t="s">
        <v>941</v>
      </c>
      <c r="L807">
        <v>18</v>
      </c>
      <c r="M807">
        <v>15</v>
      </c>
      <c r="N807">
        <v>1</v>
      </c>
    </row>
    <row r="808" spans="1:14" x14ac:dyDescent="0.3">
      <c r="A808">
        <v>88065566158</v>
      </c>
      <c r="B808" s="36">
        <v>44055</v>
      </c>
      <c r="C808" t="s">
        <v>761</v>
      </c>
      <c r="D808" t="s">
        <v>1146</v>
      </c>
      <c r="E808" t="s">
        <v>9</v>
      </c>
      <c r="F808" t="s">
        <v>42</v>
      </c>
      <c r="G808" t="s">
        <v>943</v>
      </c>
      <c r="H808" t="s">
        <v>43</v>
      </c>
      <c r="I808" t="s">
        <v>40</v>
      </c>
      <c r="J808" t="s">
        <v>925</v>
      </c>
      <c r="K808" t="s">
        <v>926</v>
      </c>
      <c r="L808">
        <v>14</v>
      </c>
      <c r="M808">
        <v>11</v>
      </c>
      <c r="N808">
        <v>1</v>
      </c>
    </row>
    <row r="809" spans="1:14" x14ac:dyDescent="0.3">
      <c r="A809">
        <v>88065566159</v>
      </c>
      <c r="B809" s="36">
        <v>44056</v>
      </c>
      <c r="C809" t="s">
        <v>762</v>
      </c>
      <c r="D809" t="s">
        <v>1145</v>
      </c>
      <c r="E809" t="s">
        <v>16</v>
      </c>
      <c r="F809" t="s">
        <v>45</v>
      </c>
      <c r="G809" t="s">
        <v>943</v>
      </c>
      <c r="H809" t="s">
        <v>46</v>
      </c>
      <c r="I809" t="s">
        <v>40</v>
      </c>
      <c r="J809" t="s">
        <v>938</v>
      </c>
      <c r="K809" t="s">
        <v>926</v>
      </c>
      <c r="L809">
        <v>30</v>
      </c>
      <c r="M809">
        <v>27</v>
      </c>
      <c r="N809">
        <v>1</v>
      </c>
    </row>
    <row r="810" spans="1:14" x14ac:dyDescent="0.3">
      <c r="A810">
        <v>88065566160</v>
      </c>
      <c r="B810" s="36">
        <v>44057</v>
      </c>
      <c r="C810" t="s">
        <v>763</v>
      </c>
      <c r="D810" t="s">
        <v>1145</v>
      </c>
      <c r="E810" t="s">
        <v>17</v>
      </c>
      <c r="F810" t="s">
        <v>48</v>
      </c>
      <c r="G810" t="s">
        <v>944</v>
      </c>
      <c r="H810" t="s">
        <v>49</v>
      </c>
      <c r="I810" t="s">
        <v>40</v>
      </c>
      <c r="J810" t="s">
        <v>939</v>
      </c>
      <c r="K810" t="s">
        <v>926</v>
      </c>
      <c r="L810">
        <v>16</v>
      </c>
      <c r="M810">
        <v>13</v>
      </c>
      <c r="N810">
        <v>3</v>
      </c>
    </row>
    <row r="811" spans="1:14" x14ac:dyDescent="0.3">
      <c r="A811">
        <v>88065566161</v>
      </c>
      <c r="B811" s="36">
        <v>44058</v>
      </c>
      <c r="C811" t="s">
        <v>764</v>
      </c>
      <c r="D811" t="s">
        <v>1145</v>
      </c>
      <c r="E811" t="s">
        <v>18</v>
      </c>
      <c r="F811" t="s">
        <v>38</v>
      </c>
      <c r="G811" t="s">
        <v>944</v>
      </c>
      <c r="H811" t="s">
        <v>39</v>
      </c>
      <c r="I811" t="s">
        <v>40</v>
      </c>
      <c r="J811" t="s">
        <v>908</v>
      </c>
      <c r="K811" t="s">
        <v>926</v>
      </c>
      <c r="L811">
        <v>52</v>
      </c>
      <c r="M811">
        <v>49</v>
      </c>
      <c r="N811">
        <v>4</v>
      </c>
    </row>
    <row r="812" spans="1:14" x14ac:dyDescent="0.3">
      <c r="A812">
        <v>88065566162</v>
      </c>
      <c r="B812" s="36">
        <v>44062</v>
      </c>
      <c r="C812" t="s">
        <v>765</v>
      </c>
      <c r="D812" t="s">
        <v>1145</v>
      </c>
      <c r="E812" t="s">
        <v>9</v>
      </c>
      <c r="F812" t="s">
        <v>42</v>
      </c>
      <c r="G812" t="s">
        <v>943</v>
      </c>
      <c r="H812" t="s">
        <v>43</v>
      </c>
      <c r="I812" t="s">
        <v>40</v>
      </c>
      <c r="J812" t="s">
        <v>909</v>
      </c>
      <c r="K812" t="s">
        <v>926</v>
      </c>
      <c r="L812">
        <v>14</v>
      </c>
      <c r="M812">
        <v>11</v>
      </c>
      <c r="N812">
        <v>5</v>
      </c>
    </row>
    <row r="813" spans="1:14" x14ac:dyDescent="0.3">
      <c r="A813">
        <v>88065566163</v>
      </c>
      <c r="B813" s="36">
        <v>44061</v>
      </c>
      <c r="C813" t="s">
        <v>766</v>
      </c>
      <c r="D813" t="s">
        <v>1145</v>
      </c>
      <c r="E813" t="s">
        <v>10</v>
      </c>
      <c r="F813" t="s">
        <v>45</v>
      </c>
      <c r="G813" t="s">
        <v>943</v>
      </c>
      <c r="H813" t="s">
        <v>46</v>
      </c>
      <c r="I813" t="s">
        <v>40</v>
      </c>
      <c r="J813" t="s">
        <v>910</v>
      </c>
      <c r="K813" t="s">
        <v>926</v>
      </c>
      <c r="L813">
        <v>6</v>
      </c>
      <c r="M813">
        <v>3</v>
      </c>
      <c r="N813">
        <v>6</v>
      </c>
    </row>
    <row r="814" spans="1:14" x14ac:dyDescent="0.3">
      <c r="A814">
        <v>88065566164</v>
      </c>
      <c r="B814" s="36">
        <v>44061</v>
      </c>
      <c r="C814" t="s">
        <v>767</v>
      </c>
      <c r="D814" t="s">
        <v>1145</v>
      </c>
      <c r="E814" t="s">
        <v>11</v>
      </c>
      <c r="F814" t="s">
        <v>48</v>
      </c>
      <c r="G814" t="s">
        <v>944</v>
      </c>
      <c r="H814" t="s">
        <v>49</v>
      </c>
      <c r="I814" t="s">
        <v>40</v>
      </c>
      <c r="J814" t="s">
        <v>911</v>
      </c>
      <c r="K814" t="s">
        <v>926</v>
      </c>
      <c r="L814">
        <v>13</v>
      </c>
      <c r="M814">
        <v>10</v>
      </c>
      <c r="N814">
        <v>7</v>
      </c>
    </row>
    <row r="815" spans="1:14" x14ac:dyDescent="0.3">
      <c r="A815">
        <v>88065566165</v>
      </c>
      <c r="B815" s="36">
        <v>44062</v>
      </c>
      <c r="C815" t="s">
        <v>768</v>
      </c>
      <c r="D815" t="s">
        <v>1145</v>
      </c>
      <c r="E815" t="s">
        <v>12</v>
      </c>
      <c r="F815" t="s">
        <v>38</v>
      </c>
      <c r="G815" t="s">
        <v>944</v>
      </c>
      <c r="H815" t="s">
        <v>39</v>
      </c>
      <c r="I815" t="s">
        <v>40</v>
      </c>
      <c r="J815" t="s">
        <v>912</v>
      </c>
      <c r="K815" t="s">
        <v>926</v>
      </c>
      <c r="L815">
        <v>15</v>
      </c>
      <c r="M815">
        <v>12</v>
      </c>
      <c r="N815">
        <v>11</v>
      </c>
    </row>
    <row r="816" spans="1:14" x14ac:dyDescent="0.3">
      <c r="A816">
        <v>88065566166</v>
      </c>
      <c r="B816" s="36">
        <v>44063</v>
      </c>
      <c r="C816" t="s">
        <v>769</v>
      </c>
      <c r="D816" t="s">
        <v>1145</v>
      </c>
      <c r="E816" t="s">
        <v>13</v>
      </c>
      <c r="F816" t="s">
        <v>42</v>
      </c>
      <c r="G816" t="s">
        <v>943</v>
      </c>
      <c r="H816" t="s">
        <v>43</v>
      </c>
      <c r="I816" t="s">
        <v>40</v>
      </c>
      <c r="J816" t="s">
        <v>913</v>
      </c>
      <c r="K816" t="s">
        <v>926</v>
      </c>
      <c r="L816">
        <v>20</v>
      </c>
      <c r="M816">
        <v>17</v>
      </c>
      <c r="N816">
        <v>2</v>
      </c>
    </row>
    <row r="817" spans="1:14" x14ac:dyDescent="0.3">
      <c r="A817">
        <v>88065566167</v>
      </c>
      <c r="B817" s="36">
        <v>44064</v>
      </c>
      <c r="C817" t="s">
        <v>770</v>
      </c>
      <c r="D817" t="s">
        <v>1145</v>
      </c>
      <c r="E817" t="s">
        <v>14</v>
      </c>
      <c r="F817" t="s">
        <v>45</v>
      </c>
      <c r="G817" t="s">
        <v>943</v>
      </c>
      <c r="H817" t="s">
        <v>46</v>
      </c>
      <c r="I817" t="s">
        <v>40</v>
      </c>
      <c r="J817" t="s">
        <v>914</v>
      </c>
      <c r="K817" t="s">
        <v>926</v>
      </c>
      <c r="L817">
        <v>12</v>
      </c>
      <c r="M817">
        <v>9</v>
      </c>
      <c r="N817">
        <v>3</v>
      </c>
    </row>
    <row r="818" spans="1:14" x14ac:dyDescent="0.3">
      <c r="A818">
        <v>88065566168</v>
      </c>
      <c r="B818" s="36">
        <v>44065</v>
      </c>
      <c r="C818" t="s">
        <v>771</v>
      </c>
      <c r="D818" t="s">
        <v>1146</v>
      </c>
      <c r="E818" t="s">
        <v>15</v>
      </c>
      <c r="F818" t="s">
        <v>48</v>
      </c>
      <c r="G818" t="s">
        <v>944</v>
      </c>
      <c r="H818" t="s">
        <v>49</v>
      </c>
      <c r="I818" t="s">
        <v>40</v>
      </c>
      <c r="J818" t="s">
        <v>915</v>
      </c>
      <c r="K818" t="s">
        <v>926</v>
      </c>
      <c r="L818">
        <v>16</v>
      </c>
      <c r="M818">
        <v>13</v>
      </c>
      <c r="N818">
        <v>5</v>
      </c>
    </row>
    <row r="819" spans="1:14" x14ac:dyDescent="0.3">
      <c r="A819">
        <v>88065566169</v>
      </c>
      <c r="B819" s="36">
        <v>44066</v>
      </c>
      <c r="C819" t="s">
        <v>772</v>
      </c>
      <c r="D819" t="s">
        <v>1146</v>
      </c>
      <c r="E819" t="s">
        <v>59</v>
      </c>
      <c r="F819" t="s">
        <v>38</v>
      </c>
      <c r="G819" t="s">
        <v>944</v>
      </c>
      <c r="H819" t="s">
        <v>39</v>
      </c>
      <c r="I819" t="s">
        <v>40</v>
      </c>
      <c r="J819" t="s">
        <v>916</v>
      </c>
      <c r="K819" t="s">
        <v>926</v>
      </c>
      <c r="L819">
        <v>20</v>
      </c>
      <c r="M819">
        <v>17</v>
      </c>
      <c r="N819">
        <v>2</v>
      </c>
    </row>
    <row r="820" spans="1:14" x14ac:dyDescent="0.3">
      <c r="A820">
        <v>88065566170</v>
      </c>
      <c r="B820" s="36">
        <v>44067</v>
      </c>
      <c r="C820" t="s">
        <v>773</v>
      </c>
      <c r="D820" t="s">
        <v>1145</v>
      </c>
      <c r="E820" t="s">
        <v>60</v>
      </c>
      <c r="F820" t="s">
        <v>42</v>
      </c>
      <c r="G820" t="s">
        <v>943</v>
      </c>
      <c r="H820" t="s">
        <v>43</v>
      </c>
      <c r="I820" t="s">
        <v>40</v>
      </c>
      <c r="J820" t="s">
        <v>917</v>
      </c>
      <c r="K820" t="s">
        <v>926</v>
      </c>
      <c r="L820">
        <v>12</v>
      </c>
      <c r="M820">
        <v>9</v>
      </c>
      <c r="N820">
        <v>1</v>
      </c>
    </row>
    <row r="821" spans="1:14" x14ac:dyDescent="0.3">
      <c r="A821">
        <v>88065566171</v>
      </c>
      <c r="B821" s="36">
        <v>44068</v>
      </c>
      <c r="C821" t="s">
        <v>774</v>
      </c>
      <c r="D821" t="s">
        <v>1146</v>
      </c>
      <c r="E821" t="s">
        <v>61</v>
      </c>
      <c r="F821" t="s">
        <v>45</v>
      </c>
      <c r="G821" t="s">
        <v>943</v>
      </c>
      <c r="H821" t="s">
        <v>46</v>
      </c>
      <c r="I821" t="s">
        <v>40</v>
      </c>
      <c r="J821" t="s">
        <v>918</v>
      </c>
      <c r="K821" t="s">
        <v>926</v>
      </c>
      <c r="L821">
        <v>10</v>
      </c>
      <c r="M821">
        <v>7</v>
      </c>
      <c r="N821">
        <v>6</v>
      </c>
    </row>
    <row r="822" spans="1:14" x14ac:dyDescent="0.3">
      <c r="A822">
        <v>88065566172</v>
      </c>
      <c r="B822" s="36">
        <v>44072</v>
      </c>
      <c r="C822" t="s">
        <v>775</v>
      </c>
      <c r="D822" t="s">
        <v>1146</v>
      </c>
      <c r="E822" t="s">
        <v>63</v>
      </c>
      <c r="F822" t="s">
        <v>48</v>
      </c>
      <c r="G822" t="s">
        <v>944</v>
      </c>
      <c r="H822" t="s">
        <v>49</v>
      </c>
      <c r="I822" t="s">
        <v>40</v>
      </c>
      <c r="J822" t="s">
        <v>919</v>
      </c>
      <c r="K822" t="s">
        <v>926</v>
      </c>
      <c r="L822">
        <v>15</v>
      </c>
      <c r="M822">
        <v>12</v>
      </c>
      <c r="N822">
        <v>9</v>
      </c>
    </row>
    <row r="823" spans="1:14" x14ac:dyDescent="0.3">
      <c r="A823">
        <v>88065566173</v>
      </c>
      <c r="B823" s="36">
        <v>44071</v>
      </c>
      <c r="C823" t="s">
        <v>776</v>
      </c>
      <c r="D823" t="s">
        <v>1146</v>
      </c>
      <c r="E823" t="s">
        <v>16</v>
      </c>
      <c r="F823" t="s">
        <v>38</v>
      </c>
      <c r="G823" t="s">
        <v>944</v>
      </c>
      <c r="H823" t="s">
        <v>39</v>
      </c>
      <c r="I823" t="s">
        <v>40</v>
      </c>
      <c r="J823" t="s">
        <v>920</v>
      </c>
      <c r="K823" t="s">
        <v>926</v>
      </c>
      <c r="L823">
        <v>15</v>
      </c>
      <c r="M823">
        <v>12</v>
      </c>
      <c r="N823">
        <v>10</v>
      </c>
    </row>
    <row r="824" spans="1:14" x14ac:dyDescent="0.3">
      <c r="A824">
        <v>88065566174</v>
      </c>
      <c r="B824" s="36">
        <v>44071</v>
      </c>
      <c r="C824" t="s">
        <v>777</v>
      </c>
      <c r="D824" t="s">
        <v>1146</v>
      </c>
      <c r="E824" t="s">
        <v>82</v>
      </c>
      <c r="F824" t="s">
        <v>42</v>
      </c>
      <c r="G824" t="s">
        <v>943</v>
      </c>
      <c r="H824" t="s">
        <v>43</v>
      </c>
      <c r="I824" t="s">
        <v>40</v>
      </c>
      <c r="J824" t="s">
        <v>921</v>
      </c>
      <c r="K824" t="s">
        <v>926</v>
      </c>
      <c r="L824">
        <v>20</v>
      </c>
      <c r="M824">
        <v>17</v>
      </c>
      <c r="N824">
        <v>3</v>
      </c>
    </row>
    <row r="825" spans="1:14" x14ac:dyDescent="0.3">
      <c r="A825">
        <v>88065566175</v>
      </c>
      <c r="B825" s="36">
        <v>44072</v>
      </c>
      <c r="C825" t="s">
        <v>778</v>
      </c>
      <c r="D825" t="s">
        <v>1146</v>
      </c>
      <c r="E825" t="s">
        <v>84</v>
      </c>
      <c r="F825" t="s">
        <v>45</v>
      </c>
      <c r="G825" t="s">
        <v>943</v>
      </c>
      <c r="H825" t="s">
        <v>46</v>
      </c>
      <c r="I825" t="s">
        <v>40</v>
      </c>
      <c r="J825" t="s">
        <v>922</v>
      </c>
      <c r="K825" t="s">
        <v>926</v>
      </c>
      <c r="L825">
        <v>12</v>
      </c>
      <c r="M825">
        <v>9</v>
      </c>
      <c r="N825">
        <v>4</v>
      </c>
    </row>
    <row r="826" spans="1:14" x14ac:dyDescent="0.3">
      <c r="A826">
        <v>88065566176</v>
      </c>
      <c r="B826" s="36">
        <v>44073</v>
      </c>
      <c r="C826" t="s">
        <v>779</v>
      </c>
      <c r="D826" t="s">
        <v>1145</v>
      </c>
      <c r="E826" t="s">
        <v>86</v>
      </c>
      <c r="F826" t="s">
        <v>48</v>
      </c>
      <c r="G826" t="s">
        <v>944</v>
      </c>
      <c r="H826" t="s">
        <v>49</v>
      </c>
      <c r="I826" t="s">
        <v>40</v>
      </c>
      <c r="J826" t="s">
        <v>923</v>
      </c>
      <c r="K826" t="s">
        <v>926</v>
      </c>
      <c r="L826">
        <v>13</v>
      </c>
      <c r="M826">
        <v>10</v>
      </c>
      <c r="N826">
        <v>5</v>
      </c>
    </row>
    <row r="827" spans="1:14" x14ac:dyDescent="0.3">
      <c r="A827">
        <v>88065566177</v>
      </c>
      <c r="B827" s="36">
        <v>44074</v>
      </c>
      <c r="C827" t="s">
        <v>780</v>
      </c>
      <c r="D827" t="s">
        <v>1146</v>
      </c>
      <c r="E827" t="s">
        <v>88</v>
      </c>
      <c r="F827" t="s">
        <v>38</v>
      </c>
      <c r="G827" t="s">
        <v>944</v>
      </c>
      <c r="H827" t="s">
        <v>39</v>
      </c>
      <c r="I827" t="s">
        <v>40</v>
      </c>
      <c r="J827" t="s">
        <v>924</v>
      </c>
      <c r="K827" t="s">
        <v>926</v>
      </c>
      <c r="L827">
        <v>15</v>
      </c>
      <c r="M827">
        <v>12</v>
      </c>
      <c r="N827">
        <v>6</v>
      </c>
    </row>
    <row r="828" spans="1:14" x14ac:dyDescent="0.3">
      <c r="A828">
        <v>88065566178</v>
      </c>
      <c r="B828" s="36">
        <v>44075</v>
      </c>
      <c r="C828" t="s">
        <v>781</v>
      </c>
      <c r="D828" t="s">
        <v>1145</v>
      </c>
      <c r="E828" t="s">
        <v>90</v>
      </c>
      <c r="F828" t="s">
        <v>42</v>
      </c>
      <c r="G828" t="s">
        <v>943</v>
      </c>
      <c r="H828" t="s">
        <v>43</v>
      </c>
      <c r="I828" t="s">
        <v>40</v>
      </c>
      <c r="J828" t="s">
        <v>925</v>
      </c>
      <c r="K828" t="s">
        <v>926</v>
      </c>
      <c r="L828">
        <v>14</v>
      </c>
      <c r="M828">
        <v>11</v>
      </c>
      <c r="N828">
        <v>3</v>
      </c>
    </row>
    <row r="829" spans="1:14" x14ac:dyDescent="0.3">
      <c r="A829">
        <v>88065566179</v>
      </c>
      <c r="B829" s="36">
        <v>44076</v>
      </c>
      <c r="C829" t="s">
        <v>782</v>
      </c>
      <c r="D829" t="s">
        <v>1146</v>
      </c>
      <c r="E829" t="s">
        <v>68</v>
      </c>
      <c r="F829" t="s">
        <v>45</v>
      </c>
      <c r="G829" t="s">
        <v>943</v>
      </c>
      <c r="H829" t="s">
        <v>46</v>
      </c>
      <c r="I829" t="s">
        <v>40</v>
      </c>
      <c r="J829" t="s">
        <v>938</v>
      </c>
      <c r="K829" t="s">
        <v>926</v>
      </c>
      <c r="L829">
        <v>30</v>
      </c>
      <c r="M829">
        <v>27</v>
      </c>
      <c r="N829">
        <v>7</v>
      </c>
    </row>
    <row r="830" spans="1:14" x14ac:dyDescent="0.3">
      <c r="A830">
        <v>88065566180</v>
      </c>
      <c r="B830" s="36">
        <v>44077</v>
      </c>
      <c r="C830" t="s">
        <v>783</v>
      </c>
      <c r="D830" t="s">
        <v>1145</v>
      </c>
      <c r="E830" t="s">
        <v>70</v>
      </c>
      <c r="F830" t="s">
        <v>48</v>
      </c>
      <c r="G830" t="s">
        <v>944</v>
      </c>
      <c r="H830" t="s">
        <v>49</v>
      </c>
      <c r="I830" t="s">
        <v>40</v>
      </c>
      <c r="J830" t="s">
        <v>939</v>
      </c>
      <c r="K830" t="s">
        <v>926</v>
      </c>
      <c r="L830">
        <v>16</v>
      </c>
      <c r="M830">
        <v>13</v>
      </c>
      <c r="N830">
        <v>5</v>
      </c>
    </row>
    <row r="831" spans="1:14" x14ac:dyDescent="0.3">
      <c r="A831">
        <v>88065566181</v>
      </c>
      <c r="B831" s="36">
        <v>44078</v>
      </c>
      <c r="C831" t="s">
        <v>784</v>
      </c>
      <c r="D831" t="s">
        <v>1146</v>
      </c>
      <c r="E831" t="s">
        <v>72</v>
      </c>
      <c r="F831" t="s">
        <v>38</v>
      </c>
      <c r="G831" t="s">
        <v>944</v>
      </c>
      <c r="H831" t="s">
        <v>39</v>
      </c>
      <c r="I831" t="s">
        <v>40</v>
      </c>
      <c r="J831" t="s">
        <v>927</v>
      </c>
      <c r="K831" t="s">
        <v>941</v>
      </c>
      <c r="L831">
        <v>9</v>
      </c>
      <c r="M831">
        <v>6</v>
      </c>
      <c r="N831">
        <v>8</v>
      </c>
    </row>
    <row r="832" spans="1:14" x14ac:dyDescent="0.3">
      <c r="A832">
        <v>88065566182</v>
      </c>
      <c r="B832" s="36">
        <v>44079</v>
      </c>
      <c r="C832" t="s">
        <v>785</v>
      </c>
      <c r="D832" t="s">
        <v>1145</v>
      </c>
      <c r="E832" t="s">
        <v>14</v>
      </c>
      <c r="F832" t="s">
        <v>42</v>
      </c>
      <c r="G832" t="s">
        <v>943</v>
      </c>
      <c r="H832" t="s">
        <v>43</v>
      </c>
      <c r="I832" t="s">
        <v>40</v>
      </c>
      <c r="J832" t="s">
        <v>928</v>
      </c>
      <c r="K832" t="s">
        <v>941</v>
      </c>
      <c r="L832">
        <v>5</v>
      </c>
      <c r="M832">
        <v>2</v>
      </c>
      <c r="N832">
        <v>9</v>
      </c>
    </row>
    <row r="833" spans="1:14" x14ac:dyDescent="0.3">
      <c r="A833">
        <v>88065566183</v>
      </c>
      <c r="B833" s="36">
        <v>44083</v>
      </c>
      <c r="C833" t="s">
        <v>786</v>
      </c>
      <c r="D833" t="s">
        <v>1145</v>
      </c>
      <c r="E833" t="s">
        <v>15</v>
      </c>
      <c r="F833" t="s">
        <v>45</v>
      </c>
      <c r="G833" t="s">
        <v>943</v>
      </c>
      <c r="H833" t="s">
        <v>46</v>
      </c>
      <c r="I833" t="s">
        <v>40</v>
      </c>
      <c r="J833" t="s">
        <v>929</v>
      </c>
      <c r="K833" t="s">
        <v>941</v>
      </c>
      <c r="L833">
        <v>18</v>
      </c>
      <c r="M833">
        <v>15</v>
      </c>
      <c r="N833">
        <v>2</v>
      </c>
    </row>
    <row r="834" spans="1:14" x14ac:dyDescent="0.3">
      <c r="A834">
        <v>88065566184</v>
      </c>
      <c r="B834" s="36">
        <v>44082</v>
      </c>
      <c r="C834" t="s">
        <v>787</v>
      </c>
      <c r="D834" t="s">
        <v>1145</v>
      </c>
      <c r="E834" t="s">
        <v>59</v>
      </c>
      <c r="F834" t="s">
        <v>48</v>
      </c>
      <c r="G834" t="s">
        <v>944</v>
      </c>
      <c r="H834" t="s">
        <v>49</v>
      </c>
      <c r="I834" t="s">
        <v>40</v>
      </c>
      <c r="J834" t="s">
        <v>930</v>
      </c>
      <c r="K834" t="s">
        <v>941</v>
      </c>
      <c r="L834">
        <v>10</v>
      </c>
      <c r="M834">
        <v>7</v>
      </c>
      <c r="N834">
        <v>5</v>
      </c>
    </row>
    <row r="835" spans="1:14" x14ac:dyDescent="0.3">
      <c r="A835">
        <v>88065566185</v>
      </c>
      <c r="B835" s="36">
        <v>44082</v>
      </c>
      <c r="C835" t="s">
        <v>788</v>
      </c>
      <c r="D835" t="s">
        <v>1146</v>
      </c>
      <c r="E835" t="s">
        <v>60</v>
      </c>
      <c r="F835" t="s">
        <v>38</v>
      </c>
      <c r="G835" t="s">
        <v>944</v>
      </c>
      <c r="H835" t="s">
        <v>39</v>
      </c>
      <c r="I835" t="s">
        <v>40</v>
      </c>
      <c r="J835" t="s">
        <v>916</v>
      </c>
      <c r="K835" t="s">
        <v>926</v>
      </c>
      <c r="L835">
        <v>20</v>
      </c>
      <c r="M835">
        <v>17</v>
      </c>
      <c r="N835">
        <v>7</v>
      </c>
    </row>
    <row r="836" spans="1:14" x14ac:dyDescent="0.3">
      <c r="A836">
        <v>88065566186</v>
      </c>
      <c r="B836" s="36">
        <v>44083</v>
      </c>
      <c r="C836" t="s">
        <v>789</v>
      </c>
      <c r="D836" t="s">
        <v>1146</v>
      </c>
      <c r="E836" t="s">
        <v>61</v>
      </c>
      <c r="F836" t="s">
        <v>42</v>
      </c>
      <c r="G836" t="s">
        <v>943</v>
      </c>
      <c r="H836" t="s">
        <v>43</v>
      </c>
      <c r="I836" t="s">
        <v>40</v>
      </c>
      <c r="J836" t="s">
        <v>917</v>
      </c>
      <c r="K836" t="s">
        <v>926</v>
      </c>
      <c r="L836">
        <v>12</v>
      </c>
      <c r="M836">
        <v>9</v>
      </c>
      <c r="N836">
        <v>7</v>
      </c>
    </row>
    <row r="837" spans="1:14" x14ac:dyDescent="0.3">
      <c r="A837">
        <v>88065566187</v>
      </c>
      <c r="B837" s="36">
        <v>44084</v>
      </c>
      <c r="C837" t="s">
        <v>790</v>
      </c>
      <c r="D837" t="s">
        <v>1145</v>
      </c>
      <c r="E837" t="s">
        <v>94</v>
      </c>
      <c r="F837" t="s">
        <v>45</v>
      </c>
      <c r="G837" t="s">
        <v>943</v>
      </c>
      <c r="H837" t="s">
        <v>46</v>
      </c>
      <c r="I837" t="s">
        <v>40</v>
      </c>
      <c r="J837" t="s">
        <v>918</v>
      </c>
      <c r="K837" t="s">
        <v>926</v>
      </c>
      <c r="L837">
        <v>10</v>
      </c>
      <c r="M837">
        <v>7</v>
      </c>
      <c r="N837">
        <v>15</v>
      </c>
    </row>
    <row r="838" spans="1:14" x14ac:dyDescent="0.3">
      <c r="A838">
        <v>88065566188</v>
      </c>
      <c r="B838" s="36">
        <v>44085</v>
      </c>
      <c r="C838" t="s">
        <v>791</v>
      </c>
      <c r="D838" t="s">
        <v>1146</v>
      </c>
      <c r="E838" t="s">
        <v>96</v>
      </c>
      <c r="F838" t="s">
        <v>48</v>
      </c>
      <c r="G838" t="s">
        <v>944</v>
      </c>
      <c r="H838" t="s">
        <v>49</v>
      </c>
      <c r="I838" t="s">
        <v>40</v>
      </c>
      <c r="J838" t="s">
        <v>919</v>
      </c>
      <c r="K838" t="s">
        <v>926</v>
      </c>
      <c r="L838">
        <v>15</v>
      </c>
      <c r="M838">
        <v>12</v>
      </c>
      <c r="N838">
        <v>3</v>
      </c>
    </row>
    <row r="839" spans="1:14" x14ac:dyDescent="0.3">
      <c r="A839">
        <v>88065566189</v>
      </c>
      <c r="B839" s="36">
        <v>44086</v>
      </c>
      <c r="C839" t="s">
        <v>792</v>
      </c>
      <c r="D839" t="s">
        <v>1146</v>
      </c>
      <c r="E839" t="s">
        <v>16</v>
      </c>
      <c r="F839" t="s">
        <v>38</v>
      </c>
      <c r="G839" t="s">
        <v>944</v>
      </c>
      <c r="H839" t="s">
        <v>39</v>
      </c>
      <c r="I839" t="s">
        <v>40</v>
      </c>
      <c r="J839" t="s">
        <v>920</v>
      </c>
      <c r="K839" t="s">
        <v>926</v>
      </c>
      <c r="L839">
        <v>15</v>
      </c>
      <c r="M839">
        <v>12</v>
      </c>
      <c r="N839">
        <v>6</v>
      </c>
    </row>
    <row r="840" spans="1:14" x14ac:dyDescent="0.3">
      <c r="A840">
        <v>88065566190</v>
      </c>
      <c r="B840" s="36">
        <v>44087</v>
      </c>
      <c r="C840" t="s">
        <v>793</v>
      </c>
      <c r="D840" t="s">
        <v>1146</v>
      </c>
      <c r="E840" t="s">
        <v>17</v>
      </c>
      <c r="F840" t="s">
        <v>42</v>
      </c>
      <c r="G840" t="s">
        <v>943</v>
      </c>
      <c r="H840" t="s">
        <v>43</v>
      </c>
      <c r="I840" t="s">
        <v>40</v>
      </c>
      <c r="J840" t="s">
        <v>921</v>
      </c>
      <c r="K840" t="s">
        <v>926</v>
      </c>
      <c r="L840">
        <v>20</v>
      </c>
      <c r="M840">
        <v>17</v>
      </c>
      <c r="N840">
        <v>10</v>
      </c>
    </row>
    <row r="841" spans="1:14" x14ac:dyDescent="0.3">
      <c r="A841">
        <v>88065566191</v>
      </c>
      <c r="B841" s="36">
        <v>44088</v>
      </c>
      <c r="C841" t="s">
        <v>794</v>
      </c>
      <c r="D841" t="s">
        <v>1146</v>
      </c>
      <c r="E841" t="s">
        <v>16</v>
      </c>
      <c r="F841" t="s">
        <v>45</v>
      </c>
      <c r="G841" t="s">
        <v>943</v>
      </c>
      <c r="H841" t="s">
        <v>46</v>
      </c>
      <c r="I841" t="s">
        <v>40</v>
      </c>
      <c r="J841" t="s">
        <v>922</v>
      </c>
      <c r="K841" t="s">
        <v>926</v>
      </c>
      <c r="L841">
        <v>12</v>
      </c>
      <c r="M841">
        <v>9</v>
      </c>
      <c r="N841">
        <v>11</v>
      </c>
    </row>
    <row r="842" spans="1:14" x14ac:dyDescent="0.3">
      <c r="A842">
        <v>88065566192</v>
      </c>
      <c r="B842" s="36">
        <v>44089</v>
      </c>
      <c r="C842" t="s">
        <v>795</v>
      </c>
      <c r="D842" t="s">
        <v>1145</v>
      </c>
      <c r="E842" t="s">
        <v>17</v>
      </c>
      <c r="F842" t="s">
        <v>48</v>
      </c>
      <c r="G842" t="s">
        <v>944</v>
      </c>
      <c r="H842" t="s">
        <v>49</v>
      </c>
      <c r="I842" t="s">
        <v>104</v>
      </c>
      <c r="J842" t="s">
        <v>923</v>
      </c>
      <c r="K842" t="s">
        <v>926</v>
      </c>
      <c r="L842">
        <v>13</v>
      </c>
      <c r="M842">
        <v>10</v>
      </c>
      <c r="N842">
        <v>3</v>
      </c>
    </row>
    <row r="843" spans="1:14" x14ac:dyDescent="0.3">
      <c r="A843">
        <v>88065566193</v>
      </c>
      <c r="B843" s="36">
        <v>44093</v>
      </c>
      <c r="C843" t="s">
        <v>796</v>
      </c>
      <c r="D843" t="s">
        <v>1145</v>
      </c>
      <c r="E843" t="s">
        <v>18</v>
      </c>
      <c r="F843" t="s">
        <v>38</v>
      </c>
      <c r="G843" t="s">
        <v>944</v>
      </c>
      <c r="H843" t="s">
        <v>39</v>
      </c>
      <c r="I843" t="s">
        <v>104</v>
      </c>
      <c r="J843" t="s">
        <v>924</v>
      </c>
      <c r="K843" t="s">
        <v>926</v>
      </c>
      <c r="L843">
        <v>15</v>
      </c>
      <c r="M843">
        <v>12</v>
      </c>
      <c r="N843">
        <v>1</v>
      </c>
    </row>
    <row r="844" spans="1:14" x14ac:dyDescent="0.3">
      <c r="A844">
        <v>88065566194</v>
      </c>
      <c r="B844" s="36">
        <v>44092</v>
      </c>
      <c r="C844" t="s">
        <v>797</v>
      </c>
      <c r="D844" t="s">
        <v>1145</v>
      </c>
      <c r="E844" t="s">
        <v>19</v>
      </c>
      <c r="F844" t="s">
        <v>42</v>
      </c>
      <c r="G844" t="s">
        <v>943</v>
      </c>
      <c r="H844" t="s">
        <v>43</v>
      </c>
      <c r="I844" t="s">
        <v>104</v>
      </c>
      <c r="J844" t="s">
        <v>925</v>
      </c>
      <c r="K844" t="s">
        <v>926</v>
      </c>
      <c r="L844">
        <v>14</v>
      </c>
      <c r="M844">
        <v>11</v>
      </c>
      <c r="N844">
        <v>1</v>
      </c>
    </row>
    <row r="845" spans="1:14" x14ac:dyDescent="0.3">
      <c r="A845">
        <v>88065566195</v>
      </c>
      <c r="B845" s="36">
        <v>44092</v>
      </c>
      <c r="C845" t="s">
        <v>798</v>
      </c>
      <c r="D845" t="s">
        <v>1146</v>
      </c>
      <c r="E845" t="s">
        <v>20</v>
      </c>
      <c r="F845" t="s">
        <v>45</v>
      </c>
      <c r="G845" t="s">
        <v>943</v>
      </c>
      <c r="H845" t="s">
        <v>46</v>
      </c>
      <c r="I845" t="s">
        <v>104</v>
      </c>
      <c r="J845" t="s">
        <v>938</v>
      </c>
      <c r="K845" t="s">
        <v>926</v>
      </c>
      <c r="L845">
        <v>30</v>
      </c>
      <c r="M845">
        <v>27</v>
      </c>
      <c r="N845">
        <v>1</v>
      </c>
    </row>
    <row r="846" spans="1:14" x14ac:dyDescent="0.3">
      <c r="A846">
        <v>88065566196</v>
      </c>
      <c r="B846" s="36">
        <v>44093</v>
      </c>
      <c r="C846" t="s">
        <v>799</v>
      </c>
      <c r="D846" t="s">
        <v>1145</v>
      </c>
      <c r="E846" t="s">
        <v>1</v>
      </c>
      <c r="F846" t="s">
        <v>48</v>
      </c>
      <c r="G846" t="s">
        <v>944</v>
      </c>
      <c r="H846" t="s">
        <v>49</v>
      </c>
      <c r="I846" t="s">
        <v>104</v>
      </c>
      <c r="J846" t="s">
        <v>939</v>
      </c>
      <c r="K846" t="s">
        <v>926</v>
      </c>
      <c r="L846">
        <v>16</v>
      </c>
      <c r="M846">
        <v>13</v>
      </c>
      <c r="N846">
        <v>3</v>
      </c>
    </row>
    <row r="847" spans="1:14" x14ac:dyDescent="0.3">
      <c r="A847">
        <v>88065566197</v>
      </c>
      <c r="B847" s="36">
        <v>44094</v>
      </c>
      <c r="C847" t="s">
        <v>800</v>
      </c>
      <c r="D847" t="s">
        <v>1146</v>
      </c>
      <c r="E847" t="s">
        <v>2</v>
      </c>
      <c r="F847" t="s">
        <v>38</v>
      </c>
      <c r="G847" t="s">
        <v>944</v>
      </c>
      <c r="H847" t="s">
        <v>39</v>
      </c>
      <c r="I847" t="s">
        <v>104</v>
      </c>
      <c r="J847" t="s">
        <v>927</v>
      </c>
      <c r="K847" t="s">
        <v>941</v>
      </c>
      <c r="L847">
        <v>9</v>
      </c>
      <c r="M847">
        <v>6</v>
      </c>
      <c r="N847">
        <v>4</v>
      </c>
    </row>
    <row r="848" spans="1:14" x14ac:dyDescent="0.3">
      <c r="A848">
        <v>88065566198</v>
      </c>
      <c r="B848" s="36">
        <v>44095</v>
      </c>
      <c r="C848" t="s">
        <v>801</v>
      </c>
      <c r="D848" t="s">
        <v>1145</v>
      </c>
      <c r="E848" t="s">
        <v>3</v>
      </c>
      <c r="F848" t="s">
        <v>42</v>
      </c>
      <c r="G848" t="s">
        <v>943</v>
      </c>
      <c r="H848" t="s">
        <v>43</v>
      </c>
      <c r="I848" t="s">
        <v>104</v>
      </c>
      <c r="J848" t="s">
        <v>928</v>
      </c>
      <c r="K848" t="s">
        <v>941</v>
      </c>
      <c r="L848">
        <v>5</v>
      </c>
      <c r="M848">
        <v>2</v>
      </c>
      <c r="N848">
        <v>5</v>
      </c>
    </row>
    <row r="849" spans="1:14" x14ac:dyDescent="0.3">
      <c r="A849">
        <v>88065566199</v>
      </c>
      <c r="B849" s="36">
        <v>44096</v>
      </c>
      <c r="C849" t="s">
        <v>802</v>
      </c>
      <c r="D849" t="s">
        <v>1146</v>
      </c>
      <c r="E849" t="s">
        <v>4</v>
      </c>
      <c r="F849" t="s">
        <v>45</v>
      </c>
      <c r="G849" t="s">
        <v>943</v>
      </c>
      <c r="H849" t="s">
        <v>46</v>
      </c>
      <c r="I849" t="s">
        <v>104</v>
      </c>
      <c r="J849" t="s">
        <v>929</v>
      </c>
      <c r="K849" t="s">
        <v>941</v>
      </c>
      <c r="L849">
        <v>18</v>
      </c>
      <c r="M849">
        <v>15</v>
      </c>
      <c r="N849">
        <v>6</v>
      </c>
    </row>
    <row r="850" spans="1:14" x14ac:dyDescent="0.3">
      <c r="A850">
        <v>88065566200</v>
      </c>
      <c r="B850" s="36">
        <v>44097</v>
      </c>
      <c r="C850" t="s">
        <v>803</v>
      </c>
      <c r="D850" t="s">
        <v>1145</v>
      </c>
      <c r="E850" t="s">
        <v>5</v>
      </c>
      <c r="F850" t="s">
        <v>48</v>
      </c>
      <c r="G850" t="s">
        <v>944</v>
      </c>
      <c r="H850" t="s">
        <v>49</v>
      </c>
      <c r="I850" t="s">
        <v>104</v>
      </c>
      <c r="J850" t="s">
        <v>930</v>
      </c>
      <c r="K850" t="s">
        <v>941</v>
      </c>
      <c r="L850">
        <v>10</v>
      </c>
      <c r="M850">
        <v>7</v>
      </c>
      <c r="N850">
        <v>7</v>
      </c>
    </row>
    <row r="851" spans="1:14" x14ac:dyDescent="0.3">
      <c r="A851">
        <v>88065566201</v>
      </c>
      <c r="B851" s="36">
        <v>44098</v>
      </c>
      <c r="C851" t="s">
        <v>804</v>
      </c>
      <c r="D851" t="s">
        <v>1145</v>
      </c>
      <c r="E851" t="s">
        <v>6</v>
      </c>
      <c r="F851" t="s">
        <v>38</v>
      </c>
      <c r="G851" t="s">
        <v>944</v>
      </c>
      <c r="H851" t="s">
        <v>39</v>
      </c>
      <c r="I851" t="s">
        <v>104</v>
      </c>
      <c r="J851" t="s">
        <v>931</v>
      </c>
      <c r="K851" t="s">
        <v>941</v>
      </c>
      <c r="L851">
        <v>20</v>
      </c>
      <c r="M851">
        <v>17</v>
      </c>
      <c r="N851">
        <v>11</v>
      </c>
    </row>
    <row r="852" spans="1:14" x14ac:dyDescent="0.3">
      <c r="A852">
        <v>88065566202</v>
      </c>
      <c r="B852" s="36">
        <v>44099</v>
      </c>
      <c r="C852" t="s">
        <v>805</v>
      </c>
      <c r="D852" t="s">
        <v>1145</v>
      </c>
      <c r="E852" t="s">
        <v>7</v>
      </c>
      <c r="F852" t="s">
        <v>42</v>
      </c>
      <c r="G852" t="s">
        <v>943</v>
      </c>
      <c r="H852" t="s">
        <v>43</v>
      </c>
      <c r="I852" t="s">
        <v>104</v>
      </c>
      <c r="J852" t="s">
        <v>932</v>
      </c>
      <c r="K852" t="s">
        <v>941</v>
      </c>
      <c r="L852">
        <v>70</v>
      </c>
      <c r="M852">
        <v>67</v>
      </c>
      <c r="N852">
        <v>2</v>
      </c>
    </row>
    <row r="853" spans="1:14" x14ac:dyDescent="0.3">
      <c r="A853">
        <v>88065566203</v>
      </c>
      <c r="B853" s="36">
        <v>44103</v>
      </c>
      <c r="C853" t="s">
        <v>806</v>
      </c>
      <c r="D853" t="s">
        <v>1146</v>
      </c>
      <c r="E853" t="s">
        <v>8</v>
      </c>
      <c r="F853" t="s">
        <v>45</v>
      </c>
      <c r="G853" t="s">
        <v>943</v>
      </c>
      <c r="H853" t="s">
        <v>46</v>
      </c>
      <c r="I853" t="s">
        <v>104</v>
      </c>
      <c r="J853" t="s">
        <v>940</v>
      </c>
      <c r="K853" t="s">
        <v>941</v>
      </c>
      <c r="L853">
        <v>15</v>
      </c>
      <c r="M853">
        <v>12</v>
      </c>
      <c r="N853">
        <v>3</v>
      </c>
    </row>
    <row r="854" spans="1:14" x14ac:dyDescent="0.3">
      <c r="A854">
        <v>88065566204</v>
      </c>
      <c r="B854" s="36">
        <v>44102</v>
      </c>
      <c r="C854" t="s">
        <v>807</v>
      </c>
      <c r="D854" t="s">
        <v>1146</v>
      </c>
      <c r="E854" t="s">
        <v>3</v>
      </c>
      <c r="F854" t="s">
        <v>45</v>
      </c>
      <c r="G854" t="s">
        <v>943</v>
      </c>
      <c r="H854" t="s">
        <v>46</v>
      </c>
      <c r="I854" t="s">
        <v>40</v>
      </c>
      <c r="J854" t="s">
        <v>933</v>
      </c>
      <c r="K854" t="s">
        <v>941</v>
      </c>
      <c r="L854">
        <v>12</v>
      </c>
      <c r="M854">
        <v>9</v>
      </c>
      <c r="N854">
        <v>5</v>
      </c>
    </row>
    <row r="855" spans="1:14" x14ac:dyDescent="0.3">
      <c r="A855">
        <v>88065566205</v>
      </c>
      <c r="B855" s="36">
        <v>44102</v>
      </c>
      <c r="C855" t="s">
        <v>808</v>
      </c>
      <c r="D855" t="s">
        <v>1146</v>
      </c>
      <c r="E855" t="s">
        <v>4</v>
      </c>
      <c r="F855" t="s">
        <v>48</v>
      </c>
      <c r="G855" t="s">
        <v>944</v>
      </c>
      <c r="H855" t="s">
        <v>49</v>
      </c>
      <c r="I855" t="s">
        <v>40</v>
      </c>
      <c r="J855" t="s">
        <v>934</v>
      </c>
      <c r="K855" t="s">
        <v>941</v>
      </c>
      <c r="L855">
        <v>18</v>
      </c>
      <c r="M855">
        <v>15</v>
      </c>
      <c r="N855">
        <v>2</v>
      </c>
    </row>
    <row r="856" spans="1:14" x14ac:dyDescent="0.3">
      <c r="A856">
        <v>88065566206</v>
      </c>
      <c r="B856" s="36">
        <v>44103</v>
      </c>
      <c r="C856" t="s">
        <v>809</v>
      </c>
      <c r="D856" t="s">
        <v>1145</v>
      </c>
      <c r="E856" t="s">
        <v>8</v>
      </c>
      <c r="F856" t="s">
        <v>45</v>
      </c>
      <c r="G856" t="s">
        <v>943</v>
      </c>
      <c r="H856" t="s">
        <v>46</v>
      </c>
      <c r="I856" t="s">
        <v>40</v>
      </c>
      <c r="J856" t="s">
        <v>935</v>
      </c>
      <c r="K856" t="s">
        <v>941</v>
      </c>
      <c r="L856">
        <v>23</v>
      </c>
      <c r="M856">
        <v>20</v>
      </c>
      <c r="N856">
        <v>1</v>
      </c>
    </row>
    <row r="857" spans="1:14" x14ac:dyDescent="0.3">
      <c r="A857">
        <v>88065566207</v>
      </c>
      <c r="B857" s="36">
        <v>44073</v>
      </c>
      <c r="C857" t="s">
        <v>810</v>
      </c>
      <c r="D857" t="s">
        <v>1146</v>
      </c>
      <c r="E857" t="s">
        <v>9</v>
      </c>
      <c r="F857" t="s">
        <v>48</v>
      </c>
      <c r="G857" t="s">
        <v>944</v>
      </c>
      <c r="H857" t="s">
        <v>49</v>
      </c>
      <c r="I857" t="s">
        <v>40</v>
      </c>
      <c r="J857" t="s">
        <v>936</v>
      </c>
      <c r="K857" t="s">
        <v>941</v>
      </c>
      <c r="L857">
        <v>9</v>
      </c>
      <c r="M857">
        <v>6</v>
      </c>
      <c r="N857">
        <v>6</v>
      </c>
    </row>
    <row r="858" spans="1:14" x14ac:dyDescent="0.3">
      <c r="A858">
        <v>88065566208</v>
      </c>
      <c r="B858" s="36">
        <v>44074</v>
      </c>
      <c r="C858" t="s">
        <v>811</v>
      </c>
      <c r="D858" t="s">
        <v>1145</v>
      </c>
      <c r="E858" t="s">
        <v>16</v>
      </c>
      <c r="F858" t="s">
        <v>45</v>
      </c>
      <c r="G858" t="s">
        <v>943</v>
      </c>
      <c r="H858" t="s">
        <v>46</v>
      </c>
      <c r="I858" t="s">
        <v>104</v>
      </c>
      <c r="J858" t="s">
        <v>937</v>
      </c>
      <c r="K858" t="s">
        <v>941</v>
      </c>
      <c r="L858">
        <v>18</v>
      </c>
      <c r="M858">
        <v>15</v>
      </c>
      <c r="N858">
        <v>9</v>
      </c>
    </row>
    <row r="859" spans="1:14" x14ac:dyDescent="0.3">
      <c r="A859">
        <v>88065566209</v>
      </c>
      <c r="B859" s="36">
        <v>44075</v>
      </c>
      <c r="C859" t="s">
        <v>812</v>
      </c>
      <c r="D859" t="s">
        <v>1146</v>
      </c>
      <c r="E859" t="s">
        <v>17</v>
      </c>
      <c r="F859" t="s">
        <v>48</v>
      </c>
      <c r="G859" t="s">
        <v>944</v>
      </c>
      <c r="H859" t="s">
        <v>49</v>
      </c>
      <c r="I859" t="s">
        <v>104</v>
      </c>
      <c r="J859" t="s">
        <v>908</v>
      </c>
      <c r="K859" t="s">
        <v>926</v>
      </c>
      <c r="L859">
        <v>52</v>
      </c>
      <c r="M859">
        <v>49</v>
      </c>
      <c r="N859">
        <v>10</v>
      </c>
    </row>
    <row r="860" spans="1:14" x14ac:dyDescent="0.3">
      <c r="A860">
        <v>88065566210</v>
      </c>
      <c r="B860" s="36">
        <v>44076</v>
      </c>
      <c r="C860" t="s">
        <v>813</v>
      </c>
      <c r="D860" t="s">
        <v>1145</v>
      </c>
      <c r="E860" t="s">
        <v>18</v>
      </c>
      <c r="F860" t="s">
        <v>45</v>
      </c>
      <c r="G860" t="s">
        <v>943</v>
      </c>
      <c r="H860" t="s">
        <v>46</v>
      </c>
      <c r="I860" t="s">
        <v>104</v>
      </c>
      <c r="J860" t="s">
        <v>927</v>
      </c>
      <c r="K860" t="s">
        <v>941</v>
      </c>
      <c r="L860">
        <v>9</v>
      </c>
      <c r="M860">
        <v>6</v>
      </c>
      <c r="N860">
        <v>3</v>
      </c>
    </row>
    <row r="861" spans="1:14" x14ac:dyDescent="0.3">
      <c r="A861">
        <v>88065566211</v>
      </c>
      <c r="B861" s="36">
        <v>44077</v>
      </c>
      <c r="C861" t="s">
        <v>814</v>
      </c>
      <c r="D861" t="s">
        <v>1145</v>
      </c>
      <c r="E861" t="s">
        <v>9</v>
      </c>
      <c r="F861" t="s">
        <v>48</v>
      </c>
      <c r="G861" t="s">
        <v>944</v>
      </c>
      <c r="H861" t="s">
        <v>49</v>
      </c>
      <c r="I861" t="s">
        <v>104</v>
      </c>
      <c r="J861" t="s">
        <v>928</v>
      </c>
      <c r="K861" t="s">
        <v>941</v>
      </c>
      <c r="L861">
        <v>5</v>
      </c>
      <c r="M861">
        <v>2</v>
      </c>
      <c r="N861">
        <v>4</v>
      </c>
    </row>
    <row r="862" spans="1:14" x14ac:dyDescent="0.3">
      <c r="A862">
        <v>88065566212</v>
      </c>
      <c r="B862" s="36">
        <v>44078</v>
      </c>
      <c r="C862" t="s">
        <v>815</v>
      </c>
      <c r="D862" t="s">
        <v>1146</v>
      </c>
      <c r="E862" t="s">
        <v>10</v>
      </c>
      <c r="F862" t="s">
        <v>45</v>
      </c>
      <c r="G862" t="s">
        <v>943</v>
      </c>
      <c r="H862" t="s">
        <v>46</v>
      </c>
      <c r="I862" t="s">
        <v>104</v>
      </c>
      <c r="J862" t="s">
        <v>909</v>
      </c>
      <c r="K862" t="s">
        <v>926</v>
      </c>
      <c r="L862">
        <v>14</v>
      </c>
      <c r="M862">
        <v>11</v>
      </c>
      <c r="N862">
        <v>5</v>
      </c>
    </row>
    <row r="863" spans="1:14" x14ac:dyDescent="0.3">
      <c r="A863">
        <v>88065566213</v>
      </c>
      <c r="B863" s="36">
        <v>44079</v>
      </c>
      <c r="C863" t="s">
        <v>816</v>
      </c>
      <c r="D863" t="s">
        <v>1145</v>
      </c>
      <c r="E863" t="s">
        <v>11</v>
      </c>
      <c r="F863" t="s">
        <v>48</v>
      </c>
      <c r="G863" t="s">
        <v>944</v>
      </c>
      <c r="H863" t="s">
        <v>49</v>
      </c>
      <c r="I863" t="s">
        <v>104</v>
      </c>
      <c r="J863" t="s">
        <v>910</v>
      </c>
      <c r="K863" t="s">
        <v>926</v>
      </c>
      <c r="L863">
        <v>6</v>
      </c>
      <c r="M863">
        <v>3</v>
      </c>
      <c r="N863">
        <v>6</v>
      </c>
    </row>
    <row r="864" spans="1:14" x14ac:dyDescent="0.3">
      <c r="A864">
        <v>88065566214</v>
      </c>
      <c r="B864" s="36">
        <v>44083</v>
      </c>
      <c r="C864" t="s">
        <v>817</v>
      </c>
      <c r="D864" t="s">
        <v>1145</v>
      </c>
      <c r="E864" t="s">
        <v>12</v>
      </c>
      <c r="F864" t="s">
        <v>45</v>
      </c>
      <c r="G864" t="s">
        <v>943</v>
      </c>
      <c r="H864" t="s">
        <v>46</v>
      </c>
      <c r="I864" t="s">
        <v>104</v>
      </c>
      <c r="J864" t="s">
        <v>930</v>
      </c>
      <c r="K864" t="s">
        <v>941</v>
      </c>
      <c r="L864">
        <v>10</v>
      </c>
      <c r="M864">
        <v>7</v>
      </c>
      <c r="N864">
        <v>3</v>
      </c>
    </row>
    <row r="865" spans="1:14" x14ac:dyDescent="0.3">
      <c r="A865">
        <v>88065566215</v>
      </c>
      <c r="B865" s="36">
        <v>44082</v>
      </c>
      <c r="C865" t="s">
        <v>818</v>
      </c>
      <c r="D865" t="s">
        <v>1145</v>
      </c>
      <c r="E865" t="s">
        <v>13</v>
      </c>
      <c r="F865" t="s">
        <v>48</v>
      </c>
      <c r="G865" t="s">
        <v>944</v>
      </c>
      <c r="H865" t="s">
        <v>49</v>
      </c>
      <c r="I865" t="s">
        <v>104</v>
      </c>
      <c r="J865" t="s">
        <v>911</v>
      </c>
      <c r="K865" t="s">
        <v>926</v>
      </c>
      <c r="L865">
        <v>13</v>
      </c>
      <c r="M865">
        <v>10</v>
      </c>
      <c r="N865">
        <v>7</v>
      </c>
    </row>
    <row r="866" spans="1:14" x14ac:dyDescent="0.3">
      <c r="A866">
        <v>88065566216</v>
      </c>
      <c r="B866" s="36">
        <v>44082</v>
      </c>
      <c r="C866" t="s">
        <v>819</v>
      </c>
      <c r="D866" t="s">
        <v>1145</v>
      </c>
      <c r="E866" t="s">
        <v>14</v>
      </c>
      <c r="F866" t="s">
        <v>45</v>
      </c>
      <c r="G866" t="s">
        <v>943</v>
      </c>
      <c r="H866" t="s">
        <v>46</v>
      </c>
      <c r="I866" t="s">
        <v>104</v>
      </c>
      <c r="J866" t="s">
        <v>931</v>
      </c>
      <c r="K866" t="s">
        <v>941</v>
      </c>
      <c r="L866">
        <v>20</v>
      </c>
      <c r="M866">
        <v>17</v>
      </c>
      <c r="N866">
        <v>5</v>
      </c>
    </row>
    <row r="867" spans="1:14" x14ac:dyDescent="0.3">
      <c r="A867">
        <v>88065566217</v>
      </c>
      <c r="B867" s="36">
        <v>44083</v>
      </c>
      <c r="C867" t="s">
        <v>820</v>
      </c>
      <c r="D867" t="s">
        <v>1146</v>
      </c>
      <c r="E867" t="s">
        <v>15</v>
      </c>
      <c r="F867" t="s">
        <v>48</v>
      </c>
      <c r="G867" t="s">
        <v>944</v>
      </c>
      <c r="H867" t="s">
        <v>49</v>
      </c>
      <c r="I867" t="s">
        <v>104</v>
      </c>
      <c r="J867" t="s">
        <v>912</v>
      </c>
      <c r="K867" t="s">
        <v>926</v>
      </c>
      <c r="L867">
        <v>15</v>
      </c>
      <c r="M867">
        <v>12</v>
      </c>
      <c r="N867">
        <v>8</v>
      </c>
    </row>
    <row r="868" spans="1:14" x14ac:dyDescent="0.3">
      <c r="A868">
        <v>88065566218</v>
      </c>
      <c r="B868" s="36">
        <v>44084</v>
      </c>
      <c r="C868" t="s">
        <v>821</v>
      </c>
      <c r="D868" t="s">
        <v>1145</v>
      </c>
      <c r="E868" t="s">
        <v>59</v>
      </c>
      <c r="F868" t="s">
        <v>48</v>
      </c>
      <c r="G868" t="s">
        <v>944</v>
      </c>
      <c r="H868" t="s">
        <v>49</v>
      </c>
      <c r="I868" t="s">
        <v>104</v>
      </c>
      <c r="J868" t="s">
        <v>913</v>
      </c>
      <c r="K868" t="s">
        <v>926</v>
      </c>
      <c r="L868">
        <v>20</v>
      </c>
      <c r="M868">
        <v>17</v>
      </c>
      <c r="N868">
        <v>9</v>
      </c>
    </row>
    <row r="869" spans="1:14" x14ac:dyDescent="0.3">
      <c r="A869">
        <v>88065566219</v>
      </c>
      <c r="B869" s="36">
        <v>44085</v>
      </c>
      <c r="C869" t="s">
        <v>822</v>
      </c>
      <c r="D869" t="s">
        <v>1146</v>
      </c>
      <c r="E869" t="s">
        <v>60</v>
      </c>
      <c r="F869" t="s">
        <v>45</v>
      </c>
      <c r="G869" t="s">
        <v>943</v>
      </c>
      <c r="H869" t="s">
        <v>46</v>
      </c>
      <c r="I869" t="s">
        <v>104</v>
      </c>
      <c r="J869" t="s">
        <v>914</v>
      </c>
      <c r="K869" t="s">
        <v>926</v>
      </c>
      <c r="L869">
        <v>12</v>
      </c>
      <c r="M869">
        <v>9</v>
      </c>
      <c r="N869">
        <v>2</v>
      </c>
    </row>
    <row r="870" spans="1:14" x14ac:dyDescent="0.3">
      <c r="A870">
        <v>88065566220</v>
      </c>
      <c r="B870" s="36">
        <v>44086</v>
      </c>
      <c r="C870" t="s">
        <v>823</v>
      </c>
      <c r="D870" t="s">
        <v>1146</v>
      </c>
      <c r="E870" t="s">
        <v>61</v>
      </c>
      <c r="F870" t="s">
        <v>48</v>
      </c>
      <c r="G870" t="s">
        <v>944</v>
      </c>
      <c r="H870" t="s">
        <v>49</v>
      </c>
      <c r="I870" t="s">
        <v>104</v>
      </c>
      <c r="J870" t="s">
        <v>915</v>
      </c>
      <c r="K870" t="s">
        <v>926</v>
      </c>
      <c r="L870">
        <v>16</v>
      </c>
      <c r="M870">
        <v>13</v>
      </c>
      <c r="N870">
        <v>5</v>
      </c>
    </row>
    <row r="871" spans="1:14" x14ac:dyDescent="0.3">
      <c r="A871">
        <v>88065566221</v>
      </c>
      <c r="B871" s="36">
        <v>44087</v>
      </c>
      <c r="C871" t="s">
        <v>824</v>
      </c>
      <c r="D871" t="s">
        <v>1146</v>
      </c>
      <c r="E871" t="s">
        <v>63</v>
      </c>
      <c r="F871" t="s">
        <v>48</v>
      </c>
      <c r="G871" t="s">
        <v>944</v>
      </c>
      <c r="H871" t="s">
        <v>49</v>
      </c>
      <c r="I871" t="s">
        <v>104</v>
      </c>
      <c r="J871" t="s">
        <v>932</v>
      </c>
      <c r="K871" t="s">
        <v>941</v>
      </c>
      <c r="L871">
        <v>70</v>
      </c>
      <c r="M871">
        <v>67</v>
      </c>
      <c r="N871">
        <v>7</v>
      </c>
    </row>
    <row r="872" spans="1:14" x14ac:dyDescent="0.3">
      <c r="A872">
        <v>88065566222</v>
      </c>
      <c r="B872" s="36">
        <v>44088</v>
      </c>
      <c r="C872" t="s">
        <v>825</v>
      </c>
      <c r="D872" t="s">
        <v>1145</v>
      </c>
      <c r="E872" t="s">
        <v>16</v>
      </c>
      <c r="F872" t="s">
        <v>48</v>
      </c>
      <c r="G872" t="s">
        <v>944</v>
      </c>
      <c r="H872" t="s">
        <v>49</v>
      </c>
      <c r="I872" t="s">
        <v>104</v>
      </c>
      <c r="J872" t="s">
        <v>940</v>
      </c>
      <c r="K872" t="s">
        <v>941</v>
      </c>
      <c r="L872">
        <v>15</v>
      </c>
      <c r="M872">
        <v>12</v>
      </c>
      <c r="N872">
        <v>7</v>
      </c>
    </row>
    <row r="873" spans="1:14" x14ac:dyDescent="0.3">
      <c r="A873">
        <v>88065566223</v>
      </c>
      <c r="B873" s="36">
        <v>44089</v>
      </c>
      <c r="C873" t="s">
        <v>826</v>
      </c>
      <c r="D873" t="s">
        <v>1145</v>
      </c>
      <c r="E873" t="s">
        <v>16</v>
      </c>
      <c r="F873" t="s">
        <v>38</v>
      </c>
      <c r="G873" t="s">
        <v>944</v>
      </c>
      <c r="H873" t="s">
        <v>39</v>
      </c>
      <c r="I873" t="s">
        <v>40</v>
      </c>
      <c r="J873" t="s">
        <v>915</v>
      </c>
      <c r="K873" t="s">
        <v>926</v>
      </c>
      <c r="L873">
        <v>16</v>
      </c>
      <c r="M873">
        <v>13</v>
      </c>
      <c r="N873">
        <v>15</v>
      </c>
    </row>
    <row r="874" spans="1:14" x14ac:dyDescent="0.3">
      <c r="A874">
        <v>88065566224</v>
      </c>
      <c r="B874" s="36">
        <v>44093</v>
      </c>
      <c r="C874" t="s">
        <v>827</v>
      </c>
      <c r="D874" t="s">
        <v>1146</v>
      </c>
      <c r="E874" t="s">
        <v>17</v>
      </c>
      <c r="F874" t="s">
        <v>38</v>
      </c>
      <c r="G874" t="s">
        <v>944</v>
      </c>
      <c r="H874" t="s">
        <v>39</v>
      </c>
      <c r="I874" t="s">
        <v>40</v>
      </c>
      <c r="J874" t="s">
        <v>916</v>
      </c>
      <c r="K874" t="s">
        <v>926</v>
      </c>
      <c r="L874">
        <v>20</v>
      </c>
      <c r="M874">
        <v>17</v>
      </c>
      <c r="N874">
        <v>3</v>
      </c>
    </row>
    <row r="875" spans="1:14" x14ac:dyDescent="0.3">
      <c r="A875">
        <v>88065566225</v>
      </c>
      <c r="B875" s="36">
        <v>44092</v>
      </c>
      <c r="C875" t="s">
        <v>828</v>
      </c>
      <c r="D875" t="s">
        <v>1146</v>
      </c>
      <c r="E875" t="s">
        <v>18</v>
      </c>
      <c r="F875" t="s">
        <v>42</v>
      </c>
      <c r="G875" t="s">
        <v>943</v>
      </c>
      <c r="H875" t="s">
        <v>43</v>
      </c>
      <c r="I875" t="s">
        <v>40</v>
      </c>
      <c r="J875" t="s">
        <v>917</v>
      </c>
      <c r="K875" t="s">
        <v>926</v>
      </c>
      <c r="L875">
        <v>12</v>
      </c>
      <c r="M875">
        <v>9</v>
      </c>
      <c r="N875">
        <v>6</v>
      </c>
    </row>
    <row r="876" spans="1:14" x14ac:dyDescent="0.3">
      <c r="A876">
        <v>88065566226</v>
      </c>
      <c r="B876" s="36">
        <v>44092</v>
      </c>
      <c r="C876" t="s">
        <v>829</v>
      </c>
      <c r="D876" t="s">
        <v>1146</v>
      </c>
      <c r="E876" t="s">
        <v>19</v>
      </c>
      <c r="F876" t="s">
        <v>45</v>
      </c>
      <c r="G876" t="s">
        <v>943</v>
      </c>
      <c r="H876" t="s">
        <v>46</v>
      </c>
      <c r="I876" t="s">
        <v>40</v>
      </c>
      <c r="J876" t="s">
        <v>933</v>
      </c>
      <c r="K876" t="s">
        <v>941</v>
      </c>
      <c r="L876">
        <v>12</v>
      </c>
      <c r="M876">
        <v>9</v>
      </c>
      <c r="N876">
        <v>10</v>
      </c>
    </row>
    <row r="877" spans="1:14" x14ac:dyDescent="0.3">
      <c r="A877">
        <v>88065566227</v>
      </c>
      <c r="B877" s="36">
        <v>44093</v>
      </c>
      <c r="C877" t="s">
        <v>830</v>
      </c>
      <c r="D877" t="s">
        <v>1145</v>
      </c>
      <c r="E877" t="s">
        <v>20</v>
      </c>
      <c r="F877" t="s">
        <v>48</v>
      </c>
      <c r="G877" t="s">
        <v>944</v>
      </c>
      <c r="H877" t="s">
        <v>49</v>
      </c>
      <c r="I877" t="s">
        <v>40</v>
      </c>
      <c r="J877" t="s">
        <v>934</v>
      </c>
      <c r="K877" t="s">
        <v>941</v>
      </c>
      <c r="L877">
        <v>18</v>
      </c>
      <c r="M877">
        <v>15</v>
      </c>
      <c r="N877">
        <v>11</v>
      </c>
    </row>
    <row r="878" spans="1:14" x14ac:dyDescent="0.3">
      <c r="A878">
        <v>88065566228</v>
      </c>
      <c r="B878" s="36">
        <v>44094</v>
      </c>
      <c r="C878" t="s">
        <v>831</v>
      </c>
      <c r="D878" t="s">
        <v>1146</v>
      </c>
      <c r="E878" t="s">
        <v>1</v>
      </c>
      <c r="F878" t="s">
        <v>38</v>
      </c>
      <c r="G878" t="s">
        <v>944</v>
      </c>
      <c r="H878" t="s">
        <v>39</v>
      </c>
      <c r="I878" t="s">
        <v>40</v>
      </c>
      <c r="J878" t="s">
        <v>918</v>
      </c>
      <c r="K878" t="s">
        <v>926</v>
      </c>
      <c r="L878">
        <v>10</v>
      </c>
      <c r="M878">
        <v>7</v>
      </c>
      <c r="N878">
        <v>3</v>
      </c>
    </row>
    <row r="879" spans="1:14" x14ac:dyDescent="0.3">
      <c r="A879">
        <v>88065566229</v>
      </c>
      <c r="B879" s="36">
        <v>44095</v>
      </c>
      <c r="C879" t="s">
        <v>832</v>
      </c>
      <c r="D879" t="s">
        <v>1145</v>
      </c>
      <c r="E879" t="s">
        <v>2</v>
      </c>
      <c r="F879" t="s">
        <v>38</v>
      </c>
      <c r="G879" t="s">
        <v>944</v>
      </c>
      <c r="H879" t="s">
        <v>39</v>
      </c>
      <c r="I879" t="s">
        <v>40</v>
      </c>
      <c r="J879" t="s">
        <v>919</v>
      </c>
      <c r="K879" t="s">
        <v>926</v>
      </c>
      <c r="L879">
        <v>15</v>
      </c>
      <c r="M879">
        <v>12</v>
      </c>
      <c r="N879">
        <v>1</v>
      </c>
    </row>
    <row r="880" spans="1:14" x14ac:dyDescent="0.3">
      <c r="A880">
        <v>88065566230</v>
      </c>
      <c r="B880" s="36">
        <v>44096</v>
      </c>
      <c r="C880" t="s">
        <v>833</v>
      </c>
      <c r="D880" t="s">
        <v>1146</v>
      </c>
      <c r="E880" t="s">
        <v>3</v>
      </c>
      <c r="F880" t="s">
        <v>42</v>
      </c>
      <c r="G880" t="s">
        <v>943</v>
      </c>
      <c r="H880" t="s">
        <v>43</v>
      </c>
      <c r="I880" t="s">
        <v>40</v>
      </c>
      <c r="J880" t="s">
        <v>920</v>
      </c>
      <c r="K880" t="s">
        <v>926</v>
      </c>
      <c r="L880">
        <v>15</v>
      </c>
      <c r="M880">
        <v>12</v>
      </c>
      <c r="N880">
        <v>1</v>
      </c>
    </row>
    <row r="881" spans="1:14" x14ac:dyDescent="0.3">
      <c r="A881">
        <v>88065566231</v>
      </c>
      <c r="B881" s="36">
        <v>44097</v>
      </c>
      <c r="C881" t="s">
        <v>834</v>
      </c>
      <c r="D881" t="s">
        <v>1146</v>
      </c>
      <c r="E881" t="s">
        <v>4</v>
      </c>
      <c r="F881" t="s">
        <v>45</v>
      </c>
      <c r="G881" t="s">
        <v>943</v>
      </c>
      <c r="H881" t="s">
        <v>46</v>
      </c>
      <c r="I881" t="s">
        <v>40</v>
      </c>
      <c r="J881" t="s">
        <v>935</v>
      </c>
      <c r="K881" t="s">
        <v>941</v>
      </c>
      <c r="L881">
        <v>23</v>
      </c>
      <c r="M881">
        <v>20</v>
      </c>
      <c r="N881">
        <v>1</v>
      </c>
    </row>
    <row r="882" spans="1:14" x14ac:dyDescent="0.3">
      <c r="A882">
        <v>88065566232</v>
      </c>
      <c r="B882" s="36">
        <v>44098</v>
      </c>
      <c r="C882" t="s">
        <v>835</v>
      </c>
      <c r="D882" t="s">
        <v>1145</v>
      </c>
      <c r="E882" t="s">
        <v>5</v>
      </c>
      <c r="F882" t="s">
        <v>48</v>
      </c>
      <c r="G882" t="s">
        <v>944</v>
      </c>
      <c r="H882" t="s">
        <v>49</v>
      </c>
      <c r="I882" t="s">
        <v>40</v>
      </c>
      <c r="J882" t="s">
        <v>936</v>
      </c>
      <c r="K882" t="s">
        <v>941</v>
      </c>
      <c r="L882">
        <v>9</v>
      </c>
      <c r="M882">
        <v>6</v>
      </c>
      <c r="N882">
        <v>3</v>
      </c>
    </row>
    <row r="883" spans="1:14" x14ac:dyDescent="0.3">
      <c r="A883">
        <v>88065566233</v>
      </c>
      <c r="B883" s="36">
        <v>44099</v>
      </c>
      <c r="C883" t="s">
        <v>836</v>
      </c>
      <c r="D883" t="s">
        <v>1145</v>
      </c>
      <c r="E883" t="s">
        <v>6</v>
      </c>
      <c r="F883" t="s">
        <v>38</v>
      </c>
      <c r="G883" t="s">
        <v>944</v>
      </c>
      <c r="H883" t="s">
        <v>39</v>
      </c>
      <c r="I883" t="s">
        <v>40</v>
      </c>
      <c r="J883" t="s">
        <v>937</v>
      </c>
      <c r="K883" t="s">
        <v>941</v>
      </c>
      <c r="L883">
        <v>18</v>
      </c>
      <c r="M883">
        <v>15</v>
      </c>
      <c r="N883">
        <v>4</v>
      </c>
    </row>
    <row r="884" spans="1:14" x14ac:dyDescent="0.3">
      <c r="A884">
        <v>88065566234</v>
      </c>
      <c r="B884" s="36">
        <v>44103</v>
      </c>
      <c r="C884" t="s">
        <v>837</v>
      </c>
      <c r="D884" t="s">
        <v>1146</v>
      </c>
      <c r="E884" t="s">
        <v>4</v>
      </c>
      <c r="F884" t="s">
        <v>45</v>
      </c>
      <c r="G884" t="s">
        <v>943</v>
      </c>
      <c r="H884" t="s">
        <v>46</v>
      </c>
      <c r="I884" t="s">
        <v>40</v>
      </c>
      <c r="J884" t="s">
        <v>925</v>
      </c>
      <c r="K884" t="s">
        <v>926</v>
      </c>
      <c r="L884">
        <v>14</v>
      </c>
      <c r="M884">
        <v>11</v>
      </c>
      <c r="N884">
        <v>5</v>
      </c>
    </row>
    <row r="885" spans="1:14" x14ac:dyDescent="0.3">
      <c r="A885">
        <v>88065566235</v>
      </c>
      <c r="B885" s="36">
        <v>44102</v>
      </c>
      <c r="C885" t="s">
        <v>838</v>
      </c>
      <c r="D885" t="s">
        <v>1146</v>
      </c>
      <c r="E885" t="s">
        <v>5</v>
      </c>
      <c r="F885" t="s">
        <v>48</v>
      </c>
      <c r="G885" t="s">
        <v>944</v>
      </c>
      <c r="H885" t="s">
        <v>49</v>
      </c>
      <c r="I885" t="s">
        <v>40</v>
      </c>
      <c r="J885" t="s">
        <v>938</v>
      </c>
      <c r="K885" t="s">
        <v>926</v>
      </c>
      <c r="L885">
        <v>30</v>
      </c>
      <c r="M885">
        <v>27</v>
      </c>
      <c r="N885">
        <v>6</v>
      </c>
    </row>
    <row r="886" spans="1:14" x14ac:dyDescent="0.3">
      <c r="A886">
        <v>88065566236</v>
      </c>
      <c r="B886" s="36">
        <v>44102</v>
      </c>
      <c r="C886" t="s">
        <v>839</v>
      </c>
      <c r="D886" t="s">
        <v>1146</v>
      </c>
      <c r="E886" t="s">
        <v>6</v>
      </c>
      <c r="F886" t="s">
        <v>38</v>
      </c>
      <c r="G886" t="s">
        <v>944</v>
      </c>
      <c r="H886" t="s">
        <v>39</v>
      </c>
      <c r="I886" t="s">
        <v>40</v>
      </c>
      <c r="J886" t="s">
        <v>939</v>
      </c>
      <c r="K886" t="s">
        <v>926</v>
      </c>
      <c r="L886">
        <v>16</v>
      </c>
      <c r="M886">
        <v>13</v>
      </c>
      <c r="N886">
        <v>7</v>
      </c>
    </row>
    <row r="887" spans="1:14" x14ac:dyDescent="0.3">
      <c r="A887">
        <v>88065566237</v>
      </c>
      <c r="B887" s="36">
        <v>44103</v>
      </c>
      <c r="C887" t="s">
        <v>840</v>
      </c>
      <c r="D887" t="s">
        <v>1145</v>
      </c>
      <c r="E887" t="s">
        <v>4</v>
      </c>
      <c r="F887" t="s">
        <v>45</v>
      </c>
      <c r="G887" t="s">
        <v>943</v>
      </c>
      <c r="H887" t="s">
        <v>46</v>
      </c>
      <c r="I887" t="s">
        <v>40</v>
      </c>
      <c r="J887" t="s">
        <v>908</v>
      </c>
      <c r="K887" t="s">
        <v>926</v>
      </c>
      <c r="L887">
        <v>52</v>
      </c>
      <c r="M887">
        <v>49</v>
      </c>
      <c r="N887">
        <v>11</v>
      </c>
    </row>
    <row r="888" spans="1:14" x14ac:dyDescent="0.3">
      <c r="A888">
        <v>88065566238</v>
      </c>
      <c r="B888" s="36">
        <v>44073</v>
      </c>
      <c r="C888" t="s">
        <v>841</v>
      </c>
      <c r="D888" t="s">
        <v>1146</v>
      </c>
      <c r="E888" t="s">
        <v>5</v>
      </c>
      <c r="F888" t="s">
        <v>48</v>
      </c>
      <c r="G888" t="s">
        <v>944</v>
      </c>
      <c r="H888" t="s">
        <v>49</v>
      </c>
      <c r="I888" t="s">
        <v>40</v>
      </c>
      <c r="J888" t="s">
        <v>909</v>
      </c>
      <c r="K888" t="s">
        <v>926</v>
      </c>
      <c r="L888">
        <v>14</v>
      </c>
      <c r="M888">
        <v>11</v>
      </c>
      <c r="N888">
        <v>2</v>
      </c>
    </row>
    <row r="889" spans="1:14" x14ac:dyDescent="0.3">
      <c r="A889">
        <v>88065566239</v>
      </c>
      <c r="B889" s="36">
        <v>44074</v>
      </c>
      <c r="C889" t="s">
        <v>842</v>
      </c>
      <c r="D889" t="s">
        <v>1146</v>
      </c>
      <c r="E889" t="s">
        <v>6</v>
      </c>
      <c r="F889" t="s">
        <v>38</v>
      </c>
      <c r="G889" t="s">
        <v>944</v>
      </c>
      <c r="H889" t="s">
        <v>39</v>
      </c>
      <c r="I889" t="s">
        <v>40</v>
      </c>
      <c r="J889" t="s">
        <v>910</v>
      </c>
      <c r="K889" t="s">
        <v>926</v>
      </c>
      <c r="L889">
        <v>6</v>
      </c>
      <c r="M889">
        <v>3</v>
      </c>
      <c r="N889">
        <v>3</v>
      </c>
    </row>
    <row r="890" spans="1:14" x14ac:dyDescent="0.3">
      <c r="A890">
        <v>88065566240</v>
      </c>
      <c r="B890" s="36">
        <v>44075</v>
      </c>
      <c r="C890" t="s">
        <v>843</v>
      </c>
      <c r="D890" t="s">
        <v>1145</v>
      </c>
      <c r="E890" t="s">
        <v>4</v>
      </c>
      <c r="F890" t="s">
        <v>45</v>
      </c>
      <c r="G890" t="s">
        <v>943</v>
      </c>
      <c r="H890" t="s">
        <v>46</v>
      </c>
      <c r="I890" t="s">
        <v>40</v>
      </c>
      <c r="J890" t="s">
        <v>911</v>
      </c>
      <c r="K890" t="s">
        <v>926</v>
      </c>
      <c r="L890">
        <v>13</v>
      </c>
      <c r="M890">
        <v>10</v>
      </c>
      <c r="N890">
        <v>5</v>
      </c>
    </row>
    <row r="891" spans="1:14" x14ac:dyDescent="0.3">
      <c r="A891">
        <v>88065566241</v>
      </c>
      <c r="B891" s="36">
        <v>44076</v>
      </c>
      <c r="C891" t="s">
        <v>844</v>
      </c>
      <c r="D891" t="s">
        <v>1145</v>
      </c>
      <c r="E891" t="s">
        <v>5</v>
      </c>
      <c r="F891" t="s">
        <v>48</v>
      </c>
      <c r="G891" t="s">
        <v>944</v>
      </c>
      <c r="H891" t="s">
        <v>49</v>
      </c>
      <c r="I891" t="s">
        <v>40</v>
      </c>
      <c r="J891" t="s">
        <v>912</v>
      </c>
      <c r="K891" t="s">
        <v>926</v>
      </c>
      <c r="L891">
        <v>15</v>
      </c>
      <c r="M891">
        <v>12</v>
      </c>
      <c r="N891">
        <v>2</v>
      </c>
    </row>
    <row r="892" spans="1:14" x14ac:dyDescent="0.3">
      <c r="A892">
        <v>88065566242</v>
      </c>
      <c r="B892" s="36">
        <v>44077</v>
      </c>
      <c r="C892" t="s">
        <v>845</v>
      </c>
      <c r="D892" t="s">
        <v>1145</v>
      </c>
      <c r="E892" t="s">
        <v>6</v>
      </c>
      <c r="F892" t="s">
        <v>38</v>
      </c>
      <c r="G892" t="s">
        <v>944</v>
      </c>
      <c r="H892" t="s">
        <v>39</v>
      </c>
      <c r="I892" t="s">
        <v>40</v>
      </c>
      <c r="J892" t="s">
        <v>913</v>
      </c>
      <c r="K892" t="s">
        <v>926</v>
      </c>
      <c r="L892">
        <v>20</v>
      </c>
      <c r="M892">
        <v>17</v>
      </c>
      <c r="N892">
        <v>1</v>
      </c>
    </row>
    <row r="893" spans="1:14" x14ac:dyDescent="0.3">
      <c r="A893">
        <v>88065566243</v>
      </c>
      <c r="B893" s="36">
        <v>44078</v>
      </c>
      <c r="C893" t="s">
        <v>846</v>
      </c>
      <c r="D893" t="s">
        <v>1146</v>
      </c>
      <c r="E893" t="s">
        <v>4</v>
      </c>
      <c r="F893" t="s">
        <v>45</v>
      </c>
      <c r="G893" t="s">
        <v>943</v>
      </c>
      <c r="H893" t="s">
        <v>46</v>
      </c>
      <c r="I893" t="s">
        <v>40</v>
      </c>
      <c r="J893" t="s">
        <v>914</v>
      </c>
      <c r="K893" t="s">
        <v>926</v>
      </c>
      <c r="L893">
        <v>12</v>
      </c>
      <c r="M893">
        <v>9</v>
      </c>
      <c r="N893">
        <v>6</v>
      </c>
    </row>
    <row r="894" spans="1:14" x14ac:dyDescent="0.3">
      <c r="A894">
        <v>88065566244</v>
      </c>
      <c r="B894" s="36">
        <v>44092</v>
      </c>
      <c r="C894" t="s">
        <v>847</v>
      </c>
      <c r="D894" t="s">
        <v>1146</v>
      </c>
      <c r="E894" t="s">
        <v>5</v>
      </c>
      <c r="F894" t="s">
        <v>48</v>
      </c>
      <c r="G894" t="s">
        <v>944</v>
      </c>
      <c r="H894" t="s">
        <v>49</v>
      </c>
      <c r="I894" t="s">
        <v>40</v>
      </c>
      <c r="J894" t="s">
        <v>915</v>
      </c>
      <c r="K894" t="s">
        <v>926</v>
      </c>
      <c r="L894">
        <v>16</v>
      </c>
      <c r="M894">
        <v>13</v>
      </c>
      <c r="N894">
        <v>9</v>
      </c>
    </row>
    <row r="895" spans="1:14" x14ac:dyDescent="0.3">
      <c r="A895">
        <v>88065566245</v>
      </c>
      <c r="B895" s="36">
        <v>44092</v>
      </c>
      <c r="C895" t="s">
        <v>848</v>
      </c>
      <c r="D895" t="s">
        <v>1146</v>
      </c>
      <c r="E895" t="s">
        <v>6</v>
      </c>
      <c r="F895" t="s">
        <v>38</v>
      </c>
      <c r="G895" t="s">
        <v>944</v>
      </c>
      <c r="H895" t="s">
        <v>39</v>
      </c>
      <c r="I895" t="s">
        <v>40</v>
      </c>
      <c r="J895" t="s">
        <v>916</v>
      </c>
      <c r="K895" t="s">
        <v>926</v>
      </c>
      <c r="L895">
        <v>20</v>
      </c>
      <c r="M895">
        <v>17</v>
      </c>
      <c r="N895">
        <v>10</v>
      </c>
    </row>
    <row r="896" spans="1:14" x14ac:dyDescent="0.3">
      <c r="A896">
        <v>88065566246</v>
      </c>
      <c r="B896" s="36">
        <v>44093</v>
      </c>
      <c r="C896" t="s">
        <v>849</v>
      </c>
      <c r="D896" t="s">
        <v>1145</v>
      </c>
      <c r="E896" t="s">
        <v>4</v>
      </c>
      <c r="F896" t="s">
        <v>45</v>
      </c>
      <c r="G896" t="s">
        <v>943</v>
      </c>
      <c r="H896" t="s">
        <v>46</v>
      </c>
      <c r="I896" t="s">
        <v>40</v>
      </c>
      <c r="J896" t="s">
        <v>917</v>
      </c>
      <c r="K896" t="s">
        <v>926</v>
      </c>
      <c r="L896">
        <v>12</v>
      </c>
      <c r="M896">
        <v>9</v>
      </c>
      <c r="N896">
        <v>3</v>
      </c>
    </row>
    <row r="897" spans="1:14" x14ac:dyDescent="0.3">
      <c r="A897">
        <v>88065566247</v>
      </c>
      <c r="B897" s="36">
        <v>44094</v>
      </c>
      <c r="C897" t="s">
        <v>850</v>
      </c>
      <c r="D897" t="s">
        <v>1145</v>
      </c>
      <c r="E897" t="s">
        <v>5</v>
      </c>
      <c r="F897" t="s">
        <v>48</v>
      </c>
      <c r="G897" t="s">
        <v>944</v>
      </c>
      <c r="H897" t="s">
        <v>49</v>
      </c>
      <c r="I897" t="s">
        <v>40</v>
      </c>
      <c r="J897" t="s">
        <v>918</v>
      </c>
      <c r="K897" t="s">
        <v>926</v>
      </c>
      <c r="L897">
        <v>10</v>
      </c>
      <c r="M897">
        <v>7</v>
      </c>
      <c r="N897">
        <v>4</v>
      </c>
    </row>
    <row r="898" spans="1:14" x14ac:dyDescent="0.3">
      <c r="A898">
        <v>88065566248</v>
      </c>
      <c r="B898" s="36">
        <v>44095</v>
      </c>
      <c r="C898" t="s">
        <v>851</v>
      </c>
      <c r="D898" t="s">
        <v>1146</v>
      </c>
      <c r="E898" t="s">
        <v>6</v>
      </c>
      <c r="F898" t="s">
        <v>38</v>
      </c>
      <c r="G898" t="s">
        <v>944</v>
      </c>
      <c r="H898" t="s">
        <v>39</v>
      </c>
      <c r="I898" t="s">
        <v>40</v>
      </c>
      <c r="J898" t="s">
        <v>919</v>
      </c>
      <c r="K898" t="s">
        <v>926</v>
      </c>
      <c r="L898">
        <v>15</v>
      </c>
      <c r="M898">
        <v>12</v>
      </c>
      <c r="N898">
        <v>5</v>
      </c>
    </row>
    <row r="899" spans="1:14" x14ac:dyDescent="0.3">
      <c r="A899">
        <v>88065566249</v>
      </c>
      <c r="B899" s="36">
        <v>44096</v>
      </c>
      <c r="C899" t="s">
        <v>852</v>
      </c>
      <c r="D899" t="s">
        <v>1145</v>
      </c>
      <c r="E899" t="s">
        <v>4</v>
      </c>
      <c r="F899" t="s">
        <v>45</v>
      </c>
      <c r="G899" t="s">
        <v>943</v>
      </c>
      <c r="H899" t="s">
        <v>46</v>
      </c>
      <c r="I899" t="s">
        <v>40</v>
      </c>
      <c r="J899" t="s">
        <v>920</v>
      </c>
      <c r="K899" t="s">
        <v>926</v>
      </c>
      <c r="L899">
        <v>15</v>
      </c>
      <c r="M899">
        <v>12</v>
      </c>
      <c r="N899">
        <v>6</v>
      </c>
    </row>
    <row r="900" spans="1:14" x14ac:dyDescent="0.3">
      <c r="A900">
        <v>88065566250</v>
      </c>
      <c r="B900" s="36">
        <v>44097</v>
      </c>
      <c r="C900" t="s">
        <v>853</v>
      </c>
      <c r="D900" t="s">
        <v>1146</v>
      </c>
      <c r="E900" t="s">
        <v>5</v>
      </c>
      <c r="F900" t="s">
        <v>48</v>
      </c>
      <c r="G900" t="s">
        <v>944</v>
      </c>
      <c r="H900" t="s">
        <v>49</v>
      </c>
      <c r="I900" t="s">
        <v>40</v>
      </c>
      <c r="J900" t="s">
        <v>921</v>
      </c>
      <c r="K900" t="s">
        <v>926</v>
      </c>
      <c r="L900">
        <v>20</v>
      </c>
      <c r="M900">
        <v>17</v>
      </c>
      <c r="N900">
        <v>3</v>
      </c>
    </row>
    <row r="901" spans="1:14" x14ac:dyDescent="0.3">
      <c r="A901">
        <v>88065566251</v>
      </c>
      <c r="B901" s="36">
        <v>44098</v>
      </c>
      <c r="C901" t="s">
        <v>854</v>
      </c>
      <c r="D901" t="s">
        <v>1145</v>
      </c>
      <c r="E901" t="s">
        <v>6</v>
      </c>
      <c r="F901" t="s">
        <v>38</v>
      </c>
      <c r="G901" t="s">
        <v>944</v>
      </c>
      <c r="H901" t="s">
        <v>39</v>
      </c>
      <c r="I901" t="s">
        <v>40</v>
      </c>
      <c r="J901" t="s">
        <v>922</v>
      </c>
      <c r="K901" t="s">
        <v>926</v>
      </c>
      <c r="L901">
        <v>12</v>
      </c>
      <c r="M901">
        <v>9</v>
      </c>
      <c r="N901">
        <v>7</v>
      </c>
    </row>
    <row r="902" spans="1:14" x14ac:dyDescent="0.3">
      <c r="A902">
        <v>88065566252</v>
      </c>
      <c r="B902" s="36">
        <v>44099</v>
      </c>
      <c r="C902" t="s">
        <v>855</v>
      </c>
      <c r="D902" t="s">
        <v>1146</v>
      </c>
      <c r="E902" t="s">
        <v>4</v>
      </c>
      <c r="F902" t="s">
        <v>45</v>
      </c>
      <c r="G902" t="s">
        <v>943</v>
      </c>
      <c r="H902" t="s">
        <v>46</v>
      </c>
      <c r="I902" t="s">
        <v>40</v>
      </c>
      <c r="J902" t="s">
        <v>923</v>
      </c>
      <c r="K902" t="s">
        <v>926</v>
      </c>
      <c r="L902">
        <v>13</v>
      </c>
      <c r="M902">
        <v>10</v>
      </c>
      <c r="N902">
        <v>5</v>
      </c>
    </row>
    <row r="903" spans="1:14" x14ac:dyDescent="0.3">
      <c r="A903">
        <v>88065566253</v>
      </c>
      <c r="B903" s="36">
        <v>44103</v>
      </c>
      <c r="C903" t="s">
        <v>856</v>
      </c>
      <c r="D903" t="s">
        <v>1146</v>
      </c>
      <c r="E903" t="s">
        <v>5</v>
      </c>
      <c r="F903" t="s">
        <v>48</v>
      </c>
      <c r="G903" t="s">
        <v>944</v>
      </c>
      <c r="H903" t="s">
        <v>49</v>
      </c>
      <c r="I903" t="s">
        <v>40</v>
      </c>
      <c r="J903" t="s">
        <v>924</v>
      </c>
      <c r="K903" t="s">
        <v>926</v>
      </c>
      <c r="L903">
        <v>15</v>
      </c>
      <c r="M903">
        <v>12</v>
      </c>
      <c r="N903">
        <v>8</v>
      </c>
    </row>
    <row r="904" spans="1:14" x14ac:dyDescent="0.3">
      <c r="A904">
        <v>88065566254</v>
      </c>
      <c r="B904" s="36">
        <v>44102</v>
      </c>
      <c r="C904" t="s">
        <v>857</v>
      </c>
      <c r="D904" t="s">
        <v>1145</v>
      </c>
      <c r="E904" t="s">
        <v>6</v>
      </c>
      <c r="F904" t="s">
        <v>38</v>
      </c>
      <c r="G904" t="s">
        <v>944</v>
      </c>
      <c r="H904" t="s">
        <v>39</v>
      </c>
      <c r="I904" t="s">
        <v>40</v>
      </c>
      <c r="J904" t="s">
        <v>925</v>
      </c>
      <c r="K904" t="s">
        <v>926</v>
      </c>
      <c r="L904">
        <v>14</v>
      </c>
      <c r="M904">
        <v>11</v>
      </c>
      <c r="N904">
        <v>9</v>
      </c>
    </row>
    <row r="905" spans="1:14" x14ac:dyDescent="0.3">
      <c r="A905">
        <v>88065566255</v>
      </c>
      <c r="B905" s="36">
        <v>44102</v>
      </c>
      <c r="C905" t="s">
        <v>858</v>
      </c>
      <c r="D905" t="s">
        <v>1146</v>
      </c>
      <c r="E905" t="s">
        <v>4</v>
      </c>
      <c r="F905" t="s">
        <v>45</v>
      </c>
      <c r="G905" t="s">
        <v>943</v>
      </c>
      <c r="H905" t="s">
        <v>46</v>
      </c>
      <c r="I905" t="s">
        <v>40</v>
      </c>
      <c r="J905" t="s">
        <v>938</v>
      </c>
      <c r="K905" t="s">
        <v>926</v>
      </c>
      <c r="L905">
        <v>30</v>
      </c>
      <c r="M905">
        <v>27</v>
      </c>
      <c r="N905">
        <v>2</v>
      </c>
    </row>
    <row r="906" spans="1:14" x14ac:dyDescent="0.3">
      <c r="A906">
        <v>88065566256</v>
      </c>
      <c r="B906" s="36">
        <v>44103</v>
      </c>
      <c r="C906" t="s">
        <v>859</v>
      </c>
      <c r="D906" t="s">
        <v>1146</v>
      </c>
      <c r="E906" t="s">
        <v>5</v>
      </c>
      <c r="F906" t="s">
        <v>48</v>
      </c>
      <c r="G906" t="s">
        <v>944</v>
      </c>
      <c r="H906" t="s">
        <v>49</v>
      </c>
      <c r="I906" t="s">
        <v>40</v>
      </c>
      <c r="J906" t="s">
        <v>939</v>
      </c>
      <c r="K906" t="s">
        <v>926</v>
      </c>
      <c r="L906">
        <v>16</v>
      </c>
      <c r="M906">
        <v>13</v>
      </c>
      <c r="N906">
        <v>5</v>
      </c>
    </row>
    <row r="907" spans="1:14" x14ac:dyDescent="0.3">
      <c r="A907">
        <v>88065566257</v>
      </c>
      <c r="B907" s="36">
        <v>44073</v>
      </c>
      <c r="C907" t="s">
        <v>860</v>
      </c>
      <c r="D907" t="s">
        <v>1146</v>
      </c>
      <c r="E907" t="s">
        <v>6</v>
      </c>
      <c r="F907" t="s">
        <v>38</v>
      </c>
      <c r="G907" t="s">
        <v>944</v>
      </c>
      <c r="H907" t="s">
        <v>39</v>
      </c>
      <c r="I907" t="s">
        <v>40</v>
      </c>
      <c r="J907" t="s">
        <v>927</v>
      </c>
      <c r="K907" t="s">
        <v>941</v>
      </c>
      <c r="L907">
        <v>9</v>
      </c>
      <c r="M907">
        <v>6</v>
      </c>
      <c r="N907">
        <v>7</v>
      </c>
    </row>
    <row r="908" spans="1:14" x14ac:dyDescent="0.3">
      <c r="A908">
        <v>88065566258</v>
      </c>
      <c r="B908" s="36">
        <v>44074</v>
      </c>
      <c r="C908" t="s">
        <v>861</v>
      </c>
      <c r="D908" t="s">
        <v>1145</v>
      </c>
      <c r="E908" t="s">
        <v>4</v>
      </c>
      <c r="F908" t="s">
        <v>45</v>
      </c>
      <c r="G908" t="s">
        <v>943</v>
      </c>
      <c r="H908" t="s">
        <v>46</v>
      </c>
      <c r="I908" t="s">
        <v>40</v>
      </c>
      <c r="J908" t="s">
        <v>928</v>
      </c>
      <c r="K908" t="s">
        <v>941</v>
      </c>
      <c r="L908">
        <v>5</v>
      </c>
      <c r="M908">
        <v>2</v>
      </c>
      <c r="N908">
        <v>7</v>
      </c>
    </row>
    <row r="909" spans="1:14" x14ac:dyDescent="0.3">
      <c r="A909">
        <v>88065566259</v>
      </c>
      <c r="B909" s="36">
        <v>44075</v>
      </c>
      <c r="C909" t="s">
        <v>862</v>
      </c>
      <c r="D909" t="s">
        <v>1145</v>
      </c>
      <c r="E909" t="s">
        <v>5</v>
      </c>
      <c r="F909" t="s">
        <v>48</v>
      </c>
      <c r="G909" t="s">
        <v>944</v>
      </c>
      <c r="H909" t="s">
        <v>49</v>
      </c>
      <c r="I909" t="s">
        <v>40</v>
      </c>
      <c r="J909" t="s">
        <v>929</v>
      </c>
      <c r="K909" t="s">
        <v>941</v>
      </c>
      <c r="L909">
        <v>18</v>
      </c>
      <c r="M909">
        <v>15</v>
      </c>
      <c r="N909">
        <v>15</v>
      </c>
    </row>
    <row r="910" spans="1:14" x14ac:dyDescent="0.3">
      <c r="A910">
        <v>88065566260</v>
      </c>
      <c r="B910" s="36">
        <v>44076</v>
      </c>
      <c r="C910" t="s">
        <v>863</v>
      </c>
      <c r="D910" t="s">
        <v>1146</v>
      </c>
      <c r="E910" t="s">
        <v>6</v>
      </c>
      <c r="F910" t="s">
        <v>38</v>
      </c>
      <c r="G910" t="s">
        <v>944</v>
      </c>
      <c r="H910" t="s">
        <v>39</v>
      </c>
      <c r="I910" t="s">
        <v>40</v>
      </c>
      <c r="J910" t="s">
        <v>930</v>
      </c>
      <c r="K910" t="s">
        <v>941</v>
      </c>
      <c r="L910">
        <v>10</v>
      </c>
      <c r="M910">
        <v>7</v>
      </c>
      <c r="N910">
        <v>3</v>
      </c>
    </row>
    <row r="911" spans="1:14" x14ac:dyDescent="0.3">
      <c r="A911">
        <v>88065566261</v>
      </c>
      <c r="B911" s="36">
        <v>44077</v>
      </c>
      <c r="C911" t="s">
        <v>864</v>
      </c>
      <c r="D911" t="s">
        <v>1146</v>
      </c>
      <c r="E911" t="s">
        <v>4</v>
      </c>
      <c r="F911" t="s">
        <v>45</v>
      </c>
      <c r="G911" t="s">
        <v>943</v>
      </c>
      <c r="H911" t="s">
        <v>46</v>
      </c>
      <c r="I911" t="s">
        <v>40</v>
      </c>
      <c r="J911" t="s">
        <v>931</v>
      </c>
      <c r="K911" t="s">
        <v>941</v>
      </c>
      <c r="L911">
        <v>20</v>
      </c>
      <c r="M911">
        <v>17</v>
      </c>
      <c r="N911">
        <v>6</v>
      </c>
    </row>
    <row r="912" spans="1:14" x14ac:dyDescent="0.3">
      <c r="A912">
        <v>88065566262</v>
      </c>
      <c r="B912" s="36">
        <v>44078</v>
      </c>
      <c r="C912" t="s">
        <v>865</v>
      </c>
      <c r="D912" t="s">
        <v>1145</v>
      </c>
      <c r="E912" t="s">
        <v>5</v>
      </c>
      <c r="F912" t="s">
        <v>48</v>
      </c>
      <c r="G912" t="s">
        <v>944</v>
      </c>
      <c r="H912" t="s">
        <v>49</v>
      </c>
      <c r="I912" t="s">
        <v>40</v>
      </c>
      <c r="J912" t="s">
        <v>932</v>
      </c>
      <c r="K912" t="s">
        <v>941</v>
      </c>
      <c r="L912">
        <v>70</v>
      </c>
      <c r="M912">
        <v>67</v>
      </c>
      <c r="N912">
        <v>10</v>
      </c>
    </row>
    <row r="913" spans="1:14" x14ac:dyDescent="0.3">
      <c r="A913">
        <v>88065566263</v>
      </c>
      <c r="B913" s="36">
        <v>44092</v>
      </c>
      <c r="C913" t="s">
        <v>866</v>
      </c>
      <c r="D913" t="s">
        <v>1146</v>
      </c>
      <c r="E913" t="s">
        <v>6</v>
      </c>
      <c r="F913" t="s">
        <v>38</v>
      </c>
      <c r="G913" t="s">
        <v>944</v>
      </c>
      <c r="H913" t="s">
        <v>39</v>
      </c>
      <c r="I913" t="s">
        <v>40</v>
      </c>
      <c r="J913" t="s">
        <v>940</v>
      </c>
      <c r="K913" t="s">
        <v>941</v>
      </c>
      <c r="L913">
        <v>15</v>
      </c>
      <c r="M913">
        <v>12</v>
      </c>
      <c r="N913">
        <v>11</v>
      </c>
    </row>
    <row r="914" spans="1:14" x14ac:dyDescent="0.3">
      <c r="A914">
        <v>88065566264</v>
      </c>
      <c r="B914" s="36">
        <v>44092</v>
      </c>
      <c r="C914" t="s">
        <v>867</v>
      </c>
      <c r="D914" t="s">
        <v>1146</v>
      </c>
      <c r="E914" t="s">
        <v>4</v>
      </c>
      <c r="F914" t="s">
        <v>45</v>
      </c>
      <c r="G914" t="s">
        <v>943</v>
      </c>
      <c r="H914" t="s">
        <v>46</v>
      </c>
      <c r="I914" t="s">
        <v>40</v>
      </c>
      <c r="J914" t="s">
        <v>933</v>
      </c>
      <c r="K914" t="s">
        <v>941</v>
      </c>
      <c r="L914">
        <v>12</v>
      </c>
      <c r="M914">
        <v>9</v>
      </c>
      <c r="N914">
        <v>3</v>
      </c>
    </row>
    <row r="915" spans="1:14" x14ac:dyDescent="0.3">
      <c r="A915">
        <v>88065566265</v>
      </c>
      <c r="B915" s="36">
        <v>44093</v>
      </c>
      <c r="C915" t="s">
        <v>868</v>
      </c>
      <c r="D915" t="s">
        <v>1145</v>
      </c>
      <c r="E915" t="s">
        <v>5</v>
      </c>
      <c r="F915" t="s">
        <v>48</v>
      </c>
      <c r="G915" t="s">
        <v>944</v>
      </c>
      <c r="H915" t="s">
        <v>49</v>
      </c>
      <c r="I915" t="s">
        <v>40</v>
      </c>
      <c r="J915" t="s">
        <v>934</v>
      </c>
      <c r="K915" t="s">
        <v>941</v>
      </c>
      <c r="L915">
        <v>18</v>
      </c>
      <c r="M915">
        <v>15</v>
      </c>
      <c r="N915">
        <v>1</v>
      </c>
    </row>
    <row r="916" spans="1:14" x14ac:dyDescent="0.3">
      <c r="A916">
        <v>88065566266</v>
      </c>
      <c r="B916" s="36">
        <v>44094</v>
      </c>
      <c r="C916" t="s">
        <v>869</v>
      </c>
      <c r="D916" t="s">
        <v>1145</v>
      </c>
      <c r="E916" t="s">
        <v>6</v>
      </c>
      <c r="F916" t="s">
        <v>38</v>
      </c>
      <c r="G916" t="s">
        <v>944</v>
      </c>
      <c r="H916" t="s">
        <v>39</v>
      </c>
      <c r="I916" t="s">
        <v>40</v>
      </c>
      <c r="J916" t="s">
        <v>935</v>
      </c>
      <c r="K916" t="s">
        <v>941</v>
      </c>
      <c r="L916">
        <v>23</v>
      </c>
      <c r="M916">
        <v>20</v>
      </c>
      <c r="N916">
        <v>1</v>
      </c>
    </row>
    <row r="917" spans="1:14" x14ac:dyDescent="0.3">
      <c r="A917">
        <v>88065566267</v>
      </c>
      <c r="B917" s="36">
        <v>44095</v>
      </c>
      <c r="C917" t="s">
        <v>870</v>
      </c>
      <c r="D917" t="s">
        <v>1146</v>
      </c>
      <c r="E917" t="s">
        <v>4</v>
      </c>
      <c r="F917" t="s">
        <v>45</v>
      </c>
      <c r="G917" t="s">
        <v>943</v>
      </c>
      <c r="H917" t="s">
        <v>46</v>
      </c>
      <c r="I917" t="s">
        <v>40</v>
      </c>
      <c r="J917" t="s">
        <v>936</v>
      </c>
      <c r="K917" t="s">
        <v>941</v>
      </c>
      <c r="L917">
        <v>9</v>
      </c>
      <c r="M917">
        <v>6</v>
      </c>
      <c r="N917">
        <v>1</v>
      </c>
    </row>
    <row r="918" spans="1:14" x14ac:dyDescent="0.3">
      <c r="A918">
        <v>88065566268</v>
      </c>
      <c r="B918" s="36">
        <v>44096</v>
      </c>
      <c r="C918" t="s">
        <v>871</v>
      </c>
      <c r="D918" t="s">
        <v>1145</v>
      </c>
      <c r="E918" t="s">
        <v>5</v>
      </c>
      <c r="F918" t="s">
        <v>48</v>
      </c>
      <c r="G918" t="s">
        <v>944</v>
      </c>
      <c r="H918" t="s">
        <v>49</v>
      </c>
      <c r="I918" t="s">
        <v>40</v>
      </c>
      <c r="J918" t="s">
        <v>937</v>
      </c>
      <c r="K918" t="s">
        <v>941</v>
      </c>
      <c r="L918">
        <v>18</v>
      </c>
      <c r="M918">
        <v>15</v>
      </c>
      <c r="N918">
        <v>3</v>
      </c>
    </row>
    <row r="919" spans="1:14" x14ac:dyDescent="0.3">
      <c r="A919">
        <v>88065566269</v>
      </c>
      <c r="B919" s="36">
        <v>44097</v>
      </c>
      <c r="C919" t="s">
        <v>872</v>
      </c>
      <c r="D919" t="s">
        <v>1146</v>
      </c>
      <c r="E919" t="s">
        <v>6</v>
      </c>
      <c r="F919" t="s">
        <v>38</v>
      </c>
      <c r="G919" t="s">
        <v>944</v>
      </c>
      <c r="H919" t="s">
        <v>39</v>
      </c>
      <c r="I919" t="s">
        <v>40</v>
      </c>
      <c r="J919" t="s">
        <v>908</v>
      </c>
      <c r="K919" t="s">
        <v>926</v>
      </c>
      <c r="L919">
        <v>52</v>
      </c>
      <c r="M919">
        <v>49</v>
      </c>
      <c r="N919">
        <v>4</v>
      </c>
    </row>
    <row r="920" spans="1:14" x14ac:dyDescent="0.3">
      <c r="A920">
        <v>88065566270</v>
      </c>
      <c r="B920" s="36">
        <v>44098</v>
      </c>
      <c r="C920" t="s">
        <v>873</v>
      </c>
      <c r="D920" t="s">
        <v>1145</v>
      </c>
      <c r="E920" t="s">
        <v>4</v>
      </c>
      <c r="F920" t="s">
        <v>45</v>
      </c>
      <c r="G920" t="s">
        <v>943</v>
      </c>
      <c r="H920" t="s">
        <v>46</v>
      </c>
      <c r="I920" t="s">
        <v>40</v>
      </c>
      <c r="J920" t="s">
        <v>927</v>
      </c>
      <c r="K920" t="s">
        <v>941</v>
      </c>
      <c r="L920">
        <v>9</v>
      </c>
      <c r="M920">
        <v>6</v>
      </c>
      <c r="N920">
        <v>5</v>
      </c>
    </row>
    <row r="921" spans="1:14" x14ac:dyDescent="0.3">
      <c r="A921">
        <v>88065566271</v>
      </c>
      <c r="B921" s="36">
        <v>44099</v>
      </c>
      <c r="C921" t="s">
        <v>874</v>
      </c>
      <c r="D921" t="s">
        <v>1145</v>
      </c>
      <c r="E921" t="s">
        <v>5</v>
      </c>
      <c r="F921" t="s">
        <v>48</v>
      </c>
      <c r="G921" t="s">
        <v>944</v>
      </c>
      <c r="H921" t="s">
        <v>49</v>
      </c>
      <c r="I921" t="s">
        <v>40</v>
      </c>
      <c r="J921" t="s">
        <v>928</v>
      </c>
      <c r="K921" t="s">
        <v>941</v>
      </c>
      <c r="L921">
        <v>5</v>
      </c>
      <c r="M921">
        <v>2</v>
      </c>
      <c r="N921">
        <v>6</v>
      </c>
    </row>
    <row r="922" spans="1:14" x14ac:dyDescent="0.3">
      <c r="A922">
        <v>88065566272</v>
      </c>
      <c r="B922" s="36">
        <v>44103</v>
      </c>
      <c r="C922" t="s">
        <v>875</v>
      </c>
      <c r="D922" t="s">
        <v>1146</v>
      </c>
      <c r="E922" t="s">
        <v>4</v>
      </c>
      <c r="F922" t="s">
        <v>48</v>
      </c>
      <c r="G922" t="s">
        <v>944</v>
      </c>
      <c r="H922" t="s">
        <v>49</v>
      </c>
      <c r="I922" t="s">
        <v>104</v>
      </c>
      <c r="J922" t="s">
        <v>909</v>
      </c>
      <c r="K922" t="s">
        <v>926</v>
      </c>
      <c r="L922">
        <v>14</v>
      </c>
      <c r="M922">
        <v>11</v>
      </c>
      <c r="N922">
        <v>7</v>
      </c>
    </row>
    <row r="923" spans="1:14" x14ac:dyDescent="0.3">
      <c r="A923">
        <v>88065566273</v>
      </c>
      <c r="B923" s="36">
        <v>44102</v>
      </c>
      <c r="C923" t="s">
        <v>876</v>
      </c>
      <c r="D923" t="s">
        <v>1146</v>
      </c>
      <c r="E923" t="s">
        <v>8</v>
      </c>
      <c r="F923" t="s">
        <v>38</v>
      </c>
      <c r="G923" t="s">
        <v>944</v>
      </c>
      <c r="H923" t="s">
        <v>39</v>
      </c>
      <c r="I923" t="s">
        <v>104</v>
      </c>
      <c r="J923" t="s">
        <v>910</v>
      </c>
      <c r="K923" t="s">
        <v>926</v>
      </c>
      <c r="L923">
        <v>6</v>
      </c>
      <c r="M923">
        <v>3</v>
      </c>
      <c r="N923">
        <v>11</v>
      </c>
    </row>
    <row r="924" spans="1:14" x14ac:dyDescent="0.3">
      <c r="A924">
        <v>88065566274</v>
      </c>
      <c r="B924" s="36">
        <v>44102</v>
      </c>
      <c r="C924" t="s">
        <v>877</v>
      </c>
      <c r="D924" t="s">
        <v>1146</v>
      </c>
      <c r="E924" t="s">
        <v>9</v>
      </c>
      <c r="F924" t="s">
        <v>38</v>
      </c>
      <c r="G924" t="s">
        <v>944</v>
      </c>
      <c r="H924" t="s">
        <v>39</v>
      </c>
      <c r="I924" t="s">
        <v>104</v>
      </c>
      <c r="J924" t="s">
        <v>930</v>
      </c>
      <c r="K924" t="s">
        <v>941</v>
      </c>
      <c r="L924">
        <v>10</v>
      </c>
      <c r="M924">
        <v>7</v>
      </c>
      <c r="N924">
        <v>2</v>
      </c>
    </row>
    <row r="925" spans="1:14" x14ac:dyDescent="0.3">
      <c r="A925">
        <v>88065566275</v>
      </c>
      <c r="B925" s="36">
        <v>44103</v>
      </c>
      <c r="C925" t="s">
        <v>878</v>
      </c>
      <c r="D925" t="s">
        <v>1146</v>
      </c>
      <c r="E925" t="s">
        <v>16</v>
      </c>
      <c r="F925" t="s">
        <v>42</v>
      </c>
      <c r="G925" t="s">
        <v>943</v>
      </c>
      <c r="H925" t="s">
        <v>43</v>
      </c>
      <c r="I925" t="s">
        <v>104</v>
      </c>
      <c r="J925" t="s">
        <v>911</v>
      </c>
      <c r="K925" t="s">
        <v>926</v>
      </c>
      <c r="L925">
        <v>13</v>
      </c>
      <c r="M925">
        <v>10</v>
      </c>
      <c r="N925">
        <v>3</v>
      </c>
    </row>
    <row r="926" spans="1:14" x14ac:dyDescent="0.3">
      <c r="A926">
        <v>88065566276</v>
      </c>
      <c r="B926" s="36">
        <v>44073</v>
      </c>
      <c r="C926" t="s">
        <v>879</v>
      </c>
      <c r="D926" t="s">
        <v>1146</v>
      </c>
      <c r="E926" t="s">
        <v>17</v>
      </c>
      <c r="F926" t="s">
        <v>45</v>
      </c>
      <c r="G926" t="s">
        <v>943</v>
      </c>
      <c r="H926" t="s">
        <v>46</v>
      </c>
      <c r="I926" t="s">
        <v>104</v>
      </c>
      <c r="J926" t="s">
        <v>931</v>
      </c>
      <c r="K926" t="s">
        <v>941</v>
      </c>
      <c r="L926">
        <v>20</v>
      </c>
      <c r="M926">
        <v>17</v>
      </c>
      <c r="N926">
        <v>5</v>
      </c>
    </row>
    <row r="927" spans="1:14" x14ac:dyDescent="0.3">
      <c r="A927">
        <v>88065566277</v>
      </c>
      <c r="B927" s="36">
        <v>44074</v>
      </c>
      <c r="C927" t="s">
        <v>880</v>
      </c>
      <c r="D927" t="s">
        <v>1146</v>
      </c>
      <c r="E927" t="s">
        <v>18</v>
      </c>
      <c r="F927" t="s">
        <v>48</v>
      </c>
      <c r="G927" t="s">
        <v>944</v>
      </c>
      <c r="H927" t="s">
        <v>49</v>
      </c>
      <c r="I927" t="s">
        <v>104</v>
      </c>
      <c r="J927" t="s">
        <v>912</v>
      </c>
      <c r="K927" t="s">
        <v>926</v>
      </c>
      <c r="L927">
        <v>15</v>
      </c>
      <c r="M927">
        <v>12</v>
      </c>
      <c r="N927">
        <v>2</v>
      </c>
    </row>
    <row r="928" spans="1:14" x14ac:dyDescent="0.3">
      <c r="A928">
        <v>88065566278</v>
      </c>
      <c r="B928" s="36">
        <v>44075</v>
      </c>
      <c r="C928" t="s">
        <v>881</v>
      </c>
      <c r="D928" t="s">
        <v>1145</v>
      </c>
      <c r="E928" t="s">
        <v>9</v>
      </c>
      <c r="F928" t="s">
        <v>38</v>
      </c>
      <c r="G928" t="s">
        <v>944</v>
      </c>
      <c r="H928" t="s">
        <v>39</v>
      </c>
      <c r="I928" t="s">
        <v>104</v>
      </c>
      <c r="J928" t="s">
        <v>913</v>
      </c>
      <c r="K928" t="s">
        <v>926</v>
      </c>
      <c r="L928">
        <v>20</v>
      </c>
      <c r="M928">
        <v>17</v>
      </c>
      <c r="N928">
        <v>1</v>
      </c>
    </row>
    <row r="929" spans="1:14" x14ac:dyDescent="0.3">
      <c r="A929">
        <v>88065566279</v>
      </c>
      <c r="B929" s="36">
        <v>44076</v>
      </c>
      <c r="C929" t="s">
        <v>882</v>
      </c>
      <c r="D929" t="s">
        <v>1145</v>
      </c>
      <c r="E929" t="s">
        <v>10</v>
      </c>
      <c r="F929" t="s">
        <v>38</v>
      </c>
      <c r="G929" t="s">
        <v>944</v>
      </c>
      <c r="H929" t="s">
        <v>39</v>
      </c>
      <c r="I929" t="s">
        <v>104</v>
      </c>
      <c r="J929" t="s">
        <v>914</v>
      </c>
      <c r="K929" t="s">
        <v>926</v>
      </c>
      <c r="L929">
        <v>12</v>
      </c>
      <c r="M929">
        <v>9</v>
      </c>
      <c r="N929">
        <v>6</v>
      </c>
    </row>
    <row r="930" spans="1:14" x14ac:dyDescent="0.3">
      <c r="A930">
        <v>88065566280</v>
      </c>
      <c r="B930" s="36">
        <v>44077</v>
      </c>
      <c r="C930" t="s">
        <v>883</v>
      </c>
      <c r="D930" t="s">
        <v>1146</v>
      </c>
      <c r="E930" t="s">
        <v>11</v>
      </c>
      <c r="F930" t="s">
        <v>42</v>
      </c>
      <c r="G930" t="s">
        <v>943</v>
      </c>
      <c r="H930" t="s">
        <v>43</v>
      </c>
      <c r="I930" t="s">
        <v>104</v>
      </c>
      <c r="J930" t="s">
        <v>915</v>
      </c>
      <c r="K930" t="s">
        <v>926</v>
      </c>
      <c r="L930">
        <v>16</v>
      </c>
      <c r="M930">
        <v>13</v>
      </c>
      <c r="N930">
        <v>9</v>
      </c>
    </row>
    <row r="931" spans="1:14" x14ac:dyDescent="0.3">
      <c r="A931">
        <v>88065566281</v>
      </c>
      <c r="B931" s="36">
        <v>44078</v>
      </c>
      <c r="C931" t="s">
        <v>884</v>
      </c>
      <c r="D931" t="s">
        <v>1146</v>
      </c>
      <c r="E931" t="s">
        <v>12</v>
      </c>
      <c r="F931" t="s">
        <v>45</v>
      </c>
      <c r="G931" t="s">
        <v>943</v>
      </c>
      <c r="H931" t="s">
        <v>46</v>
      </c>
      <c r="I931" t="s">
        <v>104</v>
      </c>
      <c r="J931" t="s">
        <v>932</v>
      </c>
      <c r="K931" t="s">
        <v>941</v>
      </c>
      <c r="L931">
        <v>70</v>
      </c>
      <c r="M931">
        <v>67</v>
      </c>
      <c r="N931">
        <v>10</v>
      </c>
    </row>
    <row r="932" spans="1:14" x14ac:dyDescent="0.3">
      <c r="A932">
        <v>88065566282</v>
      </c>
      <c r="B932" s="36">
        <v>44092</v>
      </c>
      <c r="C932" t="s">
        <v>885</v>
      </c>
      <c r="D932" t="s">
        <v>1146</v>
      </c>
      <c r="E932" t="s">
        <v>13</v>
      </c>
      <c r="F932" t="s">
        <v>48</v>
      </c>
      <c r="G932" t="s">
        <v>944</v>
      </c>
      <c r="H932" t="s">
        <v>49</v>
      </c>
      <c r="I932" t="s">
        <v>104</v>
      </c>
      <c r="J932" t="s">
        <v>940</v>
      </c>
      <c r="K932" t="s">
        <v>941</v>
      </c>
      <c r="L932">
        <v>15</v>
      </c>
      <c r="M932">
        <v>12</v>
      </c>
      <c r="N932">
        <v>3</v>
      </c>
    </row>
    <row r="933" spans="1:14" x14ac:dyDescent="0.3">
      <c r="A933">
        <v>88065566283</v>
      </c>
      <c r="B933" s="36">
        <v>44092</v>
      </c>
      <c r="C933" t="s">
        <v>886</v>
      </c>
      <c r="D933" t="s">
        <v>1145</v>
      </c>
      <c r="E933" t="s">
        <v>14</v>
      </c>
      <c r="F933" t="s">
        <v>38</v>
      </c>
      <c r="G933" t="s">
        <v>944</v>
      </c>
      <c r="H933" t="s">
        <v>39</v>
      </c>
      <c r="I933" t="s">
        <v>104</v>
      </c>
      <c r="J933" t="s">
        <v>915</v>
      </c>
      <c r="K933" t="s">
        <v>926</v>
      </c>
      <c r="L933">
        <v>16</v>
      </c>
      <c r="M933">
        <v>13</v>
      </c>
      <c r="N933">
        <v>4</v>
      </c>
    </row>
    <row r="934" spans="1:14" x14ac:dyDescent="0.3">
      <c r="A934">
        <v>88065566284</v>
      </c>
      <c r="B934" s="36">
        <v>44093</v>
      </c>
      <c r="C934" t="s">
        <v>887</v>
      </c>
      <c r="D934" t="s">
        <v>1145</v>
      </c>
      <c r="E934" t="s">
        <v>15</v>
      </c>
      <c r="F934" t="s">
        <v>38</v>
      </c>
      <c r="G934" t="s">
        <v>944</v>
      </c>
      <c r="H934" t="s">
        <v>39</v>
      </c>
      <c r="I934" t="s">
        <v>104</v>
      </c>
      <c r="J934" t="s">
        <v>916</v>
      </c>
      <c r="K934" t="s">
        <v>926</v>
      </c>
      <c r="L934">
        <v>20</v>
      </c>
      <c r="M934">
        <v>17</v>
      </c>
      <c r="N934">
        <v>5</v>
      </c>
    </row>
    <row r="935" spans="1:14" x14ac:dyDescent="0.3">
      <c r="A935">
        <v>88065566285</v>
      </c>
      <c r="B935" s="36">
        <v>44094</v>
      </c>
      <c r="C935" t="s">
        <v>888</v>
      </c>
      <c r="D935" t="s">
        <v>1146</v>
      </c>
      <c r="E935" t="s">
        <v>59</v>
      </c>
      <c r="F935" t="s">
        <v>42</v>
      </c>
      <c r="G935" t="s">
        <v>943</v>
      </c>
      <c r="H935" t="s">
        <v>43</v>
      </c>
      <c r="I935" t="s">
        <v>104</v>
      </c>
      <c r="J935" t="s">
        <v>917</v>
      </c>
      <c r="K935" t="s">
        <v>926</v>
      </c>
      <c r="L935">
        <v>12</v>
      </c>
      <c r="M935">
        <v>9</v>
      </c>
      <c r="N935">
        <v>6</v>
      </c>
    </row>
    <row r="936" spans="1:14" x14ac:dyDescent="0.3">
      <c r="A936">
        <v>88065566286</v>
      </c>
      <c r="B936" s="36">
        <v>44095</v>
      </c>
      <c r="C936" t="s">
        <v>889</v>
      </c>
      <c r="D936" t="s">
        <v>1145</v>
      </c>
      <c r="E936" t="s">
        <v>60</v>
      </c>
      <c r="F936" t="s">
        <v>45</v>
      </c>
      <c r="G936" t="s">
        <v>943</v>
      </c>
      <c r="H936" t="s">
        <v>46</v>
      </c>
      <c r="I936" t="s">
        <v>104</v>
      </c>
      <c r="J936" t="s">
        <v>933</v>
      </c>
      <c r="K936" t="s">
        <v>941</v>
      </c>
      <c r="L936">
        <v>12</v>
      </c>
      <c r="M936">
        <v>9</v>
      </c>
      <c r="N936">
        <v>3</v>
      </c>
    </row>
    <row r="937" spans="1:14" x14ac:dyDescent="0.3">
      <c r="A937">
        <v>88065566287</v>
      </c>
      <c r="B937" s="36">
        <v>44096</v>
      </c>
      <c r="C937" t="s">
        <v>890</v>
      </c>
      <c r="D937" t="s">
        <v>1145</v>
      </c>
      <c r="E937" t="s">
        <v>61</v>
      </c>
      <c r="F937" t="s">
        <v>48</v>
      </c>
      <c r="G937" t="s">
        <v>944</v>
      </c>
      <c r="H937" t="s">
        <v>49</v>
      </c>
      <c r="I937" t="s">
        <v>104</v>
      </c>
      <c r="J937" t="s">
        <v>934</v>
      </c>
      <c r="K937" t="s">
        <v>941</v>
      </c>
      <c r="L937">
        <v>18</v>
      </c>
      <c r="M937">
        <v>15</v>
      </c>
      <c r="N937">
        <v>7</v>
      </c>
    </row>
    <row r="938" spans="1:14" x14ac:dyDescent="0.3">
      <c r="A938">
        <v>88065566288</v>
      </c>
      <c r="B938" s="36">
        <v>44097</v>
      </c>
      <c r="C938" t="s">
        <v>891</v>
      </c>
      <c r="D938" t="s">
        <v>1145</v>
      </c>
      <c r="E938" t="s">
        <v>63</v>
      </c>
      <c r="F938" t="s">
        <v>38</v>
      </c>
      <c r="G938" t="s">
        <v>944</v>
      </c>
      <c r="H938" t="s">
        <v>39</v>
      </c>
      <c r="I938" t="s">
        <v>104</v>
      </c>
      <c r="J938" t="s">
        <v>918</v>
      </c>
      <c r="K938" t="s">
        <v>926</v>
      </c>
      <c r="L938">
        <v>10</v>
      </c>
      <c r="M938">
        <v>7</v>
      </c>
      <c r="N938">
        <v>5</v>
      </c>
    </row>
    <row r="939" spans="1:14" x14ac:dyDescent="0.3">
      <c r="A939">
        <v>88065566289</v>
      </c>
      <c r="B939" s="36">
        <v>44098</v>
      </c>
      <c r="C939" t="s">
        <v>892</v>
      </c>
      <c r="D939" t="s">
        <v>1146</v>
      </c>
      <c r="E939" t="s">
        <v>16</v>
      </c>
      <c r="F939" t="s">
        <v>38</v>
      </c>
      <c r="G939" t="s">
        <v>944</v>
      </c>
      <c r="H939" t="s">
        <v>39</v>
      </c>
      <c r="I939" t="s">
        <v>104</v>
      </c>
      <c r="J939" t="s">
        <v>919</v>
      </c>
      <c r="K939" t="s">
        <v>926</v>
      </c>
      <c r="L939">
        <v>15</v>
      </c>
      <c r="M939">
        <v>12</v>
      </c>
      <c r="N939">
        <v>8</v>
      </c>
    </row>
    <row r="940" spans="1:14" x14ac:dyDescent="0.3">
      <c r="A940">
        <v>88065566290</v>
      </c>
      <c r="B940" s="36">
        <v>44099</v>
      </c>
      <c r="C940" t="s">
        <v>893</v>
      </c>
      <c r="D940" t="s">
        <v>1145</v>
      </c>
      <c r="E940" t="s">
        <v>82</v>
      </c>
      <c r="F940" t="s">
        <v>42</v>
      </c>
      <c r="G940" t="s">
        <v>943</v>
      </c>
      <c r="H940" t="s">
        <v>43</v>
      </c>
      <c r="I940" t="s">
        <v>104</v>
      </c>
      <c r="J940" t="s">
        <v>920</v>
      </c>
      <c r="K940" t="s">
        <v>926</v>
      </c>
      <c r="L940">
        <v>15</v>
      </c>
      <c r="M940">
        <v>12</v>
      </c>
      <c r="N940">
        <v>9</v>
      </c>
    </row>
    <row r="941" spans="1:14" x14ac:dyDescent="0.3">
      <c r="A941">
        <v>88065566291</v>
      </c>
      <c r="B941" s="36">
        <v>44103</v>
      </c>
      <c r="C941" t="s">
        <v>894</v>
      </c>
      <c r="D941" t="s">
        <v>1146</v>
      </c>
      <c r="E941" t="s">
        <v>84</v>
      </c>
      <c r="F941" t="s">
        <v>45</v>
      </c>
      <c r="G941" t="s">
        <v>943</v>
      </c>
      <c r="H941" t="s">
        <v>46</v>
      </c>
      <c r="I941" t="s">
        <v>104</v>
      </c>
      <c r="J941" t="s">
        <v>935</v>
      </c>
      <c r="K941" t="s">
        <v>941</v>
      </c>
      <c r="L941">
        <v>23</v>
      </c>
      <c r="M941">
        <v>20</v>
      </c>
      <c r="N941">
        <v>2</v>
      </c>
    </row>
    <row r="942" spans="1:14" x14ac:dyDescent="0.3">
      <c r="A942">
        <v>88065566292</v>
      </c>
      <c r="B942" s="36">
        <v>44102</v>
      </c>
      <c r="C942" t="s">
        <v>895</v>
      </c>
      <c r="D942" t="s">
        <v>1145</v>
      </c>
      <c r="E942" t="s">
        <v>86</v>
      </c>
      <c r="F942" t="s">
        <v>48</v>
      </c>
      <c r="G942" t="s">
        <v>944</v>
      </c>
      <c r="H942" t="s">
        <v>49</v>
      </c>
      <c r="I942" t="s">
        <v>104</v>
      </c>
      <c r="J942" t="s">
        <v>936</v>
      </c>
      <c r="K942" t="s">
        <v>941</v>
      </c>
      <c r="L942">
        <v>9</v>
      </c>
      <c r="M942">
        <v>6</v>
      </c>
      <c r="N942">
        <v>5</v>
      </c>
    </row>
    <row r="943" spans="1:14" x14ac:dyDescent="0.3">
      <c r="A943">
        <v>88065566293</v>
      </c>
      <c r="B943" s="36">
        <v>44102</v>
      </c>
      <c r="C943" t="s">
        <v>896</v>
      </c>
      <c r="D943" t="s">
        <v>1146</v>
      </c>
      <c r="E943" t="s">
        <v>88</v>
      </c>
      <c r="F943" t="s">
        <v>38</v>
      </c>
      <c r="G943" t="s">
        <v>944</v>
      </c>
      <c r="H943" t="s">
        <v>39</v>
      </c>
      <c r="I943" t="s">
        <v>104</v>
      </c>
      <c r="J943" t="s">
        <v>937</v>
      </c>
      <c r="K943" t="s">
        <v>941</v>
      </c>
      <c r="L943">
        <v>18</v>
      </c>
      <c r="M943">
        <v>15</v>
      </c>
      <c r="N943">
        <v>7</v>
      </c>
    </row>
    <row r="944" spans="1:14" x14ac:dyDescent="0.3">
      <c r="A944">
        <v>88065566294</v>
      </c>
      <c r="B944" s="36">
        <v>44103</v>
      </c>
      <c r="C944" t="s">
        <v>897</v>
      </c>
      <c r="D944" t="s">
        <v>1146</v>
      </c>
      <c r="E944" t="s">
        <v>90</v>
      </c>
      <c r="F944" t="s">
        <v>38</v>
      </c>
      <c r="G944" t="s">
        <v>944</v>
      </c>
      <c r="H944" t="s">
        <v>39</v>
      </c>
      <c r="I944" t="s">
        <v>104</v>
      </c>
      <c r="J944" t="s">
        <v>925</v>
      </c>
      <c r="K944" t="s">
        <v>926</v>
      </c>
      <c r="L944">
        <v>14</v>
      </c>
      <c r="M944">
        <v>11</v>
      </c>
      <c r="N944">
        <v>7</v>
      </c>
    </row>
    <row r="945" spans="1:14" x14ac:dyDescent="0.3">
      <c r="A945">
        <v>88065566295</v>
      </c>
      <c r="B945" s="36">
        <v>44073</v>
      </c>
      <c r="C945" t="s">
        <v>898</v>
      </c>
      <c r="D945" t="s">
        <v>1145</v>
      </c>
      <c r="E945" t="s">
        <v>68</v>
      </c>
      <c r="F945" t="s">
        <v>42</v>
      </c>
      <c r="G945" t="s">
        <v>943</v>
      </c>
      <c r="H945" t="s">
        <v>43</v>
      </c>
      <c r="I945" t="s">
        <v>104</v>
      </c>
      <c r="J945" t="s">
        <v>938</v>
      </c>
      <c r="K945" t="s">
        <v>926</v>
      </c>
      <c r="L945">
        <v>30</v>
      </c>
      <c r="M945">
        <v>27</v>
      </c>
      <c r="N945">
        <v>15</v>
      </c>
    </row>
    <row r="946" spans="1:14" x14ac:dyDescent="0.3">
      <c r="A946">
        <v>88065566296</v>
      </c>
      <c r="B946" s="36">
        <v>44074</v>
      </c>
      <c r="C946" t="s">
        <v>899</v>
      </c>
      <c r="D946" t="s">
        <v>1146</v>
      </c>
      <c r="E946" t="s">
        <v>70</v>
      </c>
      <c r="F946" t="s">
        <v>45</v>
      </c>
      <c r="G946" t="s">
        <v>943</v>
      </c>
      <c r="H946" t="s">
        <v>46</v>
      </c>
      <c r="I946" t="s">
        <v>104</v>
      </c>
      <c r="J946" t="s">
        <v>939</v>
      </c>
      <c r="K946" t="s">
        <v>926</v>
      </c>
      <c r="L946">
        <v>16</v>
      </c>
      <c r="M946">
        <v>13</v>
      </c>
      <c r="N946">
        <v>3</v>
      </c>
    </row>
    <row r="947" spans="1:14" x14ac:dyDescent="0.3">
      <c r="A947">
        <v>88065566297</v>
      </c>
      <c r="B947" s="36">
        <v>44075</v>
      </c>
      <c r="C947" t="s">
        <v>900</v>
      </c>
      <c r="D947" t="s">
        <v>1146</v>
      </c>
      <c r="E947" t="s">
        <v>72</v>
      </c>
      <c r="F947" t="s">
        <v>48</v>
      </c>
      <c r="G947" t="s">
        <v>944</v>
      </c>
      <c r="H947" t="s">
        <v>49</v>
      </c>
      <c r="I947" t="s">
        <v>104</v>
      </c>
      <c r="J947" t="s">
        <v>908</v>
      </c>
      <c r="K947" t="s">
        <v>926</v>
      </c>
      <c r="L947">
        <v>52</v>
      </c>
      <c r="M947">
        <v>49</v>
      </c>
      <c r="N947">
        <v>6</v>
      </c>
    </row>
    <row r="948" spans="1:14" x14ac:dyDescent="0.3">
      <c r="A948">
        <v>88065566298</v>
      </c>
      <c r="B948" s="36">
        <v>44076</v>
      </c>
      <c r="C948" t="s">
        <v>901</v>
      </c>
      <c r="D948" t="s">
        <v>1146</v>
      </c>
      <c r="E948" t="s">
        <v>16</v>
      </c>
      <c r="F948" t="s">
        <v>38</v>
      </c>
      <c r="G948" t="s">
        <v>944</v>
      </c>
      <c r="H948" t="s">
        <v>39</v>
      </c>
      <c r="I948" t="s">
        <v>104</v>
      </c>
      <c r="J948" t="s">
        <v>909</v>
      </c>
      <c r="K948" t="s">
        <v>926</v>
      </c>
      <c r="L948">
        <v>14</v>
      </c>
      <c r="M948">
        <v>11</v>
      </c>
      <c r="N948">
        <v>10</v>
      </c>
    </row>
    <row r="949" spans="1:14" x14ac:dyDescent="0.3">
      <c r="A949">
        <v>88065566299</v>
      </c>
      <c r="B949" s="36">
        <v>44077</v>
      </c>
      <c r="C949" t="s">
        <v>902</v>
      </c>
      <c r="D949" t="s">
        <v>1146</v>
      </c>
      <c r="E949" t="s">
        <v>15</v>
      </c>
      <c r="F949" t="s">
        <v>38</v>
      </c>
      <c r="G949" t="s">
        <v>944</v>
      </c>
      <c r="H949" t="s">
        <v>39</v>
      </c>
      <c r="I949" t="s">
        <v>104</v>
      </c>
      <c r="J949" t="s">
        <v>910</v>
      </c>
      <c r="K949" t="s">
        <v>926</v>
      </c>
      <c r="L949">
        <v>6</v>
      </c>
      <c r="M949">
        <v>3</v>
      </c>
      <c r="N949">
        <v>11</v>
      </c>
    </row>
    <row r="950" spans="1:14" x14ac:dyDescent="0.3">
      <c r="A950">
        <v>88065566300</v>
      </c>
      <c r="B950" s="36">
        <v>44078</v>
      </c>
      <c r="C950" t="s">
        <v>903</v>
      </c>
      <c r="D950" t="s">
        <v>1145</v>
      </c>
      <c r="E950" t="s">
        <v>59</v>
      </c>
      <c r="F950" t="s">
        <v>42</v>
      </c>
      <c r="G950" t="s">
        <v>943</v>
      </c>
      <c r="H950" t="s">
        <v>43</v>
      </c>
      <c r="I950" t="s">
        <v>104</v>
      </c>
      <c r="J950" t="s">
        <v>911</v>
      </c>
      <c r="K950" t="s">
        <v>926</v>
      </c>
      <c r="L950">
        <v>13</v>
      </c>
      <c r="M950">
        <v>10</v>
      </c>
      <c r="N950">
        <v>3</v>
      </c>
    </row>
    <row r="951" spans="1:14" x14ac:dyDescent="0.3">
      <c r="A951">
        <v>88065566301</v>
      </c>
      <c r="B951" s="36">
        <v>44092</v>
      </c>
      <c r="C951" t="s">
        <v>904</v>
      </c>
      <c r="D951" t="s">
        <v>1146</v>
      </c>
      <c r="E951" t="s">
        <v>60</v>
      </c>
      <c r="F951" t="s">
        <v>45</v>
      </c>
      <c r="G951" t="s">
        <v>943</v>
      </c>
      <c r="H951" t="s">
        <v>46</v>
      </c>
      <c r="I951" t="s">
        <v>104</v>
      </c>
      <c r="J951" t="s">
        <v>912</v>
      </c>
      <c r="K951" t="s">
        <v>926</v>
      </c>
      <c r="L951">
        <v>15</v>
      </c>
      <c r="M951">
        <v>12</v>
      </c>
      <c r="N951">
        <v>1</v>
      </c>
    </row>
    <row r="952" spans="1:14" x14ac:dyDescent="0.3">
      <c r="A952">
        <v>88065566302</v>
      </c>
      <c r="B952" s="36">
        <v>44092</v>
      </c>
      <c r="C952" t="s">
        <v>905</v>
      </c>
      <c r="D952" t="s">
        <v>1145</v>
      </c>
      <c r="E952" t="s">
        <v>61</v>
      </c>
      <c r="F952" t="s">
        <v>48</v>
      </c>
      <c r="G952" t="s">
        <v>944</v>
      </c>
      <c r="H952" t="s">
        <v>49</v>
      </c>
      <c r="I952" t="s">
        <v>104</v>
      </c>
      <c r="J952" t="s">
        <v>913</v>
      </c>
      <c r="K952" t="s">
        <v>926</v>
      </c>
      <c r="L952">
        <v>20</v>
      </c>
      <c r="M952">
        <v>17</v>
      </c>
      <c r="N952">
        <v>1</v>
      </c>
    </row>
    <row r="953" spans="1:14" x14ac:dyDescent="0.3">
      <c r="A953">
        <v>88065566303</v>
      </c>
      <c r="B953" s="36">
        <v>44093</v>
      </c>
      <c r="C953" t="s">
        <v>906</v>
      </c>
      <c r="D953" t="s">
        <v>1146</v>
      </c>
      <c r="E953" t="s">
        <v>94</v>
      </c>
      <c r="F953" t="s">
        <v>38</v>
      </c>
      <c r="G953" t="s">
        <v>944</v>
      </c>
      <c r="H953" t="s">
        <v>39</v>
      </c>
      <c r="I953" t="s">
        <v>104</v>
      </c>
      <c r="J953" t="s">
        <v>914</v>
      </c>
      <c r="K953" t="s">
        <v>926</v>
      </c>
      <c r="L953">
        <v>12</v>
      </c>
      <c r="M953">
        <v>9</v>
      </c>
      <c r="N953">
        <v>1</v>
      </c>
    </row>
    <row r="954" spans="1:14" x14ac:dyDescent="0.3">
      <c r="A954">
        <v>88065566304</v>
      </c>
      <c r="B954" s="36">
        <v>44094</v>
      </c>
      <c r="C954" t="s">
        <v>907</v>
      </c>
      <c r="D954" t="s">
        <v>1145</v>
      </c>
      <c r="E954" t="s">
        <v>96</v>
      </c>
      <c r="F954" t="s">
        <v>38</v>
      </c>
      <c r="G954" t="s">
        <v>944</v>
      </c>
      <c r="H954" t="s">
        <v>39</v>
      </c>
      <c r="I954" t="s">
        <v>104</v>
      </c>
      <c r="J954" t="s">
        <v>915</v>
      </c>
      <c r="K954" t="s">
        <v>926</v>
      </c>
      <c r="L954">
        <v>16</v>
      </c>
      <c r="M954">
        <v>13</v>
      </c>
      <c r="N954">
        <v>3</v>
      </c>
    </row>
    <row r="955" spans="1:14" x14ac:dyDescent="0.3">
      <c r="A955">
        <v>88065566305</v>
      </c>
      <c r="B955" s="36">
        <v>44098</v>
      </c>
      <c r="C955" t="s">
        <v>892</v>
      </c>
      <c r="D955" t="s">
        <v>1146</v>
      </c>
      <c r="E955" t="s">
        <v>16</v>
      </c>
      <c r="F955" t="s">
        <v>38</v>
      </c>
      <c r="G955" t="s">
        <v>944</v>
      </c>
      <c r="H955" t="s">
        <v>39</v>
      </c>
      <c r="I955" t="s">
        <v>104</v>
      </c>
      <c r="J955" t="s">
        <v>916</v>
      </c>
      <c r="K955" t="s">
        <v>926</v>
      </c>
      <c r="L955">
        <v>20</v>
      </c>
      <c r="M955">
        <v>17</v>
      </c>
      <c r="N955">
        <v>4</v>
      </c>
    </row>
    <row r="956" spans="1:14" x14ac:dyDescent="0.3">
      <c r="A956">
        <v>88065566306</v>
      </c>
      <c r="B956" s="36">
        <v>44099</v>
      </c>
      <c r="C956" t="s">
        <v>893</v>
      </c>
      <c r="D956" t="s">
        <v>1145</v>
      </c>
      <c r="E956" t="s">
        <v>82</v>
      </c>
      <c r="F956" t="s">
        <v>42</v>
      </c>
      <c r="G956" t="s">
        <v>943</v>
      </c>
      <c r="H956" t="s">
        <v>43</v>
      </c>
      <c r="I956" t="s">
        <v>104</v>
      </c>
      <c r="J956" t="s">
        <v>917</v>
      </c>
      <c r="K956" t="s">
        <v>926</v>
      </c>
      <c r="L956">
        <v>12</v>
      </c>
      <c r="M956">
        <v>9</v>
      </c>
      <c r="N956">
        <v>5</v>
      </c>
    </row>
    <row r="957" spans="1:14" x14ac:dyDescent="0.3">
      <c r="A957">
        <v>88065566307</v>
      </c>
      <c r="B957" s="36">
        <v>44103</v>
      </c>
      <c r="C957" t="s">
        <v>894</v>
      </c>
      <c r="D957" t="s">
        <v>1146</v>
      </c>
      <c r="E957" t="s">
        <v>84</v>
      </c>
      <c r="F957" t="s">
        <v>45</v>
      </c>
      <c r="G957" t="s">
        <v>943</v>
      </c>
      <c r="H957" t="s">
        <v>46</v>
      </c>
      <c r="I957" t="s">
        <v>104</v>
      </c>
      <c r="J957" t="s">
        <v>918</v>
      </c>
      <c r="K957" t="s">
        <v>926</v>
      </c>
      <c r="L957">
        <v>10</v>
      </c>
      <c r="M957">
        <v>7</v>
      </c>
      <c r="N957">
        <v>6</v>
      </c>
    </row>
    <row r="958" spans="1:14" x14ac:dyDescent="0.3">
      <c r="A958">
        <v>88065566308</v>
      </c>
      <c r="B958" s="36">
        <v>44102</v>
      </c>
      <c r="C958" t="s">
        <v>895</v>
      </c>
      <c r="D958" t="s">
        <v>1145</v>
      </c>
      <c r="E958" t="s">
        <v>86</v>
      </c>
      <c r="F958" t="s">
        <v>48</v>
      </c>
      <c r="G958" t="s">
        <v>944</v>
      </c>
      <c r="H958" t="s">
        <v>49</v>
      </c>
      <c r="I958" t="s">
        <v>104</v>
      </c>
      <c r="J958" t="s">
        <v>919</v>
      </c>
      <c r="K958" t="s">
        <v>926</v>
      </c>
      <c r="L958">
        <v>15</v>
      </c>
      <c r="M958">
        <v>12</v>
      </c>
      <c r="N958">
        <v>7</v>
      </c>
    </row>
    <row r="959" spans="1:14" x14ac:dyDescent="0.3">
      <c r="A959">
        <v>88065566309</v>
      </c>
      <c r="B959" s="36">
        <v>44102</v>
      </c>
      <c r="C959" t="s">
        <v>896</v>
      </c>
      <c r="D959" t="s">
        <v>1146</v>
      </c>
      <c r="E959" t="s">
        <v>88</v>
      </c>
      <c r="F959" t="s">
        <v>38</v>
      </c>
      <c r="G959" t="s">
        <v>944</v>
      </c>
      <c r="H959" t="s">
        <v>39</v>
      </c>
      <c r="I959" t="s">
        <v>104</v>
      </c>
      <c r="J959" t="s">
        <v>920</v>
      </c>
      <c r="K959" t="s">
        <v>926</v>
      </c>
      <c r="L959">
        <v>15</v>
      </c>
      <c r="M959">
        <v>12</v>
      </c>
      <c r="N959">
        <v>11</v>
      </c>
    </row>
    <row r="960" spans="1:14" x14ac:dyDescent="0.3">
      <c r="A960">
        <v>88065566310</v>
      </c>
      <c r="B960" s="36">
        <v>44103</v>
      </c>
      <c r="C960" t="s">
        <v>897</v>
      </c>
      <c r="D960" t="s">
        <v>1146</v>
      </c>
      <c r="E960" t="s">
        <v>90</v>
      </c>
      <c r="F960" t="s">
        <v>38</v>
      </c>
      <c r="G960" t="s">
        <v>944</v>
      </c>
      <c r="H960" t="s">
        <v>39</v>
      </c>
      <c r="I960" t="s">
        <v>104</v>
      </c>
      <c r="J960" t="s">
        <v>921</v>
      </c>
      <c r="K960" t="s">
        <v>926</v>
      </c>
      <c r="L960">
        <v>20</v>
      </c>
      <c r="M960">
        <v>17</v>
      </c>
      <c r="N960">
        <v>2</v>
      </c>
    </row>
    <row r="961" spans="1:14" x14ac:dyDescent="0.3">
      <c r="A961">
        <v>88065566311</v>
      </c>
      <c r="B961" s="36">
        <v>44073</v>
      </c>
      <c r="C961" t="s">
        <v>898</v>
      </c>
      <c r="D961" t="s">
        <v>1145</v>
      </c>
      <c r="E961" t="s">
        <v>68</v>
      </c>
      <c r="F961" t="s">
        <v>42</v>
      </c>
      <c r="G961" t="s">
        <v>943</v>
      </c>
      <c r="H961" t="s">
        <v>43</v>
      </c>
      <c r="I961" t="s">
        <v>104</v>
      </c>
      <c r="J961" t="s">
        <v>922</v>
      </c>
      <c r="K961" t="s">
        <v>926</v>
      </c>
      <c r="L961">
        <v>12</v>
      </c>
      <c r="M961">
        <v>9</v>
      </c>
      <c r="N961">
        <v>3</v>
      </c>
    </row>
    <row r="962" spans="1:14" x14ac:dyDescent="0.3">
      <c r="A962">
        <v>88065566312</v>
      </c>
      <c r="B962" s="36">
        <v>44074</v>
      </c>
      <c r="C962" t="s">
        <v>899</v>
      </c>
      <c r="D962" t="s">
        <v>1146</v>
      </c>
      <c r="E962" t="s">
        <v>70</v>
      </c>
      <c r="F962" t="s">
        <v>45</v>
      </c>
      <c r="G962" t="s">
        <v>943</v>
      </c>
      <c r="H962" t="s">
        <v>46</v>
      </c>
      <c r="I962" t="s">
        <v>104</v>
      </c>
      <c r="J962" t="s">
        <v>923</v>
      </c>
      <c r="K962" t="s">
        <v>926</v>
      </c>
      <c r="L962">
        <v>13</v>
      </c>
      <c r="M962">
        <v>10</v>
      </c>
      <c r="N962">
        <v>5</v>
      </c>
    </row>
    <row r="963" spans="1:14" x14ac:dyDescent="0.3">
      <c r="A963">
        <v>88065566313</v>
      </c>
      <c r="B963" s="36">
        <v>44075</v>
      </c>
      <c r="C963" t="s">
        <v>900</v>
      </c>
      <c r="D963" t="s">
        <v>1146</v>
      </c>
      <c r="E963" t="s">
        <v>72</v>
      </c>
      <c r="F963" t="s">
        <v>48</v>
      </c>
      <c r="G963" t="s">
        <v>944</v>
      </c>
      <c r="H963" t="s">
        <v>49</v>
      </c>
      <c r="I963" t="s">
        <v>104</v>
      </c>
      <c r="J963" t="s">
        <v>924</v>
      </c>
      <c r="K963" t="s">
        <v>926</v>
      </c>
      <c r="L963">
        <v>15</v>
      </c>
      <c r="M963">
        <v>12</v>
      </c>
      <c r="N963">
        <v>2</v>
      </c>
    </row>
    <row r="964" spans="1:14" x14ac:dyDescent="0.3">
      <c r="A964">
        <v>88065566314</v>
      </c>
      <c r="B964" s="36">
        <v>44076</v>
      </c>
      <c r="C964" t="s">
        <v>901</v>
      </c>
      <c r="D964" t="s">
        <v>1146</v>
      </c>
      <c r="E964" t="s">
        <v>16</v>
      </c>
      <c r="F964" t="s">
        <v>38</v>
      </c>
      <c r="G964" t="s">
        <v>944</v>
      </c>
      <c r="H964" t="s">
        <v>39</v>
      </c>
      <c r="I964" t="s">
        <v>104</v>
      </c>
      <c r="J964" t="s">
        <v>925</v>
      </c>
      <c r="K964" t="s">
        <v>926</v>
      </c>
      <c r="L964">
        <v>14</v>
      </c>
      <c r="M964">
        <v>11</v>
      </c>
      <c r="N964">
        <v>1</v>
      </c>
    </row>
    <row r="965" spans="1:14" x14ac:dyDescent="0.3">
      <c r="A965">
        <v>88065566315</v>
      </c>
      <c r="B965" s="36">
        <v>44077</v>
      </c>
      <c r="C965" t="s">
        <v>902</v>
      </c>
      <c r="D965" t="s">
        <v>1146</v>
      </c>
      <c r="E965" t="s">
        <v>15</v>
      </c>
      <c r="F965" t="s">
        <v>38</v>
      </c>
      <c r="G965" t="s">
        <v>944</v>
      </c>
      <c r="H965" t="s">
        <v>39</v>
      </c>
      <c r="I965" t="s">
        <v>104</v>
      </c>
      <c r="J965" t="s">
        <v>938</v>
      </c>
      <c r="K965" t="s">
        <v>926</v>
      </c>
      <c r="L965">
        <v>30</v>
      </c>
      <c r="M965">
        <v>27</v>
      </c>
      <c r="N965">
        <v>6</v>
      </c>
    </row>
    <row r="966" spans="1:14" x14ac:dyDescent="0.3">
      <c r="A966">
        <v>88065566316</v>
      </c>
      <c r="B966" s="36">
        <v>44078</v>
      </c>
      <c r="C966" t="s">
        <v>903</v>
      </c>
      <c r="D966" t="s">
        <v>1145</v>
      </c>
      <c r="E966" t="s">
        <v>59</v>
      </c>
      <c r="F966" t="s">
        <v>42</v>
      </c>
      <c r="G966" t="s">
        <v>943</v>
      </c>
      <c r="H966" t="s">
        <v>43</v>
      </c>
      <c r="I966" t="s">
        <v>104</v>
      </c>
      <c r="J966" t="s">
        <v>939</v>
      </c>
      <c r="K966" t="s">
        <v>926</v>
      </c>
      <c r="L966">
        <v>16</v>
      </c>
      <c r="M966">
        <v>13</v>
      </c>
      <c r="N966">
        <v>9</v>
      </c>
    </row>
    <row r="967" spans="1:14" x14ac:dyDescent="0.3">
      <c r="A967">
        <v>88065566317</v>
      </c>
      <c r="B967" s="36">
        <v>44092</v>
      </c>
      <c r="C967" t="s">
        <v>904</v>
      </c>
      <c r="D967" t="s">
        <v>1146</v>
      </c>
      <c r="E967" t="s">
        <v>60</v>
      </c>
      <c r="F967" t="s">
        <v>45</v>
      </c>
      <c r="G967" t="s">
        <v>943</v>
      </c>
      <c r="H967" t="s">
        <v>46</v>
      </c>
      <c r="I967" t="s">
        <v>104</v>
      </c>
      <c r="J967" t="s">
        <v>927</v>
      </c>
      <c r="K967" t="s">
        <v>941</v>
      </c>
      <c r="L967">
        <v>9</v>
      </c>
      <c r="M967">
        <v>6</v>
      </c>
      <c r="N967">
        <v>10</v>
      </c>
    </row>
    <row r="968" spans="1:14" x14ac:dyDescent="0.3">
      <c r="A968">
        <v>88065566318</v>
      </c>
      <c r="B968" s="36">
        <v>44092</v>
      </c>
      <c r="C968" t="s">
        <v>905</v>
      </c>
      <c r="D968" t="s">
        <v>1145</v>
      </c>
      <c r="E968" t="s">
        <v>61</v>
      </c>
      <c r="F968" t="s">
        <v>48</v>
      </c>
      <c r="G968" t="s">
        <v>944</v>
      </c>
      <c r="H968" t="s">
        <v>49</v>
      </c>
      <c r="I968" t="s">
        <v>104</v>
      </c>
      <c r="J968" t="s">
        <v>928</v>
      </c>
      <c r="K968" t="s">
        <v>941</v>
      </c>
      <c r="L968">
        <v>5</v>
      </c>
      <c r="M968">
        <v>2</v>
      </c>
      <c r="N968">
        <v>3</v>
      </c>
    </row>
    <row r="969" spans="1:14" x14ac:dyDescent="0.3">
      <c r="A969">
        <v>88065566319</v>
      </c>
      <c r="B969" s="36">
        <v>44093</v>
      </c>
      <c r="C969" t="s">
        <v>906</v>
      </c>
      <c r="D969" t="s">
        <v>1146</v>
      </c>
      <c r="E969" t="s">
        <v>94</v>
      </c>
      <c r="F969" t="s">
        <v>38</v>
      </c>
      <c r="G969" t="s">
        <v>944</v>
      </c>
      <c r="H969" t="s">
        <v>39</v>
      </c>
      <c r="I969" t="s">
        <v>104</v>
      </c>
      <c r="J969" t="s">
        <v>929</v>
      </c>
      <c r="K969" t="s">
        <v>941</v>
      </c>
      <c r="L969">
        <v>18</v>
      </c>
      <c r="M969">
        <v>15</v>
      </c>
      <c r="N969">
        <v>4</v>
      </c>
    </row>
    <row r="970" spans="1:14" x14ac:dyDescent="0.3">
      <c r="A970">
        <v>88065566320</v>
      </c>
      <c r="B970" s="36">
        <v>44094</v>
      </c>
      <c r="C970" t="s">
        <v>956</v>
      </c>
      <c r="D970" t="s">
        <v>1146</v>
      </c>
      <c r="E970" t="s">
        <v>96</v>
      </c>
      <c r="F970" t="s">
        <v>38</v>
      </c>
      <c r="G970" t="s">
        <v>944</v>
      </c>
      <c r="H970" t="s">
        <v>39</v>
      </c>
      <c r="I970" t="s">
        <v>104</v>
      </c>
      <c r="J970" t="s">
        <v>930</v>
      </c>
      <c r="K970" t="s">
        <v>941</v>
      </c>
      <c r="L970">
        <v>10</v>
      </c>
      <c r="M970">
        <v>7</v>
      </c>
      <c r="N970">
        <v>5</v>
      </c>
    </row>
    <row r="971" spans="1:14" x14ac:dyDescent="0.3">
      <c r="A971">
        <v>88065566321</v>
      </c>
      <c r="B971" s="36">
        <v>44094</v>
      </c>
      <c r="C971" t="s">
        <v>957</v>
      </c>
      <c r="D971" t="s">
        <v>1146</v>
      </c>
      <c r="E971" t="s">
        <v>1</v>
      </c>
      <c r="F971" t="s">
        <v>38</v>
      </c>
      <c r="G971" t="s">
        <v>955</v>
      </c>
      <c r="H971" t="s">
        <v>39</v>
      </c>
      <c r="I971" t="s">
        <v>40</v>
      </c>
      <c r="J971" t="s">
        <v>908</v>
      </c>
      <c r="K971" t="s">
        <v>926</v>
      </c>
      <c r="L971">
        <v>52</v>
      </c>
      <c r="M971">
        <v>49</v>
      </c>
      <c r="N971">
        <v>2</v>
      </c>
    </row>
    <row r="972" spans="1:14" x14ac:dyDescent="0.3">
      <c r="A972">
        <v>88065566322</v>
      </c>
      <c r="B972" s="36">
        <v>44095</v>
      </c>
      <c r="C972" t="s">
        <v>958</v>
      </c>
      <c r="D972" t="s">
        <v>1145</v>
      </c>
      <c r="E972" t="s">
        <v>2</v>
      </c>
      <c r="F972" t="s">
        <v>42</v>
      </c>
      <c r="G972" t="s">
        <v>955</v>
      </c>
      <c r="H972" t="s">
        <v>43</v>
      </c>
      <c r="I972" t="s">
        <v>40</v>
      </c>
      <c r="J972" t="s">
        <v>927</v>
      </c>
      <c r="K972" t="s">
        <v>941</v>
      </c>
      <c r="L972">
        <v>9</v>
      </c>
      <c r="M972">
        <v>6</v>
      </c>
      <c r="N972">
        <v>5</v>
      </c>
    </row>
    <row r="973" spans="1:14" x14ac:dyDescent="0.3">
      <c r="A973">
        <v>88065566323</v>
      </c>
      <c r="B973" s="36">
        <v>44096</v>
      </c>
      <c r="C973" t="s">
        <v>959</v>
      </c>
      <c r="D973" t="s">
        <v>1146</v>
      </c>
      <c r="E973" t="s">
        <v>3</v>
      </c>
      <c r="F973" t="s">
        <v>45</v>
      </c>
      <c r="G973" t="s">
        <v>955</v>
      </c>
      <c r="H973" t="s">
        <v>46</v>
      </c>
      <c r="I973" t="s">
        <v>40</v>
      </c>
      <c r="J973" t="s">
        <v>928</v>
      </c>
      <c r="K973" t="s">
        <v>941</v>
      </c>
      <c r="L973">
        <v>5</v>
      </c>
      <c r="M973">
        <v>2</v>
      </c>
      <c r="N973">
        <v>14</v>
      </c>
    </row>
    <row r="974" spans="1:14" x14ac:dyDescent="0.3">
      <c r="A974">
        <v>88065566324</v>
      </c>
      <c r="B974" s="36">
        <v>44097</v>
      </c>
      <c r="C974" t="s">
        <v>900</v>
      </c>
      <c r="D974" t="s">
        <v>1146</v>
      </c>
      <c r="E974" t="s">
        <v>72</v>
      </c>
      <c r="F974" t="s">
        <v>48</v>
      </c>
      <c r="G974" t="s">
        <v>955</v>
      </c>
      <c r="H974" t="s">
        <v>49</v>
      </c>
      <c r="I974" t="s">
        <v>40</v>
      </c>
      <c r="J974" t="s">
        <v>908</v>
      </c>
      <c r="K974" t="s">
        <v>926</v>
      </c>
      <c r="L974">
        <v>14</v>
      </c>
      <c r="M974">
        <v>11</v>
      </c>
      <c r="N974">
        <v>7</v>
      </c>
    </row>
    <row r="975" spans="1:14" x14ac:dyDescent="0.3">
      <c r="A975">
        <v>88065566325</v>
      </c>
      <c r="B975" s="36">
        <v>44098</v>
      </c>
      <c r="C975" t="s">
        <v>901</v>
      </c>
      <c r="D975" t="s">
        <v>1146</v>
      </c>
      <c r="E975" t="s">
        <v>16</v>
      </c>
      <c r="F975" t="s">
        <v>38</v>
      </c>
      <c r="G975" t="s">
        <v>955</v>
      </c>
      <c r="H975" t="s">
        <v>39</v>
      </c>
      <c r="I975" t="s">
        <v>40</v>
      </c>
      <c r="J975" t="s">
        <v>927</v>
      </c>
      <c r="K975" t="s">
        <v>926</v>
      </c>
      <c r="L975">
        <v>6</v>
      </c>
      <c r="M975">
        <v>3</v>
      </c>
      <c r="N975">
        <v>15</v>
      </c>
    </row>
    <row r="976" spans="1:14" x14ac:dyDescent="0.3">
      <c r="A976">
        <v>88065566326</v>
      </c>
      <c r="B976" s="36">
        <v>44099</v>
      </c>
      <c r="C976" t="s">
        <v>902</v>
      </c>
      <c r="D976" t="s">
        <v>1146</v>
      </c>
      <c r="E976" t="s">
        <v>15</v>
      </c>
      <c r="F976" t="s">
        <v>42</v>
      </c>
      <c r="G976" t="s">
        <v>955</v>
      </c>
      <c r="H976" t="s">
        <v>43</v>
      </c>
      <c r="I976" t="s">
        <v>40</v>
      </c>
      <c r="J976" t="s">
        <v>928</v>
      </c>
      <c r="K976" t="s">
        <v>941</v>
      </c>
      <c r="L976">
        <v>10</v>
      </c>
      <c r="M976">
        <v>7</v>
      </c>
      <c r="N976">
        <v>3</v>
      </c>
    </row>
    <row r="977" spans="1:14" x14ac:dyDescent="0.3">
      <c r="A977">
        <v>88065566327</v>
      </c>
      <c r="B977" s="36">
        <v>44103</v>
      </c>
      <c r="C977" t="s">
        <v>960</v>
      </c>
      <c r="D977" t="s">
        <v>1145</v>
      </c>
      <c r="E977" t="s">
        <v>7</v>
      </c>
      <c r="F977" t="s">
        <v>45</v>
      </c>
      <c r="G977" t="s">
        <v>955</v>
      </c>
      <c r="H977" t="s">
        <v>46</v>
      </c>
      <c r="I977" t="s">
        <v>40</v>
      </c>
      <c r="J977" t="s">
        <v>908</v>
      </c>
      <c r="K977" t="s">
        <v>926</v>
      </c>
      <c r="L977">
        <v>13</v>
      </c>
      <c r="M977">
        <v>10</v>
      </c>
      <c r="N977">
        <v>6</v>
      </c>
    </row>
    <row r="978" spans="1:14" x14ac:dyDescent="0.3">
      <c r="A978">
        <v>88065566328</v>
      </c>
      <c r="B978" s="36">
        <v>44102</v>
      </c>
      <c r="C978" t="s">
        <v>961</v>
      </c>
      <c r="D978" t="s">
        <v>1145</v>
      </c>
      <c r="E978" t="s">
        <v>8</v>
      </c>
      <c r="F978" t="s">
        <v>48</v>
      </c>
      <c r="G978" t="s">
        <v>955</v>
      </c>
      <c r="H978" t="s">
        <v>49</v>
      </c>
      <c r="I978" t="s">
        <v>40</v>
      </c>
      <c r="J978" t="s">
        <v>927</v>
      </c>
      <c r="K978" t="s">
        <v>941</v>
      </c>
      <c r="L978">
        <v>20</v>
      </c>
      <c r="M978">
        <v>17</v>
      </c>
      <c r="N978">
        <v>10</v>
      </c>
    </row>
    <row r="979" spans="1:14" x14ac:dyDescent="0.3">
      <c r="A979">
        <v>88065566329</v>
      </c>
      <c r="B979" s="36">
        <v>44102</v>
      </c>
      <c r="C979" t="s">
        <v>962</v>
      </c>
      <c r="D979" t="s">
        <v>1146</v>
      </c>
      <c r="E979" t="s">
        <v>9</v>
      </c>
      <c r="F979" t="s">
        <v>38</v>
      </c>
      <c r="G979" t="s">
        <v>955</v>
      </c>
      <c r="H979" t="s">
        <v>39</v>
      </c>
      <c r="I979" t="s">
        <v>40</v>
      </c>
      <c r="J979" t="s">
        <v>928</v>
      </c>
      <c r="K979" t="s">
        <v>926</v>
      </c>
      <c r="L979">
        <v>15</v>
      </c>
      <c r="M979">
        <v>12</v>
      </c>
      <c r="N979">
        <v>11</v>
      </c>
    </row>
    <row r="980" spans="1:14" x14ac:dyDescent="0.3">
      <c r="A980">
        <v>88065566330</v>
      </c>
      <c r="B980" s="36">
        <v>44103</v>
      </c>
      <c r="C980" t="s">
        <v>963</v>
      </c>
      <c r="D980" t="s">
        <v>1146</v>
      </c>
      <c r="E980" t="s">
        <v>10</v>
      </c>
      <c r="F980" t="s">
        <v>42</v>
      </c>
      <c r="G980" t="s">
        <v>955</v>
      </c>
      <c r="H980" t="s">
        <v>43</v>
      </c>
      <c r="I980" t="s">
        <v>40</v>
      </c>
      <c r="J980" t="s">
        <v>913</v>
      </c>
      <c r="K980" t="s">
        <v>926</v>
      </c>
      <c r="L980">
        <v>20</v>
      </c>
      <c r="M980">
        <v>17</v>
      </c>
      <c r="N980">
        <v>3</v>
      </c>
    </row>
    <row r="981" spans="1:14" x14ac:dyDescent="0.3">
      <c r="A981">
        <v>88065566331</v>
      </c>
      <c r="B981" s="36">
        <v>44104</v>
      </c>
      <c r="C981" t="s">
        <v>964</v>
      </c>
      <c r="D981" t="s">
        <v>1145</v>
      </c>
      <c r="E981" t="s">
        <v>11</v>
      </c>
      <c r="F981" t="s">
        <v>45</v>
      </c>
      <c r="G981" t="s">
        <v>955</v>
      </c>
      <c r="H981" t="s">
        <v>46</v>
      </c>
      <c r="I981" t="s">
        <v>40</v>
      </c>
      <c r="J981" t="s">
        <v>914</v>
      </c>
      <c r="K981" t="s">
        <v>926</v>
      </c>
      <c r="L981">
        <v>12</v>
      </c>
      <c r="M981">
        <v>9</v>
      </c>
      <c r="N981">
        <v>1</v>
      </c>
    </row>
    <row r="982" spans="1:14" x14ac:dyDescent="0.3">
      <c r="A982">
        <v>88065566332</v>
      </c>
      <c r="B982" s="36">
        <v>44044</v>
      </c>
      <c r="C982" t="s">
        <v>965</v>
      </c>
      <c r="D982" t="s">
        <v>1146</v>
      </c>
      <c r="E982" t="s">
        <v>12</v>
      </c>
      <c r="F982" t="s">
        <v>48</v>
      </c>
      <c r="G982" t="s">
        <v>955</v>
      </c>
      <c r="H982" t="s">
        <v>49</v>
      </c>
      <c r="I982" t="s">
        <v>40</v>
      </c>
      <c r="J982" t="s">
        <v>915</v>
      </c>
      <c r="K982" t="s">
        <v>926</v>
      </c>
      <c r="L982">
        <v>16</v>
      </c>
      <c r="M982">
        <v>13</v>
      </c>
      <c r="N982">
        <v>1</v>
      </c>
    </row>
    <row r="983" spans="1:14" x14ac:dyDescent="0.3">
      <c r="A983">
        <v>88065566333</v>
      </c>
      <c r="B983" s="36">
        <v>44045</v>
      </c>
      <c r="C983" t="s">
        <v>966</v>
      </c>
      <c r="D983" t="s">
        <v>1146</v>
      </c>
      <c r="E983" t="s">
        <v>13</v>
      </c>
      <c r="F983" t="s">
        <v>38</v>
      </c>
      <c r="G983" t="s">
        <v>955</v>
      </c>
      <c r="H983" t="s">
        <v>39</v>
      </c>
      <c r="I983" t="s">
        <v>40</v>
      </c>
      <c r="J983" t="s">
        <v>932</v>
      </c>
      <c r="K983" t="s">
        <v>941</v>
      </c>
      <c r="L983">
        <v>70</v>
      </c>
      <c r="M983">
        <v>67</v>
      </c>
      <c r="N983">
        <v>1</v>
      </c>
    </row>
    <row r="984" spans="1:14" x14ac:dyDescent="0.3">
      <c r="A984">
        <v>88065566334</v>
      </c>
      <c r="B984" s="36">
        <v>44046</v>
      </c>
      <c r="C984" t="s">
        <v>967</v>
      </c>
      <c r="D984" t="s">
        <v>1145</v>
      </c>
      <c r="E984" t="s">
        <v>14</v>
      </c>
      <c r="F984" t="s">
        <v>42</v>
      </c>
      <c r="G984" t="s">
        <v>955</v>
      </c>
      <c r="H984" t="s">
        <v>43</v>
      </c>
      <c r="I984" t="s">
        <v>40</v>
      </c>
      <c r="J984" t="s">
        <v>940</v>
      </c>
      <c r="K984" t="s">
        <v>941</v>
      </c>
      <c r="L984">
        <v>15</v>
      </c>
      <c r="M984">
        <v>12</v>
      </c>
      <c r="N984">
        <v>3</v>
      </c>
    </row>
    <row r="985" spans="1:14" x14ac:dyDescent="0.3">
      <c r="A985">
        <v>88065566335</v>
      </c>
      <c r="B985" s="36">
        <v>44047</v>
      </c>
      <c r="C985" t="s">
        <v>968</v>
      </c>
      <c r="D985" t="s">
        <v>1145</v>
      </c>
      <c r="E985" t="s">
        <v>15</v>
      </c>
      <c r="F985" t="s">
        <v>45</v>
      </c>
      <c r="G985" t="s">
        <v>955</v>
      </c>
      <c r="H985" t="s">
        <v>46</v>
      </c>
      <c r="I985" t="s">
        <v>40</v>
      </c>
      <c r="J985" t="s">
        <v>915</v>
      </c>
      <c r="K985" t="s">
        <v>926</v>
      </c>
      <c r="L985">
        <v>16</v>
      </c>
      <c r="M985">
        <v>13</v>
      </c>
      <c r="N985">
        <v>4</v>
      </c>
    </row>
    <row r="986" spans="1:14" x14ac:dyDescent="0.3">
      <c r="A986">
        <v>88065566336</v>
      </c>
      <c r="B986" s="36">
        <v>44048</v>
      </c>
      <c r="C986" t="s">
        <v>969</v>
      </c>
      <c r="D986" t="s">
        <v>1146</v>
      </c>
      <c r="E986" t="s">
        <v>59</v>
      </c>
      <c r="F986" t="s">
        <v>48</v>
      </c>
      <c r="G986" t="s">
        <v>955</v>
      </c>
      <c r="H986" t="s">
        <v>49</v>
      </c>
      <c r="I986" t="s">
        <v>40</v>
      </c>
      <c r="J986" t="s">
        <v>916</v>
      </c>
      <c r="K986" t="s">
        <v>926</v>
      </c>
      <c r="L986">
        <v>20</v>
      </c>
      <c r="M986">
        <v>17</v>
      </c>
      <c r="N986">
        <v>5</v>
      </c>
    </row>
    <row r="987" spans="1:14" x14ac:dyDescent="0.3">
      <c r="A987">
        <v>88065566337</v>
      </c>
      <c r="B987" s="36">
        <v>44052</v>
      </c>
      <c r="C987" t="s">
        <v>900</v>
      </c>
      <c r="D987" t="s">
        <v>1146</v>
      </c>
      <c r="E987" t="s">
        <v>72</v>
      </c>
      <c r="F987" t="s">
        <v>38</v>
      </c>
      <c r="G987" t="s">
        <v>955</v>
      </c>
      <c r="H987" t="s">
        <v>39</v>
      </c>
      <c r="I987" t="s">
        <v>40</v>
      </c>
      <c r="J987" t="s">
        <v>917</v>
      </c>
      <c r="K987" t="s">
        <v>926</v>
      </c>
      <c r="L987">
        <v>12</v>
      </c>
      <c r="M987">
        <v>9</v>
      </c>
      <c r="N987">
        <v>6</v>
      </c>
    </row>
    <row r="988" spans="1:14" x14ac:dyDescent="0.3">
      <c r="A988">
        <v>88065566338</v>
      </c>
      <c r="B988" s="36">
        <v>44051</v>
      </c>
      <c r="C988" t="s">
        <v>901</v>
      </c>
      <c r="D988" t="s">
        <v>1146</v>
      </c>
      <c r="E988" t="s">
        <v>16</v>
      </c>
      <c r="F988" t="s">
        <v>42</v>
      </c>
      <c r="G988" t="s">
        <v>955</v>
      </c>
      <c r="H988" t="s">
        <v>43</v>
      </c>
      <c r="I988" t="s">
        <v>40</v>
      </c>
      <c r="J988" t="s">
        <v>933</v>
      </c>
      <c r="K988" t="s">
        <v>941</v>
      </c>
      <c r="L988">
        <v>12</v>
      </c>
      <c r="M988">
        <v>9</v>
      </c>
      <c r="N988">
        <v>7</v>
      </c>
    </row>
    <row r="989" spans="1:14" x14ac:dyDescent="0.3">
      <c r="A989">
        <v>88065566339</v>
      </c>
      <c r="B989" s="36">
        <v>44051</v>
      </c>
      <c r="C989" t="s">
        <v>902</v>
      </c>
      <c r="D989" t="s">
        <v>1146</v>
      </c>
      <c r="E989" t="s">
        <v>15</v>
      </c>
      <c r="F989" t="s">
        <v>45</v>
      </c>
      <c r="G989" t="s">
        <v>955</v>
      </c>
      <c r="H989" t="s">
        <v>46</v>
      </c>
      <c r="I989" t="s">
        <v>40</v>
      </c>
      <c r="J989" t="s">
        <v>934</v>
      </c>
      <c r="K989" t="s">
        <v>941</v>
      </c>
      <c r="L989">
        <v>18</v>
      </c>
      <c r="M989">
        <v>15</v>
      </c>
      <c r="N989">
        <v>11</v>
      </c>
    </row>
    <row r="990" spans="1:14" x14ac:dyDescent="0.3">
      <c r="A990">
        <v>88065566340</v>
      </c>
      <c r="B990" s="36">
        <v>44052</v>
      </c>
      <c r="C990" t="s">
        <v>970</v>
      </c>
      <c r="D990" t="s">
        <v>1146</v>
      </c>
      <c r="E990" t="s">
        <v>16</v>
      </c>
      <c r="F990" t="s">
        <v>48</v>
      </c>
      <c r="G990" t="s">
        <v>955</v>
      </c>
      <c r="H990" t="s">
        <v>49</v>
      </c>
      <c r="I990" t="s">
        <v>40</v>
      </c>
      <c r="J990" t="s">
        <v>918</v>
      </c>
      <c r="K990" t="s">
        <v>926</v>
      </c>
      <c r="L990">
        <v>10</v>
      </c>
      <c r="M990">
        <v>7</v>
      </c>
      <c r="N990">
        <v>2</v>
      </c>
    </row>
    <row r="991" spans="1:14" x14ac:dyDescent="0.3">
      <c r="A991">
        <v>88065566341</v>
      </c>
      <c r="B991" s="36">
        <v>44053</v>
      </c>
      <c r="C991" t="s">
        <v>971</v>
      </c>
      <c r="D991" t="s">
        <v>1145</v>
      </c>
      <c r="E991" t="s">
        <v>66</v>
      </c>
      <c r="F991" t="s">
        <v>38</v>
      </c>
      <c r="G991" t="s">
        <v>955</v>
      </c>
      <c r="H991" t="s">
        <v>39</v>
      </c>
      <c r="I991" t="s">
        <v>40</v>
      </c>
      <c r="J991" t="s">
        <v>919</v>
      </c>
      <c r="K991" t="s">
        <v>926</v>
      </c>
      <c r="L991">
        <v>15</v>
      </c>
      <c r="M991">
        <v>12</v>
      </c>
      <c r="N991">
        <v>3</v>
      </c>
    </row>
    <row r="992" spans="1:14" x14ac:dyDescent="0.3">
      <c r="A992">
        <v>88065566342</v>
      </c>
      <c r="B992" s="36">
        <v>44054</v>
      </c>
      <c r="C992" t="s">
        <v>972</v>
      </c>
      <c r="D992" t="s">
        <v>1146</v>
      </c>
      <c r="E992" t="s">
        <v>68</v>
      </c>
      <c r="F992" t="s">
        <v>42</v>
      </c>
      <c r="G992" t="s">
        <v>955</v>
      </c>
      <c r="H992" t="s">
        <v>43</v>
      </c>
      <c r="I992" t="s">
        <v>40</v>
      </c>
      <c r="J992" t="s">
        <v>920</v>
      </c>
      <c r="K992" t="s">
        <v>926</v>
      </c>
      <c r="L992">
        <v>15</v>
      </c>
      <c r="M992">
        <v>12</v>
      </c>
      <c r="N992">
        <v>5</v>
      </c>
    </row>
    <row r="993" spans="1:14" x14ac:dyDescent="0.3">
      <c r="A993">
        <v>88065566343</v>
      </c>
      <c r="B993" s="36">
        <v>44055</v>
      </c>
      <c r="C993" t="s">
        <v>973</v>
      </c>
      <c r="D993" t="s">
        <v>1145</v>
      </c>
      <c r="E993" t="s">
        <v>70</v>
      </c>
      <c r="F993" t="s">
        <v>38</v>
      </c>
      <c r="G993" t="s">
        <v>955</v>
      </c>
      <c r="H993" t="s">
        <v>39</v>
      </c>
      <c r="I993" t="s">
        <v>40</v>
      </c>
      <c r="J993" t="s">
        <v>935</v>
      </c>
      <c r="K993" t="s">
        <v>941</v>
      </c>
      <c r="L993">
        <v>23</v>
      </c>
      <c r="M993">
        <v>20</v>
      </c>
      <c r="N993">
        <v>2</v>
      </c>
    </row>
    <row r="994" spans="1:14" x14ac:dyDescent="0.3">
      <c r="A994">
        <v>88065566344</v>
      </c>
      <c r="B994" s="36">
        <v>44056</v>
      </c>
      <c r="C994" t="s">
        <v>974</v>
      </c>
      <c r="D994" t="s">
        <v>1146</v>
      </c>
      <c r="E994" t="s">
        <v>72</v>
      </c>
      <c r="F994" t="s">
        <v>42</v>
      </c>
      <c r="G994" t="s">
        <v>955</v>
      </c>
      <c r="H994" t="s">
        <v>43</v>
      </c>
      <c r="I994" t="s">
        <v>40</v>
      </c>
      <c r="J994" t="s">
        <v>936</v>
      </c>
      <c r="K994" t="s">
        <v>941</v>
      </c>
      <c r="L994">
        <v>9</v>
      </c>
      <c r="M994">
        <v>6</v>
      </c>
      <c r="N994">
        <v>9</v>
      </c>
    </row>
    <row r="995" spans="1:14" x14ac:dyDescent="0.3">
      <c r="A995">
        <v>88065566345</v>
      </c>
      <c r="B995" s="36">
        <v>44057</v>
      </c>
      <c r="C995" t="s">
        <v>975</v>
      </c>
      <c r="D995" t="s">
        <v>1146</v>
      </c>
      <c r="E995" t="s">
        <v>74</v>
      </c>
      <c r="F995" t="s">
        <v>38</v>
      </c>
      <c r="G995" t="s">
        <v>955</v>
      </c>
      <c r="H995" t="s">
        <v>39</v>
      </c>
      <c r="I995" t="s">
        <v>40</v>
      </c>
      <c r="J995" t="s">
        <v>937</v>
      </c>
      <c r="K995" t="s">
        <v>941</v>
      </c>
      <c r="L995">
        <v>18</v>
      </c>
      <c r="M995">
        <v>15</v>
      </c>
      <c r="N995">
        <v>6</v>
      </c>
    </row>
    <row r="996" spans="1:14" x14ac:dyDescent="0.3">
      <c r="A996">
        <v>88065566346</v>
      </c>
      <c r="B996" s="36">
        <v>44058</v>
      </c>
      <c r="C996" t="s">
        <v>976</v>
      </c>
      <c r="D996" t="s">
        <v>1145</v>
      </c>
      <c r="E996" t="s">
        <v>76</v>
      </c>
      <c r="F996" t="s">
        <v>42</v>
      </c>
      <c r="G996" t="s">
        <v>955</v>
      </c>
      <c r="H996" t="s">
        <v>43</v>
      </c>
      <c r="I996" t="s">
        <v>40</v>
      </c>
      <c r="J996" t="s">
        <v>925</v>
      </c>
      <c r="K996" t="s">
        <v>926</v>
      </c>
      <c r="L996">
        <v>14</v>
      </c>
      <c r="M996">
        <v>11</v>
      </c>
      <c r="N996">
        <v>9</v>
      </c>
    </row>
    <row r="997" spans="1:14" x14ac:dyDescent="0.3">
      <c r="A997">
        <v>88065566347</v>
      </c>
      <c r="B997" s="36">
        <v>44062</v>
      </c>
      <c r="C997" t="s">
        <v>977</v>
      </c>
      <c r="D997" t="s">
        <v>1145</v>
      </c>
      <c r="E997" t="s">
        <v>78</v>
      </c>
      <c r="F997" t="s">
        <v>38</v>
      </c>
      <c r="G997" t="s">
        <v>955</v>
      </c>
      <c r="H997" t="s">
        <v>39</v>
      </c>
      <c r="I997" t="s">
        <v>40</v>
      </c>
      <c r="J997" t="s">
        <v>938</v>
      </c>
      <c r="K997" t="s">
        <v>926</v>
      </c>
      <c r="L997">
        <v>30</v>
      </c>
      <c r="M997">
        <v>27</v>
      </c>
      <c r="N997">
        <v>10</v>
      </c>
    </row>
    <row r="998" spans="1:14" x14ac:dyDescent="0.3">
      <c r="A998">
        <v>88065566348</v>
      </c>
      <c r="B998" s="36">
        <v>44061</v>
      </c>
      <c r="C998" t="s">
        <v>978</v>
      </c>
      <c r="D998" t="s">
        <v>1146</v>
      </c>
      <c r="E998" t="s">
        <v>80</v>
      </c>
      <c r="F998" t="s">
        <v>42</v>
      </c>
      <c r="G998" t="s">
        <v>955</v>
      </c>
      <c r="H998" t="s">
        <v>43</v>
      </c>
      <c r="I998" t="s">
        <v>40</v>
      </c>
      <c r="J998" t="s">
        <v>939</v>
      </c>
      <c r="K998" t="s">
        <v>926</v>
      </c>
      <c r="L998">
        <v>16</v>
      </c>
      <c r="M998">
        <v>13</v>
      </c>
      <c r="N998">
        <v>3</v>
      </c>
    </row>
    <row r="999" spans="1:14" x14ac:dyDescent="0.3">
      <c r="A999">
        <v>88065566349</v>
      </c>
      <c r="B999" s="36">
        <v>44061</v>
      </c>
      <c r="C999" t="s">
        <v>979</v>
      </c>
      <c r="D999" t="s">
        <v>1146</v>
      </c>
      <c r="E999" t="s">
        <v>82</v>
      </c>
      <c r="F999" t="s">
        <v>38</v>
      </c>
      <c r="G999" t="s">
        <v>955</v>
      </c>
      <c r="H999" t="s">
        <v>39</v>
      </c>
      <c r="I999" t="s">
        <v>40</v>
      </c>
      <c r="J999" t="s">
        <v>908</v>
      </c>
      <c r="K999" t="s">
        <v>926</v>
      </c>
      <c r="L999">
        <v>52</v>
      </c>
      <c r="M999">
        <v>49</v>
      </c>
      <c r="N999">
        <v>4</v>
      </c>
    </row>
    <row r="1000" spans="1:14" x14ac:dyDescent="0.3">
      <c r="A1000">
        <v>88065566350</v>
      </c>
      <c r="B1000" s="36">
        <v>44062</v>
      </c>
      <c r="C1000" t="s">
        <v>980</v>
      </c>
      <c r="D1000" t="s">
        <v>1146</v>
      </c>
      <c r="E1000" t="s">
        <v>84</v>
      </c>
      <c r="F1000" t="s">
        <v>42</v>
      </c>
      <c r="G1000" t="s">
        <v>955</v>
      </c>
      <c r="H1000" t="s">
        <v>43</v>
      </c>
      <c r="I1000" t="s">
        <v>40</v>
      </c>
      <c r="J1000" t="s">
        <v>909</v>
      </c>
      <c r="K1000" t="s">
        <v>926</v>
      </c>
      <c r="L1000">
        <v>14</v>
      </c>
      <c r="M1000">
        <v>11</v>
      </c>
      <c r="N1000">
        <v>5</v>
      </c>
    </row>
    <row r="1001" spans="1:14" x14ac:dyDescent="0.3">
      <c r="A1001">
        <v>88065566351</v>
      </c>
      <c r="B1001" s="36">
        <v>44063</v>
      </c>
      <c r="C1001" t="s">
        <v>900</v>
      </c>
      <c r="D1001" t="s">
        <v>1146</v>
      </c>
      <c r="E1001" t="s">
        <v>72</v>
      </c>
      <c r="F1001" t="s">
        <v>38</v>
      </c>
      <c r="G1001" t="s">
        <v>955</v>
      </c>
      <c r="H1001" t="s">
        <v>39</v>
      </c>
      <c r="I1001" t="s">
        <v>40</v>
      </c>
      <c r="J1001" t="s">
        <v>910</v>
      </c>
      <c r="K1001" t="s">
        <v>926</v>
      </c>
      <c r="L1001">
        <v>6</v>
      </c>
      <c r="M1001">
        <v>3</v>
      </c>
      <c r="N1001">
        <v>6</v>
      </c>
    </row>
    <row r="1002" spans="1:14" x14ac:dyDescent="0.3">
      <c r="A1002">
        <v>88065566352</v>
      </c>
      <c r="B1002" s="36">
        <v>44064</v>
      </c>
      <c r="C1002" t="s">
        <v>901</v>
      </c>
      <c r="D1002" t="s">
        <v>1146</v>
      </c>
      <c r="E1002" t="s">
        <v>16</v>
      </c>
      <c r="F1002" t="s">
        <v>42</v>
      </c>
      <c r="G1002" t="s">
        <v>955</v>
      </c>
      <c r="H1002" t="s">
        <v>43</v>
      </c>
      <c r="I1002" t="s">
        <v>40</v>
      </c>
      <c r="J1002" t="s">
        <v>911</v>
      </c>
      <c r="K1002" t="s">
        <v>926</v>
      </c>
      <c r="L1002">
        <v>13</v>
      </c>
      <c r="M1002">
        <v>10</v>
      </c>
      <c r="N1002">
        <v>3</v>
      </c>
    </row>
    <row r="1003" spans="1:14" x14ac:dyDescent="0.3">
      <c r="A1003">
        <v>88065566353</v>
      </c>
      <c r="B1003" s="36">
        <v>44065</v>
      </c>
      <c r="C1003" t="s">
        <v>902</v>
      </c>
      <c r="D1003" t="s">
        <v>1146</v>
      </c>
      <c r="E1003" t="s">
        <v>15</v>
      </c>
      <c r="F1003" t="s">
        <v>38</v>
      </c>
      <c r="G1003" t="s">
        <v>955</v>
      </c>
      <c r="H1003" t="s">
        <v>39</v>
      </c>
      <c r="I1003" t="s">
        <v>40</v>
      </c>
      <c r="J1003" t="s">
        <v>912</v>
      </c>
      <c r="K1003" t="s">
        <v>926</v>
      </c>
      <c r="L1003">
        <v>15</v>
      </c>
      <c r="M1003">
        <v>12</v>
      </c>
      <c r="N1003">
        <v>7</v>
      </c>
    </row>
    <row r="1004" spans="1:14" x14ac:dyDescent="0.3">
      <c r="A1004">
        <v>88065566354</v>
      </c>
      <c r="B1004" s="36">
        <v>44066</v>
      </c>
      <c r="C1004" t="s">
        <v>981</v>
      </c>
      <c r="D1004" t="s">
        <v>1145</v>
      </c>
      <c r="E1004" t="s">
        <v>92</v>
      </c>
      <c r="F1004" t="s">
        <v>42</v>
      </c>
      <c r="G1004" t="s">
        <v>955</v>
      </c>
      <c r="H1004" t="s">
        <v>43</v>
      </c>
      <c r="I1004" t="s">
        <v>40</v>
      </c>
      <c r="J1004" t="s">
        <v>913</v>
      </c>
      <c r="K1004" t="s">
        <v>926</v>
      </c>
      <c r="L1004">
        <v>20</v>
      </c>
      <c r="M1004">
        <v>17</v>
      </c>
      <c r="N1004">
        <v>5</v>
      </c>
    </row>
    <row r="1005" spans="1:14" x14ac:dyDescent="0.3">
      <c r="A1005">
        <v>88065566355</v>
      </c>
      <c r="B1005" s="36">
        <v>44067</v>
      </c>
      <c r="C1005" t="s">
        <v>982</v>
      </c>
      <c r="D1005" t="s">
        <v>1146</v>
      </c>
      <c r="E1005" t="s">
        <v>94</v>
      </c>
      <c r="F1005" t="s">
        <v>38</v>
      </c>
      <c r="G1005" t="s">
        <v>955</v>
      </c>
      <c r="H1005" t="s">
        <v>39</v>
      </c>
      <c r="I1005" t="s">
        <v>40</v>
      </c>
      <c r="J1005" t="s">
        <v>914</v>
      </c>
      <c r="K1005" t="s">
        <v>926</v>
      </c>
      <c r="L1005">
        <v>12</v>
      </c>
      <c r="M1005">
        <v>9</v>
      </c>
      <c r="N1005">
        <v>8</v>
      </c>
    </row>
    <row r="1006" spans="1:14" x14ac:dyDescent="0.3">
      <c r="A1006">
        <v>88065566356</v>
      </c>
      <c r="B1006" s="36">
        <v>44068</v>
      </c>
      <c r="C1006" t="s">
        <v>983</v>
      </c>
      <c r="D1006" t="s">
        <v>1146</v>
      </c>
      <c r="E1006" t="s">
        <v>96</v>
      </c>
      <c r="F1006" t="s">
        <v>42</v>
      </c>
      <c r="G1006" t="s">
        <v>955</v>
      </c>
      <c r="H1006" t="s">
        <v>43</v>
      </c>
      <c r="I1006" t="s">
        <v>40</v>
      </c>
      <c r="J1006" t="s">
        <v>915</v>
      </c>
      <c r="K1006" t="s">
        <v>926</v>
      </c>
      <c r="L1006">
        <v>16</v>
      </c>
      <c r="M1006">
        <v>13</v>
      </c>
      <c r="N1006">
        <v>9</v>
      </c>
    </row>
    <row r="1007" spans="1:14" x14ac:dyDescent="0.3">
      <c r="A1007">
        <v>88065566357</v>
      </c>
      <c r="B1007" s="36">
        <v>44072</v>
      </c>
      <c r="C1007" t="s">
        <v>984</v>
      </c>
      <c r="D1007" t="s">
        <v>1145</v>
      </c>
      <c r="E1007" t="s">
        <v>16</v>
      </c>
      <c r="F1007" t="s">
        <v>38</v>
      </c>
      <c r="G1007" t="s">
        <v>955</v>
      </c>
      <c r="H1007" t="s">
        <v>39</v>
      </c>
      <c r="I1007" t="s">
        <v>40</v>
      </c>
      <c r="J1007" t="s">
        <v>916</v>
      </c>
      <c r="K1007" t="s">
        <v>926</v>
      </c>
      <c r="L1007">
        <v>20</v>
      </c>
      <c r="M1007">
        <v>17</v>
      </c>
      <c r="N1007">
        <v>2</v>
      </c>
    </row>
    <row r="1008" spans="1:14" x14ac:dyDescent="0.3">
      <c r="A1008">
        <v>88065566358</v>
      </c>
      <c r="B1008" s="36">
        <v>44071</v>
      </c>
      <c r="C1008" t="s">
        <v>985</v>
      </c>
      <c r="D1008" t="s">
        <v>1146</v>
      </c>
      <c r="E1008" t="s">
        <v>17</v>
      </c>
      <c r="F1008" t="s">
        <v>42</v>
      </c>
      <c r="G1008" t="s">
        <v>955</v>
      </c>
      <c r="H1008" t="s">
        <v>43</v>
      </c>
      <c r="I1008" t="s">
        <v>40</v>
      </c>
      <c r="J1008" t="s">
        <v>917</v>
      </c>
      <c r="K1008" t="s">
        <v>926</v>
      </c>
      <c r="L1008">
        <v>12</v>
      </c>
      <c r="M1008">
        <v>9</v>
      </c>
      <c r="N1008">
        <v>5</v>
      </c>
    </row>
    <row r="1009" spans="1:14" x14ac:dyDescent="0.3">
      <c r="A1009">
        <v>88065566359</v>
      </c>
      <c r="B1009" s="36">
        <v>44071</v>
      </c>
      <c r="C1009" t="s">
        <v>900</v>
      </c>
      <c r="D1009" t="s">
        <v>1146</v>
      </c>
      <c r="E1009" t="s">
        <v>72</v>
      </c>
      <c r="F1009" t="s">
        <v>38</v>
      </c>
      <c r="G1009" t="s">
        <v>955</v>
      </c>
      <c r="H1009" t="s">
        <v>39</v>
      </c>
      <c r="I1009" t="s">
        <v>40</v>
      </c>
      <c r="J1009" t="s">
        <v>918</v>
      </c>
      <c r="K1009" t="s">
        <v>926</v>
      </c>
      <c r="L1009">
        <v>10</v>
      </c>
      <c r="M1009">
        <v>7</v>
      </c>
      <c r="N1009">
        <v>7</v>
      </c>
    </row>
    <row r="1010" spans="1:14" x14ac:dyDescent="0.3">
      <c r="A1010">
        <v>88065566360</v>
      </c>
      <c r="B1010" s="36">
        <v>44072</v>
      </c>
      <c r="C1010" t="s">
        <v>901</v>
      </c>
      <c r="D1010" t="s">
        <v>1146</v>
      </c>
      <c r="E1010" t="s">
        <v>16</v>
      </c>
      <c r="F1010" t="s">
        <v>42</v>
      </c>
      <c r="G1010" t="s">
        <v>955</v>
      </c>
      <c r="H1010" t="s">
        <v>43</v>
      </c>
      <c r="I1010" t="s">
        <v>40</v>
      </c>
      <c r="J1010" t="s">
        <v>919</v>
      </c>
      <c r="K1010" t="s">
        <v>926</v>
      </c>
      <c r="L1010">
        <v>15</v>
      </c>
      <c r="M1010">
        <v>12</v>
      </c>
      <c r="N1010">
        <v>7</v>
      </c>
    </row>
    <row r="1011" spans="1:14" x14ac:dyDescent="0.3">
      <c r="A1011">
        <v>88065566361</v>
      </c>
      <c r="B1011" s="36">
        <v>44073</v>
      </c>
      <c r="C1011" t="s">
        <v>902</v>
      </c>
      <c r="D1011" t="s">
        <v>1146</v>
      </c>
      <c r="E1011" t="s">
        <v>15</v>
      </c>
      <c r="F1011" t="s">
        <v>38</v>
      </c>
      <c r="G1011" t="s">
        <v>955</v>
      </c>
      <c r="H1011" t="s">
        <v>39</v>
      </c>
      <c r="I1011" t="s">
        <v>40</v>
      </c>
      <c r="J1011" t="s">
        <v>920</v>
      </c>
      <c r="K1011" t="s">
        <v>926</v>
      </c>
      <c r="L1011">
        <v>15</v>
      </c>
      <c r="M1011">
        <v>12</v>
      </c>
      <c r="N1011">
        <v>15</v>
      </c>
    </row>
    <row r="1012" spans="1:14" x14ac:dyDescent="0.3">
      <c r="A1012">
        <v>88065566362</v>
      </c>
      <c r="B1012" s="36">
        <v>44074</v>
      </c>
      <c r="C1012" t="s">
        <v>986</v>
      </c>
      <c r="D1012" t="s">
        <v>1146</v>
      </c>
      <c r="E1012" t="s">
        <v>1</v>
      </c>
      <c r="F1012" t="s">
        <v>42</v>
      </c>
      <c r="G1012" t="s">
        <v>955</v>
      </c>
      <c r="H1012" t="s">
        <v>43</v>
      </c>
      <c r="I1012" t="s">
        <v>40</v>
      </c>
      <c r="J1012" t="s">
        <v>921</v>
      </c>
      <c r="K1012" t="s">
        <v>926</v>
      </c>
      <c r="L1012">
        <v>20</v>
      </c>
      <c r="M1012">
        <v>17</v>
      </c>
      <c r="N1012">
        <v>3</v>
      </c>
    </row>
    <row r="1013" spans="1:14" x14ac:dyDescent="0.3">
      <c r="A1013">
        <v>88065566363</v>
      </c>
      <c r="B1013" s="36">
        <v>44044</v>
      </c>
      <c r="C1013" t="s">
        <v>987</v>
      </c>
      <c r="D1013" t="s">
        <v>1146</v>
      </c>
      <c r="E1013" t="s">
        <v>2</v>
      </c>
      <c r="F1013" t="s">
        <v>38</v>
      </c>
      <c r="G1013" t="s">
        <v>955</v>
      </c>
      <c r="H1013" t="s">
        <v>39</v>
      </c>
      <c r="I1013" t="s">
        <v>104</v>
      </c>
      <c r="J1013" t="s">
        <v>922</v>
      </c>
      <c r="K1013" t="s">
        <v>926</v>
      </c>
      <c r="L1013">
        <v>12</v>
      </c>
      <c r="M1013">
        <v>9</v>
      </c>
      <c r="N1013">
        <v>6</v>
      </c>
    </row>
    <row r="1014" spans="1:14" x14ac:dyDescent="0.3">
      <c r="A1014">
        <v>88065566364</v>
      </c>
      <c r="B1014" s="36">
        <v>44045</v>
      </c>
      <c r="C1014" t="s">
        <v>988</v>
      </c>
      <c r="D1014" t="s">
        <v>1145</v>
      </c>
      <c r="E1014" t="s">
        <v>3</v>
      </c>
      <c r="F1014" t="s">
        <v>42</v>
      </c>
      <c r="G1014" t="s">
        <v>955</v>
      </c>
      <c r="H1014" t="s">
        <v>43</v>
      </c>
      <c r="I1014" t="s">
        <v>104</v>
      </c>
      <c r="J1014" t="s">
        <v>923</v>
      </c>
      <c r="K1014" t="s">
        <v>926</v>
      </c>
      <c r="L1014">
        <v>13</v>
      </c>
      <c r="M1014">
        <v>10</v>
      </c>
      <c r="N1014">
        <v>10</v>
      </c>
    </row>
    <row r="1015" spans="1:14" x14ac:dyDescent="0.3">
      <c r="A1015">
        <v>88065566365</v>
      </c>
      <c r="B1015" s="36">
        <v>44046</v>
      </c>
      <c r="C1015" t="s">
        <v>989</v>
      </c>
      <c r="D1015" t="s">
        <v>1145</v>
      </c>
      <c r="E1015" t="s">
        <v>4</v>
      </c>
      <c r="F1015" t="s">
        <v>38</v>
      </c>
      <c r="G1015" t="s">
        <v>955</v>
      </c>
      <c r="H1015" t="s">
        <v>39</v>
      </c>
      <c r="I1015" t="s">
        <v>104</v>
      </c>
      <c r="J1015" t="s">
        <v>924</v>
      </c>
      <c r="K1015" t="s">
        <v>926</v>
      </c>
      <c r="L1015">
        <v>15</v>
      </c>
      <c r="M1015">
        <v>12</v>
      </c>
      <c r="N1015">
        <v>11</v>
      </c>
    </row>
    <row r="1016" spans="1:14" x14ac:dyDescent="0.3">
      <c r="A1016">
        <v>88065566366</v>
      </c>
      <c r="B1016" s="36">
        <v>44047</v>
      </c>
      <c r="C1016" t="s">
        <v>990</v>
      </c>
      <c r="D1016" t="s">
        <v>1145</v>
      </c>
      <c r="E1016" t="s">
        <v>8</v>
      </c>
      <c r="F1016" t="s">
        <v>42</v>
      </c>
      <c r="G1016" t="s">
        <v>955</v>
      </c>
      <c r="H1016" t="s">
        <v>43</v>
      </c>
      <c r="I1016" t="s">
        <v>104</v>
      </c>
      <c r="J1016" t="s">
        <v>925</v>
      </c>
      <c r="K1016" t="s">
        <v>926</v>
      </c>
      <c r="L1016">
        <v>14</v>
      </c>
      <c r="M1016">
        <v>11</v>
      </c>
      <c r="N1016">
        <v>3</v>
      </c>
    </row>
    <row r="1017" spans="1:14" x14ac:dyDescent="0.3">
      <c r="A1017">
        <v>88065566367</v>
      </c>
      <c r="B1017" s="36">
        <v>44048</v>
      </c>
      <c r="C1017" t="s">
        <v>991</v>
      </c>
      <c r="D1017" t="s">
        <v>1145</v>
      </c>
      <c r="E1017" t="s">
        <v>9</v>
      </c>
      <c r="F1017" t="s">
        <v>38</v>
      </c>
      <c r="G1017" t="s">
        <v>955</v>
      </c>
      <c r="H1017" t="s">
        <v>39</v>
      </c>
      <c r="I1017" t="s">
        <v>104</v>
      </c>
      <c r="J1017" t="s">
        <v>938</v>
      </c>
      <c r="K1017" t="s">
        <v>926</v>
      </c>
      <c r="L1017">
        <v>30</v>
      </c>
      <c r="M1017">
        <v>27</v>
      </c>
      <c r="N1017">
        <v>1</v>
      </c>
    </row>
    <row r="1018" spans="1:14" x14ac:dyDescent="0.3">
      <c r="A1018">
        <v>88065566368</v>
      </c>
      <c r="B1018" s="36">
        <v>44052</v>
      </c>
      <c r="C1018" t="s">
        <v>992</v>
      </c>
      <c r="D1018" t="s">
        <v>1145</v>
      </c>
      <c r="E1018" t="s">
        <v>16</v>
      </c>
      <c r="F1018" t="s">
        <v>42</v>
      </c>
      <c r="G1018" t="s">
        <v>955</v>
      </c>
      <c r="H1018" t="s">
        <v>43</v>
      </c>
      <c r="I1018" t="s">
        <v>104</v>
      </c>
      <c r="J1018" t="s">
        <v>939</v>
      </c>
      <c r="K1018" t="s">
        <v>926</v>
      </c>
      <c r="L1018">
        <v>16</v>
      </c>
      <c r="M1018">
        <v>13</v>
      </c>
      <c r="N1018">
        <v>1</v>
      </c>
    </row>
    <row r="1019" spans="1:14" x14ac:dyDescent="0.3">
      <c r="A1019">
        <v>88065566369</v>
      </c>
      <c r="B1019" s="36">
        <v>44051</v>
      </c>
      <c r="C1019" t="s">
        <v>993</v>
      </c>
      <c r="D1019" t="s">
        <v>1145</v>
      </c>
      <c r="E1019" t="s">
        <v>17</v>
      </c>
      <c r="F1019" t="s">
        <v>38</v>
      </c>
      <c r="G1019" t="s">
        <v>955</v>
      </c>
      <c r="H1019" t="s">
        <v>39</v>
      </c>
      <c r="I1019" t="s">
        <v>104</v>
      </c>
      <c r="J1019" t="s">
        <v>927</v>
      </c>
      <c r="K1019" t="s">
        <v>941</v>
      </c>
      <c r="L1019">
        <v>9</v>
      </c>
      <c r="M1019">
        <v>6</v>
      </c>
      <c r="N1019">
        <v>1</v>
      </c>
    </row>
    <row r="1020" spans="1:14" x14ac:dyDescent="0.3">
      <c r="A1020">
        <v>88065566370</v>
      </c>
      <c r="B1020" s="36">
        <v>44051</v>
      </c>
      <c r="C1020" t="s">
        <v>900</v>
      </c>
      <c r="D1020" t="s">
        <v>1146</v>
      </c>
      <c r="E1020" t="s">
        <v>72</v>
      </c>
      <c r="F1020" t="s">
        <v>42</v>
      </c>
      <c r="G1020" t="s">
        <v>955</v>
      </c>
      <c r="H1020" t="s">
        <v>43</v>
      </c>
      <c r="I1020" t="s">
        <v>104</v>
      </c>
      <c r="J1020" t="s">
        <v>928</v>
      </c>
      <c r="K1020" t="s">
        <v>941</v>
      </c>
      <c r="L1020">
        <v>5</v>
      </c>
      <c r="M1020">
        <v>2</v>
      </c>
      <c r="N1020">
        <v>3</v>
      </c>
    </row>
    <row r="1021" spans="1:14" x14ac:dyDescent="0.3">
      <c r="A1021">
        <v>88065566371</v>
      </c>
      <c r="B1021" s="36">
        <v>44052</v>
      </c>
      <c r="C1021" t="s">
        <v>901</v>
      </c>
      <c r="D1021" t="s">
        <v>1146</v>
      </c>
      <c r="E1021" t="s">
        <v>16</v>
      </c>
      <c r="F1021" t="s">
        <v>38</v>
      </c>
      <c r="G1021" t="s">
        <v>955</v>
      </c>
      <c r="H1021" t="s">
        <v>39</v>
      </c>
      <c r="I1021" t="s">
        <v>104</v>
      </c>
      <c r="J1021" t="s">
        <v>929</v>
      </c>
      <c r="K1021" t="s">
        <v>941</v>
      </c>
      <c r="L1021">
        <v>18</v>
      </c>
      <c r="M1021">
        <v>15</v>
      </c>
      <c r="N1021">
        <v>4</v>
      </c>
    </row>
    <row r="1022" spans="1:14" x14ac:dyDescent="0.3">
      <c r="A1022">
        <v>88065566372</v>
      </c>
      <c r="B1022" s="36">
        <v>44053</v>
      </c>
      <c r="C1022" t="s">
        <v>902</v>
      </c>
      <c r="D1022" t="s">
        <v>1146</v>
      </c>
      <c r="E1022" t="s">
        <v>15</v>
      </c>
      <c r="F1022" t="s">
        <v>42</v>
      </c>
      <c r="G1022" t="s">
        <v>955</v>
      </c>
      <c r="H1022" t="s">
        <v>43</v>
      </c>
      <c r="I1022" t="s">
        <v>104</v>
      </c>
      <c r="J1022" t="s">
        <v>930</v>
      </c>
      <c r="K1022" t="s">
        <v>941</v>
      </c>
      <c r="L1022">
        <v>10</v>
      </c>
      <c r="M1022">
        <v>7</v>
      </c>
      <c r="N1022">
        <v>5</v>
      </c>
    </row>
    <row r="1023" spans="1:14" x14ac:dyDescent="0.3">
      <c r="A1023">
        <v>88065566373</v>
      </c>
      <c r="B1023" s="36">
        <v>44054</v>
      </c>
      <c r="C1023" t="s">
        <v>994</v>
      </c>
      <c r="D1023" t="s">
        <v>1146</v>
      </c>
      <c r="E1023" t="s">
        <v>11</v>
      </c>
      <c r="F1023" t="s">
        <v>38</v>
      </c>
      <c r="G1023" t="s">
        <v>955</v>
      </c>
      <c r="H1023" t="s">
        <v>39</v>
      </c>
      <c r="I1023" t="s">
        <v>104</v>
      </c>
      <c r="J1023" t="s">
        <v>931</v>
      </c>
      <c r="K1023" t="s">
        <v>941</v>
      </c>
      <c r="L1023">
        <v>20</v>
      </c>
      <c r="M1023">
        <v>17</v>
      </c>
      <c r="N1023">
        <v>6</v>
      </c>
    </row>
    <row r="1024" spans="1:14" x14ac:dyDescent="0.3">
      <c r="A1024">
        <v>88065566374</v>
      </c>
      <c r="B1024" s="36">
        <v>44055</v>
      </c>
      <c r="C1024" t="s">
        <v>995</v>
      </c>
      <c r="D1024" t="s">
        <v>1145</v>
      </c>
      <c r="E1024" t="s">
        <v>12</v>
      </c>
      <c r="F1024" t="s">
        <v>42</v>
      </c>
      <c r="G1024" t="s">
        <v>955</v>
      </c>
      <c r="H1024" t="s">
        <v>43</v>
      </c>
      <c r="I1024" t="s">
        <v>104</v>
      </c>
      <c r="J1024" t="s">
        <v>932</v>
      </c>
      <c r="K1024" t="s">
        <v>941</v>
      </c>
      <c r="L1024">
        <v>70</v>
      </c>
      <c r="M1024">
        <v>67</v>
      </c>
      <c r="N1024">
        <v>7</v>
      </c>
    </row>
    <row r="1025" spans="1:14" x14ac:dyDescent="0.3">
      <c r="A1025">
        <v>88065566375</v>
      </c>
      <c r="B1025" s="36">
        <v>44056</v>
      </c>
      <c r="C1025" t="s">
        <v>996</v>
      </c>
      <c r="D1025" t="s">
        <v>1146</v>
      </c>
      <c r="E1025" t="s">
        <v>13</v>
      </c>
      <c r="F1025" t="s">
        <v>38</v>
      </c>
      <c r="G1025" t="s">
        <v>955</v>
      </c>
      <c r="H1025" t="s">
        <v>39</v>
      </c>
      <c r="I1025" t="s">
        <v>104</v>
      </c>
      <c r="J1025" t="s">
        <v>940</v>
      </c>
      <c r="K1025" t="s">
        <v>941</v>
      </c>
      <c r="L1025">
        <v>15</v>
      </c>
      <c r="M1025">
        <v>12</v>
      </c>
      <c r="N1025">
        <v>11</v>
      </c>
    </row>
    <row r="1026" spans="1:14" x14ac:dyDescent="0.3">
      <c r="A1026">
        <v>88065566376</v>
      </c>
      <c r="B1026" s="36">
        <v>44057</v>
      </c>
      <c r="C1026" t="s">
        <v>997</v>
      </c>
      <c r="D1026" t="s">
        <v>1146</v>
      </c>
      <c r="E1026" t="s">
        <v>14</v>
      </c>
      <c r="F1026" t="s">
        <v>42</v>
      </c>
      <c r="G1026" t="s">
        <v>955</v>
      </c>
      <c r="H1026" t="s">
        <v>43</v>
      </c>
      <c r="I1026" t="s">
        <v>104</v>
      </c>
      <c r="J1026" t="s">
        <v>933</v>
      </c>
      <c r="K1026" t="s">
        <v>941</v>
      </c>
      <c r="L1026">
        <v>12</v>
      </c>
      <c r="M1026">
        <v>9</v>
      </c>
      <c r="N1026">
        <v>2</v>
      </c>
    </row>
    <row r="1027" spans="1:14" x14ac:dyDescent="0.3">
      <c r="A1027">
        <v>88065566377</v>
      </c>
      <c r="B1027" s="36">
        <v>44058</v>
      </c>
      <c r="C1027" t="s">
        <v>998</v>
      </c>
      <c r="D1027" t="s">
        <v>1145</v>
      </c>
      <c r="E1027" t="s">
        <v>15</v>
      </c>
      <c r="F1027" t="s">
        <v>38</v>
      </c>
      <c r="G1027" t="s">
        <v>955</v>
      </c>
      <c r="H1027" t="s">
        <v>39</v>
      </c>
      <c r="I1027" t="s">
        <v>104</v>
      </c>
      <c r="J1027" t="s">
        <v>934</v>
      </c>
      <c r="K1027" t="s">
        <v>941</v>
      </c>
      <c r="L1027">
        <v>18</v>
      </c>
      <c r="M1027">
        <v>15</v>
      </c>
      <c r="N1027">
        <v>3</v>
      </c>
    </row>
    <row r="1028" spans="1:14" x14ac:dyDescent="0.3">
      <c r="A1028">
        <v>88065566378</v>
      </c>
      <c r="B1028" s="36">
        <v>44062</v>
      </c>
      <c r="C1028" t="s">
        <v>999</v>
      </c>
      <c r="D1028" t="s">
        <v>1146</v>
      </c>
      <c r="E1028" t="s">
        <v>59</v>
      </c>
      <c r="F1028" t="s">
        <v>42</v>
      </c>
      <c r="G1028" t="s">
        <v>955</v>
      </c>
      <c r="H1028" t="s">
        <v>43</v>
      </c>
      <c r="I1028" t="s">
        <v>104</v>
      </c>
      <c r="J1028" t="s">
        <v>935</v>
      </c>
      <c r="K1028" t="s">
        <v>941</v>
      </c>
      <c r="L1028">
        <v>23</v>
      </c>
      <c r="M1028">
        <v>20</v>
      </c>
      <c r="N1028">
        <v>5</v>
      </c>
    </row>
    <row r="1029" spans="1:14" x14ac:dyDescent="0.3">
      <c r="A1029">
        <v>88065566379</v>
      </c>
      <c r="B1029" s="36">
        <v>44061</v>
      </c>
      <c r="C1029" t="s">
        <v>1000</v>
      </c>
      <c r="D1029" t="s">
        <v>1145</v>
      </c>
      <c r="E1029" t="s">
        <v>60</v>
      </c>
      <c r="F1029" t="s">
        <v>38</v>
      </c>
      <c r="G1029" t="s">
        <v>955</v>
      </c>
      <c r="H1029" t="s">
        <v>39</v>
      </c>
      <c r="I1029" t="s">
        <v>104</v>
      </c>
      <c r="J1029" t="s">
        <v>936</v>
      </c>
      <c r="K1029" t="s">
        <v>941</v>
      </c>
      <c r="L1029">
        <v>9</v>
      </c>
      <c r="M1029">
        <v>6</v>
      </c>
      <c r="N1029">
        <v>2</v>
      </c>
    </row>
    <row r="1030" spans="1:14" x14ac:dyDescent="0.3">
      <c r="A1030">
        <v>88065566380</v>
      </c>
      <c r="B1030" s="36">
        <v>44061</v>
      </c>
      <c r="C1030" t="s">
        <v>1001</v>
      </c>
      <c r="D1030" t="s">
        <v>1145</v>
      </c>
      <c r="E1030" t="s">
        <v>61</v>
      </c>
      <c r="F1030" t="s">
        <v>42</v>
      </c>
      <c r="G1030" t="s">
        <v>955</v>
      </c>
      <c r="H1030" t="s">
        <v>43</v>
      </c>
      <c r="I1030" t="s">
        <v>104</v>
      </c>
      <c r="J1030" t="s">
        <v>937</v>
      </c>
      <c r="K1030" t="s">
        <v>941</v>
      </c>
      <c r="L1030">
        <v>18</v>
      </c>
      <c r="M1030">
        <v>15</v>
      </c>
      <c r="N1030">
        <v>1</v>
      </c>
    </row>
    <row r="1031" spans="1:14" x14ac:dyDescent="0.3">
      <c r="A1031">
        <v>88065566381</v>
      </c>
      <c r="B1031" s="36">
        <v>44062</v>
      </c>
      <c r="C1031" t="s">
        <v>900</v>
      </c>
      <c r="D1031" t="s">
        <v>1146</v>
      </c>
      <c r="E1031" t="s">
        <v>72</v>
      </c>
      <c r="F1031" t="s">
        <v>38</v>
      </c>
      <c r="G1031" t="s">
        <v>955</v>
      </c>
      <c r="H1031" t="s">
        <v>39</v>
      </c>
      <c r="I1031" t="s">
        <v>104</v>
      </c>
      <c r="J1031" t="s">
        <v>908</v>
      </c>
      <c r="K1031" t="s">
        <v>926</v>
      </c>
      <c r="L1031">
        <v>52</v>
      </c>
      <c r="M1031">
        <v>49</v>
      </c>
      <c r="N1031">
        <v>6</v>
      </c>
    </row>
    <row r="1032" spans="1:14" x14ac:dyDescent="0.3">
      <c r="A1032">
        <v>88065566382</v>
      </c>
      <c r="B1032" s="36">
        <v>44063</v>
      </c>
      <c r="C1032" t="s">
        <v>901</v>
      </c>
      <c r="D1032" t="s">
        <v>1146</v>
      </c>
      <c r="E1032" t="s">
        <v>16</v>
      </c>
      <c r="F1032" t="s">
        <v>42</v>
      </c>
      <c r="G1032" t="s">
        <v>955</v>
      </c>
      <c r="H1032" t="s">
        <v>43</v>
      </c>
      <c r="I1032" t="s">
        <v>104</v>
      </c>
      <c r="J1032" t="s">
        <v>927</v>
      </c>
      <c r="K1032" t="s">
        <v>941</v>
      </c>
      <c r="L1032">
        <v>9</v>
      </c>
      <c r="M1032">
        <v>6</v>
      </c>
      <c r="N1032">
        <v>9</v>
      </c>
    </row>
    <row r="1033" spans="1:14" x14ac:dyDescent="0.3">
      <c r="A1033">
        <v>88065566383</v>
      </c>
      <c r="B1033" s="36">
        <v>44064</v>
      </c>
      <c r="C1033" t="s">
        <v>902</v>
      </c>
      <c r="D1033" t="s">
        <v>1146</v>
      </c>
      <c r="E1033" t="s">
        <v>15</v>
      </c>
      <c r="F1033" t="s">
        <v>38</v>
      </c>
      <c r="G1033" t="s">
        <v>955</v>
      </c>
      <c r="H1033" t="s">
        <v>39</v>
      </c>
      <c r="I1033" t="s">
        <v>104</v>
      </c>
      <c r="J1033" t="s">
        <v>928</v>
      </c>
      <c r="K1033" t="s">
        <v>941</v>
      </c>
      <c r="L1033">
        <v>5</v>
      </c>
      <c r="M1033">
        <v>2</v>
      </c>
      <c r="N1033">
        <v>10</v>
      </c>
    </row>
    <row r="1034" spans="1:14" x14ac:dyDescent="0.3">
      <c r="A1034">
        <v>88065566384</v>
      </c>
      <c r="B1034" s="36">
        <v>44065</v>
      </c>
      <c r="C1034" t="s">
        <v>1002</v>
      </c>
      <c r="D1034" t="s">
        <v>1146</v>
      </c>
      <c r="E1034" t="s">
        <v>84</v>
      </c>
      <c r="F1034" t="s">
        <v>42</v>
      </c>
      <c r="G1034" t="s">
        <v>955</v>
      </c>
      <c r="H1034" t="s">
        <v>43</v>
      </c>
      <c r="I1034" t="s">
        <v>104</v>
      </c>
      <c r="J1034" t="s">
        <v>909</v>
      </c>
      <c r="K1034" t="s">
        <v>926</v>
      </c>
      <c r="L1034">
        <v>14</v>
      </c>
      <c r="M1034">
        <v>11</v>
      </c>
      <c r="N1034">
        <v>3</v>
      </c>
    </row>
    <row r="1035" spans="1:14" x14ac:dyDescent="0.3">
      <c r="A1035">
        <v>88065566385</v>
      </c>
      <c r="B1035" s="36">
        <v>44066</v>
      </c>
      <c r="C1035" t="s">
        <v>1003</v>
      </c>
      <c r="D1035" t="s">
        <v>1146</v>
      </c>
      <c r="E1035" t="s">
        <v>86</v>
      </c>
      <c r="F1035" t="s">
        <v>38</v>
      </c>
      <c r="G1035" t="s">
        <v>955</v>
      </c>
      <c r="H1035" t="s">
        <v>39</v>
      </c>
      <c r="I1035" t="s">
        <v>104</v>
      </c>
      <c r="J1035" t="s">
        <v>910</v>
      </c>
      <c r="K1035" t="s">
        <v>926</v>
      </c>
      <c r="L1035">
        <v>6</v>
      </c>
      <c r="M1035">
        <v>3</v>
      </c>
      <c r="N1035">
        <v>4</v>
      </c>
    </row>
    <row r="1036" spans="1:14" x14ac:dyDescent="0.3">
      <c r="A1036">
        <v>88065566386</v>
      </c>
      <c r="B1036" s="36">
        <v>44067</v>
      </c>
      <c r="C1036" t="s">
        <v>1004</v>
      </c>
      <c r="D1036" t="s">
        <v>1146</v>
      </c>
      <c r="E1036" t="s">
        <v>88</v>
      </c>
      <c r="F1036" t="s">
        <v>42</v>
      </c>
      <c r="G1036" t="s">
        <v>955</v>
      </c>
      <c r="H1036" t="s">
        <v>43</v>
      </c>
      <c r="I1036" t="s">
        <v>104</v>
      </c>
      <c r="J1036" t="s">
        <v>930</v>
      </c>
      <c r="K1036" t="s">
        <v>941</v>
      </c>
      <c r="L1036">
        <v>10</v>
      </c>
      <c r="M1036">
        <v>7</v>
      </c>
      <c r="N1036">
        <v>5</v>
      </c>
    </row>
    <row r="1037" spans="1:14" x14ac:dyDescent="0.3">
      <c r="A1037">
        <v>88065566387</v>
      </c>
      <c r="B1037" s="36">
        <v>44068</v>
      </c>
      <c r="C1037" t="s">
        <v>1005</v>
      </c>
      <c r="D1037" t="s">
        <v>1146</v>
      </c>
      <c r="E1037" t="s">
        <v>90</v>
      </c>
      <c r="F1037" t="s">
        <v>38</v>
      </c>
      <c r="G1037" t="s">
        <v>955</v>
      </c>
      <c r="H1037" t="s">
        <v>39</v>
      </c>
      <c r="I1037" t="s">
        <v>104</v>
      </c>
      <c r="J1037" t="s">
        <v>911</v>
      </c>
      <c r="K1037" t="s">
        <v>926</v>
      </c>
      <c r="L1037">
        <v>13</v>
      </c>
      <c r="M1037">
        <v>10</v>
      </c>
      <c r="N1037">
        <v>6</v>
      </c>
    </row>
    <row r="1038" spans="1:14" x14ac:dyDescent="0.3">
      <c r="A1038">
        <v>88065566388</v>
      </c>
      <c r="B1038" s="36">
        <v>44072</v>
      </c>
      <c r="C1038" t="s">
        <v>1006</v>
      </c>
      <c r="D1038" t="s">
        <v>1146</v>
      </c>
      <c r="E1038" t="s">
        <v>68</v>
      </c>
      <c r="F1038" t="s">
        <v>42</v>
      </c>
      <c r="G1038" t="s">
        <v>955</v>
      </c>
      <c r="H1038" t="s">
        <v>43</v>
      </c>
      <c r="I1038" t="s">
        <v>104</v>
      </c>
      <c r="J1038" t="s">
        <v>931</v>
      </c>
      <c r="K1038" t="s">
        <v>941</v>
      </c>
      <c r="L1038">
        <v>20</v>
      </c>
      <c r="M1038">
        <v>17</v>
      </c>
      <c r="N1038">
        <v>3</v>
      </c>
    </row>
    <row r="1039" spans="1:14" x14ac:dyDescent="0.3">
      <c r="A1039">
        <v>88065566389</v>
      </c>
      <c r="B1039" s="36">
        <v>44071</v>
      </c>
      <c r="C1039" t="s">
        <v>1007</v>
      </c>
      <c r="D1039" t="s">
        <v>1145</v>
      </c>
      <c r="E1039" t="s">
        <v>70</v>
      </c>
      <c r="F1039" t="s">
        <v>38</v>
      </c>
      <c r="G1039" t="s">
        <v>955</v>
      </c>
      <c r="H1039" t="s">
        <v>39</v>
      </c>
      <c r="I1039" t="s">
        <v>104</v>
      </c>
      <c r="J1039" t="s">
        <v>912</v>
      </c>
      <c r="K1039" t="s">
        <v>926</v>
      </c>
      <c r="L1039">
        <v>15</v>
      </c>
      <c r="M1039">
        <v>12</v>
      </c>
      <c r="N1039">
        <v>7</v>
      </c>
    </row>
    <row r="1040" spans="1:14" x14ac:dyDescent="0.3">
      <c r="A1040">
        <v>88065566390</v>
      </c>
      <c r="B1040" s="36">
        <v>44071</v>
      </c>
      <c r="C1040" t="s">
        <v>1008</v>
      </c>
      <c r="D1040" t="s">
        <v>1146</v>
      </c>
      <c r="E1040" t="s">
        <v>72</v>
      </c>
      <c r="F1040" t="s">
        <v>42</v>
      </c>
      <c r="G1040" t="s">
        <v>955</v>
      </c>
      <c r="H1040" t="s">
        <v>43</v>
      </c>
      <c r="I1040" t="s">
        <v>104</v>
      </c>
      <c r="J1040" t="s">
        <v>913</v>
      </c>
      <c r="K1040" t="s">
        <v>926</v>
      </c>
      <c r="L1040">
        <v>20</v>
      </c>
      <c r="M1040">
        <v>17</v>
      </c>
      <c r="N1040">
        <v>5</v>
      </c>
    </row>
    <row r="1041" spans="1:14" x14ac:dyDescent="0.3">
      <c r="A1041">
        <v>88065566391</v>
      </c>
      <c r="B1041" s="36">
        <v>44072</v>
      </c>
      <c r="C1041" t="s">
        <v>1009</v>
      </c>
      <c r="D1041" t="s">
        <v>1145</v>
      </c>
      <c r="E1041" t="s">
        <v>14</v>
      </c>
      <c r="F1041" t="s">
        <v>38</v>
      </c>
      <c r="G1041" t="s">
        <v>955</v>
      </c>
      <c r="H1041" t="s">
        <v>39</v>
      </c>
      <c r="I1041" t="s">
        <v>104</v>
      </c>
      <c r="J1041" t="s">
        <v>914</v>
      </c>
      <c r="K1041" t="s">
        <v>926</v>
      </c>
      <c r="L1041">
        <v>12</v>
      </c>
      <c r="M1041">
        <v>9</v>
      </c>
      <c r="N1041">
        <v>8</v>
      </c>
    </row>
    <row r="1042" spans="1:14" x14ac:dyDescent="0.3">
      <c r="A1042">
        <v>88065566392</v>
      </c>
      <c r="B1042" s="36">
        <v>44073</v>
      </c>
      <c r="C1042" t="s">
        <v>900</v>
      </c>
      <c r="D1042" t="s">
        <v>1146</v>
      </c>
      <c r="E1042" t="s">
        <v>72</v>
      </c>
      <c r="F1042" t="s">
        <v>42</v>
      </c>
      <c r="G1042" t="s">
        <v>955</v>
      </c>
      <c r="H1042" t="s">
        <v>43</v>
      </c>
      <c r="I1042" t="s">
        <v>104</v>
      </c>
      <c r="J1042" t="s">
        <v>915</v>
      </c>
      <c r="K1042" t="s">
        <v>926</v>
      </c>
      <c r="L1042">
        <v>16</v>
      </c>
      <c r="M1042">
        <v>13</v>
      </c>
      <c r="N1042">
        <v>9</v>
      </c>
    </row>
    <row r="1043" spans="1:14" x14ac:dyDescent="0.3">
      <c r="A1043">
        <v>88065566393</v>
      </c>
      <c r="B1043" s="36">
        <v>44074</v>
      </c>
      <c r="C1043" t="s">
        <v>901</v>
      </c>
      <c r="D1043" t="s">
        <v>1146</v>
      </c>
      <c r="E1043" t="s">
        <v>16</v>
      </c>
      <c r="F1043" t="s">
        <v>38</v>
      </c>
      <c r="G1043" t="s">
        <v>955</v>
      </c>
      <c r="H1043" t="s">
        <v>39</v>
      </c>
      <c r="I1043" t="s">
        <v>104</v>
      </c>
      <c r="J1043" t="s">
        <v>932</v>
      </c>
      <c r="K1043" t="s">
        <v>941</v>
      </c>
      <c r="L1043">
        <v>70</v>
      </c>
      <c r="M1043">
        <v>67</v>
      </c>
      <c r="N1043">
        <v>2</v>
      </c>
    </row>
    <row r="1044" spans="1:14" x14ac:dyDescent="0.3">
      <c r="A1044">
        <v>88065566394</v>
      </c>
      <c r="B1044" s="36">
        <v>44075</v>
      </c>
      <c r="C1044" t="s">
        <v>902</v>
      </c>
      <c r="D1044" t="s">
        <v>1146</v>
      </c>
      <c r="E1044" t="s">
        <v>15</v>
      </c>
      <c r="F1044" t="s">
        <v>42</v>
      </c>
      <c r="G1044" t="s">
        <v>955</v>
      </c>
      <c r="H1044" t="s">
        <v>43</v>
      </c>
      <c r="I1044" t="s">
        <v>104</v>
      </c>
      <c r="J1044" t="s">
        <v>940</v>
      </c>
      <c r="K1044" t="s">
        <v>941</v>
      </c>
      <c r="L1044">
        <v>15</v>
      </c>
      <c r="M1044">
        <v>12</v>
      </c>
      <c r="N1044">
        <v>5</v>
      </c>
    </row>
    <row r="1045" spans="1:14" x14ac:dyDescent="0.3">
      <c r="A1045">
        <v>88065566395</v>
      </c>
      <c r="B1045" s="36">
        <v>44076</v>
      </c>
      <c r="C1045" t="s">
        <v>1010</v>
      </c>
      <c r="D1045" t="s">
        <v>1145</v>
      </c>
      <c r="E1045" t="s">
        <v>61</v>
      </c>
      <c r="F1045" t="s">
        <v>38</v>
      </c>
      <c r="G1045" t="s">
        <v>955</v>
      </c>
      <c r="H1045" t="s">
        <v>39</v>
      </c>
      <c r="I1045" t="s">
        <v>104</v>
      </c>
      <c r="J1045" t="s">
        <v>915</v>
      </c>
      <c r="K1045" t="s">
        <v>926</v>
      </c>
      <c r="L1045">
        <v>16</v>
      </c>
      <c r="M1045">
        <v>13</v>
      </c>
      <c r="N1045">
        <v>7</v>
      </c>
    </row>
    <row r="1046" spans="1:14" x14ac:dyDescent="0.3">
      <c r="A1046">
        <v>88065566396</v>
      </c>
      <c r="B1046" s="36">
        <v>44077</v>
      </c>
      <c r="C1046" t="s">
        <v>1011</v>
      </c>
      <c r="D1046" t="s">
        <v>1145</v>
      </c>
      <c r="E1046" t="s">
        <v>94</v>
      </c>
      <c r="F1046" t="s">
        <v>42</v>
      </c>
      <c r="G1046" t="s">
        <v>955</v>
      </c>
      <c r="H1046" t="s">
        <v>43</v>
      </c>
      <c r="I1046" t="s">
        <v>104</v>
      </c>
      <c r="J1046" t="s">
        <v>916</v>
      </c>
      <c r="K1046" t="s">
        <v>926</v>
      </c>
      <c r="L1046">
        <v>20</v>
      </c>
      <c r="M1046">
        <v>17</v>
      </c>
      <c r="N1046">
        <v>7</v>
      </c>
    </row>
    <row r="1047" spans="1:14" x14ac:dyDescent="0.3">
      <c r="A1047">
        <v>88065566397</v>
      </c>
      <c r="B1047" s="36">
        <v>44078</v>
      </c>
      <c r="C1047" t="s">
        <v>1012</v>
      </c>
      <c r="D1047" t="s">
        <v>1146</v>
      </c>
      <c r="E1047" t="s">
        <v>96</v>
      </c>
      <c r="F1047" t="s">
        <v>38</v>
      </c>
      <c r="G1047" t="s">
        <v>955</v>
      </c>
      <c r="H1047" t="s">
        <v>39</v>
      </c>
      <c r="I1047" t="s">
        <v>104</v>
      </c>
      <c r="J1047" t="s">
        <v>917</v>
      </c>
      <c r="K1047" t="s">
        <v>926</v>
      </c>
      <c r="L1047">
        <v>12</v>
      </c>
      <c r="M1047">
        <v>9</v>
      </c>
      <c r="N1047">
        <v>15</v>
      </c>
    </row>
    <row r="1048" spans="1:14" x14ac:dyDescent="0.3">
      <c r="A1048">
        <v>88065566398</v>
      </c>
      <c r="B1048" s="36">
        <v>44079</v>
      </c>
      <c r="C1048" t="s">
        <v>1013</v>
      </c>
      <c r="D1048" t="s">
        <v>1145</v>
      </c>
      <c r="E1048" t="s">
        <v>16</v>
      </c>
      <c r="F1048" t="s">
        <v>42</v>
      </c>
      <c r="G1048" t="s">
        <v>955</v>
      </c>
      <c r="H1048" t="s">
        <v>43</v>
      </c>
      <c r="I1048" t="s">
        <v>104</v>
      </c>
      <c r="J1048" t="s">
        <v>933</v>
      </c>
      <c r="K1048" t="s">
        <v>941</v>
      </c>
      <c r="L1048">
        <v>12</v>
      </c>
      <c r="M1048">
        <v>9</v>
      </c>
      <c r="N1048">
        <v>3</v>
      </c>
    </row>
    <row r="1049" spans="1:14" x14ac:dyDescent="0.3">
      <c r="A1049">
        <v>88065566399</v>
      </c>
      <c r="B1049" s="36">
        <v>44083</v>
      </c>
      <c r="C1049" t="s">
        <v>1014</v>
      </c>
      <c r="D1049" t="s">
        <v>1145</v>
      </c>
      <c r="E1049" t="s">
        <v>17</v>
      </c>
      <c r="F1049" t="s">
        <v>38</v>
      </c>
      <c r="G1049" t="s">
        <v>955</v>
      </c>
      <c r="H1049" t="s">
        <v>39</v>
      </c>
      <c r="I1049" t="s">
        <v>104</v>
      </c>
      <c r="J1049" t="s">
        <v>934</v>
      </c>
      <c r="K1049" t="s">
        <v>941</v>
      </c>
      <c r="L1049">
        <v>18</v>
      </c>
      <c r="M1049">
        <v>15</v>
      </c>
      <c r="N1049">
        <v>6</v>
      </c>
    </row>
    <row r="1050" spans="1:14" x14ac:dyDescent="0.3">
      <c r="A1050">
        <v>88065566400</v>
      </c>
      <c r="B1050" s="36">
        <v>44082</v>
      </c>
      <c r="C1050" t="s">
        <v>1015</v>
      </c>
      <c r="D1050" t="s">
        <v>1146</v>
      </c>
      <c r="E1050" t="s">
        <v>16</v>
      </c>
      <c r="F1050" t="s">
        <v>42</v>
      </c>
      <c r="G1050" t="s">
        <v>955</v>
      </c>
      <c r="H1050" t="s">
        <v>43</v>
      </c>
      <c r="I1050" t="s">
        <v>104</v>
      </c>
      <c r="J1050" t="s">
        <v>918</v>
      </c>
      <c r="K1050" t="s">
        <v>926</v>
      </c>
      <c r="L1050">
        <v>10</v>
      </c>
      <c r="M1050">
        <v>7</v>
      </c>
      <c r="N1050">
        <v>10</v>
      </c>
    </row>
    <row r="1051" spans="1:14" x14ac:dyDescent="0.3">
      <c r="A1051">
        <v>88065566401</v>
      </c>
      <c r="B1051" s="36">
        <v>44082</v>
      </c>
      <c r="C1051" t="s">
        <v>1016</v>
      </c>
      <c r="D1051" t="s">
        <v>1145</v>
      </c>
      <c r="E1051" t="s">
        <v>17</v>
      </c>
      <c r="F1051" t="s">
        <v>38</v>
      </c>
      <c r="G1051" t="s">
        <v>955</v>
      </c>
      <c r="H1051" t="s">
        <v>39</v>
      </c>
      <c r="I1051" t="s">
        <v>104</v>
      </c>
      <c r="J1051" t="s">
        <v>919</v>
      </c>
      <c r="K1051" t="s">
        <v>926</v>
      </c>
      <c r="L1051">
        <v>15</v>
      </c>
      <c r="M1051">
        <v>12</v>
      </c>
      <c r="N1051">
        <v>11</v>
      </c>
    </row>
    <row r="1052" spans="1:14" x14ac:dyDescent="0.3">
      <c r="A1052">
        <v>88065566402</v>
      </c>
      <c r="B1052" s="36">
        <v>44083</v>
      </c>
      <c r="C1052" t="s">
        <v>1017</v>
      </c>
      <c r="D1052" t="s">
        <v>1146</v>
      </c>
      <c r="E1052" t="s">
        <v>18</v>
      </c>
      <c r="F1052" t="s">
        <v>42</v>
      </c>
      <c r="G1052" t="s">
        <v>955</v>
      </c>
      <c r="H1052" t="s">
        <v>43</v>
      </c>
      <c r="I1052" t="s">
        <v>104</v>
      </c>
      <c r="J1052" t="s">
        <v>920</v>
      </c>
      <c r="K1052" t="s">
        <v>926</v>
      </c>
      <c r="L1052">
        <v>15</v>
      </c>
      <c r="M1052">
        <v>12</v>
      </c>
      <c r="N1052">
        <v>3</v>
      </c>
    </row>
    <row r="1053" spans="1:14" x14ac:dyDescent="0.3">
      <c r="A1053">
        <v>88065566403</v>
      </c>
      <c r="B1053" s="36">
        <v>44084</v>
      </c>
      <c r="C1053" t="s">
        <v>1018</v>
      </c>
      <c r="D1053" t="s">
        <v>1145</v>
      </c>
      <c r="E1053" t="s">
        <v>19</v>
      </c>
      <c r="F1053" t="s">
        <v>38</v>
      </c>
      <c r="G1053" t="s">
        <v>955</v>
      </c>
      <c r="H1053" t="s">
        <v>39</v>
      </c>
      <c r="I1053" t="s">
        <v>104</v>
      </c>
      <c r="J1053" t="s">
        <v>935</v>
      </c>
      <c r="K1053" t="s">
        <v>941</v>
      </c>
      <c r="L1053">
        <v>23</v>
      </c>
      <c r="M1053">
        <v>20</v>
      </c>
      <c r="N1053">
        <v>1</v>
      </c>
    </row>
    <row r="1054" spans="1:14" x14ac:dyDescent="0.3">
      <c r="A1054">
        <v>88065566404</v>
      </c>
      <c r="B1054" s="36">
        <v>44085</v>
      </c>
      <c r="C1054" t="s">
        <v>1019</v>
      </c>
      <c r="D1054" t="s">
        <v>1145</v>
      </c>
      <c r="E1054" t="s">
        <v>20</v>
      </c>
      <c r="F1054" t="s">
        <v>42</v>
      </c>
      <c r="G1054" t="s">
        <v>955</v>
      </c>
      <c r="H1054" t="s">
        <v>43</v>
      </c>
      <c r="I1054" t="s">
        <v>104</v>
      </c>
      <c r="J1054" t="s">
        <v>936</v>
      </c>
      <c r="K1054" t="s">
        <v>941</v>
      </c>
      <c r="L1054">
        <v>9</v>
      </c>
      <c r="M1054">
        <v>6</v>
      </c>
      <c r="N1054">
        <v>1</v>
      </c>
    </row>
    <row r="1055" spans="1:14" x14ac:dyDescent="0.3">
      <c r="A1055">
        <v>88065566405</v>
      </c>
      <c r="B1055" s="36">
        <v>44086</v>
      </c>
      <c r="C1055" t="s">
        <v>1020</v>
      </c>
      <c r="D1055" t="s">
        <v>1145</v>
      </c>
      <c r="E1055" t="s">
        <v>1</v>
      </c>
      <c r="F1055" t="s">
        <v>38</v>
      </c>
      <c r="G1055" t="s">
        <v>955</v>
      </c>
      <c r="H1055" t="s">
        <v>39</v>
      </c>
      <c r="I1055" t="s">
        <v>104</v>
      </c>
      <c r="J1055" t="s">
        <v>937</v>
      </c>
      <c r="K1055" t="s">
        <v>941</v>
      </c>
      <c r="L1055">
        <v>18</v>
      </c>
      <c r="M1055">
        <v>15</v>
      </c>
      <c r="N1055">
        <v>1</v>
      </c>
    </row>
    <row r="1056" spans="1:14" x14ac:dyDescent="0.3">
      <c r="A1056">
        <v>88065566406</v>
      </c>
      <c r="B1056" s="36">
        <v>44087</v>
      </c>
      <c r="C1056" t="s">
        <v>1021</v>
      </c>
      <c r="D1056" t="s">
        <v>1145</v>
      </c>
      <c r="E1056" t="s">
        <v>2</v>
      </c>
      <c r="F1056" t="s">
        <v>42</v>
      </c>
      <c r="G1056" t="s">
        <v>955</v>
      </c>
      <c r="H1056" t="s">
        <v>43</v>
      </c>
      <c r="I1056" t="s">
        <v>104</v>
      </c>
      <c r="J1056" t="s">
        <v>925</v>
      </c>
      <c r="K1056" t="s">
        <v>926</v>
      </c>
      <c r="L1056">
        <v>14</v>
      </c>
      <c r="M1056">
        <v>11</v>
      </c>
      <c r="N1056">
        <v>3</v>
      </c>
    </row>
    <row r="1057" spans="1:14" x14ac:dyDescent="0.3">
      <c r="A1057">
        <v>88065566407</v>
      </c>
      <c r="B1057" s="36">
        <v>44088</v>
      </c>
      <c r="C1057" t="s">
        <v>900</v>
      </c>
      <c r="D1057" t="s">
        <v>1146</v>
      </c>
      <c r="E1057" t="s">
        <v>72</v>
      </c>
      <c r="F1057" t="s">
        <v>38</v>
      </c>
      <c r="G1057" t="s">
        <v>955</v>
      </c>
      <c r="H1057" t="s">
        <v>39</v>
      </c>
      <c r="I1057" t="s">
        <v>104</v>
      </c>
      <c r="J1057" t="s">
        <v>938</v>
      </c>
      <c r="K1057" t="s">
        <v>926</v>
      </c>
      <c r="L1057">
        <v>30</v>
      </c>
      <c r="M1057">
        <v>27</v>
      </c>
      <c r="N1057">
        <v>4</v>
      </c>
    </row>
    <row r="1058" spans="1:14" x14ac:dyDescent="0.3">
      <c r="A1058">
        <v>88065566408</v>
      </c>
      <c r="B1058" s="36">
        <v>44089</v>
      </c>
      <c r="C1058" t="s">
        <v>901</v>
      </c>
      <c r="D1058" t="s">
        <v>1146</v>
      </c>
      <c r="E1058" t="s">
        <v>16</v>
      </c>
      <c r="F1058" t="s">
        <v>42</v>
      </c>
      <c r="G1058" t="s">
        <v>955</v>
      </c>
      <c r="H1058" t="s">
        <v>43</v>
      </c>
      <c r="I1058" t="s">
        <v>104</v>
      </c>
      <c r="J1058" t="s">
        <v>939</v>
      </c>
      <c r="K1058" t="s">
        <v>926</v>
      </c>
      <c r="L1058">
        <v>16</v>
      </c>
      <c r="M1058">
        <v>13</v>
      </c>
      <c r="N1058">
        <v>5</v>
      </c>
    </row>
    <row r="1059" spans="1:14" x14ac:dyDescent="0.3">
      <c r="A1059">
        <v>88065566409</v>
      </c>
      <c r="B1059" s="36">
        <v>44093</v>
      </c>
      <c r="C1059" t="s">
        <v>902</v>
      </c>
      <c r="D1059" t="s">
        <v>1146</v>
      </c>
      <c r="E1059" t="s">
        <v>15</v>
      </c>
      <c r="F1059" t="s">
        <v>38</v>
      </c>
      <c r="G1059" t="s">
        <v>955</v>
      </c>
      <c r="H1059" t="s">
        <v>39</v>
      </c>
      <c r="I1059" t="s">
        <v>104</v>
      </c>
      <c r="J1059" t="s">
        <v>908</v>
      </c>
      <c r="K1059" t="s">
        <v>926</v>
      </c>
      <c r="L1059">
        <v>52</v>
      </c>
      <c r="M1059">
        <v>49</v>
      </c>
      <c r="N1059">
        <v>6</v>
      </c>
    </row>
    <row r="1060" spans="1:14" x14ac:dyDescent="0.3">
      <c r="A1060">
        <v>88065566410</v>
      </c>
      <c r="B1060" s="36">
        <v>44092</v>
      </c>
      <c r="C1060" t="s">
        <v>1022</v>
      </c>
      <c r="D1060" t="s">
        <v>1146</v>
      </c>
      <c r="E1060" t="s">
        <v>6</v>
      </c>
      <c r="F1060" t="s">
        <v>42</v>
      </c>
      <c r="G1060" t="s">
        <v>955</v>
      </c>
      <c r="H1060" t="s">
        <v>43</v>
      </c>
      <c r="I1060" t="s">
        <v>104</v>
      </c>
      <c r="J1060" t="s">
        <v>909</v>
      </c>
      <c r="K1060" t="s">
        <v>926</v>
      </c>
      <c r="L1060">
        <v>14</v>
      </c>
      <c r="M1060">
        <v>11</v>
      </c>
      <c r="N1060">
        <v>7</v>
      </c>
    </row>
    <row r="1061" spans="1:14" x14ac:dyDescent="0.3">
      <c r="A1061">
        <v>88065566411</v>
      </c>
      <c r="B1061" s="36">
        <v>44092</v>
      </c>
      <c r="C1061" t="s">
        <v>1023</v>
      </c>
      <c r="D1061" t="s">
        <v>1145</v>
      </c>
      <c r="E1061" t="s">
        <v>7</v>
      </c>
      <c r="F1061" t="s">
        <v>38</v>
      </c>
      <c r="G1061" t="s">
        <v>955</v>
      </c>
      <c r="H1061" t="s">
        <v>39</v>
      </c>
      <c r="I1061" t="s">
        <v>104</v>
      </c>
      <c r="J1061" t="s">
        <v>910</v>
      </c>
      <c r="K1061" t="s">
        <v>926</v>
      </c>
      <c r="L1061">
        <v>6</v>
      </c>
      <c r="M1061">
        <v>3</v>
      </c>
      <c r="N1061">
        <v>11</v>
      </c>
    </row>
    <row r="1062" spans="1:14" x14ac:dyDescent="0.3">
      <c r="A1062">
        <v>88065566412</v>
      </c>
      <c r="B1062" s="36">
        <v>44093</v>
      </c>
      <c r="C1062" t="s">
        <v>1024</v>
      </c>
      <c r="D1062" t="s">
        <v>1145</v>
      </c>
      <c r="E1062" t="s">
        <v>8</v>
      </c>
      <c r="F1062" t="s">
        <v>42</v>
      </c>
      <c r="G1062" t="s">
        <v>955</v>
      </c>
      <c r="H1062" t="s">
        <v>43</v>
      </c>
      <c r="I1062" t="s">
        <v>104</v>
      </c>
      <c r="J1062" t="s">
        <v>911</v>
      </c>
      <c r="K1062" t="s">
        <v>926</v>
      </c>
      <c r="L1062">
        <v>13</v>
      </c>
      <c r="M1062">
        <v>10</v>
      </c>
      <c r="N1062">
        <v>2</v>
      </c>
    </row>
    <row r="1063" spans="1:14" x14ac:dyDescent="0.3">
      <c r="A1063">
        <v>88065566413</v>
      </c>
      <c r="B1063" s="36">
        <v>44094</v>
      </c>
      <c r="C1063" t="s">
        <v>1025</v>
      </c>
      <c r="D1063" t="s">
        <v>1145</v>
      </c>
      <c r="E1063" t="s">
        <v>9</v>
      </c>
      <c r="F1063" t="s">
        <v>38</v>
      </c>
      <c r="G1063" t="s">
        <v>955</v>
      </c>
      <c r="H1063" t="s">
        <v>39</v>
      </c>
      <c r="I1063" t="s">
        <v>104</v>
      </c>
      <c r="J1063" t="s">
        <v>912</v>
      </c>
      <c r="K1063" t="s">
        <v>926</v>
      </c>
      <c r="L1063">
        <v>15</v>
      </c>
      <c r="M1063">
        <v>12</v>
      </c>
      <c r="N1063">
        <v>3</v>
      </c>
    </row>
    <row r="1064" spans="1:14" x14ac:dyDescent="0.3">
      <c r="A1064">
        <v>88065566414</v>
      </c>
      <c r="B1064" s="36">
        <v>44095</v>
      </c>
      <c r="C1064" t="s">
        <v>1026</v>
      </c>
      <c r="D1064" t="s">
        <v>1146</v>
      </c>
      <c r="E1064" t="s">
        <v>10</v>
      </c>
      <c r="F1064" t="s">
        <v>42</v>
      </c>
      <c r="G1064" t="s">
        <v>955</v>
      </c>
      <c r="H1064" t="s">
        <v>43</v>
      </c>
      <c r="I1064" t="s">
        <v>104</v>
      </c>
      <c r="J1064" t="s">
        <v>913</v>
      </c>
      <c r="K1064" t="s">
        <v>926</v>
      </c>
      <c r="L1064">
        <v>20</v>
      </c>
      <c r="M1064">
        <v>17</v>
      </c>
      <c r="N1064">
        <v>5</v>
      </c>
    </row>
    <row r="1065" spans="1:14" x14ac:dyDescent="0.3">
      <c r="A1065">
        <v>88065566415</v>
      </c>
      <c r="B1065" s="36">
        <v>44096</v>
      </c>
      <c r="C1065" t="s">
        <v>1027</v>
      </c>
      <c r="D1065" t="s">
        <v>1145</v>
      </c>
      <c r="E1065" t="s">
        <v>11</v>
      </c>
      <c r="F1065" t="s">
        <v>38</v>
      </c>
      <c r="G1065" t="s">
        <v>955</v>
      </c>
      <c r="H1065" t="s">
        <v>39</v>
      </c>
      <c r="I1065" t="s">
        <v>104</v>
      </c>
      <c r="J1065" t="s">
        <v>914</v>
      </c>
      <c r="K1065" t="s">
        <v>926</v>
      </c>
      <c r="L1065">
        <v>12</v>
      </c>
      <c r="M1065">
        <v>9</v>
      </c>
      <c r="N1065">
        <v>2</v>
      </c>
    </row>
    <row r="1066" spans="1:14" x14ac:dyDescent="0.3">
      <c r="A1066">
        <v>88065566416</v>
      </c>
      <c r="B1066" s="36">
        <v>44097</v>
      </c>
      <c r="C1066" t="s">
        <v>1028</v>
      </c>
      <c r="D1066" t="s">
        <v>1145</v>
      </c>
      <c r="E1066" t="s">
        <v>12</v>
      </c>
      <c r="F1066" t="s">
        <v>42</v>
      </c>
      <c r="G1066" t="s">
        <v>955</v>
      </c>
      <c r="H1066" t="s">
        <v>43</v>
      </c>
      <c r="I1066" t="s">
        <v>104</v>
      </c>
      <c r="J1066" t="s">
        <v>915</v>
      </c>
      <c r="K1066" t="s">
        <v>926</v>
      </c>
      <c r="L1066">
        <v>16</v>
      </c>
      <c r="M1066">
        <v>13</v>
      </c>
      <c r="N1066">
        <v>1</v>
      </c>
    </row>
    <row r="1067" spans="1:14" x14ac:dyDescent="0.3">
      <c r="A1067">
        <v>88065566417</v>
      </c>
      <c r="B1067" s="36">
        <v>44098</v>
      </c>
      <c r="C1067" t="s">
        <v>1029</v>
      </c>
      <c r="D1067" t="s">
        <v>1145</v>
      </c>
      <c r="E1067" t="s">
        <v>13</v>
      </c>
      <c r="F1067" t="s">
        <v>38</v>
      </c>
      <c r="G1067" t="s">
        <v>955</v>
      </c>
      <c r="H1067" t="s">
        <v>39</v>
      </c>
      <c r="I1067" t="s">
        <v>104</v>
      </c>
      <c r="J1067" t="s">
        <v>916</v>
      </c>
      <c r="K1067" t="s">
        <v>926</v>
      </c>
      <c r="L1067">
        <v>20</v>
      </c>
      <c r="M1067">
        <v>17</v>
      </c>
      <c r="N1067">
        <v>6</v>
      </c>
    </row>
    <row r="1068" spans="1:14" x14ac:dyDescent="0.3">
      <c r="A1068">
        <v>88065566418</v>
      </c>
      <c r="B1068" s="36">
        <v>44099</v>
      </c>
      <c r="C1068" t="s">
        <v>1030</v>
      </c>
      <c r="D1068" t="s">
        <v>1145</v>
      </c>
      <c r="E1068" t="s">
        <v>14</v>
      </c>
      <c r="F1068" t="s">
        <v>42</v>
      </c>
      <c r="G1068" t="s">
        <v>955</v>
      </c>
      <c r="H1068" t="s">
        <v>43</v>
      </c>
      <c r="I1068" t="s">
        <v>104</v>
      </c>
      <c r="J1068" t="s">
        <v>917</v>
      </c>
      <c r="K1068" t="s">
        <v>926</v>
      </c>
      <c r="L1068">
        <v>12</v>
      </c>
      <c r="M1068">
        <v>9</v>
      </c>
      <c r="N1068">
        <v>9</v>
      </c>
    </row>
    <row r="1069" spans="1:14" x14ac:dyDescent="0.3">
      <c r="A1069">
        <v>88065566419</v>
      </c>
      <c r="B1069" s="36">
        <v>44103</v>
      </c>
      <c r="C1069" t="s">
        <v>1031</v>
      </c>
      <c r="D1069" t="s">
        <v>1145</v>
      </c>
      <c r="E1069" t="s">
        <v>15</v>
      </c>
      <c r="F1069" t="s">
        <v>38</v>
      </c>
      <c r="G1069" t="s">
        <v>955</v>
      </c>
      <c r="H1069" t="s">
        <v>39</v>
      </c>
      <c r="I1069" t="s">
        <v>104</v>
      </c>
      <c r="J1069" t="s">
        <v>918</v>
      </c>
      <c r="K1069" t="s">
        <v>926</v>
      </c>
      <c r="L1069">
        <v>10</v>
      </c>
      <c r="M1069">
        <v>7</v>
      </c>
      <c r="N1069">
        <v>10</v>
      </c>
    </row>
    <row r="1070" spans="1:14" x14ac:dyDescent="0.3">
      <c r="A1070">
        <v>88065566420</v>
      </c>
      <c r="B1070" s="36">
        <v>44102</v>
      </c>
      <c r="C1070" t="s">
        <v>1032</v>
      </c>
      <c r="D1070" t="s">
        <v>1145</v>
      </c>
      <c r="E1070" t="s">
        <v>59</v>
      </c>
      <c r="F1070" t="s">
        <v>42</v>
      </c>
      <c r="G1070" t="s">
        <v>955</v>
      </c>
      <c r="H1070" t="s">
        <v>43</v>
      </c>
      <c r="I1070" t="s">
        <v>104</v>
      </c>
      <c r="J1070" t="s">
        <v>919</v>
      </c>
      <c r="K1070" t="s">
        <v>926</v>
      </c>
      <c r="L1070">
        <v>15</v>
      </c>
      <c r="M1070">
        <v>12</v>
      </c>
      <c r="N1070">
        <v>3</v>
      </c>
    </row>
    <row r="1071" spans="1:14" x14ac:dyDescent="0.3">
      <c r="A1071">
        <v>88065566421</v>
      </c>
      <c r="B1071" s="36">
        <v>44102</v>
      </c>
      <c r="C1071" t="s">
        <v>1033</v>
      </c>
      <c r="D1071" t="s">
        <v>1146</v>
      </c>
      <c r="E1071" t="s">
        <v>60</v>
      </c>
      <c r="F1071" t="s">
        <v>38</v>
      </c>
      <c r="G1071" t="s">
        <v>955</v>
      </c>
      <c r="H1071" t="s">
        <v>39</v>
      </c>
      <c r="I1071" t="s">
        <v>104</v>
      </c>
      <c r="J1071" t="s">
        <v>920</v>
      </c>
      <c r="K1071" t="s">
        <v>926</v>
      </c>
      <c r="L1071">
        <v>15</v>
      </c>
      <c r="M1071">
        <v>12</v>
      </c>
      <c r="N1071">
        <v>4</v>
      </c>
    </row>
    <row r="1072" spans="1:14" x14ac:dyDescent="0.3">
      <c r="A1072">
        <v>88065566422</v>
      </c>
      <c r="B1072" s="36">
        <v>44103</v>
      </c>
      <c r="C1072" t="s">
        <v>1034</v>
      </c>
      <c r="D1072" t="s">
        <v>1145</v>
      </c>
      <c r="E1072" t="s">
        <v>61</v>
      </c>
      <c r="F1072" t="s">
        <v>42</v>
      </c>
      <c r="G1072" t="s">
        <v>955</v>
      </c>
      <c r="H1072" t="s">
        <v>43</v>
      </c>
      <c r="I1072" t="s">
        <v>104</v>
      </c>
      <c r="J1072" t="s">
        <v>921</v>
      </c>
      <c r="K1072" t="s">
        <v>926</v>
      </c>
      <c r="L1072">
        <v>20</v>
      </c>
      <c r="M1072">
        <v>17</v>
      </c>
      <c r="N1072">
        <v>5</v>
      </c>
    </row>
    <row r="1073" spans="1:14" x14ac:dyDescent="0.3">
      <c r="A1073">
        <v>88065566423</v>
      </c>
      <c r="B1073" s="36">
        <v>44104</v>
      </c>
      <c r="C1073" t="s">
        <v>1035</v>
      </c>
      <c r="D1073" t="s">
        <v>1145</v>
      </c>
      <c r="E1073" t="s">
        <v>63</v>
      </c>
      <c r="F1073" t="s">
        <v>38</v>
      </c>
      <c r="G1073" t="s">
        <v>955</v>
      </c>
      <c r="H1073" t="s">
        <v>39</v>
      </c>
      <c r="I1073" t="s">
        <v>104</v>
      </c>
      <c r="J1073" t="s">
        <v>922</v>
      </c>
      <c r="K1073" t="s">
        <v>926</v>
      </c>
      <c r="L1073">
        <v>12</v>
      </c>
      <c r="M1073">
        <v>9</v>
      </c>
      <c r="N1073">
        <v>6</v>
      </c>
    </row>
    <row r="1074" spans="1:14" x14ac:dyDescent="0.3">
      <c r="A1074">
        <v>88065566424</v>
      </c>
      <c r="B1074" s="36">
        <v>44094</v>
      </c>
      <c r="C1074" t="s">
        <v>1036</v>
      </c>
      <c r="D1074" t="s">
        <v>1145</v>
      </c>
      <c r="E1074" t="s">
        <v>16</v>
      </c>
      <c r="F1074" t="s">
        <v>42</v>
      </c>
      <c r="G1074" t="s">
        <v>955</v>
      </c>
      <c r="H1074" t="s">
        <v>43</v>
      </c>
      <c r="I1074" t="s">
        <v>40</v>
      </c>
      <c r="J1074" t="s">
        <v>923</v>
      </c>
      <c r="K1074" t="s">
        <v>926</v>
      </c>
      <c r="L1074">
        <v>13</v>
      </c>
      <c r="M1074">
        <v>10</v>
      </c>
      <c r="N1074">
        <v>3</v>
      </c>
    </row>
    <row r="1075" spans="1:14" x14ac:dyDescent="0.3">
      <c r="A1075">
        <v>88065566425</v>
      </c>
      <c r="B1075" s="36">
        <v>44095</v>
      </c>
      <c r="C1075" t="s">
        <v>1037</v>
      </c>
      <c r="D1075" t="s">
        <v>1146</v>
      </c>
      <c r="E1075" t="s">
        <v>66</v>
      </c>
      <c r="F1075" t="s">
        <v>38</v>
      </c>
      <c r="G1075" t="s">
        <v>955</v>
      </c>
      <c r="H1075" t="s">
        <v>39</v>
      </c>
      <c r="I1075" t="s">
        <v>40</v>
      </c>
      <c r="J1075" t="s">
        <v>924</v>
      </c>
      <c r="K1075" t="s">
        <v>926</v>
      </c>
      <c r="L1075">
        <v>15</v>
      </c>
      <c r="M1075">
        <v>12</v>
      </c>
      <c r="N1075">
        <v>7</v>
      </c>
    </row>
    <row r="1076" spans="1:14" x14ac:dyDescent="0.3">
      <c r="A1076">
        <v>88065566426</v>
      </c>
      <c r="B1076" s="36">
        <v>44096</v>
      </c>
      <c r="C1076" t="s">
        <v>1038</v>
      </c>
      <c r="D1076" t="s">
        <v>1146</v>
      </c>
      <c r="E1076" t="s">
        <v>68</v>
      </c>
      <c r="F1076" t="s">
        <v>42</v>
      </c>
      <c r="G1076" t="s">
        <v>955</v>
      </c>
      <c r="H1076" t="s">
        <v>43</v>
      </c>
      <c r="I1076" t="s">
        <v>40</v>
      </c>
      <c r="J1076" t="s">
        <v>925</v>
      </c>
      <c r="K1076" t="s">
        <v>926</v>
      </c>
      <c r="L1076">
        <v>14</v>
      </c>
      <c r="M1076">
        <v>11</v>
      </c>
      <c r="N1076">
        <v>5</v>
      </c>
    </row>
    <row r="1077" spans="1:14" x14ac:dyDescent="0.3">
      <c r="A1077">
        <v>88065566427</v>
      </c>
      <c r="B1077" s="36">
        <v>44097</v>
      </c>
      <c r="C1077" t="s">
        <v>1039</v>
      </c>
      <c r="D1077" t="s">
        <v>1145</v>
      </c>
      <c r="E1077" t="s">
        <v>70</v>
      </c>
      <c r="F1077" t="s">
        <v>38</v>
      </c>
      <c r="G1077" t="s">
        <v>955</v>
      </c>
      <c r="H1077" t="s">
        <v>39</v>
      </c>
      <c r="I1077" t="s">
        <v>40</v>
      </c>
      <c r="J1077" t="s">
        <v>938</v>
      </c>
      <c r="K1077" t="s">
        <v>926</v>
      </c>
      <c r="L1077">
        <v>30</v>
      </c>
      <c r="M1077">
        <v>27</v>
      </c>
      <c r="N1077">
        <v>8</v>
      </c>
    </row>
    <row r="1078" spans="1:14" x14ac:dyDescent="0.3">
      <c r="A1078">
        <v>88065566428</v>
      </c>
      <c r="B1078" s="36">
        <v>44098</v>
      </c>
      <c r="C1078" t="s">
        <v>900</v>
      </c>
      <c r="D1078" t="s">
        <v>1146</v>
      </c>
      <c r="E1078" t="s">
        <v>72</v>
      </c>
      <c r="F1078" t="s">
        <v>42</v>
      </c>
      <c r="G1078" t="s">
        <v>955</v>
      </c>
      <c r="H1078" t="s">
        <v>43</v>
      </c>
      <c r="I1078" t="s">
        <v>40</v>
      </c>
      <c r="J1078" t="s">
        <v>939</v>
      </c>
      <c r="K1078" t="s">
        <v>926</v>
      </c>
      <c r="L1078">
        <v>16</v>
      </c>
      <c r="M1078">
        <v>13</v>
      </c>
      <c r="N1078">
        <v>9</v>
      </c>
    </row>
    <row r="1079" spans="1:14" x14ac:dyDescent="0.3">
      <c r="A1079">
        <v>88065566429</v>
      </c>
      <c r="B1079" s="36">
        <v>44099</v>
      </c>
      <c r="C1079" t="s">
        <v>901</v>
      </c>
      <c r="D1079" t="s">
        <v>1146</v>
      </c>
      <c r="E1079" t="s">
        <v>16</v>
      </c>
      <c r="F1079" t="s">
        <v>38</v>
      </c>
      <c r="G1079" t="s">
        <v>955</v>
      </c>
      <c r="H1079" t="s">
        <v>39</v>
      </c>
      <c r="I1079" t="s">
        <v>40</v>
      </c>
      <c r="J1079" t="s">
        <v>927</v>
      </c>
      <c r="K1079" t="s">
        <v>941</v>
      </c>
      <c r="L1079">
        <v>9</v>
      </c>
      <c r="M1079">
        <v>6</v>
      </c>
      <c r="N1079">
        <v>2</v>
      </c>
    </row>
    <row r="1080" spans="1:14" x14ac:dyDescent="0.3">
      <c r="A1080">
        <v>88065566430</v>
      </c>
      <c r="B1080" s="36">
        <v>44103</v>
      </c>
      <c r="C1080" t="s">
        <v>902</v>
      </c>
      <c r="D1080" t="s">
        <v>1146</v>
      </c>
      <c r="E1080" t="s">
        <v>15</v>
      </c>
      <c r="F1080" t="s">
        <v>45</v>
      </c>
      <c r="G1080" t="s">
        <v>955</v>
      </c>
      <c r="H1080" t="s">
        <v>46</v>
      </c>
      <c r="I1080" t="s">
        <v>40</v>
      </c>
      <c r="J1080" t="s">
        <v>928</v>
      </c>
      <c r="K1080" t="s">
        <v>941</v>
      </c>
      <c r="L1080">
        <v>5</v>
      </c>
      <c r="M1080">
        <v>2</v>
      </c>
      <c r="N1080">
        <v>5</v>
      </c>
    </row>
    <row r="1081" spans="1:14" x14ac:dyDescent="0.3">
      <c r="A1081">
        <v>88065566431</v>
      </c>
      <c r="B1081" s="36">
        <v>44102</v>
      </c>
      <c r="C1081" t="s">
        <v>1040</v>
      </c>
      <c r="D1081" t="s">
        <v>1146</v>
      </c>
      <c r="E1081" t="s">
        <v>78</v>
      </c>
      <c r="F1081" t="s">
        <v>48</v>
      </c>
      <c r="G1081" t="s">
        <v>955</v>
      </c>
      <c r="H1081" t="s">
        <v>49</v>
      </c>
      <c r="I1081" t="s">
        <v>40</v>
      </c>
      <c r="J1081" t="s">
        <v>929</v>
      </c>
      <c r="K1081" t="s">
        <v>941</v>
      </c>
      <c r="L1081">
        <v>18</v>
      </c>
      <c r="M1081">
        <v>15</v>
      </c>
      <c r="N1081">
        <v>7</v>
      </c>
    </row>
    <row r="1082" spans="1:14" x14ac:dyDescent="0.3">
      <c r="A1082">
        <v>88065566432</v>
      </c>
      <c r="B1082" s="36">
        <v>44102</v>
      </c>
      <c r="C1082" t="s">
        <v>1041</v>
      </c>
      <c r="D1082" t="s">
        <v>1145</v>
      </c>
      <c r="E1082" t="s">
        <v>80</v>
      </c>
      <c r="F1082" t="s">
        <v>45</v>
      </c>
      <c r="G1082" t="s">
        <v>955</v>
      </c>
      <c r="H1082" t="s">
        <v>46</v>
      </c>
      <c r="I1082" t="s">
        <v>40</v>
      </c>
      <c r="J1082" t="s">
        <v>930</v>
      </c>
      <c r="K1082" t="s">
        <v>941</v>
      </c>
      <c r="L1082">
        <v>10</v>
      </c>
      <c r="M1082">
        <v>7</v>
      </c>
      <c r="N1082">
        <v>7</v>
      </c>
    </row>
    <row r="1083" spans="1:14" x14ac:dyDescent="0.3">
      <c r="A1083">
        <v>88065566433</v>
      </c>
      <c r="B1083" s="36">
        <v>44103</v>
      </c>
      <c r="C1083" t="s">
        <v>1042</v>
      </c>
      <c r="D1083" t="s">
        <v>1145</v>
      </c>
      <c r="E1083" t="s">
        <v>82</v>
      </c>
      <c r="F1083" t="s">
        <v>48</v>
      </c>
      <c r="G1083" t="s">
        <v>955</v>
      </c>
      <c r="H1083" t="s">
        <v>49</v>
      </c>
      <c r="I1083" t="s">
        <v>40</v>
      </c>
      <c r="J1083" t="s">
        <v>931</v>
      </c>
      <c r="K1083" t="s">
        <v>941</v>
      </c>
      <c r="L1083">
        <v>20</v>
      </c>
      <c r="M1083">
        <v>17</v>
      </c>
      <c r="N1083">
        <v>15</v>
      </c>
    </row>
    <row r="1084" spans="1:14" x14ac:dyDescent="0.3">
      <c r="A1084">
        <v>88065566434</v>
      </c>
      <c r="B1084" s="36">
        <v>44104</v>
      </c>
      <c r="C1084" t="s">
        <v>1043</v>
      </c>
      <c r="D1084" t="s">
        <v>1146</v>
      </c>
      <c r="E1084" t="s">
        <v>84</v>
      </c>
      <c r="F1084" t="s">
        <v>45</v>
      </c>
      <c r="G1084" t="s">
        <v>955</v>
      </c>
      <c r="H1084" t="s">
        <v>46</v>
      </c>
      <c r="I1084" t="s">
        <v>40</v>
      </c>
      <c r="J1084" t="s">
        <v>932</v>
      </c>
      <c r="K1084" t="s">
        <v>941</v>
      </c>
      <c r="L1084">
        <v>70</v>
      </c>
      <c r="M1084">
        <v>67</v>
      </c>
      <c r="N1084">
        <v>3</v>
      </c>
    </row>
    <row r="1085" spans="1:14" x14ac:dyDescent="0.3">
      <c r="A1085">
        <v>88065566435</v>
      </c>
      <c r="B1085" s="36">
        <v>44044</v>
      </c>
      <c r="C1085" t="s">
        <v>1044</v>
      </c>
      <c r="D1085" t="s">
        <v>1146</v>
      </c>
      <c r="E1085" t="s">
        <v>86</v>
      </c>
      <c r="F1085" t="s">
        <v>48</v>
      </c>
      <c r="G1085" t="s">
        <v>955</v>
      </c>
      <c r="H1085" t="s">
        <v>49</v>
      </c>
      <c r="I1085" t="s">
        <v>40</v>
      </c>
      <c r="J1085" t="s">
        <v>940</v>
      </c>
      <c r="K1085" t="s">
        <v>941</v>
      </c>
      <c r="L1085">
        <v>15</v>
      </c>
      <c r="M1085">
        <v>12</v>
      </c>
      <c r="N1085">
        <v>6</v>
      </c>
    </row>
    <row r="1086" spans="1:14" x14ac:dyDescent="0.3">
      <c r="A1086">
        <v>88065566436</v>
      </c>
      <c r="B1086" s="36">
        <v>44045</v>
      </c>
      <c r="C1086" t="s">
        <v>1045</v>
      </c>
      <c r="D1086" t="s">
        <v>1145</v>
      </c>
      <c r="E1086" t="s">
        <v>88</v>
      </c>
      <c r="F1086" t="s">
        <v>45</v>
      </c>
      <c r="G1086" t="s">
        <v>955</v>
      </c>
      <c r="H1086" t="s">
        <v>46</v>
      </c>
      <c r="I1086" t="s">
        <v>40</v>
      </c>
      <c r="J1086" t="s">
        <v>933</v>
      </c>
      <c r="K1086" t="s">
        <v>941</v>
      </c>
      <c r="L1086">
        <v>12</v>
      </c>
      <c r="M1086">
        <v>9</v>
      </c>
      <c r="N1086">
        <v>10</v>
      </c>
    </row>
    <row r="1087" spans="1:14" x14ac:dyDescent="0.3">
      <c r="A1087">
        <v>88065566437</v>
      </c>
      <c r="B1087" s="36">
        <v>44046</v>
      </c>
      <c r="C1087" t="s">
        <v>1046</v>
      </c>
      <c r="D1087" t="s">
        <v>1146</v>
      </c>
      <c r="E1087" t="s">
        <v>90</v>
      </c>
      <c r="F1087" t="s">
        <v>48</v>
      </c>
      <c r="G1087" t="s">
        <v>955</v>
      </c>
      <c r="H1087" t="s">
        <v>49</v>
      </c>
      <c r="I1087" t="s">
        <v>40</v>
      </c>
      <c r="J1087" t="s">
        <v>934</v>
      </c>
      <c r="K1087" t="s">
        <v>941</v>
      </c>
      <c r="L1087">
        <v>18</v>
      </c>
      <c r="M1087">
        <v>15</v>
      </c>
      <c r="N1087">
        <v>11</v>
      </c>
    </row>
    <row r="1088" spans="1:14" x14ac:dyDescent="0.3">
      <c r="A1088">
        <v>88065566438</v>
      </c>
      <c r="B1088" s="36">
        <v>44047</v>
      </c>
      <c r="C1088" t="s">
        <v>1047</v>
      </c>
      <c r="D1088" t="s">
        <v>1146</v>
      </c>
      <c r="E1088" t="s">
        <v>92</v>
      </c>
      <c r="F1088" t="s">
        <v>45</v>
      </c>
      <c r="G1088" t="s">
        <v>955</v>
      </c>
      <c r="H1088" t="s">
        <v>46</v>
      </c>
      <c r="I1088" t="s">
        <v>40</v>
      </c>
      <c r="J1088" t="s">
        <v>935</v>
      </c>
      <c r="K1088" t="s">
        <v>941</v>
      </c>
      <c r="L1088">
        <v>23</v>
      </c>
      <c r="M1088">
        <v>20</v>
      </c>
      <c r="N1088">
        <v>3</v>
      </c>
    </row>
    <row r="1089" spans="1:14" x14ac:dyDescent="0.3">
      <c r="A1089">
        <v>88065566439</v>
      </c>
      <c r="B1089" s="36">
        <v>44048</v>
      </c>
      <c r="C1089" t="s">
        <v>1048</v>
      </c>
      <c r="D1089" t="s">
        <v>1146</v>
      </c>
      <c r="E1089" t="s">
        <v>94</v>
      </c>
      <c r="F1089" t="s">
        <v>48</v>
      </c>
      <c r="G1089" t="s">
        <v>955</v>
      </c>
      <c r="H1089" t="s">
        <v>49</v>
      </c>
      <c r="I1089" t="s">
        <v>40</v>
      </c>
      <c r="J1089" t="s">
        <v>936</v>
      </c>
      <c r="K1089" t="s">
        <v>941</v>
      </c>
      <c r="L1089">
        <v>9</v>
      </c>
      <c r="M1089">
        <v>6</v>
      </c>
      <c r="N1089">
        <v>1</v>
      </c>
    </row>
    <row r="1090" spans="1:14" x14ac:dyDescent="0.3">
      <c r="A1090">
        <v>88065566440</v>
      </c>
      <c r="B1090" s="36">
        <v>44052</v>
      </c>
      <c r="C1090" t="s">
        <v>900</v>
      </c>
      <c r="D1090" t="s">
        <v>1146</v>
      </c>
      <c r="E1090" t="s">
        <v>72</v>
      </c>
      <c r="F1090" t="s">
        <v>45</v>
      </c>
      <c r="G1090" t="s">
        <v>955</v>
      </c>
      <c r="H1090" t="s">
        <v>46</v>
      </c>
      <c r="I1090" t="s">
        <v>40</v>
      </c>
      <c r="J1090" t="s">
        <v>937</v>
      </c>
      <c r="K1090" t="s">
        <v>941</v>
      </c>
      <c r="L1090">
        <v>18</v>
      </c>
      <c r="M1090">
        <v>15</v>
      </c>
      <c r="N1090">
        <v>1</v>
      </c>
    </row>
    <row r="1091" spans="1:14" x14ac:dyDescent="0.3">
      <c r="A1091">
        <v>88065566441</v>
      </c>
      <c r="B1091" s="36">
        <v>44051</v>
      </c>
      <c r="C1091" t="s">
        <v>901</v>
      </c>
      <c r="D1091" t="s">
        <v>1146</v>
      </c>
      <c r="E1091" t="s">
        <v>16</v>
      </c>
      <c r="F1091" t="s">
        <v>48</v>
      </c>
      <c r="G1091" t="s">
        <v>955</v>
      </c>
      <c r="H1091" t="s">
        <v>49</v>
      </c>
      <c r="I1091" t="s">
        <v>40</v>
      </c>
      <c r="J1091" t="s">
        <v>908</v>
      </c>
      <c r="K1091" t="s">
        <v>926</v>
      </c>
      <c r="L1091">
        <v>52</v>
      </c>
      <c r="M1091">
        <v>49</v>
      </c>
      <c r="N1091">
        <v>1</v>
      </c>
    </row>
    <row r="1092" spans="1:14" x14ac:dyDescent="0.3">
      <c r="A1092">
        <v>88065566442</v>
      </c>
      <c r="B1092" s="36">
        <v>44051</v>
      </c>
      <c r="C1092" t="s">
        <v>902</v>
      </c>
      <c r="D1092" t="s">
        <v>1146</v>
      </c>
      <c r="E1092" t="s">
        <v>15</v>
      </c>
      <c r="F1092" t="s">
        <v>45</v>
      </c>
      <c r="G1092" t="s">
        <v>955</v>
      </c>
      <c r="H1092" t="s">
        <v>46</v>
      </c>
      <c r="I1092" t="s">
        <v>40</v>
      </c>
      <c r="J1092" t="s">
        <v>927</v>
      </c>
      <c r="K1092" t="s">
        <v>941</v>
      </c>
      <c r="L1092">
        <v>9</v>
      </c>
      <c r="M1092">
        <v>6</v>
      </c>
      <c r="N1092">
        <v>3</v>
      </c>
    </row>
    <row r="1093" spans="1:14" x14ac:dyDescent="0.3">
      <c r="A1093">
        <v>88065566443</v>
      </c>
      <c r="B1093" s="36">
        <v>44052</v>
      </c>
      <c r="C1093" t="s">
        <v>1049</v>
      </c>
      <c r="D1093" t="s">
        <v>1145</v>
      </c>
      <c r="E1093" t="s">
        <v>18</v>
      </c>
      <c r="F1093" t="s">
        <v>48</v>
      </c>
      <c r="G1093" t="s">
        <v>955</v>
      </c>
      <c r="H1093" t="s">
        <v>49</v>
      </c>
      <c r="I1093" t="s">
        <v>40</v>
      </c>
      <c r="J1093" t="s">
        <v>928</v>
      </c>
      <c r="K1093" t="s">
        <v>941</v>
      </c>
      <c r="L1093">
        <v>5</v>
      </c>
      <c r="M1093">
        <v>2</v>
      </c>
      <c r="N1093">
        <v>4</v>
      </c>
    </row>
    <row r="1094" spans="1:14" x14ac:dyDescent="0.3">
      <c r="A1094">
        <v>88065566444</v>
      </c>
      <c r="B1094" s="36">
        <v>44053</v>
      </c>
      <c r="C1094" t="s">
        <v>1050</v>
      </c>
      <c r="D1094" t="s">
        <v>1146</v>
      </c>
      <c r="E1094" t="s">
        <v>19</v>
      </c>
      <c r="F1094" t="s">
        <v>45</v>
      </c>
      <c r="G1094" t="s">
        <v>955</v>
      </c>
      <c r="H1094" t="s">
        <v>46</v>
      </c>
      <c r="I1094" t="s">
        <v>40</v>
      </c>
      <c r="J1094" t="s">
        <v>909</v>
      </c>
      <c r="K1094" t="s">
        <v>926</v>
      </c>
      <c r="L1094">
        <v>14</v>
      </c>
      <c r="M1094">
        <v>11</v>
      </c>
      <c r="N1094">
        <v>5</v>
      </c>
    </row>
    <row r="1095" spans="1:14" x14ac:dyDescent="0.3">
      <c r="A1095">
        <v>88065566445</v>
      </c>
      <c r="B1095" s="36">
        <v>44054</v>
      </c>
      <c r="C1095" t="s">
        <v>1051</v>
      </c>
      <c r="D1095" t="s">
        <v>1145</v>
      </c>
      <c r="E1095" t="s">
        <v>20</v>
      </c>
      <c r="F1095" t="s">
        <v>48</v>
      </c>
      <c r="G1095" t="s">
        <v>955</v>
      </c>
      <c r="H1095" t="s">
        <v>49</v>
      </c>
      <c r="I1095" t="s">
        <v>40</v>
      </c>
      <c r="J1095" t="s">
        <v>910</v>
      </c>
      <c r="K1095" t="s">
        <v>926</v>
      </c>
      <c r="L1095">
        <v>6</v>
      </c>
      <c r="M1095">
        <v>3</v>
      </c>
      <c r="N1095">
        <v>6</v>
      </c>
    </row>
    <row r="1096" spans="1:14" x14ac:dyDescent="0.3">
      <c r="A1096">
        <v>88065566446</v>
      </c>
      <c r="B1096" s="36">
        <v>44055</v>
      </c>
      <c r="C1096" t="s">
        <v>1052</v>
      </c>
      <c r="D1096" t="s">
        <v>1146</v>
      </c>
      <c r="E1096" t="s">
        <v>1</v>
      </c>
      <c r="F1096" t="s">
        <v>45</v>
      </c>
      <c r="G1096" t="s">
        <v>955</v>
      </c>
      <c r="H1096" t="s">
        <v>46</v>
      </c>
      <c r="I1096" t="s">
        <v>40</v>
      </c>
      <c r="J1096" t="s">
        <v>930</v>
      </c>
      <c r="K1096" t="s">
        <v>941</v>
      </c>
      <c r="L1096">
        <v>10</v>
      </c>
      <c r="M1096">
        <v>7</v>
      </c>
      <c r="N1096">
        <v>7</v>
      </c>
    </row>
    <row r="1097" spans="1:14" x14ac:dyDescent="0.3">
      <c r="A1097">
        <v>88065566447</v>
      </c>
      <c r="B1097" s="36">
        <v>44056</v>
      </c>
      <c r="C1097" t="s">
        <v>1053</v>
      </c>
      <c r="D1097" t="s">
        <v>1146</v>
      </c>
      <c r="E1097" t="s">
        <v>2</v>
      </c>
      <c r="F1097" t="s">
        <v>48</v>
      </c>
      <c r="G1097" t="s">
        <v>955</v>
      </c>
      <c r="H1097" t="s">
        <v>49</v>
      </c>
      <c r="I1097" t="s">
        <v>40</v>
      </c>
      <c r="J1097" t="s">
        <v>911</v>
      </c>
      <c r="K1097" t="s">
        <v>926</v>
      </c>
      <c r="L1097">
        <v>13</v>
      </c>
      <c r="M1097">
        <v>10</v>
      </c>
      <c r="N1097">
        <v>11</v>
      </c>
    </row>
    <row r="1098" spans="1:14" x14ac:dyDescent="0.3">
      <c r="A1098">
        <v>88065566448</v>
      </c>
      <c r="B1098" s="36">
        <v>44057</v>
      </c>
      <c r="C1098" t="s">
        <v>1054</v>
      </c>
      <c r="D1098" t="s">
        <v>1146</v>
      </c>
      <c r="E1098" t="s">
        <v>3</v>
      </c>
      <c r="F1098" t="s">
        <v>45</v>
      </c>
      <c r="G1098" t="s">
        <v>955</v>
      </c>
      <c r="H1098" t="s">
        <v>46</v>
      </c>
      <c r="I1098" t="s">
        <v>40</v>
      </c>
      <c r="J1098" t="s">
        <v>931</v>
      </c>
      <c r="K1098" t="s">
        <v>941</v>
      </c>
      <c r="L1098">
        <v>20</v>
      </c>
      <c r="M1098">
        <v>17</v>
      </c>
      <c r="N1098">
        <v>2</v>
      </c>
    </row>
    <row r="1099" spans="1:14" x14ac:dyDescent="0.3">
      <c r="A1099">
        <v>88065566449</v>
      </c>
      <c r="B1099" s="36">
        <v>44058</v>
      </c>
      <c r="C1099" t="s">
        <v>1055</v>
      </c>
      <c r="D1099" t="s">
        <v>1145</v>
      </c>
      <c r="E1099" t="s">
        <v>4</v>
      </c>
      <c r="F1099" t="s">
        <v>48</v>
      </c>
      <c r="G1099" t="s">
        <v>955</v>
      </c>
      <c r="H1099" t="s">
        <v>49</v>
      </c>
      <c r="I1099" t="s">
        <v>40</v>
      </c>
      <c r="J1099" t="s">
        <v>912</v>
      </c>
      <c r="K1099" t="s">
        <v>926</v>
      </c>
      <c r="L1099">
        <v>15</v>
      </c>
      <c r="M1099">
        <v>12</v>
      </c>
      <c r="N1099">
        <v>3</v>
      </c>
    </row>
    <row r="1100" spans="1:14" x14ac:dyDescent="0.3">
      <c r="A1100">
        <v>88065566450</v>
      </c>
      <c r="B1100" s="36">
        <v>44062</v>
      </c>
      <c r="C1100" t="s">
        <v>1056</v>
      </c>
      <c r="D1100" t="s">
        <v>1146</v>
      </c>
      <c r="E1100" t="s">
        <v>8</v>
      </c>
      <c r="F1100" t="s">
        <v>38</v>
      </c>
      <c r="G1100" t="s">
        <v>955</v>
      </c>
      <c r="H1100" t="s">
        <v>39</v>
      </c>
      <c r="I1100" t="s">
        <v>40</v>
      </c>
      <c r="J1100" t="s">
        <v>913</v>
      </c>
      <c r="K1100" t="s">
        <v>926</v>
      </c>
      <c r="L1100">
        <v>20</v>
      </c>
      <c r="M1100">
        <v>17</v>
      </c>
      <c r="N1100">
        <v>5</v>
      </c>
    </row>
    <row r="1101" spans="1:14" x14ac:dyDescent="0.3">
      <c r="A1101">
        <v>88065566451</v>
      </c>
      <c r="B1101" s="36">
        <v>44061</v>
      </c>
      <c r="C1101" t="s">
        <v>1057</v>
      </c>
      <c r="D1101" t="s">
        <v>1145</v>
      </c>
      <c r="E1101" t="s">
        <v>9</v>
      </c>
      <c r="F1101" t="s">
        <v>42</v>
      </c>
      <c r="G1101" t="s">
        <v>955</v>
      </c>
      <c r="H1101" t="s">
        <v>43</v>
      </c>
      <c r="I1101" t="s">
        <v>40</v>
      </c>
      <c r="J1101" t="s">
        <v>914</v>
      </c>
      <c r="K1101" t="s">
        <v>926</v>
      </c>
      <c r="L1101">
        <v>12</v>
      </c>
      <c r="M1101">
        <v>9</v>
      </c>
      <c r="N1101">
        <v>2</v>
      </c>
    </row>
    <row r="1102" spans="1:14" x14ac:dyDescent="0.3">
      <c r="A1102">
        <v>88065566452</v>
      </c>
      <c r="B1102" s="36">
        <v>44061</v>
      </c>
      <c r="C1102" t="s">
        <v>1058</v>
      </c>
      <c r="D1102" t="s">
        <v>1145</v>
      </c>
      <c r="E1102" t="s">
        <v>16</v>
      </c>
      <c r="F1102" t="s">
        <v>45</v>
      </c>
      <c r="G1102" t="s">
        <v>955</v>
      </c>
      <c r="H1102" t="s">
        <v>46</v>
      </c>
      <c r="I1102" t="s">
        <v>40</v>
      </c>
      <c r="J1102" t="s">
        <v>915</v>
      </c>
      <c r="K1102" t="s">
        <v>926</v>
      </c>
      <c r="L1102">
        <v>16</v>
      </c>
      <c r="M1102">
        <v>13</v>
      </c>
      <c r="N1102">
        <v>1</v>
      </c>
    </row>
    <row r="1103" spans="1:14" x14ac:dyDescent="0.3">
      <c r="A1103">
        <v>88065566453</v>
      </c>
      <c r="B1103" s="36">
        <v>44062</v>
      </c>
      <c r="C1103" t="s">
        <v>1059</v>
      </c>
      <c r="D1103" t="s">
        <v>1145</v>
      </c>
      <c r="E1103" t="s">
        <v>17</v>
      </c>
      <c r="F1103" t="s">
        <v>48</v>
      </c>
      <c r="G1103" t="s">
        <v>955</v>
      </c>
      <c r="H1103" t="s">
        <v>49</v>
      </c>
      <c r="I1103" t="s">
        <v>40</v>
      </c>
      <c r="J1103" t="s">
        <v>932</v>
      </c>
      <c r="K1103" t="s">
        <v>941</v>
      </c>
      <c r="L1103">
        <v>70</v>
      </c>
      <c r="M1103">
        <v>67</v>
      </c>
      <c r="N1103">
        <v>6</v>
      </c>
    </row>
    <row r="1104" spans="1:14" x14ac:dyDescent="0.3">
      <c r="A1104">
        <v>88065566454</v>
      </c>
      <c r="B1104" s="36">
        <v>44063</v>
      </c>
      <c r="C1104" t="s">
        <v>1060</v>
      </c>
      <c r="D1104" t="s">
        <v>1146</v>
      </c>
      <c r="E1104" t="s">
        <v>18</v>
      </c>
      <c r="F1104" t="s">
        <v>38</v>
      </c>
      <c r="G1104" t="s">
        <v>955</v>
      </c>
      <c r="H1104" t="s">
        <v>39</v>
      </c>
      <c r="I1104" t="s">
        <v>40</v>
      </c>
      <c r="J1104" t="s">
        <v>940</v>
      </c>
      <c r="K1104" t="s">
        <v>941</v>
      </c>
      <c r="L1104">
        <v>15</v>
      </c>
      <c r="M1104">
        <v>12</v>
      </c>
      <c r="N1104">
        <v>9</v>
      </c>
    </row>
    <row r="1105" spans="1:14" x14ac:dyDescent="0.3">
      <c r="A1105">
        <v>88065566455</v>
      </c>
      <c r="B1105" s="36">
        <v>44064</v>
      </c>
      <c r="C1105" t="s">
        <v>1061</v>
      </c>
      <c r="D1105" t="s">
        <v>1145</v>
      </c>
      <c r="E1105" t="s">
        <v>9</v>
      </c>
      <c r="F1105" t="s">
        <v>42</v>
      </c>
      <c r="G1105" t="s">
        <v>955</v>
      </c>
      <c r="H1105" t="s">
        <v>43</v>
      </c>
      <c r="I1105" t="s">
        <v>40</v>
      </c>
      <c r="J1105" t="s">
        <v>915</v>
      </c>
      <c r="K1105" t="s">
        <v>926</v>
      </c>
      <c r="L1105">
        <v>16</v>
      </c>
      <c r="M1105">
        <v>13</v>
      </c>
      <c r="N1105">
        <v>10</v>
      </c>
    </row>
    <row r="1106" spans="1:14" x14ac:dyDescent="0.3">
      <c r="A1106">
        <v>88065566456</v>
      </c>
      <c r="B1106" s="36">
        <v>44065</v>
      </c>
      <c r="C1106" t="s">
        <v>1062</v>
      </c>
      <c r="D1106" t="s">
        <v>1146</v>
      </c>
      <c r="E1106" t="s">
        <v>10</v>
      </c>
      <c r="F1106" t="s">
        <v>45</v>
      </c>
      <c r="G1106" t="s">
        <v>955</v>
      </c>
      <c r="H1106" t="s">
        <v>46</v>
      </c>
      <c r="I1106" t="s">
        <v>40</v>
      </c>
      <c r="J1106" t="s">
        <v>916</v>
      </c>
      <c r="K1106" t="s">
        <v>926</v>
      </c>
      <c r="L1106">
        <v>20</v>
      </c>
      <c r="M1106">
        <v>17</v>
      </c>
      <c r="N1106">
        <v>3</v>
      </c>
    </row>
    <row r="1107" spans="1:14" x14ac:dyDescent="0.3">
      <c r="A1107">
        <v>88065566457</v>
      </c>
      <c r="B1107" s="36">
        <v>44066</v>
      </c>
      <c r="C1107" t="s">
        <v>1063</v>
      </c>
      <c r="D1107" t="s">
        <v>1146</v>
      </c>
      <c r="E1107" t="s">
        <v>11</v>
      </c>
      <c r="F1107" t="s">
        <v>48</v>
      </c>
      <c r="G1107" t="s">
        <v>955</v>
      </c>
      <c r="H1107" t="s">
        <v>49</v>
      </c>
      <c r="I1107" t="s">
        <v>40</v>
      </c>
      <c r="J1107" t="s">
        <v>917</v>
      </c>
      <c r="K1107" t="s">
        <v>926</v>
      </c>
      <c r="L1107">
        <v>12</v>
      </c>
      <c r="M1107">
        <v>9</v>
      </c>
      <c r="N1107">
        <v>4</v>
      </c>
    </row>
    <row r="1108" spans="1:14" x14ac:dyDescent="0.3">
      <c r="A1108">
        <v>88065566458</v>
      </c>
      <c r="B1108" s="36">
        <v>44067</v>
      </c>
      <c r="C1108" t="s">
        <v>1064</v>
      </c>
      <c r="D1108" t="s">
        <v>1145</v>
      </c>
      <c r="E1108" t="s">
        <v>12</v>
      </c>
      <c r="F1108" t="s">
        <v>38</v>
      </c>
      <c r="G1108" t="s">
        <v>955</v>
      </c>
      <c r="H1108" t="s">
        <v>39</v>
      </c>
      <c r="I1108" t="s">
        <v>40</v>
      </c>
      <c r="J1108" t="s">
        <v>933</v>
      </c>
      <c r="K1108" t="s">
        <v>941</v>
      </c>
      <c r="L1108">
        <v>12</v>
      </c>
      <c r="M1108">
        <v>9</v>
      </c>
      <c r="N1108">
        <v>5</v>
      </c>
    </row>
    <row r="1109" spans="1:14" x14ac:dyDescent="0.3">
      <c r="A1109">
        <v>88065566459</v>
      </c>
      <c r="B1109" s="36">
        <v>44068</v>
      </c>
      <c r="C1109" t="s">
        <v>1065</v>
      </c>
      <c r="D1109" t="s">
        <v>1145</v>
      </c>
      <c r="E1109" t="s">
        <v>13</v>
      </c>
      <c r="F1109" t="s">
        <v>42</v>
      </c>
      <c r="G1109" t="s">
        <v>955</v>
      </c>
      <c r="H1109" t="s">
        <v>43</v>
      </c>
      <c r="I1109" t="s">
        <v>40</v>
      </c>
      <c r="J1109" t="s">
        <v>934</v>
      </c>
      <c r="K1109" t="s">
        <v>941</v>
      </c>
      <c r="L1109">
        <v>18</v>
      </c>
      <c r="M1109">
        <v>15</v>
      </c>
      <c r="N1109">
        <v>6</v>
      </c>
    </row>
    <row r="1110" spans="1:14" x14ac:dyDescent="0.3">
      <c r="A1110">
        <v>88065566460</v>
      </c>
      <c r="B1110" s="36">
        <v>44072</v>
      </c>
      <c r="C1110" t="s">
        <v>1066</v>
      </c>
      <c r="D1110" t="s">
        <v>1145</v>
      </c>
      <c r="E1110" t="s">
        <v>14</v>
      </c>
      <c r="F1110" t="s">
        <v>45</v>
      </c>
      <c r="G1110" t="s">
        <v>955</v>
      </c>
      <c r="H1110" t="s">
        <v>46</v>
      </c>
      <c r="I1110" t="s">
        <v>40</v>
      </c>
      <c r="J1110" t="s">
        <v>918</v>
      </c>
      <c r="K1110" t="s">
        <v>926</v>
      </c>
      <c r="L1110">
        <v>10</v>
      </c>
      <c r="M1110">
        <v>7</v>
      </c>
      <c r="N1110">
        <v>3</v>
      </c>
    </row>
    <row r="1111" spans="1:14" x14ac:dyDescent="0.3">
      <c r="A1111">
        <v>88065566461</v>
      </c>
      <c r="B1111" s="36">
        <v>44071</v>
      </c>
      <c r="C1111" t="s">
        <v>900</v>
      </c>
      <c r="D1111" t="s">
        <v>1146</v>
      </c>
      <c r="E1111" t="s">
        <v>72</v>
      </c>
      <c r="F1111" t="s">
        <v>48</v>
      </c>
      <c r="G1111" t="s">
        <v>955</v>
      </c>
      <c r="H1111" t="s">
        <v>49</v>
      </c>
      <c r="I1111" t="s">
        <v>40</v>
      </c>
      <c r="J1111" t="s">
        <v>919</v>
      </c>
      <c r="K1111" t="s">
        <v>926</v>
      </c>
      <c r="L1111">
        <v>15</v>
      </c>
      <c r="M1111">
        <v>12</v>
      </c>
      <c r="N1111">
        <v>7</v>
      </c>
    </row>
    <row r="1112" spans="1:14" x14ac:dyDescent="0.3">
      <c r="A1112">
        <v>88065566462</v>
      </c>
      <c r="B1112" s="36">
        <v>44071</v>
      </c>
      <c r="C1112" t="s">
        <v>901</v>
      </c>
      <c r="D1112" t="s">
        <v>1146</v>
      </c>
      <c r="E1112" t="s">
        <v>16</v>
      </c>
      <c r="F1112" t="s">
        <v>38</v>
      </c>
      <c r="G1112" t="s">
        <v>955</v>
      </c>
      <c r="H1112" t="s">
        <v>39</v>
      </c>
      <c r="I1112" t="s">
        <v>40</v>
      </c>
      <c r="J1112" t="s">
        <v>920</v>
      </c>
      <c r="K1112" t="s">
        <v>926</v>
      </c>
      <c r="L1112">
        <v>15</v>
      </c>
      <c r="M1112">
        <v>12</v>
      </c>
      <c r="N1112">
        <v>5</v>
      </c>
    </row>
    <row r="1113" spans="1:14" x14ac:dyDescent="0.3">
      <c r="A1113">
        <v>88065566463</v>
      </c>
      <c r="B1113" s="36">
        <v>44072</v>
      </c>
      <c r="C1113" t="s">
        <v>902</v>
      </c>
      <c r="D1113" t="s">
        <v>1146</v>
      </c>
      <c r="E1113" t="s">
        <v>15</v>
      </c>
      <c r="F1113" t="s">
        <v>42</v>
      </c>
      <c r="G1113" t="s">
        <v>955</v>
      </c>
      <c r="H1113" t="s">
        <v>43</v>
      </c>
      <c r="I1113" t="s">
        <v>40</v>
      </c>
      <c r="J1113" t="s">
        <v>935</v>
      </c>
      <c r="K1113" t="s">
        <v>941</v>
      </c>
      <c r="L1113">
        <v>23</v>
      </c>
      <c r="M1113">
        <v>20</v>
      </c>
      <c r="N1113">
        <v>8</v>
      </c>
    </row>
    <row r="1114" spans="1:14" x14ac:dyDescent="0.3">
      <c r="A1114">
        <v>88065566464</v>
      </c>
      <c r="B1114" s="36">
        <v>44073</v>
      </c>
      <c r="C1114" t="s">
        <v>1067</v>
      </c>
      <c r="D1114" t="s">
        <v>1145</v>
      </c>
      <c r="E1114" t="s">
        <v>61</v>
      </c>
      <c r="F1114" t="s">
        <v>45</v>
      </c>
      <c r="G1114" t="s">
        <v>955</v>
      </c>
      <c r="H1114" t="s">
        <v>46</v>
      </c>
      <c r="I1114" t="s">
        <v>40</v>
      </c>
      <c r="J1114" t="s">
        <v>936</v>
      </c>
      <c r="K1114" t="s">
        <v>941</v>
      </c>
      <c r="L1114">
        <v>9</v>
      </c>
      <c r="M1114">
        <v>6</v>
      </c>
      <c r="N1114">
        <v>9</v>
      </c>
    </row>
    <row r="1115" spans="1:14" x14ac:dyDescent="0.3">
      <c r="A1115">
        <v>88065566465</v>
      </c>
      <c r="B1115" s="36">
        <v>44074</v>
      </c>
      <c r="C1115" t="s">
        <v>1068</v>
      </c>
      <c r="D1115" t="s">
        <v>1145</v>
      </c>
      <c r="E1115" t="s">
        <v>63</v>
      </c>
      <c r="F1115" t="s">
        <v>48</v>
      </c>
      <c r="G1115" t="s">
        <v>955</v>
      </c>
      <c r="H1115" t="s">
        <v>49</v>
      </c>
      <c r="I1115" t="s">
        <v>40</v>
      </c>
      <c r="J1115" t="s">
        <v>937</v>
      </c>
      <c r="K1115" t="s">
        <v>941</v>
      </c>
      <c r="L1115">
        <v>18</v>
      </c>
      <c r="M1115">
        <v>15</v>
      </c>
      <c r="N1115">
        <v>2</v>
      </c>
    </row>
    <row r="1116" spans="1:14" x14ac:dyDescent="0.3">
      <c r="A1116">
        <v>88065566466</v>
      </c>
      <c r="B1116" s="36">
        <v>44044</v>
      </c>
      <c r="C1116" t="s">
        <v>1069</v>
      </c>
      <c r="D1116" t="s">
        <v>1145</v>
      </c>
      <c r="E1116" t="s">
        <v>16</v>
      </c>
      <c r="F1116" t="s">
        <v>38</v>
      </c>
      <c r="G1116" t="s">
        <v>955</v>
      </c>
      <c r="H1116" t="s">
        <v>39</v>
      </c>
      <c r="I1116" t="s">
        <v>104</v>
      </c>
      <c r="J1116" t="s">
        <v>925</v>
      </c>
      <c r="K1116" t="s">
        <v>926</v>
      </c>
      <c r="L1116">
        <v>14</v>
      </c>
      <c r="M1116">
        <v>11</v>
      </c>
      <c r="N1116">
        <v>5</v>
      </c>
    </row>
    <row r="1117" spans="1:14" x14ac:dyDescent="0.3">
      <c r="A1117">
        <v>88065566467</v>
      </c>
      <c r="B1117" s="36">
        <v>44045</v>
      </c>
      <c r="C1117" t="s">
        <v>1070</v>
      </c>
      <c r="D1117" t="s">
        <v>1146</v>
      </c>
      <c r="E1117" t="s">
        <v>82</v>
      </c>
      <c r="F1117" t="s">
        <v>42</v>
      </c>
      <c r="G1117" t="s">
        <v>955</v>
      </c>
      <c r="H1117" t="s">
        <v>43</v>
      </c>
      <c r="I1117" t="s">
        <v>104</v>
      </c>
      <c r="J1117" t="s">
        <v>938</v>
      </c>
      <c r="K1117" t="s">
        <v>926</v>
      </c>
      <c r="L1117">
        <v>30</v>
      </c>
      <c r="M1117">
        <v>27</v>
      </c>
      <c r="N1117">
        <v>7</v>
      </c>
    </row>
    <row r="1118" spans="1:14" x14ac:dyDescent="0.3">
      <c r="A1118">
        <v>88065566468</v>
      </c>
      <c r="B1118" s="36">
        <v>44046</v>
      </c>
      <c r="C1118" t="s">
        <v>1071</v>
      </c>
      <c r="D1118" t="s">
        <v>1146</v>
      </c>
      <c r="E1118" t="s">
        <v>84</v>
      </c>
      <c r="F1118" t="s">
        <v>45</v>
      </c>
      <c r="G1118" t="s">
        <v>955</v>
      </c>
      <c r="H1118" t="s">
        <v>46</v>
      </c>
      <c r="I1118" t="s">
        <v>104</v>
      </c>
      <c r="J1118" t="s">
        <v>939</v>
      </c>
      <c r="K1118" t="s">
        <v>926</v>
      </c>
      <c r="L1118">
        <v>16</v>
      </c>
      <c r="M1118">
        <v>13</v>
      </c>
      <c r="N1118">
        <v>7</v>
      </c>
    </row>
    <row r="1119" spans="1:14" x14ac:dyDescent="0.3">
      <c r="A1119">
        <v>88065566469</v>
      </c>
      <c r="B1119" s="36">
        <v>44047</v>
      </c>
      <c r="C1119" t="s">
        <v>1072</v>
      </c>
      <c r="D1119" t="s">
        <v>1145</v>
      </c>
      <c r="E1119" t="s">
        <v>86</v>
      </c>
      <c r="F1119" t="s">
        <v>48</v>
      </c>
      <c r="G1119" t="s">
        <v>955</v>
      </c>
      <c r="H1119" t="s">
        <v>49</v>
      </c>
      <c r="I1119" t="s">
        <v>104</v>
      </c>
      <c r="J1119" t="s">
        <v>908</v>
      </c>
      <c r="K1119" t="s">
        <v>926</v>
      </c>
      <c r="L1119">
        <v>52</v>
      </c>
      <c r="M1119">
        <v>49</v>
      </c>
      <c r="N1119">
        <v>15</v>
      </c>
    </row>
    <row r="1120" spans="1:14" x14ac:dyDescent="0.3">
      <c r="A1120">
        <v>88065566470</v>
      </c>
      <c r="B1120" s="36">
        <v>44048</v>
      </c>
      <c r="C1120" t="s">
        <v>1073</v>
      </c>
      <c r="D1120" t="s">
        <v>1146</v>
      </c>
      <c r="E1120" t="s">
        <v>88</v>
      </c>
      <c r="F1120" t="s">
        <v>38</v>
      </c>
      <c r="G1120" t="s">
        <v>955</v>
      </c>
      <c r="H1120" t="s">
        <v>39</v>
      </c>
      <c r="I1120" t="s">
        <v>104</v>
      </c>
      <c r="J1120" t="s">
        <v>909</v>
      </c>
      <c r="K1120" t="s">
        <v>926</v>
      </c>
      <c r="L1120">
        <v>14</v>
      </c>
      <c r="M1120">
        <v>11</v>
      </c>
      <c r="N1120">
        <v>3</v>
      </c>
    </row>
    <row r="1121" spans="1:14" x14ac:dyDescent="0.3">
      <c r="A1121">
        <v>88065566471</v>
      </c>
      <c r="B1121" s="36">
        <v>44052</v>
      </c>
      <c r="C1121" t="s">
        <v>1074</v>
      </c>
      <c r="D1121" t="s">
        <v>1145</v>
      </c>
      <c r="E1121" t="s">
        <v>90</v>
      </c>
      <c r="F1121" t="s">
        <v>42</v>
      </c>
      <c r="G1121" t="s">
        <v>955</v>
      </c>
      <c r="H1121" t="s">
        <v>43</v>
      </c>
      <c r="I1121" t="s">
        <v>104</v>
      </c>
      <c r="J1121" t="s">
        <v>910</v>
      </c>
      <c r="K1121" t="s">
        <v>926</v>
      </c>
      <c r="L1121">
        <v>6</v>
      </c>
      <c r="M1121">
        <v>3</v>
      </c>
      <c r="N1121">
        <v>6</v>
      </c>
    </row>
    <row r="1122" spans="1:14" x14ac:dyDescent="0.3">
      <c r="A1122">
        <v>88065566472</v>
      </c>
      <c r="B1122" s="36">
        <v>44051</v>
      </c>
      <c r="C1122" t="s">
        <v>1075</v>
      </c>
      <c r="D1122" t="s">
        <v>1146</v>
      </c>
      <c r="E1122" t="s">
        <v>68</v>
      </c>
      <c r="F1122" t="s">
        <v>45</v>
      </c>
      <c r="G1122" t="s">
        <v>955</v>
      </c>
      <c r="H1122" t="s">
        <v>46</v>
      </c>
      <c r="I1122" t="s">
        <v>104</v>
      </c>
      <c r="J1122" t="s">
        <v>911</v>
      </c>
      <c r="K1122" t="s">
        <v>926</v>
      </c>
      <c r="L1122">
        <v>13</v>
      </c>
      <c r="M1122">
        <v>10</v>
      </c>
      <c r="N1122">
        <v>10</v>
      </c>
    </row>
    <row r="1123" spans="1:14" x14ac:dyDescent="0.3">
      <c r="A1123">
        <v>88065566473</v>
      </c>
      <c r="B1123" s="36">
        <v>44051</v>
      </c>
      <c r="C1123" t="s">
        <v>1076</v>
      </c>
      <c r="D1123" t="s">
        <v>1146</v>
      </c>
      <c r="E1123" t="s">
        <v>70</v>
      </c>
      <c r="F1123" t="s">
        <v>48</v>
      </c>
      <c r="G1123" t="s">
        <v>955</v>
      </c>
      <c r="H1123" t="s">
        <v>49</v>
      </c>
      <c r="I1123" t="s">
        <v>104</v>
      </c>
      <c r="J1123" t="s">
        <v>912</v>
      </c>
      <c r="K1123" t="s">
        <v>926</v>
      </c>
      <c r="L1123">
        <v>15</v>
      </c>
      <c r="M1123">
        <v>12</v>
      </c>
      <c r="N1123">
        <v>11</v>
      </c>
    </row>
    <row r="1124" spans="1:14" x14ac:dyDescent="0.3">
      <c r="A1124">
        <v>88065566474</v>
      </c>
      <c r="B1124" s="36">
        <v>44052</v>
      </c>
      <c r="C1124" t="s">
        <v>1077</v>
      </c>
      <c r="D1124" t="s">
        <v>1145</v>
      </c>
      <c r="E1124" t="s">
        <v>72</v>
      </c>
      <c r="F1124" t="s">
        <v>38</v>
      </c>
      <c r="G1124" t="s">
        <v>955</v>
      </c>
      <c r="H1124" t="s">
        <v>39</v>
      </c>
      <c r="I1124" t="s">
        <v>104</v>
      </c>
      <c r="J1124" t="s">
        <v>913</v>
      </c>
      <c r="K1124" t="s">
        <v>926</v>
      </c>
      <c r="L1124">
        <v>20</v>
      </c>
      <c r="M1124">
        <v>17</v>
      </c>
      <c r="N1124">
        <v>3</v>
      </c>
    </row>
    <row r="1125" spans="1:14" x14ac:dyDescent="0.3">
      <c r="A1125">
        <v>88065566475</v>
      </c>
      <c r="B1125" s="36">
        <v>44053</v>
      </c>
      <c r="C1125" t="s">
        <v>1078</v>
      </c>
      <c r="D1125" t="s">
        <v>1145</v>
      </c>
      <c r="E1125" t="s">
        <v>14</v>
      </c>
      <c r="F1125" t="s">
        <v>42</v>
      </c>
      <c r="G1125" t="s">
        <v>955</v>
      </c>
      <c r="H1125" t="s">
        <v>43</v>
      </c>
      <c r="I1125" t="s">
        <v>104</v>
      </c>
      <c r="J1125" t="s">
        <v>914</v>
      </c>
      <c r="K1125" t="s">
        <v>926</v>
      </c>
      <c r="L1125">
        <v>12</v>
      </c>
      <c r="M1125">
        <v>9</v>
      </c>
      <c r="N1125">
        <v>1</v>
      </c>
    </row>
    <row r="1126" spans="1:14" x14ac:dyDescent="0.3">
      <c r="A1126">
        <v>88065566476</v>
      </c>
      <c r="B1126" s="36">
        <v>44054</v>
      </c>
      <c r="C1126" t="s">
        <v>1079</v>
      </c>
      <c r="D1126" t="s">
        <v>1146</v>
      </c>
      <c r="E1126" t="s">
        <v>15</v>
      </c>
      <c r="F1126" t="s">
        <v>45</v>
      </c>
      <c r="G1126" t="s">
        <v>955</v>
      </c>
      <c r="H1126" t="s">
        <v>46</v>
      </c>
      <c r="I1126" t="s">
        <v>104</v>
      </c>
      <c r="J1126" t="s">
        <v>915</v>
      </c>
      <c r="K1126" t="s">
        <v>926</v>
      </c>
      <c r="L1126">
        <v>16</v>
      </c>
      <c r="M1126">
        <v>13</v>
      </c>
      <c r="N1126">
        <v>1</v>
      </c>
    </row>
    <row r="1127" spans="1:14" x14ac:dyDescent="0.3">
      <c r="A1127">
        <v>88065566477</v>
      </c>
      <c r="B1127" s="36">
        <v>44055</v>
      </c>
      <c r="C1127" t="s">
        <v>1080</v>
      </c>
      <c r="D1127" t="s">
        <v>1145</v>
      </c>
      <c r="E1127" t="s">
        <v>59</v>
      </c>
      <c r="F1127" t="s">
        <v>48</v>
      </c>
      <c r="G1127" t="s">
        <v>955</v>
      </c>
      <c r="H1127" t="s">
        <v>49</v>
      </c>
      <c r="I1127" t="s">
        <v>104</v>
      </c>
      <c r="J1127" t="s">
        <v>916</v>
      </c>
      <c r="K1127" t="s">
        <v>926</v>
      </c>
      <c r="L1127">
        <v>20</v>
      </c>
      <c r="M1127">
        <v>17</v>
      </c>
      <c r="N1127">
        <v>1</v>
      </c>
    </row>
    <row r="1128" spans="1:14" x14ac:dyDescent="0.3">
      <c r="A1128">
        <v>88065566478</v>
      </c>
      <c r="B1128" s="36">
        <v>44056</v>
      </c>
      <c r="C1128" t="s">
        <v>1081</v>
      </c>
      <c r="D1128" t="s">
        <v>1145</v>
      </c>
      <c r="E1128" t="s">
        <v>60</v>
      </c>
      <c r="F1128" t="s">
        <v>38</v>
      </c>
      <c r="G1128" t="s">
        <v>955</v>
      </c>
      <c r="H1128" t="s">
        <v>39</v>
      </c>
      <c r="I1128" t="s">
        <v>104</v>
      </c>
      <c r="J1128" t="s">
        <v>917</v>
      </c>
      <c r="K1128" t="s">
        <v>926</v>
      </c>
      <c r="L1128">
        <v>12</v>
      </c>
      <c r="M1128">
        <v>9</v>
      </c>
      <c r="N1128">
        <v>3</v>
      </c>
    </row>
    <row r="1129" spans="1:14" x14ac:dyDescent="0.3">
      <c r="A1129">
        <v>88065566479</v>
      </c>
      <c r="B1129" s="36">
        <v>44057</v>
      </c>
      <c r="C1129" t="s">
        <v>1082</v>
      </c>
      <c r="D1129" t="s">
        <v>1146</v>
      </c>
      <c r="E1129" t="s">
        <v>61</v>
      </c>
      <c r="F1129" t="s">
        <v>42</v>
      </c>
      <c r="G1129" t="s">
        <v>955</v>
      </c>
      <c r="H1129" t="s">
        <v>43</v>
      </c>
      <c r="I1129" t="s">
        <v>104</v>
      </c>
      <c r="J1129" t="s">
        <v>918</v>
      </c>
      <c r="K1129" t="s">
        <v>926</v>
      </c>
      <c r="L1129">
        <v>10</v>
      </c>
      <c r="M1129">
        <v>7</v>
      </c>
      <c r="N1129">
        <v>4</v>
      </c>
    </row>
    <row r="1130" spans="1:14" x14ac:dyDescent="0.3">
      <c r="A1130">
        <v>88065566480</v>
      </c>
      <c r="B1130" s="36">
        <v>44058</v>
      </c>
      <c r="C1130" t="s">
        <v>1062</v>
      </c>
      <c r="D1130" t="s">
        <v>1146</v>
      </c>
      <c r="E1130" t="s">
        <v>10</v>
      </c>
      <c r="F1130" t="s">
        <v>45</v>
      </c>
      <c r="G1130" t="s">
        <v>955</v>
      </c>
      <c r="H1130" t="s">
        <v>46</v>
      </c>
      <c r="I1130" t="s">
        <v>104</v>
      </c>
      <c r="J1130" t="s">
        <v>919</v>
      </c>
      <c r="K1130" t="s">
        <v>926</v>
      </c>
      <c r="L1130">
        <v>15</v>
      </c>
      <c r="M1130">
        <v>12</v>
      </c>
      <c r="N1130">
        <v>5</v>
      </c>
    </row>
    <row r="1131" spans="1:14" x14ac:dyDescent="0.3">
      <c r="A1131">
        <v>88065566481</v>
      </c>
      <c r="B1131" s="36">
        <v>44062</v>
      </c>
      <c r="C1131" t="s">
        <v>1063</v>
      </c>
      <c r="D1131" t="s">
        <v>1146</v>
      </c>
      <c r="E1131" t="s">
        <v>11</v>
      </c>
      <c r="F1131" t="s">
        <v>48</v>
      </c>
      <c r="G1131" t="s">
        <v>955</v>
      </c>
      <c r="H1131" t="s">
        <v>49</v>
      </c>
      <c r="I1131" t="s">
        <v>104</v>
      </c>
      <c r="J1131" t="s">
        <v>920</v>
      </c>
      <c r="K1131" t="s">
        <v>926</v>
      </c>
      <c r="L1131">
        <v>15</v>
      </c>
      <c r="M1131">
        <v>12</v>
      </c>
      <c r="N1131">
        <v>6</v>
      </c>
    </row>
    <row r="1132" spans="1:14" x14ac:dyDescent="0.3">
      <c r="A1132">
        <v>88065566482</v>
      </c>
      <c r="B1132" s="36">
        <v>44061</v>
      </c>
      <c r="C1132" t="s">
        <v>1064</v>
      </c>
      <c r="D1132" t="s">
        <v>1145</v>
      </c>
      <c r="E1132" t="s">
        <v>12</v>
      </c>
      <c r="F1132" t="s">
        <v>38</v>
      </c>
      <c r="G1132" t="s">
        <v>955</v>
      </c>
      <c r="H1132" t="s">
        <v>39</v>
      </c>
      <c r="I1132" t="s">
        <v>104</v>
      </c>
      <c r="J1132" t="s">
        <v>921</v>
      </c>
      <c r="K1132" t="s">
        <v>926</v>
      </c>
      <c r="L1132">
        <v>20</v>
      </c>
      <c r="M1132">
        <v>17</v>
      </c>
      <c r="N1132">
        <v>7</v>
      </c>
    </row>
    <row r="1133" spans="1:14" x14ac:dyDescent="0.3">
      <c r="A1133">
        <v>88065566483</v>
      </c>
      <c r="B1133" s="36">
        <v>44061</v>
      </c>
      <c r="C1133" t="s">
        <v>1065</v>
      </c>
      <c r="D1133" t="s">
        <v>1145</v>
      </c>
      <c r="E1133" t="s">
        <v>13</v>
      </c>
      <c r="F1133" t="s">
        <v>42</v>
      </c>
      <c r="G1133" t="s">
        <v>955</v>
      </c>
      <c r="H1133" t="s">
        <v>43</v>
      </c>
      <c r="I1133" t="s">
        <v>104</v>
      </c>
      <c r="J1133" t="s">
        <v>922</v>
      </c>
      <c r="K1133" t="s">
        <v>926</v>
      </c>
      <c r="L1133">
        <v>12</v>
      </c>
      <c r="M1133">
        <v>9</v>
      </c>
      <c r="N1133">
        <v>11</v>
      </c>
    </row>
    <row r="1134" spans="1:14" x14ac:dyDescent="0.3">
      <c r="A1134">
        <v>88065566484</v>
      </c>
      <c r="B1134" s="36">
        <v>44062</v>
      </c>
      <c r="C1134" t="s">
        <v>1066</v>
      </c>
      <c r="D1134" t="s">
        <v>1145</v>
      </c>
      <c r="E1134" t="s">
        <v>14</v>
      </c>
      <c r="F1134" t="s">
        <v>45</v>
      </c>
      <c r="G1134" t="s">
        <v>955</v>
      </c>
      <c r="H1134" t="s">
        <v>46</v>
      </c>
      <c r="I1134" t="s">
        <v>104</v>
      </c>
      <c r="J1134" t="s">
        <v>923</v>
      </c>
      <c r="K1134" t="s">
        <v>926</v>
      </c>
      <c r="L1134">
        <v>13</v>
      </c>
      <c r="M1134">
        <v>10</v>
      </c>
      <c r="N1134">
        <v>2</v>
      </c>
    </row>
    <row r="1135" spans="1:14" x14ac:dyDescent="0.3">
      <c r="A1135">
        <v>88065566485</v>
      </c>
      <c r="B1135" s="36">
        <v>44063</v>
      </c>
      <c r="C1135" t="s">
        <v>900</v>
      </c>
      <c r="D1135" t="s">
        <v>1146</v>
      </c>
      <c r="E1135" t="s">
        <v>72</v>
      </c>
      <c r="F1135" t="s">
        <v>48</v>
      </c>
      <c r="G1135" t="s">
        <v>955</v>
      </c>
      <c r="H1135" t="s">
        <v>49</v>
      </c>
      <c r="I1135" t="s">
        <v>104</v>
      </c>
      <c r="J1135" t="s">
        <v>924</v>
      </c>
      <c r="K1135" t="s">
        <v>926</v>
      </c>
      <c r="L1135">
        <v>15</v>
      </c>
      <c r="M1135">
        <v>12</v>
      </c>
      <c r="N1135">
        <v>3</v>
      </c>
    </row>
    <row r="1136" spans="1:14" x14ac:dyDescent="0.3">
      <c r="A1136">
        <v>88065566486</v>
      </c>
      <c r="B1136" s="36">
        <v>44064</v>
      </c>
      <c r="C1136" t="s">
        <v>901</v>
      </c>
      <c r="D1136" t="s">
        <v>1146</v>
      </c>
      <c r="E1136" t="s">
        <v>16</v>
      </c>
      <c r="F1136" t="s">
        <v>38</v>
      </c>
      <c r="G1136" t="s">
        <v>955</v>
      </c>
      <c r="H1136" t="s">
        <v>39</v>
      </c>
      <c r="I1136" t="s">
        <v>104</v>
      </c>
      <c r="J1136" t="s">
        <v>925</v>
      </c>
      <c r="K1136" t="s">
        <v>926</v>
      </c>
      <c r="L1136">
        <v>14</v>
      </c>
      <c r="M1136">
        <v>11</v>
      </c>
      <c r="N1136">
        <v>5</v>
      </c>
    </row>
    <row r="1137" spans="1:14" x14ac:dyDescent="0.3">
      <c r="A1137">
        <v>88065566487</v>
      </c>
      <c r="B1137" s="36">
        <v>44065</v>
      </c>
      <c r="C1137" t="s">
        <v>902</v>
      </c>
      <c r="D1137" t="s">
        <v>1146</v>
      </c>
      <c r="E1137" t="s">
        <v>15</v>
      </c>
      <c r="F1137" t="s">
        <v>42</v>
      </c>
      <c r="G1137" t="s">
        <v>955</v>
      </c>
      <c r="H1137" t="s">
        <v>43</v>
      </c>
      <c r="I1137" t="s">
        <v>104</v>
      </c>
      <c r="J1137" t="s">
        <v>938</v>
      </c>
      <c r="K1137" t="s">
        <v>926</v>
      </c>
      <c r="L1137">
        <v>30</v>
      </c>
      <c r="M1137">
        <v>27</v>
      </c>
      <c r="N1137">
        <v>2</v>
      </c>
    </row>
    <row r="1138" spans="1:14" x14ac:dyDescent="0.3">
      <c r="A1138">
        <v>88065566488</v>
      </c>
      <c r="B1138" s="36">
        <v>44066</v>
      </c>
      <c r="C1138" t="s">
        <v>1067</v>
      </c>
      <c r="D1138" t="s">
        <v>1145</v>
      </c>
      <c r="E1138" t="s">
        <v>61</v>
      </c>
      <c r="F1138" t="s">
        <v>45</v>
      </c>
      <c r="G1138" t="s">
        <v>955</v>
      </c>
      <c r="H1138" t="s">
        <v>46</v>
      </c>
      <c r="I1138" t="s">
        <v>104</v>
      </c>
      <c r="J1138" t="s">
        <v>939</v>
      </c>
      <c r="K1138" t="s">
        <v>926</v>
      </c>
      <c r="L1138">
        <v>16</v>
      </c>
      <c r="M1138">
        <v>13</v>
      </c>
      <c r="N1138">
        <v>1</v>
      </c>
    </row>
    <row r="1139" spans="1:14" x14ac:dyDescent="0.3">
      <c r="A1139">
        <v>88065566489</v>
      </c>
      <c r="B1139" s="36">
        <v>44067</v>
      </c>
      <c r="C1139" t="s">
        <v>1068</v>
      </c>
      <c r="D1139" t="s">
        <v>1145</v>
      </c>
      <c r="E1139" t="s">
        <v>63</v>
      </c>
      <c r="F1139" t="s">
        <v>48</v>
      </c>
      <c r="G1139" t="s">
        <v>955</v>
      </c>
      <c r="H1139" t="s">
        <v>49</v>
      </c>
      <c r="I1139" t="s">
        <v>104</v>
      </c>
      <c r="J1139" t="s">
        <v>927</v>
      </c>
      <c r="K1139" t="s">
        <v>941</v>
      </c>
      <c r="L1139">
        <v>9</v>
      </c>
      <c r="M1139">
        <v>6</v>
      </c>
      <c r="N1139">
        <v>6</v>
      </c>
    </row>
    <row r="1140" spans="1:14" x14ac:dyDescent="0.3">
      <c r="A1140">
        <v>88065566490</v>
      </c>
      <c r="B1140" s="36">
        <v>44068</v>
      </c>
      <c r="C1140" t="s">
        <v>1069</v>
      </c>
      <c r="D1140" t="s">
        <v>1145</v>
      </c>
      <c r="E1140" t="s">
        <v>16</v>
      </c>
      <c r="F1140" t="s">
        <v>38</v>
      </c>
      <c r="G1140" t="s">
        <v>955</v>
      </c>
      <c r="H1140" t="s">
        <v>39</v>
      </c>
      <c r="I1140" t="s">
        <v>104</v>
      </c>
      <c r="J1140" t="s">
        <v>928</v>
      </c>
      <c r="K1140" t="s">
        <v>941</v>
      </c>
      <c r="L1140">
        <v>5</v>
      </c>
      <c r="M1140">
        <v>2</v>
      </c>
      <c r="N1140">
        <v>9</v>
      </c>
    </row>
    <row r="1141" spans="1:14" x14ac:dyDescent="0.3">
      <c r="A1141">
        <v>88065566491</v>
      </c>
      <c r="B1141" s="36">
        <v>44072</v>
      </c>
      <c r="C1141" t="s">
        <v>1070</v>
      </c>
      <c r="D1141" t="s">
        <v>1146</v>
      </c>
      <c r="E1141" t="s">
        <v>82</v>
      </c>
      <c r="F1141" t="s">
        <v>42</v>
      </c>
      <c r="G1141" t="s">
        <v>955</v>
      </c>
      <c r="H1141" t="s">
        <v>43</v>
      </c>
      <c r="I1141" t="s">
        <v>104</v>
      </c>
      <c r="J1141" t="s">
        <v>929</v>
      </c>
      <c r="K1141" t="s">
        <v>941</v>
      </c>
      <c r="L1141">
        <v>18</v>
      </c>
      <c r="M1141">
        <v>15</v>
      </c>
      <c r="N1141">
        <v>10</v>
      </c>
    </row>
    <row r="1142" spans="1:14" x14ac:dyDescent="0.3">
      <c r="A1142">
        <v>88065566492</v>
      </c>
      <c r="B1142" s="36">
        <v>44071</v>
      </c>
      <c r="C1142" t="s">
        <v>345</v>
      </c>
      <c r="D1142" t="s">
        <v>1146</v>
      </c>
      <c r="E1142" t="s">
        <v>84</v>
      </c>
      <c r="F1142" t="s">
        <v>45</v>
      </c>
      <c r="G1142" t="s">
        <v>955</v>
      </c>
      <c r="H1142" t="s">
        <v>46</v>
      </c>
      <c r="I1142" t="s">
        <v>104</v>
      </c>
      <c r="J1142" t="s">
        <v>930</v>
      </c>
      <c r="K1142" t="s">
        <v>941</v>
      </c>
      <c r="L1142">
        <v>10</v>
      </c>
      <c r="M1142">
        <v>7</v>
      </c>
      <c r="N1142">
        <v>3</v>
      </c>
    </row>
    <row r="1143" spans="1:14" x14ac:dyDescent="0.3">
      <c r="A1143">
        <v>88065566493</v>
      </c>
      <c r="B1143" s="36">
        <v>44071</v>
      </c>
      <c r="C1143" t="s">
        <v>1072</v>
      </c>
      <c r="D1143" t="s">
        <v>1145</v>
      </c>
      <c r="E1143" t="s">
        <v>86</v>
      </c>
      <c r="F1143" t="s">
        <v>48</v>
      </c>
      <c r="G1143" t="s">
        <v>955</v>
      </c>
      <c r="H1143" t="s">
        <v>49</v>
      </c>
      <c r="I1143" t="s">
        <v>104</v>
      </c>
      <c r="J1143" t="s">
        <v>931</v>
      </c>
      <c r="K1143" t="s">
        <v>941</v>
      </c>
      <c r="L1143">
        <v>20</v>
      </c>
      <c r="M1143">
        <v>17</v>
      </c>
      <c r="N1143">
        <v>4</v>
      </c>
    </row>
    <row r="1144" spans="1:14" x14ac:dyDescent="0.3">
      <c r="A1144">
        <v>88065566494</v>
      </c>
      <c r="B1144" s="36">
        <v>44072</v>
      </c>
      <c r="C1144" t="s">
        <v>1073</v>
      </c>
      <c r="D1144" t="s">
        <v>1146</v>
      </c>
      <c r="E1144" t="s">
        <v>88</v>
      </c>
      <c r="F1144" t="s">
        <v>38</v>
      </c>
      <c r="G1144" t="s">
        <v>955</v>
      </c>
      <c r="H1144" t="s">
        <v>39</v>
      </c>
      <c r="I1144" t="s">
        <v>104</v>
      </c>
      <c r="J1144" t="s">
        <v>932</v>
      </c>
      <c r="K1144" t="s">
        <v>941</v>
      </c>
      <c r="L1144">
        <v>70</v>
      </c>
      <c r="M1144">
        <v>67</v>
      </c>
      <c r="N1144">
        <v>5</v>
      </c>
    </row>
    <row r="1145" spans="1:14" x14ac:dyDescent="0.3">
      <c r="A1145">
        <v>88065566495</v>
      </c>
      <c r="B1145" s="36">
        <v>44073</v>
      </c>
      <c r="C1145" t="s">
        <v>1074</v>
      </c>
      <c r="D1145" t="s">
        <v>1145</v>
      </c>
      <c r="E1145" t="s">
        <v>90</v>
      </c>
      <c r="F1145" t="s">
        <v>42</v>
      </c>
      <c r="G1145" t="s">
        <v>955</v>
      </c>
      <c r="H1145" t="s">
        <v>43</v>
      </c>
      <c r="I1145" t="s">
        <v>104</v>
      </c>
      <c r="J1145" t="s">
        <v>940</v>
      </c>
      <c r="K1145" t="s">
        <v>941</v>
      </c>
      <c r="L1145">
        <v>15</v>
      </c>
      <c r="M1145">
        <v>12</v>
      </c>
      <c r="N1145">
        <v>6</v>
      </c>
    </row>
    <row r="1146" spans="1:14" x14ac:dyDescent="0.3">
      <c r="A1146">
        <v>88065566496</v>
      </c>
      <c r="B1146" s="36">
        <v>44074</v>
      </c>
      <c r="C1146" t="s">
        <v>1075</v>
      </c>
      <c r="D1146" t="s">
        <v>1146</v>
      </c>
      <c r="E1146" t="s">
        <v>68</v>
      </c>
      <c r="F1146" t="s">
        <v>45</v>
      </c>
      <c r="G1146" t="s">
        <v>955</v>
      </c>
      <c r="H1146" t="s">
        <v>46</v>
      </c>
      <c r="I1146" t="s">
        <v>104</v>
      </c>
      <c r="J1146" t="s">
        <v>933</v>
      </c>
      <c r="K1146" t="s">
        <v>941</v>
      </c>
      <c r="L1146">
        <v>12</v>
      </c>
      <c r="M1146">
        <v>9</v>
      </c>
      <c r="N1146">
        <v>3</v>
      </c>
    </row>
    <row r="1147" spans="1:14" x14ac:dyDescent="0.3">
      <c r="A1147">
        <v>88065566497</v>
      </c>
      <c r="B1147" s="36">
        <v>44075</v>
      </c>
      <c r="C1147" t="s">
        <v>1076</v>
      </c>
      <c r="D1147" t="s">
        <v>1146</v>
      </c>
      <c r="E1147" t="s">
        <v>70</v>
      </c>
      <c r="F1147" t="s">
        <v>48</v>
      </c>
      <c r="G1147" t="s">
        <v>955</v>
      </c>
      <c r="H1147" t="s">
        <v>49</v>
      </c>
      <c r="I1147" t="s">
        <v>104</v>
      </c>
      <c r="J1147" t="s">
        <v>934</v>
      </c>
      <c r="K1147" t="s">
        <v>941</v>
      </c>
      <c r="L1147">
        <v>18</v>
      </c>
      <c r="M1147">
        <v>15</v>
      </c>
      <c r="N1147">
        <v>7</v>
      </c>
    </row>
    <row r="1148" spans="1:14" x14ac:dyDescent="0.3">
      <c r="A1148">
        <v>88065566498</v>
      </c>
      <c r="B1148" s="36">
        <v>44076</v>
      </c>
      <c r="C1148" t="s">
        <v>1077</v>
      </c>
      <c r="D1148" t="s">
        <v>1145</v>
      </c>
      <c r="E1148" t="s">
        <v>72</v>
      </c>
      <c r="F1148" t="s">
        <v>38</v>
      </c>
      <c r="G1148" t="s">
        <v>955</v>
      </c>
      <c r="H1148" t="s">
        <v>39</v>
      </c>
      <c r="I1148" t="s">
        <v>104</v>
      </c>
      <c r="J1148" t="s">
        <v>935</v>
      </c>
      <c r="K1148" t="s">
        <v>941</v>
      </c>
      <c r="L1148">
        <v>23</v>
      </c>
      <c r="M1148">
        <v>20</v>
      </c>
      <c r="N1148">
        <v>5</v>
      </c>
    </row>
    <row r="1149" spans="1:14" x14ac:dyDescent="0.3">
      <c r="A1149">
        <v>88065566499</v>
      </c>
      <c r="B1149" s="36">
        <v>44077</v>
      </c>
      <c r="C1149" t="s">
        <v>1078</v>
      </c>
      <c r="D1149" t="s">
        <v>1145</v>
      </c>
      <c r="E1149" t="s">
        <v>14</v>
      </c>
      <c r="F1149" t="s">
        <v>42</v>
      </c>
      <c r="G1149" t="s">
        <v>955</v>
      </c>
      <c r="H1149" t="s">
        <v>43</v>
      </c>
      <c r="I1149" t="s">
        <v>104</v>
      </c>
      <c r="J1149" t="s">
        <v>936</v>
      </c>
      <c r="K1149" t="s">
        <v>941</v>
      </c>
      <c r="L1149">
        <v>9</v>
      </c>
      <c r="M1149">
        <v>6</v>
      </c>
      <c r="N1149">
        <v>8</v>
      </c>
    </row>
    <row r="1150" spans="1:14" x14ac:dyDescent="0.3">
      <c r="A1150">
        <v>88065566500</v>
      </c>
      <c r="B1150" s="36">
        <v>44078</v>
      </c>
      <c r="C1150" t="s">
        <v>1079</v>
      </c>
      <c r="D1150" t="s">
        <v>1146</v>
      </c>
      <c r="E1150" t="s">
        <v>15</v>
      </c>
      <c r="F1150" t="s">
        <v>45</v>
      </c>
      <c r="G1150" t="s">
        <v>955</v>
      </c>
      <c r="H1150" t="s">
        <v>46</v>
      </c>
      <c r="I1150" t="s">
        <v>104</v>
      </c>
      <c r="J1150" t="s">
        <v>937</v>
      </c>
      <c r="K1150" t="s">
        <v>941</v>
      </c>
      <c r="L1150">
        <v>18</v>
      </c>
      <c r="M1150">
        <v>15</v>
      </c>
      <c r="N1150">
        <v>9</v>
      </c>
    </row>
    <row r="1151" spans="1:14" x14ac:dyDescent="0.3">
      <c r="A1151">
        <v>88065566501</v>
      </c>
      <c r="B1151" s="36">
        <v>44079</v>
      </c>
      <c r="C1151" t="s">
        <v>1083</v>
      </c>
      <c r="D1151" t="s">
        <v>1145</v>
      </c>
      <c r="E1151" t="s">
        <v>13</v>
      </c>
      <c r="F1151" t="s">
        <v>48</v>
      </c>
      <c r="G1151" t="s">
        <v>955</v>
      </c>
      <c r="H1151" t="s">
        <v>49</v>
      </c>
      <c r="I1151" t="s">
        <v>104</v>
      </c>
      <c r="J1151" t="s">
        <v>908</v>
      </c>
      <c r="K1151" t="s">
        <v>926</v>
      </c>
      <c r="L1151">
        <v>52</v>
      </c>
      <c r="M1151">
        <v>49</v>
      </c>
      <c r="N1151">
        <v>2</v>
      </c>
    </row>
    <row r="1152" spans="1:14" x14ac:dyDescent="0.3">
      <c r="A1152">
        <v>88065566502</v>
      </c>
      <c r="B1152" s="36">
        <v>44083</v>
      </c>
      <c r="C1152" t="s">
        <v>1084</v>
      </c>
      <c r="D1152" t="s">
        <v>1145</v>
      </c>
      <c r="E1152" t="s">
        <v>14</v>
      </c>
      <c r="F1152" t="s">
        <v>38</v>
      </c>
      <c r="G1152" t="s">
        <v>955</v>
      </c>
      <c r="H1152" t="s">
        <v>39</v>
      </c>
      <c r="I1152" t="s">
        <v>104</v>
      </c>
      <c r="J1152" t="s">
        <v>927</v>
      </c>
      <c r="K1152" t="s">
        <v>941</v>
      </c>
      <c r="L1152">
        <v>9</v>
      </c>
      <c r="M1152">
        <v>6</v>
      </c>
      <c r="N1152">
        <v>5</v>
      </c>
    </row>
    <row r="1153" spans="1:14" x14ac:dyDescent="0.3">
      <c r="A1153">
        <v>88065566503</v>
      </c>
      <c r="B1153" s="36">
        <v>44082</v>
      </c>
      <c r="C1153" t="s">
        <v>1085</v>
      </c>
      <c r="D1153" t="s">
        <v>1146</v>
      </c>
      <c r="E1153" t="s">
        <v>15</v>
      </c>
      <c r="F1153" t="s">
        <v>42</v>
      </c>
      <c r="G1153" t="s">
        <v>955</v>
      </c>
      <c r="H1153" t="s">
        <v>43</v>
      </c>
      <c r="I1153" t="s">
        <v>104</v>
      </c>
      <c r="J1153" t="s">
        <v>928</v>
      </c>
      <c r="K1153" t="s">
        <v>941</v>
      </c>
      <c r="L1153">
        <v>5</v>
      </c>
      <c r="M1153">
        <v>2</v>
      </c>
      <c r="N1153">
        <v>7</v>
      </c>
    </row>
    <row r="1154" spans="1:14" x14ac:dyDescent="0.3">
      <c r="A1154">
        <v>88065566504</v>
      </c>
      <c r="B1154" s="36">
        <v>44082</v>
      </c>
      <c r="C1154" t="s">
        <v>1086</v>
      </c>
      <c r="D1154" t="s">
        <v>1145</v>
      </c>
      <c r="E1154" t="s">
        <v>59</v>
      </c>
      <c r="F1154" t="s">
        <v>45</v>
      </c>
      <c r="G1154" t="s">
        <v>955</v>
      </c>
      <c r="H1154" t="s">
        <v>46</v>
      </c>
      <c r="I1154" t="s">
        <v>104</v>
      </c>
      <c r="J1154" t="s">
        <v>909</v>
      </c>
      <c r="K1154" t="s">
        <v>926</v>
      </c>
      <c r="L1154">
        <v>14</v>
      </c>
      <c r="M1154">
        <v>11</v>
      </c>
      <c r="N1154">
        <v>7</v>
      </c>
    </row>
    <row r="1155" spans="1:14" x14ac:dyDescent="0.3">
      <c r="A1155">
        <v>88065566505</v>
      </c>
      <c r="B1155" s="36">
        <v>44083</v>
      </c>
      <c r="C1155" t="s">
        <v>1087</v>
      </c>
      <c r="D1155" t="s">
        <v>1146</v>
      </c>
      <c r="E1155" t="s">
        <v>60</v>
      </c>
      <c r="F1155" t="s">
        <v>48</v>
      </c>
      <c r="G1155" t="s">
        <v>955</v>
      </c>
      <c r="H1155" t="s">
        <v>49</v>
      </c>
      <c r="I1155" t="s">
        <v>104</v>
      </c>
      <c r="J1155" t="s">
        <v>910</v>
      </c>
      <c r="K1155" t="s">
        <v>926</v>
      </c>
      <c r="L1155">
        <v>6</v>
      </c>
      <c r="M1155">
        <v>3</v>
      </c>
      <c r="N1155">
        <v>15</v>
      </c>
    </row>
    <row r="1156" spans="1:14" x14ac:dyDescent="0.3">
      <c r="A1156">
        <v>88065566506</v>
      </c>
      <c r="B1156" s="36">
        <v>44084</v>
      </c>
      <c r="C1156" t="s">
        <v>1088</v>
      </c>
      <c r="D1156" t="s">
        <v>1145</v>
      </c>
      <c r="E1156" t="s">
        <v>61</v>
      </c>
      <c r="F1156" t="s">
        <v>38</v>
      </c>
      <c r="G1156" t="s">
        <v>955</v>
      </c>
      <c r="H1156" t="s">
        <v>39</v>
      </c>
      <c r="I1156" t="s">
        <v>104</v>
      </c>
      <c r="J1156" t="s">
        <v>930</v>
      </c>
      <c r="K1156" t="s">
        <v>941</v>
      </c>
      <c r="L1156">
        <v>10</v>
      </c>
      <c r="M1156">
        <v>7</v>
      </c>
      <c r="N1156">
        <v>3</v>
      </c>
    </row>
    <row r="1157" spans="1:14" x14ac:dyDescent="0.3">
      <c r="A1157">
        <v>88065566507</v>
      </c>
      <c r="B1157" s="36">
        <v>44085</v>
      </c>
      <c r="C1157" t="s">
        <v>1089</v>
      </c>
      <c r="D1157" t="s">
        <v>1146</v>
      </c>
      <c r="E1157" t="s">
        <v>63</v>
      </c>
      <c r="F1157" t="s">
        <v>42</v>
      </c>
      <c r="G1157" t="s">
        <v>955</v>
      </c>
      <c r="H1157" t="s">
        <v>43</v>
      </c>
      <c r="I1157" t="s">
        <v>104</v>
      </c>
      <c r="J1157" t="s">
        <v>911</v>
      </c>
      <c r="K1157" t="s">
        <v>926</v>
      </c>
      <c r="L1157">
        <v>13</v>
      </c>
      <c r="M1157">
        <v>10</v>
      </c>
      <c r="N1157">
        <v>6</v>
      </c>
    </row>
    <row r="1158" spans="1:14" x14ac:dyDescent="0.3">
      <c r="A1158">
        <v>88065566508</v>
      </c>
      <c r="B1158" s="36">
        <v>44086</v>
      </c>
      <c r="C1158" t="s">
        <v>1090</v>
      </c>
      <c r="D1158" t="s">
        <v>1145</v>
      </c>
      <c r="E1158" t="s">
        <v>16</v>
      </c>
      <c r="F1158" t="s">
        <v>45</v>
      </c>
      <c r="G1158" t="s">
        <v>955</v>
      </c>
      <c r="H1158" t="s">
        <v>46</v>
      </c>
      <c r="I1158" t="s">
        <v>104</v>
      </c>
      <c r="J1158" t="s">
        <v>931</v>
      </c>
      <c r="K1158" t="s">
        <v>941</v>
      </c>
      <c r="L1158">
        <v>20</v>
      </c>
      <c r="M1158">
        <v>17</v>
      </c>
      <c r="N1158">
        <v>10</v>
      </c>
    </row>
    <row r="1159" spans="1:14" x14ac:dyDescent="0.3">
      <c r="A1159">
        <v>88065566509</v>
      </c>
      <c r="B1159" s="36">
        <v>44087</v>
      </c>
      <c r="C1159" t="s">
        <v>1091</v>
      </c>
      <c r="D1159" t="s">
        <v>1146</v>
      </c>
      <c r="E1159" t="s">
        <v>66</v>
      </c>
      <c r="F1159" t="s">
        <v>48</v>
      </c>
      <c r="G1159" t="s">
        <v>955</v>
      </c>
      <c r="H1159" t="s">
        <v>49</v>
      </c>
      <c r="I1159" t="s">
        <v>104</v>
      </c>
      <c r="J1159" t="s">
        <v>912</v>
      </c>
      <c r="K1159" t="s">
        <v>926</v>
      </c>
      <c r="L1159">
        <v>15</v>
      </c>
      <c r="M1159">
        <v>12</v>
      </c>
      <c r="N1159">
        <v>11</v>
      </c>
    </row>
    <row r="1160" spans="1:14" x14ac:dyDescent="0.3">
      <c r="A1160">
        <v>88065566510</v>
      </c>
      <c r="B1160" s="36">
        <v>44088</v>
      </c>
      <c r="C1160" t="s">
        <v>1092</v>
      </c>
      <c r="D1160" t="s">
        <v>1145</v>
      </c>
      <c r="E1160" t="s">
        <v>68</v>
      </c>
      <c r="F1160" t="s">
        <v>38</v>
      </c>
      <c r="G1160" t="s">
        <v>955</v>
      </c>
      <c r="H1160" t="s">
        <v>39</v>
      </c>
      <c r="I1160" t="s">
        <v>104</v>
      </c>
      <c r="J1160" t="s">
        <v>913</v>
      </c>
      <c r="K1160" t="s">
        <v>926</v>
      </c>
      <c r="L1160">
        <v>20</v>
      </c>
      <c r="M1160">
        <v>17</v>
      </c>
      <c r="N1160">
        <v>3</v>
      </c>
    </row>
    <row r="1161" spans="1:14" x14ac:dyDescent="0.3">
      <c r="A1161">
        <v>88065566511</v>
      </c>
      <c r="B1161" s="36">
        <v>44089</v>
      </c>
      <c r="C1161" t="s">
        <v>1093</v>
      </c>
      <c r="D1161" t="s">
        <v>1145</v>
      </c>
      <c r="E1161" t="s">
        <v>70</v>
      </c>
      <c r="F1161" t="s">
        <v>42</v>
      </c>
      <c r="G1161" t="s">
        <v>955</v>
      </c>
      <c r="H1161" t="s">
        <v>43</v>
      </c>
      <c r="I1161" t="s">
        <v>104</v>
      </c>
      <c r="J1161" t="s">
        <v>914</v>
      </c>
      <c r="K1161" t="s">
        <v>926</v>
      </c>
      <c r="L1161">
        <v>12</v>
      </c>
      <c r="M1161">
        <v>9</v>
      </c>
      <c r="N1161">
        <v>1</v>
      </c>
    </row>
    <row r="1162" spans="1:14" x14ac:dyDescent="0.3">
      <c r="A1162">
        <v>88065566512</v>
      </c>
      <c r="B1162" s="36">
        <v>44093</v>
      </c>
      <c r="C1162" t="s">
        <v>1094</v>
      </c>
      <c r="D1162" t="s">
        <v>1145</v>
      </c>
      <c r="E1162" t="s">
        <v>72</v>
      </c>
      <c r="F1162" t="s">
        <v>45</v>
      </c>
      <c r="G1162" t="s">
        <v>955</v>
      </c>
      <c r="H1162" t="s">
        <v>46</v>
      </c>
      <c r="I1162" t="s">
        <v>104</v>
      </c>
      <c r="J1162" t="s">
        <v>915</v>
      </c>
      <c r="K1162" t="s">
        <v>926</v>
      </c>
      <c r="L1162">
        <v>16</v>
      </c>
      <c r="M1162">
        <v>13</v>
      </c>
      <c r="N1162">
        <v>1</v>
      </c>
    </row>
    <row r="1163" spans="1:14" x14ac:dyDescent="0.3">
      <c r="A1163">
        <v>88065566513</v>
      </c>
      <c r="B1163" s="36">
        <v>44092</v>
      </c>
      <c r="C1163" t="s">
        <v>1095</v>
      </c>
      <c r="D1163" t="s">
        <v>1146</v>
      </c>
      <c r="E1163" t="s">
        <v>74</v>
      </c>
      <c r="F1163" t="s">
        <v>48</v>
      </c>
      <c r="G1163" t="s">
        <v>955</v>
      </c>
      <c r="H1163" t="s">
        <v>49</v>
      </c>
      <c r="I1163" t="s">
        <v>104</v>
      </c>
      <c r="J1163" t="s">
        <v>932</v>
      </c>
      <c r="K1163" t="s">
        <v>941</v>
      </c>
      <c r="L1163">
        <v>70</v>
      </c>
      <c r="M1163">
        <v>67</v>
      </c>
      <c r="N1163">
        <v>1</v>
      </c>
    </row>
    <row r="1164" spans="1:14" x14ac:dyDescent="0.3">
      <c r="A1164">
        <v>88065566514</v>
      </c>
      <c r="B1164" s="36">
        <v>44092</v>
      </c>
      <c r="C1164" t="s">
        <v>1096</v>
      </c>
      <c r="D1164" t="s">
        <v>1146</v>
      </c>
      <c r="E1164" t="s">
        <v>76</v>
      </c>
      <c r="F1164" t="s">
        <v>38</v>
      </c>
      <c r="G1164" t="s">
        <v>955</v>
      </c>
      <c r="H1164" t="s">
        <v>39</v>
      </c>
      <c r="I1164" t="s">
        <v>104</v>
      </c>
      <c r="J1164" t="s">
        <v>940</v>
      </c>
      <c r="K1164" t="s">
        <v>941</v>
      </c>
      <c r="L1164">
        <v>15</v>
      </c>
      <c r="M1164">
        <v>12</v>
      </c>
      <c r="N1164">
        <v>3</v>
      </c>
    </row>
    <row r="1165" spans="1:14" x14ac:dyDescent="0.3">
      <c r="A1165">
        <v>88065566515</v>
      </c>
      <c r="B1165" s="36">
        <v>44093</v>
      </c>
      <c r="C1165" t="s">
        <v>1097</v>
      </c>
      <c r="D1165" t="s">
        <v>1146</v>
      </c>
      <c r="E1165" t="s">
        <v>78</v>
      </c>
      <c r="F1165" t="s">
        <v>42</v>
      </c>
      <c r="G1165" t="s">
        <v>955</v>
      </c>
      <c r="H1165" t="s">
        <v>43</v>
      </c>
      <c r="I1165" t="s">
        <v>104</v>
      </c>
      <c r="J1165" t="s">
        <v>915</v>
      </c>
      <c r="K1165" t="s">
        <v>926</v>
      </c>
      <c r="L1165">
        <v>16</v>
      </c>
      <c r="M1165">
        <v>13</v>
      </c>
      <c r="N1165">
        <v>4</v>
      </c>
    </row>
    <row r="1166" spans="1:14" x14ac:dyDescent="0.3">
      <c r="A1166">
        <v>88065566516</v>
      </c>
      <c r="B1166" s="36">
        <v>44094</v>
      </c>
      <c r="C1166" t="s">
        <v>1098</v>
      </c>
      <c r="D1166" t="s">
        <v>1146</v>
      </c>
      <c r="E1166" t="s">
        <v>80</v>
      </c>
      <c r="F1166" t="s">
        <v>45</v>
      </c>
      <c r="G1166" t="s">
        <v>955</v>
      </c>
      <c r="H1166" t="s">
        <v>46</v>
      </c>
      <c r="I1166" t="s">
        <v>104</v>
      </c>
      <c r="J1166" t="s">
        <v>916</v>
      </c>
      <c r="K1166" t="s">
        <v>926</v>
      </c>
      <c r="L1166">
        <v>20</v>
      </c>
      <c r="M1166">
        <v>17</v>
      </c>
      <c r="N1166">
        <v>5</v>
      </c>
    </row>
    <row r="1167" spans="1:14" x14ac:dyDescent="0.3">
      <c r="A1167">
        <v>88065566517</v>
      </c>
      <c r="B1167" s="36">
        <v>44095</v>
      </c>
      <c r="C1167" t="s">
        <v>1099</v>
      </c>
      <c r="D1167" t="s">
        <v>1146</v>
      </c>
      <c r="E1167" t="s">
        <v>82</v>
      </c>
      <c r="F1167" t="s">
        <v>48</v>
      </c>
      <c r="G1167" t="s">
        <v>955</v>
      </c>
      <c r="H1167" t="s">
        <v>49</v>
      </c>
      <c r="I1167" t="s">
        <v>104</v>
      </c>
      <c r="J1167" t="s">
        <v>917</v>
      </c>
      <c r="K1167" t="s">
        <v>926</v>
      </c>
      <c r="L1167">
        <v>12</v>
      </c>
      <c r="M1167">
        <v>9</v>
      </c>
      <c r="N1167">
        <v>6</v>
      </c>
    </row>
    <row r="1168" spans="1:14" x14ac:dyDescent="0.3">
      <c r="A1168">
        <v>88065566518</v>
      </c>
      <c r="B1168" s="36">
        <v>44096</v>
      </c>
      <c r="C1168" t="s">
        <v>1100</v>
      </c>
      <c r="D1168" t="s">
        <v>1146</v>
      </c>
      <c r="E1168" t="s">
        <v>84</v>
      </c>
      <c r="F1168" t="s">
        <v>38</v>
      </c>
      <c r="G1168" t="s">
        <v>955</v>
      </c>
      <c r="H1168" t="s">
        <v>39</v>
      </c>
      <c r="I1168" t="s">
        <v>104</v>
      </c>
      <c r="J1168" t="s">
        <v>933</v>
      </c>
      <c r="K1168" t="s">
        <v>941</v>
      </c>
      <c r="L1168">
        <v>12</v>
      </c>
      <c r="M1168">
        <v>9</v>
      </c>
      <c r="N1168">
        <v>7</v>
      </c>
    </row>
    <row r="1169" spans="1:14" x14ac:dyDescent="0.3">
      <c r="A1169">
        <v>88065566519</v>
      </c>
      <c r="B1169" s="36">
        <v>44097</v>
      </c>
      <c r="C1169" t="s">
        <v>1101</v>
      </c>
      <c r="D1169" t="s">
        <v>1145</v>
      </c>
      <c r="E1169" t="s">
        <v>86</v>
      </c>
      <c r="F1169" t="s">
        <v>42</v>
      </c>
      <c r="G1169" t="s">
        <v>955</v>
      </c>
      <c r="H1169" t="s">
        <v>43</v>
      </c>
      <c r="I1169" t="s">
        <v>104</v>
      </c>
      <c r="J1169" t="s">
        <v>934</v>
      </c>
      <c r="K1169" t="s">
        <v>941</v>
      </c>
      <c r="L1169">
        <v>18</v>
      </c>
      <c r="M1169">
        <v>15</v>
      </c>
      <c r="N1169">
        <v>11</v>
      </c>
    </row>
    <row r="1170" spans="1:14" x14ac:dyDescent="0.3">
      <c r="A1170">
        <v>88065566520</v>
      </c>
      <c r="B1170" s="36">
        <v>44098</v>
      </c>
      <c r="C1170" t="s">
        <v>1102</v>
      </c>
      <c r="D1170" t="s">
        <v>1145</v>
      </c>
      <c r="E1170" t="s">
        <v>88</v>
      </c>
      <c r="F1170" t="s">
        <v>45</v>
      </c>
      <c r="G1170" t="s">
        <v>955</v>
      </c>
      <c r="H1170" t="s">
        <v>46</v>
      </c>
      <c r="I1170" t="s">
        <v>104</v>
      </c>
      <c r="J1170" t="s">
        <v>918</v>
      </c>
      <c r="K1170" t="s">
        <v>926</v>
      </c>
      <c r="L1170">
        <v>10</v>
      </c>
      <c r="M1170">
        <v>7</v>
      </c>
      <c r="N1170">
        <v>2</v>
      </c>
    </row>
    <row r="1171" spans="1:14" x14ac:dyDescent="0.3">
      <c r="A1171">
        <v>88065566521</v>
      </c>
      <c r="B1171" s="36">
        <v>44099</v>
      </c>
      <c r="C1171" t="s">
        <v>1103</v>
      </c>
      <c r="D1171" t="s">
        <v>1145</v>
      </c>
      <c r="E1171" t="s">
        <v>90</v>
      </c>
      <c r="F1171" t="s">
        <v>48</v>
      </c>
      <c r="G1171" t="s">
        <v>955</v>
      </c>
      <c r="H1171" t="s">
        <v>49</v>
      </c>
      <c r="I1171" t="s">
        <v>104</v>
      </c>
      <c r="J1171" t="s">
        <v>919</v>
      </c>
      <c r="K1171" t="s">
        <v>926</v>
      </c>
      <c r="L1171">
        <v>15</v>
      </c>
      <c r="M1171">
        <v>12</v>
      </c>
      <c r="N1171">
        <v>3</v>
      </c>
    </row>
    <row r="1172" spans="1:14" x14ac:dyDescent="0.3">
      <c r="A1172">
        <v>88065566522</v>
      </c>
      <c r="B1172" s="36">
        <v>44103</v>
      </c>
      <c r="C1172" t="s">
        <v>1104</v>
      </c>
      <c r="D1172" t="s">
        <v>1145</v>
      </c>
      <c r="E1172" t="s">
        <v>92</v>
      </c>
      <c r="F1172" t="s">
        <v>38</v>
      </c>
      <c r="G1172" t="s">
        <v>955</v>
      </c>
      <c r="H1172" t="s">
        <v>39</v>
      </c>
      <c r="I1172" t="s">
        <v>104</v>
      </c>
      <c r="J1172" t="s">
        <v>920</v>
      </c>
      <c r="K1172" t="s">
        <v>926</v>
      </c>
      <c r="L1172">
        <v>15</v>
      </c>
      <c r="M1172">
        <v>12</v>
      </c>
      <c r="N1172">
        <v>5</v>
      </c>
    </row>
    <row r="1173" spans="1:14" x14ac:dyDescent="0.3">
      <c r="A1173">
        <v>88065566523</v>
      </c>
      <c r="B1173" s="36">
        <v>44102</v>
      </c>
      <c r="C1173" t="s">
        <v>1105</v>
      </c>
      <c r="D1173" t="s">
        <v>1145</v>
      </c>
      <c r="E1173" t="s">
        <v>94</v>
      </c>
      <c r="F1173" t="s">
        <v>42</v>
      </c>
      <c r="G1173" t="s">
        <v>955</v>
      </c>
      <c r="H1173" t="s">
        <v>43</v>
      </c>
      <c r="I1173" t="s">
        <v>104</v>
      </c>
      <c r="J1173" t="s">
        <v>935</v>
      </c>
      <c r="K1173" t="s">
        <v>941</v>
      </c>
      <c r="L1173">
        <v>23</v>
      </c>
      <c r="M1173">
        <v>20</v>
      </c>
      <c r="N1173">
        <v>2</v>
      </c>
    </row>
    <row r="1174" spans="1:14" x14ac:dyDescent="0.3">
      <c r="A1174">
        <v>88065566524</v>
      </c>
      <c r="B1174" s="36">
        <v>44102</v>
      </c>
      <c r="C1174" t="s">
        <v>1106</v>
      </c>
      <c r="D1174" t="s">
        <v>1146</v>
      </c>
      <c r="E1174" t="s">
        <v>96</v>
      </c>
      <c r="F1174" t="s">
        <v>45</v>
      </c>
      <c r="G1174" t="s">
        <v>955</v>
      </c>
      <c r="H1174" t="s">
        <v>46</v>
      </c>
      <c r="I1174" t="s">
        <v>104</v>
      </c>
      <c r="J1174" t="s">
        <v>936</v>
      </c>
      <c r="K1174" t="s">
        <v>941</v>
      </c>
      <c r="L1174">
        <v>9</v>
      </c>
      <c r="M1174">
        <v>6</v>
      </c>
      <c r="N1174">
        <v>1</v>
      </c>
    </row>
    <row r="1175" spans="1:14" x14ac:dyDescent="0.3">
      <c r="A1175">
        <v>88065566525</v>
      </c>
      <c r="B1175" s="36">
        <v>44103</v>
      </c>
      <c r="C1175" t="s">
        <v>1107</v>
      </c>
      <c r="D1175" t="s">
        <v>1146</v>
      </c>
      <c r="E1175" t="s">
        <v>16</v>
      </c>
      <c r="F1175" t="s">
        <v>48</v>
      </c>
      <c r="G1175" t="s">
        <v>955</v>
      </c>
      <c r="H1175" t="s">
        <v>49</v>
      </c>
      <c r="I1175" t="s">
        <v>104</v>
      </c>
      <c r="J1175" t="s">
        <v>937</v>
      </c>
      <c r="K1175" t="s">
        <v>941</v>
      </c>
      <c r="L1175">
        <v>18</v>
      </c>
      <c r="M1175">
        <v>15</v>
      </c>
      <c r="N1175">
        <v>6</v>
      </c>
    </row>
    <row r="1176" spans="1:14" x14ac:dyDescent="0.3">
      <c r="A1176">
        <v>88065566526</v>
      </c>
      <c r="B1176" s="36">
        <v>44104</v>
      </c>
      <c r="C1176" t="s">
        <v>1077</v>
      </c>
      <c r="D1176" t="s">
        <v>1145</v>
      </c>
      <c r="E1176" t="s">
        <v>72</v>
      </c>
      <c r="F1176" t="s">
        <v>38</v>
      </c>
      <c r="G1176" t="s">
        <v>955</v>
      </c>
      <c r="H1176" t="s">
        <v>39</v>
      </c>
      <c r="I1176" t="s">
        <v>104</v>
      </c>
      <c r="J1176" t="s">
        <v>925</v>
      </c>
      <c r="K1176" t="s">
        <v>926</v>
      </c>
      <c r="L1176">
        <v>14</v>
      </c>
      <c r="M1176">
        <v>11</v>
      </c>
      <c r="N1176">
        <v>9</v>
      </c>
    </row>
    <row r="1177" spans="1:14" x14ac:dyDescent="0.3">
      <c r="A1177">
        <v>88065566527</v>
      </c>
      <c r="B1177" s="36">
        <v>44094</v>
      </c>
      <c r="C1177" t="s">
        <v>1078</v>
      </c>
      <c r="D1177" t="s">
        <v>1145</v>
      </c>
      <c r="E1177" t="s">
        <v>14</v>
      </c>
      <c r="F1177" t="s">
        <v>42</v>
      </c>
      <c r="G1177" t="s">
        <v>955</v>
      </c>
      <c r="H1177" t="s">
        <v>43</v>
      </c>
      <c r="I1177" t="s">
        <v>40</v>
      </c>
      <c r="J1177" t="s">
        <v>938</v>
      </c>
      <c r="K1177" t="s">
        <v>926</v>
      </c>
      <c r="L1177">
        <v>30</v>
      </c>
      <c r="M1177">
        <v>27</v>
      </c>
      <c r="N1177">
        <v>10</v>
      </c>
    </row>
    <row r="1178" spans="1:14" x14ac:dyDescent="0.3">
      <c r="A1178">
        <v>88065566528</v>
      </c>
      <c r="B1178" s="36">
        <v>44095</v>
      </c>
      <c r="C1178" t="s">
        <v>1079</v>
      </c>
      <c r="D1178" t="s">
        <v>1146</v>
      </c>
      <c r="E1178" t="s">
        <v>15</v>
      </c>
      <c r="F1178" t="s">
        <v>45</v>
      </c>
      <c r="G1178" t="s">
        <v>955</v>
      </c>
      <c r="H1178" t="s">
        <v>46</v>
      </c>
      <c r="I1178" t="s">
        <v>40</v>
      </c>
      <c r="J1178" t="s">
        <v>939</v>
      </c>
      <c r="K1178" t="s">
        <v>926</v>
      </c>
      <c r="L1178">
        <v>16</v>
      </c>
      <c r="M1178">
        <v>13</v>
      </c>
      <c r="N1178">
        <v>3</v>
      </c>
    </row>
    <row r="1179" spans="1:14" x14ac:dyDescent="0.3">
      <c r="A1179">
        <v>88065566529</v>
      </c>
      <c r="B1179" s="36">
        <v>44096</v>
      </c>
      <c r="C1179" t="s">
        <v>1083</v>
      </c>
      <c r="D1179" t="s">
        <v>1145</v>
      </c>
      <c r="E1179" t="s">
        <v>13</v>
      </c>
      <c r="F1179" t="s">
        <v>48</v>
      </c>
      <c r="G1179" t="s">
        <v>955</v>
      </c>
      <c r="H1179" t="s">
        <v>49</v>
      </c>
      <c r="I1179" t="s">
        <v>40</v>
      </c>
      <c r="J1179" t="s">
        <v>908</v>
      </c>
      <c r="K1179" t="s">
        <v>926</v>
      </c>
      <c r="L1179">
        <v>52</v>
      </c>
      <c r="M1179">
        <v>49</v>
      </c>
      <c r="N1179">
        <v>4</v>
      </c>
    </row>
    <row r="1180" spans="1:14" x14ac:dyDescent="0.3">
      <c r="A1180">
        <v>88065566530</v>
      </c>
      <c r="B1180" s="36">
        <v>44097</v>
      </c>
      <c r="C1180" t="s">
        <v>1084</v>
      </c>
      <c r="D1180" t="s">
        <v>1145</v>
      </c>
      <c r="E1180" t="s">
        <v>14</v>
      </c>
      <c r="F1180" t="s">
        <v>38</v>
      </c>
      <c r="G1180" t="s">
        <v>955</v>
      </c>
      <c r="H1180" t="s">
        <v>39</v>
      </c>
      <c r="I1180" t="s">
        <v>40</v>
      </c>
      <c r="J1180" t="s">
        <v>909</v>
      </c>
      <c r="K1180" t="s">
        <v>926</v>
      </c>
      <c r="L1180">
        <v>14</v>
      </c>
      <c r="M1180">
        <v>11</v>
      </c>
      <c r="N1180">
        <v>5</v>
      </c>
    </row>
    <row r="1181" spans="1:14" x14ac:dyDescent="0.3">
      <c r="A1181">
        <v>88065566531</v>
      </c>
      <c r="B1181" s="36">
        <v>44098</v>
      </c>
      <c r="C1181" t="s">
        <v>1085</v>
      </c>
      <c r="D1181" t="s">
        <v>1146</v>
      </c>
      <c r="E1181" t="s">
        <v>15</v>
      </c>
      <c r="F1181" t="s">
        <v>42</v>
      </c>
      <c r="G1181" t="s">
        <v>955</v>
      </c>
      <c r="H1181" t="s">
        <v>43</v>
      </c>
      <c r="I1181" t="s">
        <v>40</v>
      </c>
      <c r="J1181" t="s">
        <v>910</v>
      </c>
      <c r="K1181" t="s">
        <v>926</v>
      </c>
      <c r="L1181">
        <v>6</v>
      </c>
      <c r="M1181">
        <v>3</v>
      </c>
      <c r="N1181">
        <v>6</v>
      </c>
    </row>
    <row r="1182" spans="1:14" x14ac:dyDescent="0.3">
      <c r="A1182">
        <v>88065566532</v>
      </c>
      <c r="B1182" s="36">
        <v>44099</v>
      </c>
      <c r="C1182" t="s">
        <v>1086</v>
      </c>
      <c r="D1182" t="s">
        <v>1145</v>
      </c>
      <c r="E1182" t="s">
        <v>59</v>
      </c>
      <c r="F1182" t="s">
        <v>45</v>
      </c>
      <c r="G1182" t="s">
        <v>955</v>
      </c>
      <c r="H1182" t="s">
        <v>46</v>
      </c>
      <c r="I1182" t="s">
        <v>40</v>
      </c>
      <c r="J1182" t="s">
        <v>911</v>
      </c>
      <c r="K1182" t="s">
        <v>926</v>
      </c>
      <c r="L1182">
        <v>13</v>
      </c>
      <c r="M1182">
        <v>10</v>
      </c>
      <c r="N1182">
        <v>3</v>
      </c>
    </row>
    <row r="1183" spans="1:14" x14ac:dyDescent="0.3">
      <c r="A1183">
        <v>88065566533</v>
      </c>
      <c r="B1183" s="36">
        <v>44103</v>
      </c>
      <c r="C1183" t="s">
        <v>1087</v>
      </c>
      <c r="D1183" t="s">
        <v>1146</v>
      </c>
      <c r="E1183" t="s">
        <v>60</v>
      </c>
      <c r="F1183" t="s">
        <v>48</v>
      </c>
      <c r="G1183" t="s">
        <v>955</v>
      </c>
      <c r="H1183" t="s">
        <v>49</v>
      </c>
      <c r="I1183" t="s">
        <v>40</v>
      </c>
      <c r="J1183" t="s">
        <v>912</v>
      </c>
      <c r="K1183" t="s">
        <v>926</v>
      </c>
      <c r="L1183">
        <v>15</v>
      </c>
      <c r="M1183">
        <v>12</v>
      </c>
      <c r="N1183">
        <v>7</v>
      </c>
    </row>
    <row r="1184" spans="1:14" x14ac:dyDescent="0.3">
      <c r="A1184">
        <v>88065566534</v>
      </c>
      <c r="B1184" s="36">
        <v>44102</v>
      </c>
      <c r="C1184" t="s">
        <v>1088</v>
      </c>
      <c r="D1184" t="s">
        <v>1145</v>
      </c>
      <c r="E1184" t="s">
        <v>61</v>
      </c>
      <c r="F1184" t="s">
        <v>38</v>
      </c>
      <c r="G1184" t="s">
        <v>955</v>
      </c>
      <c r="H1184" t="s">
        <v>39</v>
      </c>
      <c r="I1184" t="s">
        <v>40</v>
      </c>
      <c r="J1184" t="s">
        <v>913</v>
      </c>
      <c r="K1184" t="s">
        <v>926</v>
      </c>
      <c r="L1184">
        <v>20</v>
      </c>
      <c r="M1184">
        <v>17</v>
      </c>
      <c r="N1184">
        <v>5</v>
      </c>
    </row>
    <row r="1185" spans="1:14" x14ac:dyDescent="0.3">
      <c r="A1185">
        <v>88065566535</v>
      </c>
      <c r="B1185" s="36">
        <v>44102</v>
      </c>
      <c r="C1185" t="s">
        <v>1089</v>
      </c>
      <c r="D1185" t="s">
        <v>1146</v>
      </c>
      <c r="E1185" t="s">
        <v>63</v>
      </c>
      <c r="F1185" t="s">
        <v>42</v>
      </c>
      <c r="G1185" t="s">
        <v>955</v>
      </c>
      <c r="H1185" t="s">
        <v>43</v>
      </c>
      <c r="I1185" t="s">
        <v>40</v>
      </c>
      <c r="J1185" t="s">
        <v>914</v>
      </c>
      <c r="K1185" t="s">
        <v>926</v>
      </c>
      <c r="L1185">
        <v>12</v>
      </c>
      <c r="M1185">
        <v>9</v>
      </c>
      <c r="N1185">
        <v>8</v>
      </c>
    </row>
    <row r="1186" spans="1:14" x14ac:dyDescent="0.3">
      <c r="A1186">
        <v>88065566536</v>
      </c>
      <c r="B1186" s="36">
        <v>44103</v>
      </c>
      <c r="C1186" t="s">
        <v>1090</v>
      </c>
      <c r="D1186" t="s">
        <v>1145</v>
      </c>
      <c r="E1186" t="s">
        <v>16</v>
      </c>
      <c r="F1186" t="s">
        <v>45</v>
      </c>
      <c r="G1186" t="s">
        <v>955</v>
      </c>
      <c r="H1186" t="s">
        <v>46</v>
      </c>
      <c r="I1186" t="s">
        <v>40</v>
      </c>
      <c r="J1186" t="s">
        <v>915</v>
      </c>
      <c r="K1186" t="s">
        <v>926</v>
      </c>
      <c r="L1186">
        <v>16</v>
      </c>
      <c r="M1186">
        <v>13</v>
      </c>
      <c r="N1186">
        <v>9</v>
      </c>
    </row>
    <row r="1187" spans="1:14" x14ac:dyDescent="0.3">
      <c r="A1187">
        <v>88065566537</v>
      </c>
      <c r="B1187" s="36">
        <v>44104</v>
      </c>
      <c r="C1187" t="s">
        <v>1108</v>
      </c>
      <c r="D1187" t="s">
        <v>1145</v>
      </c>
      <c r="E1187" t="s">
        <v>17</v>
      </c>
      <c r="F1187" t="s">
        <v>48</v>
      </c>
      <c r="G1187" t="s">
        <v>955</v>
      </c>
      <c r="H1187" t="s">
        <v>49</v>
      </c>
      <c r="I1187" t="s">
        <v>40</v>
      </c>
      <c r="J1187" t="s">
        <v>916</v>
      </c>
      <c r="K1187" t="s">
        <v>926</v>
      </c>
      <c r="L1187">
        <v>20</v>
      </c>
      <c r="M1187">
        <v>17</v>
      </c>
      <c r="N1187">
        <v>2</v>
      </c>
    </row>
    <row r="1188" spans="1:14" x14ac:dyDescent="0.3">
      <c r="A1188">
        <v>88065566538</v>
      </c>
      <c r="B1188" s="36">
        <v>44044</v>
      </c>
      <c r="C1188" t="s">
        <v>1109</v>
      </c>
      <c r="D1188" t="s">
        <v>1146</v>
      </c>
      <c r="E1188" t="s">
        <v>18</v>
      </c>
      <c r="F1188" t="s">
        <v>38</v>
      </c>
      <c r="G1188" t="s">
        <v>955</v>
      </c>
      <c r="H1188" t="s">
        <v>39</v>
      </c>
      <c r="I1188" t="s">
        <v>40</v>
      </c>
      <c r="J1188" t="s">
        <v>917</v>
      </c>
      <c r="K1188" t="s">
        <v>926</v>
      </c>
      <c r="L1188">
        <v>12</v>
      </c>
      <c r="M1188">
        <v>9</v>
      </c>
      <c r="N1188">
        <v>5</v>
      </c>
    </row>
    <row r="1189" spans="1:14" x14ac:dyDescent="0.3">
      <c r="A1189">
        <v>88065566539</v>
      </c>
      <c r="B1189" s="36">
        <v>44045</v>
      </c>
      <c r="C1189" t="s">
        <v>1110</v>
      </c>
      <c r="D1189" t="s">
        <v>1145</v>
      </c>
      <c r="E1189" t="s">
        <v>9</v>
      </c>
      <c r="F1189" t="s">
        <v>42</v>
      </c>
      <c r="G1189" t="s">
        <v>955</v>
      </c>
      <c r="H1189" t="s">
        <v>43</v>
      </c>
      <c r="I1189" t="s">
        <v>40</v>
      </c>
      <c r="J1189" t="s">
        <v>918</v>
      </c>
      <c r="K1189" t="s">
        <v>926</v>
      </c>
      <c r="L1189">
        <v>10</v>
      </c>
      <c r="M1189">
        <v>7</v>
      </c>
      <c r="N1189">
        <v>7</v>
      </c>
    </row>
    <row r="1190" spans="1:14" x14ac:dyDescent="0.3">
      <c r="A1190">
        <v>88065566540</v>
      </c>
      <c r="B1190" s="36">
        <v>44046</v>
      </c>
      <c r="C1190" t="s">
        <v>1111</v>
      </c>
      <c r="D1190" t="s">
        <v>1146</v>
      </c>
      <c r="E1190" t="s">
        <v>10</v>
      </c>
      <c r="F1190" t="s">
        <v>45</v>
      </c>
      <c r="G1190" t="s">
        <v>955</v>
      </c>
      <c r="H1190" t="s">
        <v>46</v>
      </c>
      <c r="I1190" t="s">
        <v>40</v>
      </c>
      <c r="J1190" t="s">
        <v>919</v>
      </c>
      <c r="K1190" t="s">
        <v>926</v>
      </c>
      <c r="L1190">
        <v>15</v>
      </c>
      <c r="M1190">
        <v>12</v>
      </c>
      <c r="N1190">
        <v>7</v>
      </c>
    </row>
    <row r="1191" spans="1:14" x14ac:dyDescent="0.3">
      <c r="A1191">
        <v>88065566541</v>
      </c>
      <c r="B1191" s="36">
        <v>44047</v>
      </c>
      <c r="C1191" t="s">
        <v>1112</v>
      </c>
      <c r="D1191" t="s">
        <v>1146</v>
      </c>
      <c r="E1191" t="s">
        <v>11</v>
      </c>
      <c r="F1191" t="s">
        <v>48</v>
      </c>
      <c r="G1191" t="s">
        <v>955</v>
      </c>
      <c r="H1191" t="s">
        <v>49</v>
      </c>
      <c r="I1191" t="s">
        <v>40</v>
      </c>
      <c r="J1191" t="s">
        <v>920</v>
      </c>
      <c r="K1191" t="s">
        <v>926</v>
      </c>
      <c r="L1191">
        <v>15</v>
      </c>
      <c r="M1191">
        <v>12</v>
      </c>
      <c r="N1191">
        <v>15</v>
      </c>
    </row>
    <row r="1192" spans="1:14" x14ac:dyDescent="0.3">
      <c r="A1192">
        <v>88065566542</v>
      </c>
      <c r="B1192" s="36">
        <v>44048</v>
      </c>
      <c r="C1192" t="s">
        <v>1113</v>
      </c>
      <c r="D1192" t="s">
        <v>1145</v>
      </c>
      <c r="E1192" t="s">
        <v>12</v>
      </c>
      <c r="F1192" t="s">
        <v>38</v>
      </c>
      <c r="G1192" t="s">
        <v>955</v>
      </c>
      <c r="H1192" t="s">
        <v>39</v>
      </c>
      <c r="I1192" t="s">
        <v>40</v>
      </c>
      <c r="J1192" t="s">
        <v>921</v>
      </c>
      <c r="K1192" t="s">
        <v>926</v>
      </c>
      <c r="L1192">
        <v>20</v>
      </c>
      <c r="M1192">
        <v>17</v>
      </c>
      <c r="N1192">
        <v>3</v>
      </c>
    </row>
    <row r="1193" spans="1:14" x14ac:dyDescent="0.3">
      <c r="A1193">
        <v>88065566543</v>
      </c>
      <c r="B1193" s="36">
        <v>44052</v>
      </c>
      <c r="C1193" t="s">
        <v>1114</v>
      </c>
      <c r="D1193" t="s">
        <v>1146</v>
      </c>
      <c r="E1193" t="s">
        <v>13</v>
      </c>
      <c r="F1193" t="s">
        <v>42</v>
      </c>
      <c r="G1193" t="s">
        <v>955</v>
      </c>
      <c r="H1193" t="s">
        <v>43</v>
      </c>
      <c r="I1193" t="s">
        <v>40</v>
      </c>
      <c r="J1193" t="s">
        <v>922</v>
      </c>
      <c r="K1193" t="s">
        <v>926</v>
      </c>
      <c r="L1193">
        <v>12</v>
      </c>
      <c r="M1193">
        <v>9</v>
      </c>
      <c r="N1193">
        <v>6</v>
      </c>
    </row>
    <row r="1194" spans="1:14" x14ac:dyDescent="0.3">
      <c r="A1194">
        <v>88065566544</v>
      </c>
      <c r="B1194" s="36">
        <v>44051</v>
      </c>
      <c r="C1194" t="s">
        <v>1115</v>
      </c>
      <c r="D1194" t="s">
        <v>1145</v>
      </c>
      <c r="E1194" t="s">
        <v>14</v>
      </c>
      <c r="F1194" t="s">
        <v>45</v>
      </c>
      <c r="G1194" t="s">
        <v>955</v>
      </c>
      <c r="H1194" t="s">
        <v>46</v>
      </c>
      <c r="I1194" t="s">
        <v>40</v>
      </c>
      <c r="J1194" t="s">
        <v>923</v>
      </c>
      <c r="K1194" t="s">
        <v>926</v>
      </c>
      <c r="L1194">
        <v>13</v>
      </c>
      <c r="M1194">
        <v>10</v>
      </c>
      <c r="N1194">
        <v>10</v>
      </c>
    </row>
    <row r="1195" spans="1:14" x14ac:dyDescent="0.3">
      <c r="A1195">
        <v>88065566545</v>
      </c>
      <c r="B1195" s="36">
        <v>44051</v>
      </c>
      <c r="C1195" t="s">
        <v>1077</v>
      </c>
      <c r="D1195" t="s">
        <v>1145</v>
      </c>
      <c r="E1195" t="s">
        <v>72</v>
      </c>
      <c r="F1195" t="s">
        <v>48</v>
      </c>
      <c r="G1195" t="s">
        <v>955</v>
      </c>
      <c r="H1195" t="s">
        <v>49</v>
      </c>
      <c r="I1195" t="s">
        <v>40</v>
      </c>
      <c r="J1195" t="s">
        <v>924</v>
      </c>
      <c r="K1195" t="s">
        <v>926</v>
      </c>
      <c r="L1195">
        <v>15</v>
      </c>
      <c r="M1195">
        <v>12</v>
      </c>
      <c r="N1195">
        <v>11</v>
      </c>
    </row>
    <row r="1196" spans="1:14" x14ac:dyDescent="0.3">
      <c r="A1196">
        <v>88065566546</v>
      </c>
      <c r="B1196" s="36">
        <v>44052</v>
      </c>
      <c r="C1196" t="s">
        <v>1078</v>
      </c>
      <c r="D1196" t="s">
        <v>1145</v>
      </c>
      <c r="E1196" t="s">
        <v>14</v>
      </c>
      <c r="F1196" t="s">
        <v>38</v>
      </c>
      <c r="G1196" t="s">
        <v>955</v>
      </c>
      <c r="H1196" t="s">
        <v>39</v>
      </c>
      <c r="I1196" t="s">
        <v>40</v>
      </c>
      <c r="J1196" t="s">
        <v>925</v>
      </c>
      <c r="K1196" t="s">
        <v>926</v>
      </c>
      <c r="L1196">
        <v>14</v>
      </c>
      <c r="M1196">
        <v>11</v>
      </c>
      <c r="N1196">
        <v>3</v>
      </c>
    </row>
    <row r="1197" spans="1:14" x14ac:dyDescent="0.3">
      <c r="A1197">
        <v>88065566547</v>
      </c>
      <c r="B1197" s="36">
        <v>44053</v>
      </c>
      <c r="C1197" t="s">
        <v>1079</v>
      </c>
      <c r="D1197" t="s">
        <v>1146</v>
      </c>
      <c r="E1197" t="s">
        <v>15</v>
      </c>
      <c r="F1197" t="s">
        <v>42</v>
      </c>
      <c r="G1197" t="s">
        <v>955</v>
      </c>
      <c r="H1197" t="s">
        <v>43</v>
      </c>
      <c r="I1197" t="s">
        <v>40</v>
      </c>
      <c r="J1197" t="s">
        <v>938</v>
      </c>
      <c r="K1197" t="s">
        <v>926</v>
      </c>
      <c r="L1197">
        <v>30</v>
      </c>
      <c r="M1197">
        <v>27</v>
      </c>
      <c r="N1197">
        <v>1</v>
      </c>
    </row>
    <row r="1198" spans="1:14" x14ac:dyDescent="0.3">
      <c r="A1198">
        <v>88065566548</v>
      </c>
      <c r="B1198" s="36">
        <v>44054</v>
      </c>
      <c r="C1198" t="s">
        <v>1083</v>
      </c>
      <c r="D1198" t="s">
        <v>1145</v>
      </c>
      <c r="E1198" t="s">
        <v>13</v>
      </c>
      <c r="F1198" t="s">
        <v>45</v>
      </c>
      <c r="G1198" t="s">
        <v>955</v>
      </c>
      <c r="H1198" t="s">
        <v>46</v>
      </c>
      <c r="I1198" t="s">
        <v>40</v>
      </c>
      <c r="J1198" t="s">
        <v>939</v>
      </c>
      <c r="K1198" t="s">
        <v>926</v>
      </c>
      <c r="L1198">
        <v>16</v>
      </c>
      <c r="M1198">
        <v>13</v>
      </c>
      <c r="N1198">
        <v>1</v>
      </c>
    </row>
    <row r="1199" spans="1:14" x14ac:dyDescent="0.3">
      <c r="A1199">
        <v>88065566549</v>
      </c>
      <c r="B1199" s="36">
        <v>44055</v>
      </c>
      <c r="C1199" t="s">
        <v>1084</v>
      </c>
      <c r="D1199" t="s">
        <v>1145</v>
      </c>
      <c r="E1199" t="s">
        <v>14</v>
      </c>
      <c r="F1199" t="s">
        <v>48</v>
      </c>
      <c r="G1199" t="s">
        <v>955</v>
      </c>
      <c r="H1199" t="s">
        <v>49</v>
      </c>
      <c r="I1199" t="s">
        <v>40</v>
      </c>
      <c r="J1199" t="s">
        <v>927</v>
      </c>
      <c r="K1199" t="s">
        <v>941</v>
      </c>
      <c r="L1199">
        <v>9</v>
      </c>
      <c r="M1199">
        <v>6</v>
      </c>
      <c r="N1199">
        <v>1</v>
      </c>
    </row>
    <row r="1200" spans="1:14" x14ac:dyDescent="0.3">
      <c r="A1200">
        <v>88065566550</v>
      </c>
      <c r="B1200" s="36">
        <v>44056</v>
      </c>
      <c r="C1200" t="s">
        <v>1085</v>
      </c>
      <c r="D1200" t="s">
        <v>1146</v>
      </c>
      <c r="E1200" t="s">
        <v>15</v>
      </c>
      <c r="F1200" t="s">
        <v>38</v>
      </c>
      <c r="G1200" t="s">
        <v>955</v>
      </c>
      <c r="H1200" t="s">
        <v>39</v>
      </c>
      <c r="I1200" t="s">
        <v>40</v>
      </c>
      <c r="J1200" t="s">
        <v>928</v>
      </c>
      <c r="K1200" t="s">
        <v>941</v>
      </c>
      <c r="L1200">
        <v>5</v>
      </c>
      <c r="M1200">
        <v>2</v>
      </c>
      <c r="N1200">
        <v>3</v>
      </c>
    </row>
    <row r="1201" spans="1:14" x14ac:dyDescent="0.3">
      <c r="A1201">
        <v>88065566551</v>
      </c>
      <c r="B1201" s="36">
        <v>44057</v>
      </c>
      <c r="C1201" t="s">
        <v>1086</v>
      </c>
      <c r="D1201" t="s">
        <v>1145</v>
      </c>
      <c r="E1201" t="s">
        <v>59</v>
      </c>
      <c r="F1201" t="s">
        <v>42</v>
      </c>
      <c r="G1201" t="s">
        <v>955</v>
      </c>
      <c r="H1201" t="s">
        <v>43</v>
      </c>
      <c r="I1201" t="s">
        <v>40</v>
      </c>
      <c r="J1201" t="s">
        <v>929</v>
      </c>
      <c r="K1201" t="s">
        <v>941</v>
      </c>
      <c r="L1201">
        <v>18</v>
      </c>
      <c r="M1201">
        <v>15</v>
      </c>
      <c r="N1201">
        <v>4</v>
      </c>
    </row>
    <row r="1202" spans="1:14" x14ac:dyDescent="0.3">
      <c r="A1202">
        <v>88065566552</v>
      </c>
      <c r="B1202" s="36">
        <v>44058</v>
      </c>
      <c r="C1202" t="s">
        <v>1087</v>
      </c>
      <c r="D1202" t="s">
        <v>1146</v>
      </c>
      <c r="E1202" t="s">
        <v>60</v>
      </c>
      <c r="F1202" t="s">
        <v>45</v>
      </c>
      <c r="G1202" t="s">
        <v>955</v>
      </c>
      <c r="H1202" t="s">
        <v>46</v>
      </c>
      <c r="I1202" t="s">
        <v>40</v>
      </c>
      <c r="J1202" t="s">
        <v>930</v>
      </c>
      <c r="K1202" t="s">
        <v>941</v>
      </c>
      <c r="L1202">
        <v>10</v>
      </c>
      <c r="M1202">
        <v>7</v>
      </c>
      <c r="N1202">
        <v>5</v>
      </c>
    </row>
    <row r="1203" spans="1:14" x14ac:dyDescent="0.3">
      <c r="A1203">
        <v>88065566553</v>
      </c>
      <c r="B1203" s="36">
        <v>44062</v>
      </c>
      <c r="C1203" t="s">
        <v>1088</v>
      </c>
      <c r="D1203" t="s">
        <v>1145</v>
      </c>
      <c r="E1203" t="s">
        <v>61</v>
      </c>
      <c r="F1203" t="s">
        <v>48</v>
      </c>
      <c r="G1203" t="s">
        <v>955</v>
      </c>
      <c r="H1203" t="s">
        <v>49</v>
      </c>
      <c r="I1203" t="s">
        <v>40</v>
      </c>
      <c r="J1203" t="s">
        <v>931</v>
      </c>
      <c r="K1203" t="s">
        <v>941</v>
      </c>
      <c r="L1203">
        <v>20</v>
      </c>
      <c r="M1203">
        <v>17</v>
      </c>
      <c r="N1203">
        <v>6</v>
      </c>
    </row>
    <row r="1204" spans="1:14" x14ac:dyDescent="0.3">
      <c r="A1204">
        <v>88065566554</v>
      </c>
      <c r="B1204" s="36">
        <v>44061</v>
      </c>
      <c r="C1204" t="s">
        <v>1089</v>
      </c>
      <c r="D1204" t="s">
        <v>1146</v>
      </c>
      <c r="E1204" t="s">
        <v>63</v>
      </c>
      <c r="F1204" t="s">
        <v>38</v>
      </c>
      <c r="G1204" t="s">
        <v>955</v>
      </c>
      <c r="H1204" t="s">
        <v>39</v>
      </c>
      <c r="I1204" t="s">
        <v>40</v>
      </c>
      <c r="J1204" t="s">
        <v>932</v>
      </c>
      <c r="K1204" t="s">
        <v>941</v>
      </c>
      <c r="L1204">
        <v>70</v>
      </c>
      <c r="M1204">
        <v>67</v>
      </c>
      <c r="N1204">
        <v>7</v>
      </c>
    </row>
    <row r="1205" spans="1:14" x14ac:dyDescent="0.3">
      <c r="A1205">
        <v>88065566555</v>
      </c>
      <c r="B1205" s="36">
        <v>44061</v>
      </c>
      <c r="C1205" t="s">
        <v>1090</v>
      </c>
      <c r="D1205" t="s">
        <v>1145</v>
      </c>
      <c r="E1205" t="s">
        <v>16</v>
      </c>
      <c r="F1205" t="s">
        <v>42</v>
      </c>
      <c r="G1205" t="s">
        <v>955</v>
      </c>
      <c r="H1205" t="s">
        <v>43</v>
      </c>
      <c r="I1205" t="s">
        <v>40</v>
      </c>
      <c r="J1205" t="s">
        <v>940</v>
      </c>
      <c r="K1205" t="s">
        <v>941</v>
      </c>
      <c r="L1205">
        <v>15</v>
      </c>
      <c r="M1205">
        <v>12</v>
      </c>
      <c r="N1205">
        <v>11</v>
      </c>
    </row>
    <row r="1206" spans="1:14" x14ac:dyDescent="0.3">
      <c r="A1206">
        <v>88065566556</v>
      </c>
      <c r="B1206" s="36">
        <v>44062</v>
      </c>
      <c r="C1206" t="s">
        <v>1116</v>
      </c>
      <c r="D1206" t="s">
        <v>1146</v>
      </c>
      <c r="E1206" t="s">
        <v>68</v>
      </c>
      <c r="F1206" t="s">
        <v>45</v>
      </c>
      <c r="G1206" t="s">
        <v>955</v>
      </c>
      <c r="H1206" t="s">
        <v>46</v>
      </c>
      <c r="I1206" t="s">
        <v>40</v>
      </c>
      <c r="J1206" t="s">
        <v>933</v>
      </c>
      <c r="K1206" t="s">
        <v>941</v>
      </c>
      <c r="L1206">
        <v>12</v>
      </c>
      <c r="M1206">
        <v>9</v>
      </c>
      <c r="N1206">
        <v>50</v>
      </c>
    </row>
    <row r="1207" spans="1:14" x14ac:dyDescent="0.3">
      <c r="A1207">
        <v>88065566557</v>
      </c>
      <c r="B1207" s="36">
        <v>44063</v>
      </c>
      <c r="C1207" t="s">
        <v>1117</v>
      </c>
      <c r="D1207" t="s">
        <v>1145</v>
      </c>
      <c r="E1207" t="s">
        <v>70</v>
      </c>
      <c r="F1207" t="s">
        <v>48</v>
      </c>
      <c r="G1207" t="s">
        <v>955</v>
      </c>
      <c r="H1207" t="s">
        <v>49</v>
      </c>
      <c r="I1207" t="s">
        <v>40</v>
      </c>
      <c r="J1207" t="s">
        <v>934</v>
      </c>
      <c r="K1207" t="s">
        <v>941</v>
      </c>
      <c r="L1207">
        <v>18</v>
      </c>
      <c r="M1207">
        <v>15</v>
      </c>
      <c r="N1207">
        <v>3</v>
      </c>
    </row>
    <row r="1208" spans="1:14" x14ac:dyDescent="0.3">
      <c r="A1208">
        <v>88065566558</v>
      </c>
      <c r="B1208" s="36">
        <v>44064</v>
      </c>
      <c r="C1208" t="s">
        <v>1118</v>
      </c>
      <c r="D1208" t="s">
        <v>1146</v>
      </c>
      <c r="E1208" t="s">
        <v>72</v>
      </c>
      <c r="F1208" t="s">
        <v>38</v>
      </c>
      <c r="G1208" t="s">
        <v>955</v>
      </c>
      <c r="H1208" t="s">
        <v>39</v>
      </c>
      <c r="I1208" t="s">
        <v>40</v>
      </c>
      <c r="J1208" t="s">
        <v>935</v>
      </c>
      <c r="K1208" t="s">
        <v>941</v>
      </c>
      <c r="L1208">
        <v>23</v>
      </c>
      <c r="M1208">
        <v>20</v>
      </c>
      <c r="N1208">
        <v>7</v>
      </c>
    </row>
    <row r="1209" spans="1:14" x14ac:dyDescent="0.3">
      <c r="A1209">
        <v>88065566559</v>
      </c>
      <c r="B1209" s="36">
        <v>44065</v>
      </c>
      <c r="C1209" t="s">
        <v>1119</v>
      </c>
      <c r="D1209" t="s">
        <v>1145</v>
      </c>
      <c r="E1209" t="s">
        <v>14</v>
      </c>
      <c r="F1209" t="s">
        <v>42</v>
      </c>
      <c r="G1209" t="s">
        <v>955</v>
      </c>
      <c r="H1209" t="s">
        <v>43</v>
      </c>
      <c r="I1209" t="s">
        <v>40</v>
      </c>
      <c r="J1209" t="s">
        <v>936</v>
      </c>
      <c r="K1209" t="s">
        <v>941</v>
      </c>
      <c r="L1209">
        <v>9</v>
      </c>
      <c r="M1209">
        <v>6</v>
      </c>
      <c r="N1209">
        <v>2</v>
      </c>
    </row>
    <row r="1210" spans="1:14" x14ac:dyDescent="0.3">
      <c r="A1210">
        <v>88065566560</v>
      </c>
      <c r="B1210" s="36">
        <v>44066</v>
      </c>
      <c r="C1210" t="s">
        <v>1120</v>
      </c>
      <c r="D1210" t="s">
        <v>1145</v>
      </c>
      <c r="E1210" t="s">
        <v>15</v>
      </c>
      <c r="F1210" t="s">
        <v>45</v>
      </c>
      <c r="G1210" t="s">
        <v>955</v>
      </c>
      <c r="H1210" t="s">
        <v>46</v>
      </c>
      <c r="I1210" t="s">
        <v>40</v>
      </c>
      <c r="J1210" t="s">
        <v>937</v>
      </c>
      <c r="K1210" t="s">
        <v>941</v>
      </c>
      <c r="L1210">
        <v>18</v>
      </c>
      <c r="M1210">
        <v>15</v>
      </c>
      <c r="N1210">
        <v>1</v>
      </c>
    </row>
    <row r="1211" spans="1:14" x14ac:dyDescent="0.3">
      <c r="A1211">
        <v>88065566561</v>
      </c>
      <c r="B1211" s="36">
        <v>44067</v>
      </c>
      <c r="C1211" t="s">
        <v>1121</v>
      </c>
      <c r="D1211" t="s">
        <v>1145</v>
      </c>
      <c r="E1211" t="s">
        <v>59</v>
      </c>
      <c r="F1211" t="s">
        <v>48</v>
      </c>
      <c r="G1211" t="s">
        <v>955</v>
      </c>
      <c r="H1211" t="s">
        <v>49</v>
      </c>
      <c r="I1211" t="s">
        <v>40</v>
      </c>
      <c r="J1211" t="s">
        <v>908</v>
      </c>
      <c r="K1211" t="s">
        <v>926</v>
      </c>
      <c r="L1211">
        <v>52</v>
      </c>
      <c r="M1211">
        <v>49</v>
      </c>
      <c r="N1211">
        <v>6</v>
      </c>
    </row>
    <row r="1212" spans="1:14" x14ac:dyDescent="0.3">
      <c r="A1212">
        <v>88065566562</v>
      </c>
      <c r="B1212" s="36">
        <v>44068</v>
      </c>
      <c r="C1212" t="s">
        <v>1122</v>
      </c>
      <c r="D1212" t="s">
        <v>1146</v>
      </c>
      <c r="E1212" t="s">
        <v>60</v>
      </c>
      <c r="F1212" t="s">
        <v>38</v>
      </c>
      <c r="G1212" t="s">
        <v>955</v>
      </c>
      <c r="H1212" t="s">
        <v>39</v>
      </c>
      <c r="I1212" t="s">
        <v>40</v>
      </c>
      <c r="J1212" t="s">
        <v>927</v>
      </c>
      <c r="K1212" t="s">
        <v>941</v>
      </c>
      <c r="L1212">
        <v>9</v>
      </c>
      <c r="M1212">
        <v>6</v>
      </c>
      <c r="N1212">
        <v>40</v>
      </c>
    </row>
    <row r="1213" spans="1:14" x14ac:dyDescent="0.3">
      <c r="A1213">
        <v>88065566563</v>
      </c>
      <c r="B1213" s="36">
        <v>44072</v>
      </c>
      <c r="C1213" t="s">
        <v>1123</v>
      </c>
      <c r="D1213" t="s">
        <v>1146</v>
      </c>
      <c r="E1213" t="s">
        <v>61</v>
      </c>
      <c r="F1213" t="s">
        <v>42</v>
      </c>
      <c r="G1213" t="s">
        <v>955</v>
      </c>
      <c r="H1213" t="s">
        <v>43</v>
      </c>
      <c r="I1213" t="s">
        <v>40</v>
      </c>
      <c r="J1213" t="s">
        <v>928</v>
      </c>
      <c r="K1213" t="s">
        <v>941</v>
      </c>
      <c r="L1213">
        <v>5</v>
      </c>
      <c r="M1213">
        <v>2</v>
      </c>
      <c r="N1213">
        <v>10</v>
      </c>
    </row>
    <row r="1214" spans="1:14" x14ac:dyDescent="0.3">
      <c r="A1214">
        <v>88065566564</v>
      </c>
      <c r="B1214" s="36">
        <v>44071</v>
      </c>
      <c r="C1214" t="s">
        <v>1124</v>
      </c>
      <c r="D1214" t="s">
        <v>1145</v>
      </c>
      <c r="E1214" t="s">
        <v>94</v>
      </c>
      <c r="F1214" t="s">
        <v>45</v>
      </c>
      <c r="G1214" t="s">
        <v>955</v>
      </c>
      <c r="H1214" t="s">
        <v>46</v>
      </c>
      <c r="I1214" t="s">
        <v>40</v>
      </c>
      <c r="J1214" t="s">
        <v>909</v>
      </c>
      <c r="K1214" t="s">
        <v>926</v>
      </c>
      <c r="L1214">
        <v>14</v>
      </c>
      <c r="M1214">
        <v>11</v>
      </c>
      <c r="N1214">
        <v>3</v>
      </c>
    </row>
    <row r="1215" spans="1:14" x14ac:dyDescent="0.3">
      <c r="A1215">
        <v>88065566565</v>
      </c>
      <c r="B1215" s="36">
        <v>44071</v>
      </c>
      <c r="C1215" t="s">
        <v>1077</v>
      </c>
      <c r="D1215" t="s">
        <v>1145</v>
      </c>
      <c r="E1215" t="s">
        <v>72</v>
      </c>
      <c r="F1215" t="s">
        <v>48</v>
      </c>
      <c r="G1215" t="s">
        <v>955</v>
      </c>
      <c r="H1215" t="s">
        <v>49</v>
      </c>
      <c r="I1215" t="s">
        <v>40</v>
      </c>
      <c r="J1215" t="s">
        <v>910</v>
      </c>
      <c r="K1215" t="s">
        <v>926</v>
      </c>
      <c r="L1215">
        <v>6</v>
      </c>
      <c r="M1215">
        <v>3</v>
      </c>
      <c r="N1215">
        <v>4</v>
      </c>
    </row>
    <row r="1216" spans="1:14" x14ac:dyDescent="0.3">
      <c r="A1216">
        <v>88065566566</v>
      </c>
      <c r="B1216" s="36">
        <v>44072</v>
      </c>
      <c r="C1216" t="s">
        <v>1078</v>
      </c>
      <c r="D1216" t="s">
        <v>1145</v>
      </c>
      <c r="E1216" t="s">
        <v>14</v>
      </c>
      <c r="F1216" t="s">
        <v>38</v>
      </c>
      <c r="G1216" t="s">
        <v>955</v>
      </c>
      <c r="H1216" t="s">
        <v>39</v>
      </c>
      <c r="I1216" t="s">
        <v>40</v>
      </c>
      <c r="J1216" t="s">
        <v>930</v>
      </c>
      <c r="K1216" t="s">
        <v>941</v>
      </c>
      <c r="L1216">
        <v>10</v>
      </c>
      <c r="M1216">
        <v>7</v>
      </c>
      <c r="N1216">
        <v>5</v>
      </c>
    </row>
    <row r="1217" spans="1:14" x14ac:dyDescent="0.3">
      <c r="A1217">
        <v>88065566567</v>
      </c>
      <c r="B1217" s="36">
        <v>44073</v>
      </c>
      <c r="C1217" t="s">
        <v>1079</v>
      </c>
      <c r="D1217" t="s">
        <v>1146</v>
      </c>
      <c r="E1217" t="s">
        <v>15</v>
      </c>
      <c r="F1217" t="s">
        <v>42</v>
      </c>
      <c r="G1217" t="s">
        <v>955</v>
      </c>
      <c r="H1217" t="s">
        <v>43</v>
      </c>
      <c r="I1217" t="s">
        <v>40</v>
      </c>
      <c r="J1217" t="s">
        <v>911</v>
      </c>
      <c r="K1217" t="s">
        <v>926</v>
      </c>
      <c r="L1217">
        <v>13</v>
      </c>
      <c r="M1217">
        <v>10</v>
      </c>
      <c r="N1217">
        <v>80</v>
      </c>
    </row>
    <row r="1218" spans="1:14" x14ac:dyDescent="0.3">
      <c r="A1218">
        <v>88065566568</v>
      </c>
      <c r="B1218" s="36">
        <v>44074</v>
      </c>
      <c r="C1218" t="s">
        <v>1083</v>
      </c>
      <c r="D1218" t="s">
        <v>1145</v>
      </c>
      <c r="E1218" t="s">
        <v>13</v>
      </c>
      <c r="F1218" t="s">
        <v>45</v>
      </c>
      <c r="G1218" t="s">
        <v>955</v>
      </c>
      <c r="H1218" t="s">
        <v>46</v>
      </c>
      <c r="I1218" t="s">
        <v>40</v>
      </c>
      <c r="J1218" t="s">
        <v>931</v>
      </c>
      <c r="K1218" t="s">
        <v>941</v>
      </c>
      <c r="L1218">
        <v>20</v>
      </c>
      <c r="M1218">
        <v>17</v>
      </c>
      <c r="N1218">
        <v>3</v>
      </c>
    </row>
    <row r="1219" spans="1:14" x14ac:dyDescent="0.3">
      <c r="A1219">
        <v>88065566569</v>
      </c>
      <c r="B1219" s="36">
        <v>44044</v>
      </c>
      <c r="C1219" t="s">
        <v>1084</v>
      </c>
      <c r="D1219" t="s">
        <v>1145</v>
      </c>
      <c r="E1219" t="s">
        <v>14</v>
      </c>
      <c r="F1219" t="s">
        <v>48</v>
      </c>
      <c r="G1219" t="s">
        <v>955</v>
      </c>
      <c r="H1219" t="s">
        <v>49</v>
      </c>
      <c r="I1219" t="s">
        <v>104</v>
      </c>
      <c r="J1219" t="s">
        <v>912</v>
      </c>
      <c r="K1219" t="s">
        <v>926</v>
      </c>
      <c r="L1219">
        <v>15</v>
      </c>
      <c r="M1219">
        <v>12</v>
      </c>
      <c r="N1219">
        <v>7</v>
      </c>
    </row>
    <row r="1220" spans="1:14" x14ac:dyDescent="0.3">
      <c r="A1220">
        <v>88065566570</v>
      </c>
      <c r="B1220" s="36">
        <v>44045</v>
      </c>
      <c r="C1220" t="s">
        <v>1085</v>
      </c>
      <c r="D1220" t="s">
        <v>1146</v>
      </c>
      <c r="E1220" t="s">
        <v>15</v>
      </c>
      <c r="F1220" t="s">
        <v>38</v>
      </c>
      <c r="G1220" t="s">
        <v>955</v>
      </c>
      <c r="H1220" t="s">
        <v>39</v>
      </c>
      <c r="I1220" t="s">
        <v>104</v>
      </c>
      <c r="J1220" t="s">
        <v>913</v>
      </c>
      <c r="K1220" t="s">
        <v>926</v>
      </c>
      <c r="L1220">
        <v>20</v>
      </c>
      <c r="M1220">
        <v>17</v>
      </c>
      <c r="N1220">
        <v>10</v>
      </c>
    </row>
    <row r="1221" spans="1:14" x14ac:dyDescent="0.3">
      <c r="A1221">
        <v>88065566571</v>
      </c>
      <c r="B1221" s="36">
        <v>44046</v>
      </c>
      <c r="C1221" t="s">
        <v>1086</v>
      </c>
      <c r="D1221" t="s">
        <v>1145</v>
      </c>
      <c r="E1221" t="s">
        <v>59</v>
      </c>
      <c r="F1221" t="s">
        <v>42</v>
      </c>
      <c r="G1221" t="s">
        <v>955</v>
      </c>
      <c r="H1221" t="s">
        <v>43</v>
      </c>
      <c r="I1221" t="s">
        <v>104</v>
      </c>
      <c r="J1221" t="s">
        <v>914</v>
      </c>
      <c r="K1221" t="s">
        <v>926</v>
      </c>
      <c r="L1221">
        <v>12</v>
      </c>
      <c r="M1221">
        <v>9</v>
      </c>
      <c r="N1221">
        <v>8</v>
      </c>
    </row>
    <row r="1222" spans="1:14" x14ac:dyDescent="0.3">
      <c r="A1222">
        <v>88065566572</v>
      </c>
      <c r="B1222" s="36">
        <v>44047</v>
      </c>
      <c r="C1222" t="s">
        <v>1087</v>
      </c>
      <c r="D1222" t="s">
        <v>1146</v>
      </c>
      <c r="E1222" t="s">
        <v>60</v>
      </c>
      <c r="F1222" t="s">
        <v>45</v>
      </c>
      <c r="G1222" t="s">
        <v>955</v>
      </c>
      <c r="H1222" t="s">
        <v>46</v>
      </c>
      <c r="I1222" t="s">
        <v>104</v>
      </c>
      <c r="J1222" t="s">
        <v>915</v>
      </c>
      <c r="K1222" t="s">
        <v>926</v>
      </c>
      <c r="L1222">
        <v>16</v>
      </c>
      <c r="M1222">
        <v>13</v>
      </c>
      <c r="N1222">
        <v>9</v>
      </c>
    </row>
    <row r="1223" spans="1:14" x14ac:dyDescent="0.3">
      <c r="A1223">
        <v>88065566573</v>
      </c>
      <c r="B1223" s="36">
        <v>44048</v>
      </c>
      <c r="C1223" t="s">
        <v>1088</v>
      </c>
      <c r="D1223" t="s">
        <v>1145</v>
      </c>
      <c r="E1223" t="s">
        <v>61</v>
      </c>
      <c r="F1223" t="s">
        <v>48</v>
      </c>
      <c r="G1223" t="s">
        <v>955</v>
      </c>
      <c r="H1223" t="s">
        <v>49</v>
      </c>
      <c r="I1223" t="s">
        <v>104</v>
      </c>
      <c r="J1223" t="s">
        <v>932</v>
      </c>
      <c r="K1223" t="s">
        <v>941</v>
      </c>
      <c r="L1223">
        <v>70</v>
      </c>
      <c r="M1223">
        <v>67</v>
      </c>
      <c r="N1223">
        <v>12</v>
      </c>
    </row>
    <row r="1224" spans="1:14" x14ac:dyDescent="0.3">
      <c r="A1224">
        <v>88065566574</v>
      </c>
      <c r="B1224" s="36">
        <v>44052</v>
      </c>
      <c r="C1224" t="s">
        <v>1089</v>
      </c>
      <c r="D1224" t="s">
        <v>1146</v>
      </c>
      <c r="E1224" t="s">
        <v>63</v>
      </c>
      <c r="F1224" t="s">
        <v>38</v>
      </c>
      <c r="G1224" t="s">
        <v>955</v>
      </c>
      <c r="H1224" t="s">
        <v>39</v>
      </c>
      <c r="I1224" t="s">
        <v>104</v>
      </c>
      <c r="J1224" t="s">
        <v>940</v>
      </c>
      <c r="K1224" t="s">
        <v>941</v>
      </c>
      <c r="L1224">
        <v>15</v>
      </c>
      <c r="M1224">
        <v>12</v>
      </c>
      <c r="N1224">
        <v>5</v>
      </c>
    </row>
    <row r="1225" spans="1:14" x14ac:dyDescent="0.3">
      <c r="A1225">
        <v>88065566575</v>
      </c>
      <c r="B1225" s="36">
        <v>44051</v>
      </c>
      <c r="C1225" t="s">
        <v>1090</v>
      </c>
      <c r="D1225" t="s">
        <v>1145</v>
      </c>
      <c r="E1225" t="s">
        <v>16</v>
      </c>
      <c r="F1225" t="s">
        <v>42</v>
      </c>
      <c r="G1225" t="s">
        <v>955</v>
      </c>
      <c r="H1225" t="s">
        <v>43</v>
      </c>
      <c r="I1225" t="s">
        <v>104</v>
      </c>
      <c r="J1225" t="s">
        <v>915</v>
      </c>
      <c r="K1225" t="s">
        <v>926</v>
      </c>
      <c r="L1225">
        <v>16</v>
      </c>
      <c r="M1225">
        <v>13</v>
      </c>
      <c r="N1225">
        <v>32</v>
      </c>
    </row>
    <row r="1226" spans="1:14" x14ac:dyDescent="0.3">
      <c r="A1226">
        <v>88065566576</v>
      </c>
      <c r="B1226" s="36">
        <v>44051</v>
      </c>
      <c r="C1226" t="s">
        <v>1125</v>
      </c>
      <c r="D1226" t="s">
        <v>1146</v>
      </c>
      <c r="E1226" t="s">
        <v>4</v>
      </c>
      <c r="F1226" t="s">
        <v>45</v>
      </c>
      <c r="G1226" t="s">
        <v>955</v>
      </c>
      <c r="H1226" t="s">
        <v>46</v>
      </c>
      <c r="I1226" t="s">
        <v>104</v>
      </c>
      <c r="J1226" t="s">
        <v>916</v>
      </c>
      <c r="K1226" t="s">
        <v>926</v>
      </c>
      <c r="L1226">
        <v>20</v>
      </c>
      <c r="M1226">
        <v>17</v>
      </c>
      <c r="N1226">
        <v>7</v>
      </c>
    </row>
    <row r="1227" spans="1:14" x14ac:dyDescent="0.3">
      <c r="A1227">
        <v>88065566577</v>
      </c>
      <c r="B1227" s="36">
        <v>44052</v>
      </c>
      <c r="C1227" t="s">
        <v>1126</v>
      </c>
      <c r="D1227" t="s">
        <v>1146</v>
      </c>
      <c r="E1227" t="s">
        <v>5</v>
      </c>
      <c r="F1227" t="s">
        <v>48</v>
      </c>
      <c r="G1227" t="s">
        <v>955</v>
      </c>
      <c r="H1227" t="s">
        <v>49</v>
      </c>
      <c r="I1227" t="s">
        <v>104</v>
      </c>
      <c r="J1227" t="s">
        <v>917</v>
      </c>
      <c r="K1227" t="s">
        <v>926</v>
      </c>
      <c r="L1227">
        <v>12</v>
      </c>
      <c r="M1227">
        <v>9</v>
      </c>
      <c r="N1227">
        <v>15</v>
      </c>
    </row>
    <row r="1228" spans="1:14" x14ac:dyDescent="0.3">
      <c r="A1228">
        <v>88065566578</v>
      </c>
      <c r="B1228" s="36">
        <v>44053</v>
      </c>
      <c r="C1228" t="s">
        <v>1127</v>
      </c>
      <c r="D1228" t="s">
        <v>1145</v>
      </c>
      <c r="E1228" t="s">
        <v>6</v>
      </c>
      <c r="F1228" t="s">
        <v>38</v>
      </c>
      <c r="G1228" t="s">
        <v>955</v>
      </c>
      <c r="H1228" t="s">
        <v>39</v>
      </c>
      <c r="I1228" t="s">
        <v>104</v>
      </c>
      <c r="J1228" t="s">
        <v>933</v>
      </c>
      <c r="K1228" t="s">
        <v>941</v>
      </c>
      <c r="L1228">
        <v>12</v>
      </c>
      <c r="M1228">
        <v>9</v>
      </c>
      <c r="N1228">
        <v>3</v>
      </c>
    </row>
    <row r="1229" spans="1:14" x14ac:dyDescent="0.3">
      <c r="A1229">
        <v>88065566579</v>
      </c>
      <c r="B1229" s="36">
        <v>44054</v>
      </c>
      <c r="C1229" t="s">
        <v>1128</v>
      </c>
      <c r="D1229" t="s">
        <v>1146</v>
      </c>
      <c r="E1229" t="s">
        <v>7</v>
      </c>
      <c r="F1229" t="s">
        <v>42</v>
      </c>
      <c r="G1229" t="s">
        <v>955</v>
      </c>
      <c r="H1229" t="s">
        <v>43</v>
      </c>
      <c r="I1229" t="s">
        <v>104</v>
      </c>
      <c r="J1229" t="s">
        <v>934</v>
      </c>
      <c r="K1229" t="s">
        <v>941</v>
      </c>
      <c r="L1229">
        <v>18</v>
      </c>
      <c r="M1229">
        <v>15</v>
      </c>
      <c r="N1229">
        <v>16</v>
      </c>
    </row>
    <row r="1230" spans="1:14" x14ac:dyDescent="0.3">
      <c r="A1230">
        <v>88065566580</v>
      </c>
      <c r="B1230" s="36">
        <v>44055</v>
      </c>
      <c r="C1230" t="s">
        <v>321</v>
      </c>
      <c r="D1230" t="s">
        <v>1146</v>
      </c>
      <c r="E1230" t="s">
        <v>8</v>
      </c>
      <c r="F1230" t="s">
        <v>45</v>
      </c>
      <c r="G1230" t="s">
        <v>955</v>
      </c>
      <c r="H1230" t="s">
        <v>46</v>
      </c>
      <c r="I1230" t="s">
        <v>104</v>
      </c>
      <c r="J1230" t="s">
        <v>918</v>
      </c>
      <c r="K1230" t="s">
        <v>926</v>
      </c>
      <c r="L1230">
        <v>10</v>
      </c>
      <c r="M1230">
        <v>7</v>
      </c>
      <c r="N1230">
        <v>10</v>
      </c>
    </row>
    <row r="1231" spans="1:14" x14ac:dyDescent="0.3">
      <c r="A1231">
        <v>88065566581</v>
      </c>
      <c r="B1231" s="36">
        <v>44056</v>
      </c>
      <c r="C1231" t="s">
        <v>322</v>
      </c>
      <c r="D1231" t="s">
        <v>1146</v>
      </c>
      <c r="E1231" t="s">
        <v>9</v>
      </c>
      <c r="F1231" t="s">
        <v>48</v>
      </c>
      <c r="G1231" t="s">
        <v>955</v>
      </c>
      <c r="H1231" t="s">
        <v>49</v>
      </c>
      <c r="I1231" t="s">
        <v>104</v>
      </c>
      <c r="J1231" t="s">
        <v>919</v>
      </c>
      <c r="K1231" t="s">
        <v>926</v>
      </c>
      <c r="L1231">
        <v>15</v>
      </c>
      <c r="M1231">
        <v>12</v>
      </c>
      <c r="N1231">
        <v>11</v>
      </c>
    </row>
    <row r="1232" spans="1:14" x14ac:dyDescent="0.3">
      <c r="A1232">
        <v>88065566582</v>
      </c>
      <c r="B1232" s="36">
        <v>44057</v>
      </c>
      <c r="C1232" t="s">
        <v>323</v>
      </c>
      <c r="D1232" t="s">
        <v>1145</v>
      </c>
      <c r="E1232" t="s">
        <v>10</v>
      </c>
      <c r="F1232" t="s">
        <v>38</v>
      </c>
      <c r="G1232" t="s">
        <v>955</v>
      </c>
      <c r="H1232" t="s">
        <v>39</v>
      </c>
      <c r="I1232" t="s">
        <v>104</v>
      </c>
      <c r="J1232" t="s">
        <v>920</v>
      </c>
      <c r="K1232" t="s">
        <v>926</v>
      </c>
      <c r="L1232">
        <v>15</v>
      </c>
      <c r="M1232">
        <v>12</v>
      </c>
      <c r="N1232">
        <v>3</v>
      </c>
    </row>
    <row r="1233" spans="1:14" x14ac:dyDescent="0.3">
      <c r="A1233">
        <v>88065566583</v>
      </c>
      <c r="B1233" s="36">
        <v>44058</v>
      </c>
      <c r="C1233" t="s">
        <v>324</v>
      </c>
      <c r="D1233" t="s">
        <v>1145</v>
      </c>
      <c r="E1233" t="s">
        <v>11</v>
      </c>
      <c r="F1233" t="s">
        <v>42</v>
      </c>
      <c r="G1233" t="s">
        <v>955</v>
      </c>
      <c r="H1233" t="s">
        <v>43</v>
      </c>
      <c r="I1233" t="s">
        <v>104</v>
      </c>
      <c r="J1233" t="s">
        <v>935</v>
      </c>
      <c r="K1233" t="s">
        <v>941</v>
      </c>
      <c r="L1233">
        <v>23</v>
      </c>
      <c r="M1233">
        <v>20</v>
      </c>
      <c r="N1233">
        <v>17</v>
      </c>
    </row>
    <row r="1234" spans="1:14" x14ac:dyDescent="0.3">
      <c r="A1234">
        <v>88065566584</v>
      </c>
      <c r="B1234" s="36">
        <v>44062</v>
      </c>
      <c r="C1234" t="s">
        <v>325</v>
      </c>
      <c r="D1234" t="s">
        <v>1146</v>
      </c>
      <c r="E1234" t="s">
        <v>12</v>
      </c>
      <c r="F1234" t="s">
        <v>45</v>
      </c>
      <c r="G1234" t="s">
        <v>955</v>
      </c>
      <c r="H1234" t="s">
        <v>46</v>
      </c>
      <c r="I1234" t="s">
        <v>104</v>
      </c>
      <c r="J1234" t="s">
        <v>936</v>
      </c>
      <c r="K1234" t="s">
        <v>941</v>
      </c>
      <c r="L1234">
        <v>9</v>
      </c>
      <c r="M1234">
        <v>6</v>
      </c>
      <c r="N1234">
        <v>70</v>
      </c>
    </row>
    <row r="1235" spans="1:14" x14ac:dyDescent="0.3">
      <c r="A1235">
        <v>88065566585</v>
      </c>
      <c r="B1235" s="36">
        <v>44061</v>
      </c>
      <c r="C1235" t="s">
        <v>326</v>
      </c>
      <c r="D1235" t="s">
        <v>1145</v>
      </c>
      <c r="E1235" t="s">
        <v>13</v>
      </c>
      <c r="F1235" t="s">
        <v>48</v>
      </c>
      <c r="G1235" t="s">
        <v>955</v>
      </c>
      <c r="H1235" t="s">
        <v>49</v>
      </c>
      <c r="I1235" t="s">
        <v>104</v>
      </c>
      <c r="J1235" t="s">
        <v>937</v>
      </c>
      <c r="K1235" t="s">
        <v>941</v>
      </c>
      <c r="L1235">
        <v>18</v>
      </c>
      <c r="M1235">
        <v>15</v>
      </c>
      <c r="N1235">
        <v>68</v>
      </c>
    </row>
    <row r="1236" spans="1:14" x14ac:dyDescent="0.3">
      <c r="A1236">
        <v>88065566586</v>
      </c>
      <c r="B1236" s="36">
        <v>44061</v>
      </c>
      <c r="C1236" t="s">
        <v>327</v>
      </c>
      <c r="D1236" t="s">
        <v>1145</v>
      </c>
      <c r="E1236" t="s">
        <v>14</v>
      </c>
      <c r="F1236" t="s">
        <v>38</v>
      </c>
      <c r="G1236" t="s">
        <v>955</v>
      </c>
      <c r="H1236" t="s">
        <v>39</v>
      </c>
      <c r="I1236" t="s">
        <v>104</v>
      </c>
      <c r="J1236" t="s">
        <v>925</v>
      </c>
      <c r="K1236" t="s">
        <v>926</v>
      </c>
      <c r="L1236">
        <v>14</v>
      </c>
      <c r="M1236">
        <v>11</v>
      </c>
      <c r="N1236">
        <v>17</v>
      </c>
    </row>
    <row r="1237" spans="1:14" x14ac:dyDescent="0.3">
      <c r="A1237">
        <v>88065566587</v>
      </c>
      <c r="B1237" s="36">
        <v>44062</v>
      </c>
      <c r="C1237" t="s">
        <v>328</v>
      </c>
      <c r="D1237" t="s">
        <v>1146</v>
      </c>
      <c r="E1237" t="s">
        <v>15</v>
      </c>
      <c r="F1237" t="s">
        <v>42</v>
      </c>
      <c r="G1237" t="s">
        <v>955</v>
      </c>
      <c r="H1237" t="s">
        <v>43</v>
      </c>
      <c r="I1237" t="s">
        <v>104</v>
      </c>
      <c r="J1237" t="s">
        <v>938</v>
      </c>
      <c r="K1237" t="s">
        <v>926</v>
      </c>
      <c r="L1237">
        <v>30</v>
      </c>
      <c r="M1237">
        <v>27</v>
      </c>
      <c r="N1237">
        <v>25</v>
      </c>
    </row>
    <row r="1238" spans="1:14" x14ac:dyDescent="0.3">
      <c r="A1238">
        <v>88065566588</v>
      </c>
      <c r="B1238" s="36">
        <v>44063</v>
      </c>
      <c r="C1238" t="s">
        <v>329</v>
      </c>
      <c r="D1238" t="s">
        <v>1146</v>
      </c>
      <c r="E1238" t="s">
        <v>59</v>
      </c>
      <c r="F1238" t="s">
        <v>45</v>
      </c>
      <c r="G1238" t="s">
        <v>955</v>
      </c>
      <c r="H1238" t="s">
        <v>46</v>
      </c>
      <c r="I1238" t="s">
        <v>104</v>
      </c>
      <c r="J1238" t="s">
        <v>939</v>
      </c>
      <c r="K1238" t="s">
        <v>926</v>
      </c>
      <c r="L1238">
        <v>16</v>
      </c>
      <c r="M1238">
        <v>13</v>
      </c>
      <c r="N1238">
        <v>5</v>
      </c>
    </row>
    <row r="1239" spans="1:14" x14ac:dyDescent="0.3">
      <c r="A1239">
        <v>88065566589</v>
      </c>
      <c r="B1239" s="36">
        <v>44064</v>
      </c>
      <c r="C1239" t="s">
        <v>330</v>
      </c>
      <c r="D1239" t="s">
        <v>1146</v>
      </c>
      <c r="E1239" t="s">
        <v>60</v>
      </c>
      <c r="F1239" t="s">
        <v>48</v>
      </c>
      <c r="G1239" t="s">
        <v>955</v>
      </c>
      <c r="H1239" t="s">
        <v>49</v>
      </c>
      <c r="I1239" t="s">
        <v>104</v>
      </c>
      <c r="J1239" t="s">
        <v>908</v>
      </c>
      <c r="K1239" t="s">
        <v>926</v>
      </c>
      <c r="L1239">
        <v>52</v>
      </c>
      <c r="M1239">
        <v>49</v>
      </c>
      <c r="N1239">
        <v>6</v>
      </c>
    </row>
    <row r="1240" spans="1:14" x14ac:dyDescent="0.3">
      <c r="A1240">
        <v>88065566590</v>
      </c>
      <c r="B1240" s="36">
        <v>44065</v>
      </c>
      <c r="C1240" t="s">
        <v>331</v>
      </c>
      <c r="D1240" t="s">
        <v>1146</v>
      </c>
      <c r="E1240" t="s">
        <v>61</v>
      </c>
      <c r="F1240" t="s">
        <v>38</v>
      </c>
      <c r="G1240" t="s">
        <v>955</v>
      </c>
      <c r="H1240" t="s">
        <v>39</v>
      </c>
      <c r="I1240" t="s">
        <v>104</v>
      </c>
      <c r="J1240" t="s">
        <v>909</v>
      </c>
      <c r="K1240" t="s">
        <v>926</v>
      </c>
      <c r="L1240">
        <v>14</v>
      </c>
      <c r="M1240">
        <v>11</v>
      </c>
      <c r="N1240">
        <v>7</v>
      </c>
    </row>
    <row r="1241" spans="1:14" x14ac:dyDescent="0.3">
      <c r="A1241">
        <v>88065566591</v>
      </c>
      <c r="B1241" s="36">
        <v>44066</v>
      </c>
      <c r="C1241" t="s">
        <v>332</v>
      </c>
      <c r="D1241" t="s">
        <v>1145</v>
      </c>
      <c r="E1241" t="s">
        <v>63</v>
      </c>
      <c r="F1241" t="s">
        <v>42</v>
      </c>
      <c r="G1241" t="s">
        <v>955</v>
      </c>
      <c r="H1241" t="s">
        <v>43</v>
      </c>
      <c r="I1241" t="s">
        <v>104</v>
      </c>
      <c r="J1241" t="s">
        <v>910</v>
      </c>
      <c r="K1241" t="s">
        <v>926</v>
      </c>
      <c r="L1241">
        <v>6</v>
      </c>
      <c r="M1241">
        <v>3</v>
      </c>
      <c r="N1241">
        <v>11</v>
      </c>
    </row>
    <row r="1242" spans="1:14" x14ac:dyDescent="0.3">
      <c r="A1242">
        <v>88065566592</v>
      </c>
      <c r="B1242" s="36">
        <v>44067</v>
      </c>
      <c r="C1242" t="s">
        <v>333</v>
      </c>
      <c r="D1242" t="s">
        <v>1146</v>
      </c>
      <c r="E1242" t="s">
        <v>16</v>
      </c>
      <c r="F1242" t="s">
        <v>45</v>
      </c>
      <c r="G1242" t="s">
        <v>955</v>
      </c>
      <c r="H1242" t="s">
        <v>46</v>
      </c>
      <c r="I1242" t="s">
        <v>104</v>
      </c>
      <c r="J1242" t="s">
        <v>911</v>
      </c>
      <c r="K1242" t="s">
        <v>926</v>
      </c>
      <c r="L1242">
        <v>13</v>
      </c>
      <c r="M1242">
        <v>10</v>
      </c>
      <c r="N1242">
        <v>18</v>
      </c>
    </row>
    <row r="1243" spans="1:14" x14ac:dyDescent="0.3">
      <c r="A1243">
        <v>88065566593</v>
      </c>
      <c r="B1243" s="36">
        <v>44068</v>
      </c>
      <c r="C1243" t="s">
        <v>334</v>
      </c>
      <c r="D1243" t="s">
        <v>1146</v>
      </c>
      <c r="E1243" t="s">
        <v>66</v>
      </c>
      <c r="F1243" t="s">
        <v>48</v>
      </c>
      <c r="G1243" t="s">
        <v>955</v>
      </c>
      <c r="H1243" t="s">
        <v>49</v>
      </c>
      <c r="I1243" t="s">
        <v>104</v>
      </c>
      <c r="J1243" t="s">
        <v>912</v>
      </c>
      <c r="K1243" t="s">
        <v>926</v>
      </c>
      <c r="L1243">
        <v>15</v>
      </c>
      <c r="M1243">
        <v>12</v>
      </c>
      <c r="N1243">
        <v>3</v>
      </c>
    </row>
    <row r="1244" spans="1:14" x14ac:dyDescent="0.3">
      <c r="A1244">
        <v>88065566594</v>
      </c>
      <c r="B1244" s="36">
        <v>44072</v>
      </c>
      <c r="C1244" t="s">
        <v>335</v>
      </c>
      <c r="D1244" t="s">
        <v>1145</v>
      </c>
      <c r="E1244" t="s">
        <v>68</v>
      </c>
      <c r="F1244" t="s">
        <v>38</v>
      </c>
      <c r="G1244" t="s">
        <v>955</v>
      </c>
      <c r="H1244" t="s">
        <v>39</v>
      </c>
      <c r="I1244" t="s">
        <v>104</v>
      </c>
      <c r="J1244" t="s">
        <v>913</v>
      </c>
      <c r="K1244" t="s">
        <v>926</v>
      </c>
      <c r="L1244">
        <v>20</v>
      </c>
      <c r="M1244">
        <v>17</v>
      </c>
      <c r="N1244">
        <v>16</v>
      </c>
    </row>
    <row r="1245" spans="1:14" x14ac:dyDescent="0.3">
      <c r="A1245">
        <v>88065566595</v>
      </c>
      <c r="B1245" s="36">
        <v>44071</v>
      </c>
      <c r="C1245" t="s">
        <v>336</v>
      </c>
      <c r="D1245" t="s">
        <v>1146</v>
      </c>
      <c r="E1245" t="s">
        <v>70</v>
      </c>
      <c r="F1245" t="s">
        <v>42</v>
      </c>
      <c r="G1245" t="s">
        <v>955</v>
      </c>
      <c r="H1245" t="s">
        <v>43</v>
      </c>
      <c r="I1245" t="s">
        <v>104</v>
      </c>
      <c r="J1245" t="s">
        <v>914</v>
      </c>
      <c r="K1245" t="s">
        <v>926</v>
      </c>
      <c r="L1245">
        <v>12</v>
      </c>
      <c r="M1245">
        <v>9</v>
      </c>
      <c r="N1245">
        <v>2</v>
      </c>
    </row>
    <row r="1246" spans="1:14" x14ac:dyDescent="0.3">
      <c r="A1246">
        <v>88065566596</v>
      </c>
      <c r="B1246" s="36">
        <v>44071</v>
      </c>
      <c r="C1246" t="s">
        <v>337</v>
      </c>
      <c r="D1246" t="s">
        <v>1146</v>
      </c>
      <c r="E1246" t="s">
        <v>72</v>
      </c>
      <c r="F1246" t="s">
        <v>45</v>
      </c>
      <c r="G1246" t="s">
        <v>955</v>
      </c>
      <c r="H1246" t="s">
        <v>46</v>
      </c>
      <c r="I1246" t="s">
        <v>104</v>
      </c>
      <c r="J1246" t="s">
        <v>915</v>
      </c>
      <c r="K1246" t="s">
        <v>926</v>
      </c>
      <c r="L1246">
        <v>16</v>
      </c>
      <c r="M1246">
        <v>13</v>
      </c>
      <c r="N1246">
        <v>70</v>
      </c>
    </row>
    <row r="1247" spans="1:14" x14ac:dyDescent="0.3">
      <c r="A1247">
        <v>88065566597</v>
      </c>
      <c r="B1247" s="36">
        <v>44072</v>
      </c>
      <c r="C1247" t="s">
        <v>338</v>
      </c>
      <c r="D1247" t="s">
        <v>1146</v>
      </c>
      <c r="E1247" t="s">
        <v>74</v>
      </c>
      <c r="F1247" t="s">
        <v>48</v>
      </c>
      <c r="G1247" t="s">
        <v>955</v>
      </c>
      <c r="H1247" t="s">
        <v>49</v>
      </c>
      <c r="I1247" t="s">
        <v>104</v>
      </c>
      <c r="J1247" t="s">
        <v>916</v>
      </c>
      <c r="K1247" t="s">
        <v>926</v>
      </c>
      <c r="L1247">
        <v>20</v>
      </c>
      <c r="M1247">
        <v>17</v>
      </c>
      <c r="N1247">
        <v>6</v>
      </c>
    </row>
    <row r="1248" spans="1:14" x14ac:dyDescent="0.3">
      <c r="A1248">
        <v>88065566598</v>
      </c>
      <c r="B1248" s="36">
        <v>44073</v>
      </c>
      <c r="C1248" t="s">
        <v>339</v>
      </c>
      <c r="D1248" t="s">
        <v>1145</v>
      </c>
      <c r="E1248" t="s">
        <v>76</v>
      </c>
      <c r="F1248" t="s">
        <v>38</v>
      </c>
      <c r="G1248" t="s">
        <v>955</v>
      </c>
      <c r="H1248" t="s">
        <v>39</v>
      </c>
      <c r="I1248" t="s">
        <v>104</v>
      </c>
      <c r="J1248" t="s">
        <v>917</v>
      </c>
      <c r="K1248" t="s">
        <v>926</v>
      </c>
      <c r="L1248">
        <v>12</v>
      </c>
      <c r="M1248">
        <v>9</v>
      </c>
      <c r="N1248">
        <v>9</v>
      </c>
    </row>
    <row r="1249" spans="1:14" x14ac:dyDescent="0.3">
      <c r="A1249">
        <v>88065566599</v>
      </c>
      <c r="B1249" s="36">
        <v>44074</v>
      </c>
      <c r="C1249" t="s">
        <v>340</v>
      </c>
      <c r="D1249" t="s">
        <v>1146</v>
      </c>
      <c r="E1249" t="s">
        <v>78</v>
      </c>
      <c r="F1249" t="s">
        <v>42</v>
      </c>
      <c r="G1249" t="s">
        <v>955</v>
      </c>
      <c r="H1249" t="s">
        <v>43</v>
      </c>
      <c r="I1249" t="s">
        <v>104</v>
      </c>
      <c r="J1249" t="s">
        <v>918</v>
      </c>
      <c r="K1249" t="s">
        <v>926</v>
      </c>
      <c r="L1249">
        <v>10</v>
      </c>
      <c r="M1249">
        <v>7</v>
      </c>
      <c r="N1249">
        <v>10</v>
      </c>
    </row>
    <row r="1250" spans="1:14" x14ac:dyDescent="0.3">
      <c r="A1250">
        <v>88065566600</v>
      </c>
      <c r="B1250" s="36">
        <v>44075</v>
      </c>
      <c r="C1250" t="s">
        <v>341</v>
      </c>
      <c r="D1250" t="s">
        <v>1146</v>
      </c>
      <c r="E1250" t="s">
        <v>80</v>
      </c>
      <c r="F1250" t="s">
        <v>45</v>
      </c>
      <c r="G1250" t="s">
        <v>955</v>
      </c>
      <c r="H1250" t="s">
        <v>46</v>
      </c>
      <c r="I1250" t="s">
        <v>104</v>
      </c>
      <c r="J1250" t="s">
        <v>919</v>
      </c>
      <c r="K1250" t="s">
        <v>926</v>
      </c>
      <c r="L1250">
        <v>15</v>
      </c>
      <c r="M1250">
        <v>12</v>
      </c>
      <c r="N1250">
        <v>68</v>
      </c>
    </row>
    <row r="1251" spans="1:14" x14ac:dyDescent="0.3">
      <c r="A1251">
        <v>88065566601</v>
      </c>
      <c r="B1251" s="36">
        <v>44076</v>
      </c>
      <c r="C1251" t="s">
        <v>342</v>
      </c>
      <c r="D1251" t="s">
        <v>1146</v>
      </c>
      <c r="E1251" t="s">
        <v>82</v>
      </c>
      <c r="F1251" t="s">
        <v>48</v>
      </c>
      <c r="G1251" t="s">
        <v>955</v>
      </c>
      <c r="H1251" t="s">
        <v>49</v>
      </c>
      <c r="I1251" t="s">
        <v>104</v>
      </c>
      <c r="J1251" t="s">
        <v>920</v>
      </c>
      <c r="K1251" t="s">
        <v>926</v>
      </c>
      <c r="L1251">
        <v>15</v>
      </c>
      <c r="M1251">
        <v>12</v>
      </c>
      <c r="N1251">
        <v>4</v>
      </c>
    </row>
    <row r="1252" spans="1:14" x14ac:dyDescent="0.3">
      <c r="A1252">
        <v>88065566602</v>
      </c>
      <c r="B1252" s="36">
        <v>44077</v>
      </c>
      <c r="C1252" t="s">
        <v>343</v>
      </c>
      <c r="D1252" t="s">
        <v>1145</v>
      </c>
      <c r="E1252" t="s">
        <v>84</v>
      </c>
      <c r="F1252" t="s">
        <v>38</v>
      </c>
      <c r="G1252" t="s">
        <v>955</v>
      </c>
      <c r="H1252" t="s">
        <v>39</v>
      </c>
      <c r="I1252" t="s">
        <v>104</v>
      </c>
      <c r="J1252" t="s">
        <v>921</v>
      </c>
      <c r="K1252" t="s">
        <v>926</v>
      </c>
      <c r="L1252">
        <v>20</v>
      </c>
      <c r="M1252">
        <v>17</v>
      </c>
      <c r="N1252">
        <v>67</v>
      </c>
    </row>
    <row r="1253" spans="1:14" x14ac:dyDescent="0.3">
      <c r="A1253">
        <v>88065566603</v>
      </c>
      <c r="B1253" s="36">
        <v>44078</v>
      </c>
      <c r="C1253" t="s">
        <v>344</v>
      </c>
      <c r="D1253" t="s">
        <v>1146</v>
      </c>
      <c r="E1253" t="s">
        <v>86</v>
      </c>
      <c r="F1253" t="s">
        <v>42</v>
      </c>
      <c r="G1253" t="s">
        <v>955</v>
      </c>
      <c r="H1253" t="s">
        <v>43</v>
      </c>
      <c r="I1253" t="s">
        <v>104</v>
      </c>
      <c r="J1253" t="s">
        <v>922</v>
      </c>
      <c r="K1253" t="s">
        <v>926</v>
      </c>
      <c r="L1253">
        <v>12</v>
      </c>
      <c r="M1253">
        <v>9</v>
      </c>
      <c r="N1253">
        <v>6</v>
      </c>
    </row>
    <row r="1254" spans="1:14" x14ac:dyDescent="0.3">
      <c r="A1254">
        <v>88065566604</v>
      </c>
      <c r="B1254" s="36">
        <v>44079</v>
      </c>
      <c r="C1254" t="s">
        <v>345</v>
      </c>
      <c r="D1254" t="s">
        <v>1146</v>
      </c>
      <c r="E1254" t="s">
        <v>88</v>
      </c>
      <c r="F1254" t="s">
        <v>45</v>
      </c>
      <c r="G1254" t="s">
        <v>955</v>
      </c>
      <c r="H1254" t="s">
        <v>46</v>
      </c>
      <c r="I1254" t="s">
        <v>104</v>
      </c>
      <c r="J1254" t="s">
        <v>923</v>
      </c>
      <c r="K1254" t="s">
        <v>926</v>
      </c>
      <c r="L1254">
        <v>13</v>
      </c>
      <c r="M1254">
        <v>10</v>
      </c>
      <c r="N1254">
        <v>3</v>
      </c>
    </row>
    <row r="1255" spans="1:14" x14ac:dyDescent="0.3">
      <c r="A1255">
        <v>88065566605</v>
      </c>
      <c r="B1255" s="36">
        <v>44083</v>
      </c>
      <c r="C1255" t="s">
        <v>346</v>
      </c>
      <c r="D1255" t="s">
        <v>1145</v>
      </c>
      <c r="E1255" t="s">
        <v>90</v>
      </c>
      <c r="F1255" t="s">
        <v>48</v>
      </c>
      <c r="G1255" t="s">
        <v>955</v>
      </c>
      <c r="H1255" t="s">
        <v>49</v>
      </c>
      <c r="I1255" t="s">
        <v>104</v>
      </c>
      <c r="J1255" t="s">
        <v>924</v>
      </c>
      <c r="K1255" t="s">
        <v>926</v>
      </c>
      <c r="L1255">
        <v>15</v>
      </c>
      <c r="M1255">
        <v>12</v>
      </c>
      <c r="N1255">
        <v>7</v>
      </c>
    </row>
    <row r="1256" spans="1:14" x14ac:dyDescent="0.3">
      <c r="A1256">
        <v>88065566606</v>
      </c>
      <c r="B1256" s="36">
        <v>44082</v>
      </c>
      <c r="C1256" t="s">
        <v>347</v>
      </c>
      <c r="D1256" t="s">
        <v>1146</v>
      </c>
      <c r="E1256" t="s">
        <v>92</v>
      </c>
      <c r="F1256" t="s">
        <v>38</v>
      </c>
      <c r="G1256" t="s">
        <v>955</v>
      </c>
      <c r="H1256" t="s">
        <v>39</v>
      </c>
      <c r="I1256" t="s">
        <v>104</v>
      </c>
      <c r="J1256" t="s">
        <v>925</v>
      </c>
      <c r="K1256" t="s">
        <v>926</v>
      </c>
      <c r="L1256">
        <v>14</v>
      </c>
      <c r="M1256">
        <v>11</v>
      </c>
      <c r="N1256">
        <v>5</v>
      </c>
    </row>
    <row r="1257" spans="1:14" x14ac:dyDescent="0.3">
      <c r="A1257">
        <v>88065566607</v>
      </c>
      <c r="B1257" s="36">
        <v>44082</v>
      </c>
      <c r="C1257" t="s">
        <v>348</v>
      </c>
      <c r="D1257" t="s">
        <v>1145</v>
      </c>
      <c r="E1257" t="s">
        <v>94</v>
      </c>
      <c r="F1257" t="s">
        <v>42</v>
      </c>
      <c r="G1257" t="s">
        <v>955</v>
      </c>
      <c r="H1257" t="s">
        <v>43</v>
      </c>
      <c r="I1257" t="s">
        <v>104</v>
      </c>
      <c r="J1257" t="s">
        <v>938</v>
      </c>
      <c r="K1257" t="s">
        <v>926</v>
      </c>
      <c r="L1257">
        <v>30</v>
      </c>
      <c r="M1257">
        <v>27</v>
      </c>
      <c r="N1257">
        <v>8</v>
      </c>
    </row>
    <row r="1258" spans="1:14" x14ac:dyDescent="0.3">
      <c r="A1258">
        <v>88065566608</v>
      </c>
      <c r="B1258" s="36">
        <v>44083</v>
      </c>
      <c r="C1258" t="s">
        <v>349</v>
      </c>
      <c r="D1258" t="s">
        <v>1145</v>
      </c>
      <c r="E1258" t="s">
        <v>96</v>
      </c>
      <c r="F1258" t="s">
        <v>38</v>
      </c>
      <c r="G1258" t="s">
        <v>955</v>
      </c>
      <c r="H1258" t="s">
        <v>39</v>
      </c>
      <c r="I1258" t="s">
        <v>104</v>
      </c>
      <c r="J1258" t="s">
        <v>939</v>
      </c>
      <c r="K1258" t="s">
        <v>926</v>
      </c>
      <c r="L1258">
        <v>16</v>
      </c>
      <c r="M1258">
        <v>13</v>
      </c>
      <c r="N1258">
        <v>9</v>
      </c>
    </row>
    <row r="1259" spans="1:14" x14ac:dyDescent="0.3">
      <c r="A1259">
        <v>88065566609</v>
      </c>
      <c r="B1259" s="36">
        <v>44084</v>
      </c>
      <c r="C1259" t="s">
        <v>350</v>
      </c>
      <c r="D1259" t="s">
        <v>1145</v>
      </c>
      <c r="E1259" t="s">
        <v>16</v>
      </c>
      <c r="F1259" t="s">
        <v>42</v>
      </c>
      <c r="G1259" t="s">
        <v>955</v>
      </c>
      <c r="H1259" t="s">
        <v>43</v>
      </c>
      <c r="I1259" t="s">
        <v>104</v>
      </c>
      <c r="J1259" t="s">
        <v>927</v>
      </c>
      <c r="K1259" t="s">
        <v>941</v>
      </c>
      <c r="L1259">
        <v>9</v>
      </c>
      <c r="M1259">
        <v>6</v>
      </c>
      <c r="N1259">
        <v>2</v>
      </c>
    </row>
    <row r="1260" spans="1:14" x14ac:dyDescent="0.3">
      <c r="A1260">
        <v>88065566610</v>
      </c>
      <c r="B1260" s="36">
        <v>44085</v>
      </c>
      <c r="C1260" t="s">
        <v>351</v>
      </c>
      <c r="D1260" t="s">
        <v>1146</v>
      </c>
      <c r="E1260" t="s">
        <v>17</v>
      </c>
      <c r="F1260" t="s">
        <v>38</v>
      </c>
      <c r="G1260" t="s">
        <v>955</v>
      </c>
      <c r="H1260" t="s">
        <v>39</v>
      </c>
      <c r="I1260" t="s">
        <v>104</v>
      </c>
      <c r="J1260" t="s">
        <v>928</v>
      </c>
      <c r="K1260" t="s">
        <v>941</v>
      </c>
      <c r="L1260">
        <v>5</v>
      </c>
      <c r="M1260">
        <v>2</v>
      </c>
      <c r="N1260">
        <v>5</v>
      </c>
    </row>
    <row r="1261" spans="1:14" x14ac:dyDescent="0.3">
      <c r="A1261">
        <v>88065566611</v>
      </c>
      <c r="B1261" s="36">
        <v>44086</v>
      </c>
      <c r="C1261" t="s">
        <v>352</v>
      </c>
      <c r="D1261" t="s">
        <v>1145</v>
      </c>
      <c r="E1261" t="s">
        <v>18</v>
      </c>
      <c r="F1261" t="s">
        <v>42</v>
      </c>
      <c r="G1261" t="s">
        <v>955</v>
      </c>
      <c r="H1261" t="s">
        <v>43</v>
      </c>
      <c r="I1261" t="s">
        <v>104</v>
      </c>
      <c r="J1261" t="s">
        <v>929</v>
      </c>
      <c r="K1261" t="s">
        <v>941</v>
      </c>
      <c r="L1261">
        <v>18</v>
      </c>
      <c r="M1261">
        <v>15</v>
      </c>
      <c r="N1261">
        <v>7</v>
      </c>
    </row>
    <row r="1262" spans="1:14" x14ac:dyDescent="0.3">
      <c r="A1262">
        <v>88065566612</v>
      </c>
      <c r="B1262" s="36">
        <v>44087</v>
      </c>
      <c r="C1262" t="s">
        <v>353</v>
      </c>
      <c r="D1262" t="s">
        <v>1146</v>
      </c>
      <c r="E1262" t="s">
        <v>19</v>
      </c>
      <c r="F1262" t="s">
        <v>38</v>
      </c>
      <c r="G1262" t="s">
        <v>955</v>
      </c>
      <c r="H1262" t="s">
        <v>39</v>
      </c>
      <c r="I1262" t="s">
        <v>104</v>
      </c>
      <c r="J1262" t="s">
        <v>930</v>
      </c>
      <c r="K1262" t="s">
        <v>941</v>
      </c>
      <c r="L1262">
        <v>10</v>
      </c>
      <c r="M1262">
        <v>7</v>
      </c>
      <c r="N1262">
        <v>7</v>
      </c>
    </row>
  </sheetData>
  <mergeCells count="1">
    <mergeCell ref="D2:N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3:T32"/>
  <sheetViews>
    <sheetView workbookViewId="0"/>
  </sheetViews>
  <sheetFormatPr defaultColWidth="9.109375" defaultRowHeight="14.4" x14ac:dyDescent="0.3"/>
  <cols>
    <col min="1" max="2" width="9.109375" style="1"/>
    <col min="3" max="3" width="1.6640625" style="1" customWidth="1"/>
    <col min="4" max="4" width="9.109375" style="1" customWidth="1"/>
    <col min="5" max="5" width="20.33203125" style="1" bestFit="1" customWidth="1"/>
    <col min="6" max="6" width="15" style="1" customWidth="1"/>
    <col min="7" max="7" width="11.109375" style="1" customWidth="1"/>
    <col min="8" max="8" width="7.6640625" style="1" bestFit="1" customWidth="1"/>
    <col min="9" max="9" width="15.44140625" style="1" customWidth="1"/>
    <col min="10" max="10" width="12.5546875" style="1" customWidth="1"/>
    <col min="11" max="11" width="19.44140625" style="40" customWidth="1"/>
    <col min="12" max="12" width="21" style="1" customWidth="1"/>
    <col min="13" max="13" width="14" style="1" customWidth="1"/>
    <col min="14" max="14" width="9.6640625" style="1" bestFit="1" customWidth="1"/>
    <col min="15" max="15" width="19.6640625" style="1" customWidth="1"/>
    <col min="16" max="16" width="10.33203125" style="1" customWidth="1"/>
    <col min="17" max="17" width="7.88671875" style="1" customWidth="1"/>
    <col min="18" max="22" width="9.109375" style="1"/>
    <col min="23" max="23" width="9.109375" style="1" customWidth="1"/>
    <col min="24" max="16384" width="9.109375" style="1"/>
  </cols>
  <sheetData>
    <row r="3" spans="4:20" ht="18" customHeight="1" thickBot="1" x14ac:dyDescent="0.35"/>
    <row r="4" spans="4:20" x14ac:dyDescent="0.3">
      <c r="D4" s="2"/>
      <c r="E4" s="3"/>
      <c r="F4" s="3"/>
      <c r="G4" s="3"/>
      <c r="H4" s="3"/>
      <c r="I4" s="3"/>
      <c r="J4" s="3"/>
      <c r="K4" s="51"/>
      <c r="L4" s="3"/>
      <c r="M4" s="3"/>
      <c r="N4" s="4"/>
    </row>
    <row r="5" spans="4:20" x14ac:dyDescent="0.3">
      <c r="D5" s="5"/>
      <c r="N5" s="6"/>
    </row>
    <row r="6" spans="4:20" x14ac:dyDescent="0.3">
      <c r="D6" s="5"/>
      <c r="N6" s="6"/>
    </row>
    <row r="7" spans="4:20" ht="34.5" customHeight="1" x14ac:dyDescent="0.35">
      <c r="D7" s="5"/>
      <c r="E7" s="39" t="str">
        <f>INDEX(CustomerViewRange,BackEnd!$ES$2+ROWS($D$7:D7)-1,COLUMNS($D$7:D7))</f>
        <v>Carlton P Mahurin</v>
      </c>
      <c r="F7" s="39" t="str">
        <f>INDEX(CustomerViewRange,BackEnd!$ES$2+ROWS($D$7:E7)-1,COLUMNS($D$7:E7))</f>
        <v>Fulton</v>
      </c>
      <c r="G7" s="39" t="str">
        <f>INDEX(CustomerViewRange,BackEnd!$ES$2+ROWS($D$7:F7)-1,COLUMNS($D$7:F7))</f>
        <v>Male</v>
      </c>
      <c r="H7" s="47">
        <f>INDEX(CustomerViewRange,BackEnd!$ES$2+ROWS($D$7:G7)-1,COLUMNS($D$7:G7))</f>
        <v>7</v>
      </c>
      <c r="I7" s="46">
        <f>INDEX(CustomerViewRange,BackEnd!$ES$2+ROWS($D$7:H7)-1,COLUMNS($D$7:H7))</f>
        <v>84</v>
      </c>
      <c r="J7" s="46">
        <f>INDEX(CustomerViewRange,BackEnd!$ES$2+ROWS($D$7:I7)-1,COLUMNS($D$7:I7))</f>
        <v>21</v>
      </c>
      <c r="K7" s="48">
        <f>INDEX(CustomerViewRange,BackEnd!$ES$2+ROWS($D$7:J7)-1,COLUMNS($D$7:J7))</f>
        <v>44098</v>
      </c>
      <c r="L7" s="49">
        <f>INDEX(CustomerViewRange,BackEnd!$ES$2+ROWS($D$7:K7)-1,COLUMNS($D$7:K7))</f>
        <v>44098</v>
      </c>
      <c r="M7" s="50">
        <f>INDEX(CustomerViewRange,BackEnd!$ES$2+ROWS($D$7:L7)-1,COLUMNS($D$7:L7))</f>
        <v>1</v>
      </c>
      <c r="N7" s="52"/>
      <c r="O7" s="39"/>
      <c r="P7" s="39"/>
      <c r="Q7" s="45"/>
      <c r="R7" s="46"/>
      <c r="S7" s="46"/>
      <c r="T7" s="39"/>
    </row>
    <row r="8" spans="4:20" ht="34.5" customHeight="1" x14ac:dyDescent="0.35">
      <c r="D8" s="5"/>
      <c r="E8" s="39" t="str">
        <f>INDEX(CustomerViewRange,BackEnd!$ES$2+ROWS($D$7:D8)-1,COLUMNS($D$7:D8))</f>
        <v>Carly L Sirianni</v>
      </c>
      <c r="F8" s="39" t="str">
        <f>INDEX(CustomerViewRange,BackEnd!$ES$2+ROWS($D$7:E8)-1,COLUMNS($D$7:E8))</f>
        <v>Little Falls</v>
      </c>
      <c r="G8" s="39" t="str">
        <f>INDEX(CustomerViewRange,BackEnd!$ES$2+ROWS($D$7:F8)-1,COLUMNS($D$7:F8))</f>
        <v>Female</v>
      </c>
      <c r="H8" s="47">
        <f>INDEX(CustomerViewRange,BackEnd!$ES$2+ROWS($D$7:G8)-1,COLUMNS($D$7:G8))</f>
        <v>77</v>
      </c>
      <c r="I8" s="46">
        <f>INDEX(CustomerViewRange,BackEnd!$ES$2+ROWS($D$7:H8)-1,COLUMNS($D$7:H8))</f>
        <v>1386</v>
      </c>
      <c r="J8" s="46">
        <f>INDEX(CustomerViewRange,BackEnd!$ES$2+ROWS($D$7:I8)-1,COLUMNS($D$7:I8))</f>
        <v>231</v>
      </c>
      <c r="K8" s="48">
        <f>INDEX(CustomerViewRange,BackEnd!$ES$2+ROWS($D$7:J8)-1,COLUMNS($D$7:J8))</f>
        <v>44058</v>
      </c>
      <c r="L8" s="49">
        <f>INDEX(CustomerViewRange,BackEnd!$ES$2+ROWS($D$7:K8)-1,COLUMNS($D$7:K8))</f>
        <v>44058</v>
      </c>
      <c r="M8" s="50">
        <f>INDEX(CustomerViewRange,BackEnd!$ES$2+ROWS($D$7:L8)-1,COLUMNS($D$7:L8))</f>
        <v>1</v>
      </c>
      <c r="N8" s="6"/>
      <c r="O8" s="39"/>
      <c r="P8" s="39"/>
      <c r="Q8" s="45"/>
      <c r="R8" s="46"/>
      <c r="S8" s="46"/>
      <c r="T8" s="39"/>
    </row>
    <row r="9" spans="4:20" ht="34.5" customHeight="1" x14ac:dyDescent="0.35">
      <c r="D9" s="5"/>
      <c r="E9" s="39" t="str">
        <f>INDEX(CustomerViewRange,BackEnd!$ES$2+ROWS($D$7:D9)-1,COLUMNS($D$7:D9))</f>
        <v>Carmelia E Bergeron</v>
      </c>
      <c r="F9" s="39" t="str">
        <f>INDEX(CustomerViewRange,BackEnd!$ES$2+ROWS($D$7:E9)-1,COLUMNS($D$7:E9))</f>
        <v>Little Falls</v>
      </c>
      <c r="G9" s="39" t="str">
        <f>INDEX(CustomerViewRange,BackEnd!$ES$2+ROWS($D$7:F9)-1,COLUMNS($D$7:F9))</f>
        <v>Female</v>
      </c>
      <c r="H9" s="47">
        <f>INDEX(CustomerViewRange,BackEnd!$ES$2+ROWS($D$7:G9)-1,COLUMNS($D$7:G9))</f>
        <v>97</v>
      </c>
      <c r="I9" s="46">
        <f>INDEX(CustomerViewRange,BackEnd!$ES$2+ROWS($D$7:H9)-1,COLUMNS($D$7:H9))</f>
        <v>1587</v>
      </c>
      <c r="J9" s="46">
        <f>INDEX(CustomerViewRange,BackEnd!$ES$2+ROWS($D$7:I9)-1,COLUMNS($D$7:I9))</f>
        <v>291</v>
      </c>
      <c r="K9" s="48">
        <f>INDEX(CustomerViewRange,BackEnd!$ES$2+ROWS($D$7:J9)-1,COLUMNS($D$7:J9))</f>
        <v>44051</v>
      </c>
      <c r="L9" s="49">
        <f>INDEX(CustomerViewRange,BackEnd!$ES$2+ROWS($D$7:K9)-1,COLUMNS($D$7:K9))</f>
        <v>44103</v>
      </c>
      <c r="M9" s="50">
        <f>INDEX(CustomerViewRange,BackEnd!$ES$2+ROWS($D$7:L9)-1,COLUMNS($D$7:L9))</f>
        <v>14</v>
      </c>
      <c r="N9" s="6"/>
      <c r="O9" s="39"/>
      <c r="P9" s="39"/>
      <c r="Q9" s="45"/>
      <c r="R9" s="46"/>
      <c r="S9" s="46"/>
      <c r="T9" s="39"/>
    </row>
    <row r="10" spans="4:20" ht="34.5" customHeight="1" x14ac:dyDescent="0.35">
      <c r="D10" s="5"/>
      <c r="E10" s="39" t="str">
        <f>INDEX(CustomerViewRange,BackEnd!$ES$2+ROWS($D$7:D10)-1,COLUMNS($D$7:D10))</f>
        <v>Carmelia R Lattimer</v>
      </c>
      <c r="F10" s="39" t="str">
        <f>INDEX(CustomerViewRange,BackEnd!$ES$2+ROWS($D$7:E10)-1,COLUMNS($D$7:E10))</f>
        <v>Johnstown</v>
      </c>
      <c r="G10" s="39" t="str">
        <f>INDEX(CustomerViewRange,BackEnd!$ES$2+ROWS($D$7:F10)-1,COLUMNS($D$7:F10))</f>
        <v>Female</v>
      </c>
      <c r="H10" s="47">
        <f>INDEX(CustomerViewRange,BackEnd!$ES$2+ROWS($D$7:G10)-1,COLUMNS($D$7:G10))</f>
        <v>3</v>
      </c>
      <c r="I10" s="46">
        <f>INDEX(CustomerViewRange,BackEnd!$ES$2+ROWS($D$7:H10)-1,COLUMNS($D$7:H10))</f>
        <v>45</v>
      </c>
      <c r="J10" s="46">
        <f>INDEX(CustomerViewRange,BackEnd!$ES$2+ROWS($D$7:I10)-1,COLUMNS($D$7:I10))</f>
        <v>9</v>
      </c>
      <c r="K10" s="48">
        <f>INDEX(CustomerViewRange,BackEnd!$ES$2+ROWS($D$7:J10)-1,COLUMNS($D$7:J10))</f>
        <v>44092</v>
      </c>
      <c r="L10" s="49">
        <f>INDEX(CustomerViewRange,BackEnd!$ES$2+ROWS($D$7:K10)-1,COLUMNS($D$7:K10))</f>
        <v>44092</v>
      </c>
      <c r="M10" s="50">
        <f>INDEX(CustomerViewRange,BackEnd!$ES$2+ROWS($D$7:L10)-1,COLUMNS($D$7:L10))</f>
        <v>1</v>
      </c>
      <c r="N10" s="6"/>
      <c r="O10" s="39"/>
      <c r="P10" s="39"/>
      <c r="Q10" s="45"/>
      <c r="R10" s="46"/>
      <c r="S10" s="46"/>
      <c r="T10" s="39"/>
    </row>
    <row r="11" spans="4:20" ht="34.5" customHeight="1" x14ac:dyDescent="0.35">
      <c r="D11" s="5"/>
      <c r="E11" s="39" t="str">
        <f>INDEX(CustomerViewRange,BackEnd!$ES$2+ROWS($D$7:D11)-1,COLUMNS($D$7:D11))</f>
        <v>Carmen F Barret</v>
      </c>
      <c r="F11" s="39" t="str">
        <f>INDEX(CustomerViewRange,BackEnd!$ES$2+ROWS($D$7:E11)-1,COLUMNS($D$7:E11))</f>
        <v>Peekskill</v>
      </c>
      <c r="G11" s="39" t="str">
        <f>INDEX(CustomerViewRange,BackEnd!$ES$2+ROWS($D$7:F11)-1,COLUMNS($D$7:F11))</f>
        <v>Female</v>
      </c>
      <c r="H11" s="47">
        <f>INDEX(CustomerViewRange,BackEnd!$ES$2+ROWS($D$7:G11)-1,COLUMNS($D$7:G11))</f>
        <v>6</v>
      </c>
      <c r="I11" s="46">
        <f>INDEX(CustomerViewRange,BackEnd!$ES$2+ROWS($D$7:H11)-1,COLUMNS($D$7:H11))</f>
        <v>72</v>
      </c>
      <c r="J11" s="46">
        <f>INDEX(CustomerViewRange,BackEnd!$ES$2+ROWS($D$7:I11)-1,COLUMNS($D$7:I11))</f>
        <v>18</v>
      </c>
      <c r="K11" s="48">
        <f>INDEX(CustomerViewRange,BackEnd!$ES$2+ROWS($D$7:J11)-1,COLUMNS($D$7:J11))</f>
        <v>44078</v>
      </c>
      <c r="L11" s="49">
        <f>INDEX(CustomerViewRange,BackEnd!$ES$2+ROWS($D$7:K11)-1,COLUMNS($D$7:K11))</f>
        <v>44078</v>
      </c>
      <c r="M11" s="50">
        <f>INDEX(CustomerViewRange,BackEnd!$ES$2+ROWS($D$7:L11)-1,COLUMNS($D$7:L11))</f>
        <v>1</v>
      </c>
      <c r="N11" s="6"/>
      <c r="O11" s="39"/>
      <c r="P11" s="39"/>
      <c r="Q11" s="45"/>
      <c r="R11" s="46"/>
      <c r="S11" s="46"/>
      <c r="T11" s="39"/>
    </row>
    <row r="12" spans="4:20" ht="34.5" customHeight="1" x14ac:dyDescent="0.35">
      <c r="D12" s="5"/>
      <c r="E12" s="39" t="str">
        <f>INDEX(CustomerViewRange,BackEnd!$ES$2+ROWS($D$7:D12)-1,COLUMNS($D$7:D12))</f>
        <v>Carmen U Benbow</v>
      </c>
      <c r="F12" s="39" t="str">
        <f>INDEX(CustomerViewRange,BackEnd!$ES$2+ROWS($D$7:E12)-1,COLUMNS($D$7:E12))</f>
        <v>Hudson</v>
      </c>
      <c r="G12" s="39" t="str">
        <f>INDEX(CustomerViewRange,BackEnd!$ES$2+ROWS($D$7:F12)-1,COLUMNS($D$7:F12))</f>
        <v>Female</v>
      </c>
      <c r="H12" s="47">
        <f>INDEX(CustomerViewRange,BackEnd!$ES$2+ROWS($D$7:G12)-1,COLUMNS($D$7:G12))</f>
        <v>6</v>
      </c>
      <c r="I12" s="46">
        <f>INDEX(CustomerViewRange,BackEnd!$ES$2+ROWS($D$7:H12)-1,COLUMNS($D$7:H12))</f>
        <v>90</v>
      </c>
      <c r="J12" s="46">
        <f>INDEX(CustomerViewRange,BackEnd!$ES$2+ROWS($D$7:I12)-1,COLUMNS($D$7:I12))</f>
        <v>18</v>
      </c>
      <c r="K12" s="48">
        <f>INDEX(CustomerViewRange,BackEnd!$ES$2+ROWS($D$7:J12)-1,COLUMNS($D$7:J12))</f>
        <v>44082</v>
      </c>
      <c r="L12" s="49">
        <f>INDEX(CustomerViewRange,BackEnd!$ES$2+ROWS($D$7:K12)-1,COLUMNS($D$7:K12))</f>
        <v>44082</v>
      </c>
      <c r="M12" s="50">
        <f>INDEX(CustomerViewRange,BackEnd!$ES$2+ROWS($D$7:L12)-1,COLUMNS($D$7:L12))</f>
        <v>1</v>
      </c>
      <c r="N12" s="6"/>
      <c r="O12" s="39"/>
      <c r="P12" s="39"/>
      <c r="Q12" s="45"/>
      <c r="R12" s="46"/>
      <c r="S12" s="46"/>
      <c r="T12" s="39"/>
    </row>
    <row r="13" spans="4:20" ht="34.5" customHeight="1" x14ac:dyDescent="0.35">
      <c r="D13" s="5"/>
      <c r="E13" s="39" t="str">
        <f>INDEX(CustomerViewRange,BackEnd!$ES$2+ROWS($D$7:D13)-1,COLUMNS($D$7:D13))</f>
        <v>Carmon A Howlett</v>
      </c>
      <c r="F13" s="39" t="str">
        <f>INDEX(CustomerViewRange,BackEnd!$ES$2+ROWS($D$7:E13)-1,COLUMNS($D$7:E13))</f>
        <v>Brookhaven</v>
      </c>
      <c r="G13" s="39" t="str">
        <f>INDEX(CustomerViewRange,BackEnd!$ES$2+ROWS($D$7:F13)-1,COLUMNS($D$7:F13))</f>
        <v>Female</v>
      </c>
      <c r="H13" s="47">
        <f>INDEX(CustomerViewRange,BackEnd!$ES$2+ROWS($D$7:G13)-1,COLUMNS($D$7:G13))</f>
        <v>2</v>
      </c>
      <c r="I13" s="46">
        <f>INDEX(CustomerViewRange,BackEnd!$ES$2+ROWS($D$7:H13)-1,COLUMNS($D$7:H13))</f>
        <v>30</v>
      </c>
      <c r="J13" s="46">
        <f>INDEX(CustomerViewRange,BackEnd!$ES$2+ROWS($D$7:I13)-1,COLUMNS($D$7:I13))</f>
        <v>6</v>
      </c>
      <c r="K13" s="48">
        <f>INDEX(CustomerViewRange,BackEnd!$ES$2+ROWS($D$7:J13)-1,COLUMNS($D$7:J13))</f>
        <v>44074</v>
      </c>
      <c r="L13" s="49">
        <f>INDEX(CustomerViewRange,BackEnd!$ES$2+ROWS($D$7:K13)-1,COLUMNS($D$7:K13))</f>
        <v>44074</v>
      </c>
      <c r="M13" s="50">
        <f>INDEX(CustomerViewRange,BackEnd!$ES$2+ROWS($D$7:L13)-1,COLUMNS($D$7:L13))</f>
        <v>1</v>
      </c>
      <c r="N13" s="6"/>
      <c r="O13" s="39"/>
      <c r="P13" s="39"/>
      <c r="Q13" s="45"/>
      <c r="R13" s="46"/>
      <c r="S13" s="46"/>
      <c r="T13" s="39"/>
    </row>
    <row r="14" spans="4:20" ht="34.5" customHeight="1" x14ac:dyDescent="0.35">
      <c r="D14" s="5"/>
      <c r="E14" s="39" t="str">
        <f>INDEX(CustomerViewRange,BackEnd!$ES$2+ROWS($D$7:D14)-1,COLUMNS($D$7:D14))</f>
        <v>Carolin T Loya</v>
      </c>
      <c r="F14" s="39" t="str">
        <f>INDEX(CustomerViewRange,BackEnd!$ES$2+ROWS($D$7:E14)-1,COLUMNS($D$7:E14))</f>
        <v>Beacon</v>
      </c>
      <c r="G14" s="39" t="str">
        <f>INDEX(CustomerViewRange,BackEnd!$ES$2+ROWS($D$7:F14)-1,COLUMNS($D$7:F14))</f>
        <v>Female</v>
      </c>
      <c r="H14" s="47">
        <f>INDEX(CustomerViewRange,BackEnd!$ES$2+ROWS($D$7:G14)-1,COLUMNS($D$7:G14))</f>
        <v>3</v>
      </c>
      <c r="I14" s="46">
        <f>INDEX(CustomerViewRange,BackEnd!$ES$2+ROWS($D$7:H14)-1,COLUMNS($D$7:H14))</f>
        <v>27</v>
      </c>
      <c r="J14" s="46">
        <f>INDEX(CustomerViewRange,BackEnd!$ES$2+ROWS($D$7:I14)-1,COLUMNS($D$7:I14))</f>
        <v>9</v>
      </c>
      <c r="K14" s="48">
        <f>INDEX(CustomerViewRange,BackEnd!$ES$2+ROWS($D$7:J14)-1,COLUMNS($D$7:J14))</f>
        <v>44053</v>
      </c>
      <c r="L14" s="49">
        <f>INDEX(CustomerViewRange,BackEnd!$ES$2+ROWS($D$7:K14)-1,COLUMNS($D$7:K14))</f>
        <v>44053</v>
      </c>
      <c r="M14" s="50">
        <f>INDEX(CustomerViewRange,BackEnd!$ES$2+ROWS($D$7:L14)-1,COLUMNS($D$7:L14))</f>
        <v>1</v>
      </c>
      <c r="N14" s="6"/>
      <c r="O14" s="39"/>
      <c r="P14" s="39"/>
      <c r="Q14" s="45"/>
      <c r="R14" s="46"/>
      <c r="S14" s="46"/>
      <c r="T14" s="39"/>
    </row>
    <row r="15" spans="4:20" ht="34.5" customHeight="1" x14ac:dyDescent="0.35">
      <c r="D15" s="5"/>
      <c r="E15" s="39" t="str">
        <f>INDEX(CustomerViewRange,BackEnd!$ES$2+ROWS($D$7:D15)-1,COLUMNS($D$7:D15))</f>
        <v>Carolina B Pasillas</v>
      </c>
      <c r="F15" s="39" t="str">
        <f>INDEX(CustomerViewRange,BackEnd!$ES$2+ROWS($D$7:E15)-1,COLUMNS($D$7:E15))</f>
        <v>Hudson</v>
      </c>
      <c r="G15" s="39" t="str">
        <f>INDEX(CustomerViewRange,BackEnd!$ES$2+ROWS($D$7:F15)-1,COLUMNS($D$7:F15))</f>
        <v>Female</v>
      </c>
      <c r="H15" s="47">
        <f>INDEX(CustomerViewRange,BackEnd!$ES$2+ROWS($D$7:G15)-1,COLUMNS($D$7:G15))</f>
        <v>77</v>
      </c>
      <c r="I15" s="46">
        <f>INDEX(CustomerViewRange,BackEnd!$ES$2+ROWS($D$7:H15)-1,COLUMNS($D$7:H15))</f>
        <v>4004</v>
      </c>
      <c r="J15" s="46">
        <f>INDEX(CustomerViewRange,BackEnd!$ES$2+ROWS($D$7:I15)-1,COLUMNS($D$7:I15))</f>
        <v>231</v>
      </c>
      <c r="K15" s="48">
        <f>INDEX(CustomerViewRange,BackEnd!$ES$2+ROWS($D$7:J15)-1,COLUMNS($D$7:J15))</f>
        <v>44064</v>
      </c>
      <c r="L15" s="49">
        <f>INDEX(CustomerViewRange,BackEnd!$ES$2+ROWS($D$7:K15)-1,COLUMNS($D$7:K15))</f>
        <v>44064</v>
      </c>
      <c r="M15" s="50">
        <f>INDEX(CustomerViewRange,BackEnd!$ES$2+ROWS($D$7:L15)-1,COLUMNS($D$7:L15))</f>
        <v>1</v>
      </c>
      <c r="N15" s="6"/>
      <c r="O15" s="39"/>
      <c r="P15" s="39"/>
      <c r="Q15" s="45"/>
      <c r="R15" s="46"/>
      <c r="S15" s="46"/>
      <c r="T15" s="39"/>
    </row>
    <row r="16" spans="4:20" ht="34.5" customHeight="1" x14ac:dyDescent="0.35">
      <c r="D16" s="5"/>
      <c r="E16" s="39" t="str">
        <f>INDEX(CustomerViewRange,BackEnd!$ES$2+ROWS($D$7:D16)-1,COLUMNS($D$7:D16))</f>
        <v>Carolynn V Moynihan</v>
      </c>
      <c r="F16" s="39" t="str">
        <f>INDEX(CustomerViewRange,BackEnd!$ES$2+ROWS($D$7:E16)-1,COLUMNS($D$7:E16))</f>
        <v>Little Falls</v>
      </c>
      <c r="G16" s="39" t="str">
        <f>INDEX(CustomerViewRange,BackEnd!$ES$2+ROWS($D$7:F16)-1,COLUMNS($D$7:F16))</f>
        <v>Female</v>
      </c>
      <c r="H16" s="47">
        <f>INDEX(CustomerViewRange,BackEnd!$ES$2+ROWS($D$7:G16)-1,COLUMNS($D$7:G16))</f>
        <v>11</v>
      </c>
      <c r="I16" s="46">
        <f>INDEX(CustomerViewRange,BackEnd!$ES$2+ROWS($D$7:H16)-1,COLUMNS($D$7:H16))</f>
        <v>176</v>
      </c>
      <c r="J16" s="46">
        <f>INDEX(CustomerViewRange,BackEnd!$ES$2+ROWS($D$7:I16)-1,COLUMNS($D$7:I16))</f>
        <v>33</v>
      </c>
      <c r="K16" s="48">
        <f>INDEX(CustomerViewRange,BackEnd!$ES$2+ROWS($D$7:J16)-1,COLUMNS($D$7:J16))</f>
        <v>44073</v>
      </c>
      <c r="L16" s="49">
        <f>INDEX(CustomerViewRange,BackEnd!$ES$2+ROWS($D$7:K16)-1,COLUMNS($D$7:K16))</f>
        <v>44073</v>
      </c>
      <c r="M16" s="50">
        <f>INDEX(CustomerViewRange,BackEnd!$ES$2+ROWS($D$7:L16)-1,COLUMNS($D$7:L16))</f>
        <v>1</v>
      </c>
      <c r="N16" s="6"/>
      <c r="O16" s="39"/>
      <c r="P16" s="39"/>
      <c r="Q16" s="45"/>
      <c r="R16" s="46"/>
      <c r="S16" s="46"/>
      <c r="T16" s="39"/>
    </row>
    <row r="17" spans="4:14" x14ac:dyDescent="0.3">
      <c r="D17" s="5"/>
      <c r="N17" s="6"/>
    </row>
    <row r="18" spans="4:14" ht="15" thickBot="1" x14ac:dyDescent="0.35">
      <c r="D18" s="7"/>
      <c r="E18" s="8"/>
      <c r="F18" s="8"/>
      <c r="G18" s="8"/>
      <c r="H18" s="8"/>
      <c r="I18" s="56"/>
      <c r="J18" s="8"/>
      <c r="K18" s="53"/>
      <c r="L18" s="8"/>
      <c r="M18" s="8"/>
      <c r="N18" s="9"/>
    </row>
    <row r="20" spans="4:14" x14ac:dyDescent="0.3">
      <c r="G20" s="54" t="s">
        <v>1182</v>
      </c>
    </row>
    <row r="30" spans="4:14" ht="16.5" customHeight="1" x14ac:dyDescent="0.3"/>
    <row r="31" spans="4:14" ht="21.75" customHeight="1" x14ac:dyDescent="0.3"/>
    <row r="32" spans="4:14" ht="3.75" customHeight="1" x14ac:dyDescent="0.3"/>
  </sheetData>
  <conditionalFormatting sqref="H7:H16">
    <cfRule type="iconSet" priority="2">
      <iconSet iconSet="4Rating">
        <cfvo type="percent" val="0"/>
        <cfvo type="percent" val="25"/>
        <cfvo type="percent" val="50"/>
        <cfvo type="percent" val="75"/>
      </iconSet>
    </cfRule>
  </conditionalFormatting>
  <conditionalFormatting sqref="J7:J16">
    <cfRule type="iconSet" priority="1">
      <iconSet iconSet="3Arrows">
        <cfvo type="percent" val="0"/>
        <cfvo type="percent" val="33"/>
        <cfvo type="percent" val="67"/>
      </iconSet>
    </cfRule>
  </conditionalFormatting>
  <conditionalFormatting sqref="Q7:Q16">
    <cfRule type="iconSet" priority="6">
      <iconSet iconSet="3Arrows">
        <cfvo type="percent" val="0"/>
        <cfvo type="percent" val="33"/>
        <cfvo type="percent" val="67"/>
      </iconSet>
    </cfRule>
  </conditionalFormatting>
  <conditionalFormatting sqref="S7:S16">
    <cfRule type="iconSet" priority="5">
      <iconSet iconSet="3TrafficLights2">
        <cfvo type="percent" val="0"/>
        <cfvo type="percent" val="33"/>
        <cfvo type="percent" val="67"/>
      </iconSet>
    </cfRule>
  </conditionalFormatting>
  <hyperlinks>
    <hyperlink ref="G20" r:id="rId1" xr:uid="{00000000-0004-0000-0600-000000000000}"/>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43" r:id="rId5" name="Scroll Bar 3">
              <controlPr defaultSize="0" autoPict="0">
                <anchor moveWithCells="1">
                  <from>
                    <xdr:col>1</xdr:col>
                    <xdr:colOff>464820</xdr:colOff>
                    <xdr:row>7</xdr:row>
                    <xdr:rowOff>114300</xdr:rowOff>
                  </from>
                  <to>
                    <xdr:col>2</xdr:col>
                    <xdr:colOff>22860</xdr:colOff>
                    <xdr:row>15</xdr:row>
                    <xdr:rowOff>30480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18</vt:i4>
      </vt:variant>
    </vt:vector>
  </HeadingPairs>
  <TitlesOfParts>
    <vt:vector size="24" baseType="lpstr">
      <vt:lpstr>StoreData</vt:lpstr>
      <vt:lpstr>BackEnd</vt:lpstr>
      <vt:lpstr>Dashboard</vt:lpstr>
      <vt:lpstr>NextView</vt:lpstr>
      <vt:lpstr>Follow_Up_Dataset</vt:lpstr>
      <vt:lpstr>CustomerView</vt:lpstr>
      <vt:lpstr>Changevalue</vt:lpstr>
      <vt:lpstr>CustomerViewRange</vt:lpstr>
      <vt:lpstr>DatasourceNameRange</vt:lpstr>
      <vt:lpstr>FemaleGender</vt:lpstr>
      <vt:lpstr>CustomerView!GenderRange</vt:lpstr>
      <vt:lpstr>GenderRange</vt:lpstr>
      <vt:lpstr>LargeSmallLookup</vt:lpstr>
      <vt:lpstr>LargeTotalSalesLookup</vt:lpstr>
      <vt:lpstr>LocationRange</vt:lpstr>
      <vt:lpstr>LookupRange</vt:lpstr>
      <vt:lpstr>MaleGender</vt:lpstr>
      <vt:lpstr>PictureLookups</vt:lpstr>
      <vt:lpstr>ProductViewRange</vt:lpstr>
      <vt:lpstr>Search</vt:lpstr>
      <vt:lpstr>SearchBar</vt:lpstr>
      <vt:lpstr>searchHearder</vt:lpstr>
      <vt:lpstr>SearchNameRange</vt:lpstr>
      <vt:lpstr>SpinLookup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Asala Khater</cp:lastModifiedBy>
  <dcterms:created xsi:type="dcterms:W3CDTF">2020-09-23T14:56:59Z</dcterms:created>
  <dcterms:modified xsi:type="dcterms:W3CDTF">2024-11-04T23:11:36Z</dcterms:modified>
</cp:coreProperties>
</file>