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675247E7-5BE2-DB46-B2F0-171CA06005B9}" xr6:coauthVersionLast="47" xr6:coauthVersionMax="47" xr10:uidLastSave="{00000000-0000-0000-0000-000000000000}"/>
  <bookViews>
    <workbookView xWindow="0" yWindow="500" windowWidth="33600" windowHeight="19400" activeTab="1" xr2:uid="{00000000-000D-0000-FFFF-FFFF00000000}"/>
  </bookViews>
  <sheets>
    <sheet name="seasonScale" sheetId="1" r:id="rId1"/>
    <sheet name="CO2Cap" sheetId="2" r:id="rId2"/>
    <sheet name="CO2Price" sheetId="3" r:id="rId3"/>
    <sheet name="AvailableBioEnergy" sheetId="4" r:id="rId4"/>
  </sheets>
  <externalReferences>
    <externalReference r:id="rId5"/>
  </externalReferences>
  <definedNames>
    <definedName name="maxRegHydro">[1]Sheet1!$A$1:$D$3</definedName>
    <definedName name="nodeLostLoadCost">#REF!</definedName>
    <definedName name="seaScale">seasonScale!$A$3:$B$9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4" i="2"/>
  <c r="B5" i="4"/>
  <c r="B6" i="4"/>
  <c r="B7" i="4"/>
  <c r="B8" i="4"/>
  <c r="B9" i="4"/>
  <c r="B10" i="4"/>
  <c r="B11" i="4"/>
  <c r="B4" i="4"/>
  <c r="D11" i="2"/>
  <c r="D10" i="2"/>
  <c r="D9" i="2"/>
  <c r="D8" i="2"/>
  <c r="D7" i="2"/>
  <c r="D6" i="2"/>
  <c r="D5" i="2"/>
  <c r="B7" i="1"/>
  <c r="B4" i="1"/>
  <c r="B5" i="1" l="1"/>
  <c r="B6" i="1"/>
</calcChain>
</file>

<file path=xl/sharedStrings.xml><?xml version="1.0" encoding="utf-8"?>
<sst xmlns="http://schemas.openxmlformats.org/spreadsheetml/2006/main" count="31" uniqueCount="28">
  <si>
    <t>Season</t>
  </si>
  <si>
    <t>winter</t>
  </si>
  <si>
    <t>spring</t>
  </si>
  <si>
    <t>summer</t>
  </si>
  <si>
    <t>fall</t>
  </si>
  <si>
    <t>peak1</t>
  </si>
  <si>
    <t>peak2</t>
  </si>
  <si>
    <t>seasonScale</t>
  </si>
  <si>
    <t>Source: Assumed</t>
  </si>
  <si>
    <t>Description: The annual scaling of each representative season (one representative season repeats X times in one year)</t>
  </si>
  <si>
    <t>Period</t>
  </si>
  <si>
    <t>CO2price in euro per tCO2</t>
  </si>
  <si>
    <t>Description: Maximum allowed annual emissions for investment period</t>
  </si>
  <si>
    <t>Source: EC decarb reference scenario</t>
  </si>
  <si>
    <t>Description: Assumed price per CO2 from the EU ETS</t>
  </si>
  <si>
    <t>CO2Cap [in Mton CO2eq]</t>
  </si>
  <si>
    <t xml:space="preserve">Source: A Clean Planet for all A European strategic long-term vision for a prosperous, modern, competitive and climate neutral economy </t>
  </si>
  <si>
    <t>CO2Cap in power sector [in Mton CO2eq]</t>
  </si>
  <si>
    <t>CO2Cap in industry sector [in Mton CO2eq]</t>
  </si>
  <si>
    <t>CO2Cap in transport sector [in Mton CO2eq]</t>
  </si>
  <si>
    <t>Source: Fischer &amp; Schrattenholzer (2001), "Global bioenergy potentials through 2050"</t>
  </si>
  <si>
    <t>Available bioenergy (GJ)</t>
  </si>
  <si>
    <t>Description: Available bioenergy in Europe (assume only sustainble forrestry)</t>
  </si>
  <si>
    <t>Available forest area EEU (10^9 ha)</t>
  </si>
  <si>
    <t>Available forest area WEU (10^9 ha)</t>
  </si>
  <si>
    <t>EEU low</t>
  </si>
  <si>
    <t>EEU high</t>
  </si>
  <si>
    <t>WEU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</si>
</sst>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CO2Cap!$B$4:$B$11</c:f>
              <c:numCache>
                <c:formatCode>0</c:formatCode>
                <c:ptCount val="8"/>
                <c:pt idx="0">
                  <c:v>2025.8992805755397</c:v>
                </c:pt>
                <c:pt idx="1">
                  <c:v>1820.9352517985612</c:v>
                </c:pt>
                <c:pt idx="2">
                  <c:v>1458.4892086330935</c:v>
                </c:pt>
                <c:pt idx="3">
                  <c:v>828.56115107913661</c:v>
                </c:pt>
                <c:pt idx="4">
                  <c:v>311.32374100719426</c:v>
                </c:pt>
                <c:pt idx="5">
                  <c:v>213.27338129496403</c:v>
                </c:pt>
                <c:pt idx="6">
                  <c:v>127.96402877697842</c:v>
                </c:pt>
                <c:pt idx="7">
                  <c:v>116.96402877697842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1-4C0F-9358-28DE1774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77327"/>
        <c:axId val="756441551"/>
      </c:lineChart>
      <c:catAx>
        <c:axId val="53987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6441551"/>
        <c:crosses val="autoZero"/>
        <c:auto val="1"/>
        <c:lblAlgn val="ctr"/>
        <c:lblOffset val="100"/>
        <c:noMultiLvlLbl val="0"/>
      </c:catAx>
      <c:valAx>
        <c:axId val="7564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53987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667542</xdr:colOff>
      <xdr:row>4</xdr:row>
      <xdr:rowOff>173831</xdr:rowOff>
    </xdr:from>
    <xdr:to>
      <xdr:col>14</xdr:col>
      <xdr:colOff>667542</xdr:colOff>
      <xdr:row>20</xdr:row>
      <xdr:rowOff>21431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4B59567-19E5-4ECB-9655-A631D2A0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personal/stianbac_ntnu_no/Documents/EMPIRE/EMPIRE%20in%20Pyomo/EMPIRE_Pyomo_version_6/Stocha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Nodes</v>
          </cell>
          <cell r="B1" t="str">
            <v>Period</v>
          </cell>
          <cell r="C1" t="str">
            <v>Scenario</v>
          </cell>
          <cell r="D1" t="str">
            <v>maxRegHydroNode</v>
          </cell>
        </row>
        <row r="2">
          <cell r="A2" t="str">
            <v>N1</v>
          </cell>
          <cell r="B2">
            <v>1</v>
          </cell>
          <cell r="D2">
            <v>1000</v>
          </cell>
        </row>
        <row r="3">
          <cell r="A3" t="str">
            <v>N2</v>
          </cell>
          <cell r="B3">
            <v>1</v>
          </cell>
          <cell r="D3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8" sqref="B8"/>
    </sheetView>
  </sheetViews>
  <sheetFormatPr baseColWidth="10" defaultColWidth="9" defaultRowHeight="15" x14ac:dyDescent="0.2"/>
  <cols>
    <col min="1" max="1" width="11.1640625" bestFit="1" customWidth="1"/>
    <col min="2" max="2" width="11.6640625" style="1" bestFit="1" customWidth="1"/>
  </cols>
  <sheetData>
    <row r="1" spans="1:2" x14ac:dyDescent="0.2">
      <c r="A1" t="s">
        <v>8</v>
      </c>
      <c r="B1"/>
    </row>
    <row r="2" spans="1:2" x14ac:dyDescent="0.2">
      <c r="A2" t="s">
        <v>9</v>
      </c>
      <c r="B2"/>
    </row>
    <row r="3" spans="1:2" x14ac:dyDescent="0.2">
      <c r="A3" t="s">
        <v>0</v>
      </c>
      <c r="B3" t="s">
        <v>7</v>
      </c>
    </row>
    <row r="4" spans="1:2" x14ac:dyDescent="0.2">
      <c r="A4" t="s">
        <v>1</v>
      </c>
      <c r="B4">
        <f>(8760-48)/672</f>
        <v>12.964285714285714</v>
      </c>
    </row>
    <row r="5" spans="1:2" x14ac:dyDescent="0.2">
      <c r="A5" t="s">
        <v>2</v>
      </c>
      <c r="B5">
        <f t="shared" ref="B5:B6" si="0">(8760-48)/672</f>
        <v>12.964285714285714</v>
      </c>
    </row>
    <row r="6" spans="1:2" x14ac:dyDescent="0.2">
      <c r="A6" t="s">
        <v>3</v>
      </c>
      <c r="B6">
        <f t="shared" si="0"/>
        <v>12.964285714285714</v>
      </c>
    </row>
    <row r="7" spans="1:2" x14ac:dyDescent="0.2">
      <c r="A7" t="s">
        <v>4</v>
      </c>
      <c r="B7">
        <f>(8760-48)/672</f>
        <v>12.964285714285714</v>
      </c>
    </row>
    <row r="8" spans="1:2" x14ac:dyDescent="0.2">
      <c r="A8" t="s">
        <v>5</v>
      </c>
      <c r="B8">
        <v>1</v>
      </c>
    </row>
    <row r="9" spans="1:2" x14ac:dyDescent="0.2">
      <c r="A9" t="s">
        <v>6</v>
      </c>
      <c r="B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F7C0-A682-4EA7-BDB7-45A9075F127B}">
  <dimension ref="A1:F11"/>
  <sheetViews>
    <sheetView tabSelected="1" workbookViewId="0">
      <selection activeCell="B4" sqref="B4:B11"/>
    </sheetView>
  </sheetViews>
  <sheetFormatPr baseColWidth="10" defaultRowHeight="15" x14ac:dyDescent="0.2"/>
  <cols>
    <col min="2" max="2" width="19.83203125" bestFit="1" customWidth="1"/>
  </cols>
  <sheetData>
    <row r="1" spans="1:6" x14ac:dyDescent="0.2">
      <c r="A1" t="s">
        <v>16</v>
      </c>
    </row>
    <row r="2" spans="1:6" x14ac:dyDescent="0.2">
      <c r="A2" t="s">
        <v>12</v>
      </c>
    </row>
    <row r="3" spans="1:6" x14ac:dyDescent="0.2">
      <c r="A3" t="s">
        <v>10</v>
      </c>
      <c r="B3" t="s">
        <v>15</v>
      </c>
      <c r="D3" t="s">
        <v>17</v>
      </c>
      <c r="E3" t="s">
        <v>18</v>
      </c>
      <c r="F3" t="s">
        <v>19</v>
      </c>
    </row>
    <row r="4" spans="1:6" x14ac:dyDescent="0.2">
      <c r="A4">
        <v>1</v>
      </c>
      <c r="B4" s="2">
        <f>D4+E4</f>
        <v>2025.8992805755397</v>
      </c>
      <c r="D4">
        <v>1100</v>
      </c>
      <c r="E4" s="2">
        <v>925.89928057553959</v>
      </c>
      <c r="F4" s="2">
        <v>1052.5179856115108</v>
      </c>
    </row>
    <row r="5" spans="1:6" x14ac:dyDescent="0.2">
      <c r="A5">
        <v>2</v>
      </c>
      <c r="B5" s="2">
        <f t="shared" ref="B5:B11" si="0">D5+E5</f>
        <v>1820.9352517985612</v>
      </c>
      <c r="D5">
        <f>D4*0.9</f>
        <v>990</v>
      </c>
      <c r="E5" s="2">
        <v>830.93525179856113</v>
      </c>
      <c r="F5" s="2">
        <v>997.12230215827333</v>
      </c>
    </row>
    <row r="6" spans="1:6" x14ac:dyDescent="0.2">
      <c r="A6">
        <v>3</v>
      </c>
      <c r="B6" s="2">
        <f t="shared" si="0"/>
        <v>1458.4892086330935</v>
      </c>
      <c r="D6">
        <f>D4*0.7</f>
        <v>770</v>
      </c>
      <c r="E6" s="2">
        <v>688.48920863309354</v>
      </c>
      <c r="F6" s="2">
        <v>917.98561151079139</v>
      </c>
    </row>
    <row r="7" spans="1:6" x14ac:dyDescent="0.2">
      <c r="A7">
        <v>4</v>
      </c>
      <c r="B7" s="2">
        <f t="shared" si="0"/>
        <v>828.56115107913661</v>
      </c>
      <c r="D7">
        <f>D4*0.3</f>
        <v>330</v>
      </c>
      <c r="E7" s="2">
        <v>498.56115107913666</v>
      </c>
      <c r="F7" s="2">
        <v>664.74820143884892</v>
      </c>
    </row>
    <row r="8" spans="1:6" x14ac:dyDescent="0.2">
      <c r="A8">
        <v>5</v>
      </c>
      <c r="B8" s="2">
        <f t="shared" si="0"/>
        <v>311.32374100719426</v>
      </c>
      <c r="D8">
        <f>D4*0.06</f>
        <v>66</v>
      </c>
      <c r="E8" s="2">
        <v>245.32374100719426</v>
      </c>
      <c r="F8" s="2">
        <v>403.59712230215825</v>
      </c>
    </row>
    <row r="9" spans="1:6" x14ac:dyDescent="0.2">
      <c r="A9">
        <v>6</v>
      </c>
      <c r="B9" s="2">
        <f t="shared" si="0"/>
        <v>213.27338129496403</v>
      </c>
      <c r="D9">
        <f>D4*0.05</f>
        <v>55</v>
      </c>
      <c r="E9" s="2">
        <v>158.27338129496403</v>
      </c>
      <c r="F9" s="2">
        <v>213.66906474820144</v>
      </c>
    </row>
    <row r="10" spans="1:6" x14ac:dyDescent="0.2">
      <c r="A10">
        <v>7</v>
      </c>
      <c r="B10" s="2">
        <f t="shared" si="0"/>
        <v>127.96402877697842</v>
      </c>
      <c r="D10">
        <f>D4*0.03</f>
        <v>33</v>
      </c>
      <c r="E10" s="2">
        <v>94.964028776978424</v>
      </c>
      <c r="F10" s="2">
        <v>94.964028776978424</v>
      </c>
    </row>
    <row r="11" spans="1:6" x14ac:dyDescent="0.2">
      <c r="A11">
        <v>8</v>
      </c>
      <c r="B11" s="2">
        <f t="shared" si="0"/>
        <v>116.96402877697842</v>
      </c>
      <c r="D11">
        <f>D4*0.02</f>
        <v>22</v>
      </c>
      <c r="E11" s="2">
        <v>94.964028776978424</v>
      </c>
      <c r="F11" s="2">
        <v>94.964028776978424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1C-AE0C-4566-9983-FDE215B0B709}">
  <dimension ref="A1:B11"/>
  <sheetViews>
    <sheetView zoomScale="79" workbookViewId="0">
      <selection sqref="A1:B3"/>
    </sheetView>
  </sheetViews>
  <sheetFormatPr baseColWidth="10" defaultRowHeight="15" x14ac:dyDescent="0.2"/>
  <cols>
    <col min="2" max="2" width="21.5" bestFit="1" customWidth="1"/>
  </cols>
  <sheetData>
    <row r="1" spans="1:2" x14ac:dyDescent="0.2">
      <c r="A1" t="s">
        <v>13</v>
      </c>
    </row>
    <row r="2" spans="1:2" x14ac:dyDescent="0.2">
      <c r="A2" t="s">
        <v>14</v>
      </c>
    </row>
    <row r="3" spans="1:2" x14ac:dyDescent="0.2">
      <c r="A3" t="s">
        <v>10</v>
      </c>
      <c r="B3" t="s">
        <v>11</v>
      </c>
    </row>
    <row r="4" spans="1:2" x14ac:dyDescent="0.2">
      <c r="A4">
        <v>1</v>
      </c>
      <c r="B4">
        <v>14.285714285714283</v>
      </c>
    </row>
    <row r="5" spans="1:2" x14ac:dyDescent="0.2">
      <c r="A5">
        <v>2</v>
      </c>
      <c r="B5">
        <v>23.80952380952381</v>
      </c>
    </row>
    <row r="6" spans="1:2" x14ac:dyDescent="0.2">
      <c r="A6">
        <v>3</v>
      </c>
      <c r="B6">
        <v>39.999999999999993</v>
      </c>
    </row>
    <row r="7" spans="1:2" x14ac:dyDescent="0.2">
      <c r="A7">
        <v>4</v>
      </c>
      <c r="B7">
        <v>83.80952380952381</v>
      </c>
    </row>
    <row r="8" spans="1:2" x14ac:dyDescent="0.2">
      <c r="A8">
        <v>5</v>
      </c>
      <c r="B8">
        <v>152.38095238095238</v>
      </c>
    </row>
    <row r="9" spans="1:2" x14ac:dyDescent="0.2">
      <c r="A9">
        <v>6</v>
      </c>
      <c r="B9">
        <v>304.76190476190476</v>
      </c>
    </row>
    <row r="10" spans="1:2" x14ac:dyDescent="0.2">
      <c r="A10">
        <v>7</v>
      </c>
      <c r="B10">
        <v>523.80952380952374</v>
      </c>
    </row>
    <row r="11" spans="1:2" x14ac:dyDescent="0.2">
      <c r="A11">
        <v>8</v>
      </c>
      <c r="B11">
        <v>523.80952380952374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3B8E-02A5-684B-B7AF-B3DE4C927BEF}">
  <dimension ref="A1:J11"/>
  <sheetViews>
    <sheetView workbookViewId="0">
      <selection activeCell="F3" sqref="F3:F11"/>
    </sheetView>
  </sheetViews>
  <sheetFormatPr baseColWidth="10" defaultRowHeight="15" x14ac:dyDescent="0.2"/>
  <cols>
    <col min="2" max="2" width="11.1640625" bestFit="1" customWidth="1"/>
  </cols>
  <sheetData>
    <row r="1" spans="1:10" x14ac:dyDescent="0.2">
      <c r="A1" t="s">
        <v>20</v>
      </c>
      <c r="I1" t="s">
        <v>23</v>
      </c>
      <c r="J1" t="s">
        <v>24</v>
      </c>
    </row>
    <row r="2" spans="1:10" x14ac:dyDescent="0.2">
      <c r="A2" t="s">
        <v>22</v>
      </c>
      <c r="I2">
        <v>0.04</v>
      </c>
      <c r="J2">
        <v>0.12</v>
      </c>
    </row>
    <row r="3" spans="1:10" x14ac:dyDescent="0.2">
      <c r="A3" t="s">
        <v>10</v>
      </c>
      <c r="B3" t="s">
        <v>21</v>
      </c>
      <c r="G3" t="s">
        <v>25</v>
      </c>
      <c r="H3" t="s">
        <v>26</v>
      </c>
      <c r="I3" t="s">
        <v>27</v>
      </c>
      <c r="J3" t="s">
        <v>26</v>
      </c>
    </row>
    <row r="4" spans="1:10" x14ac:dyDescent="0.2">
      <c r="A4">
        <v>1</v>
      </c>
      <c r="B4">
        <f>10^9*($I$2*($G4-$H4)/2+$J$2*($I4+$J4)/2)</f>
        <v>2280000000</v>
      </c>
      <c r="G4">
        <v>24</v>
      </c>
      <c r="H4">
        <v>27</v>
      </c>
      <c r="I4">
        <v>18</v>
      </c>
      <c r="J4">
        <v>21</v>
      </c>
    </row>
    <row r="5" spans="1:10" x14ac:dyDescent="0.2">
      <c r="A5">
        <v>2</v>
      </c>
      <c r="B5">
        <f t="shared" ref="B5:B11" si="0">10^9*($I$2*($G5-$H5)/2+$J$2*($I5+$J5)/2)</f>
        <v>2280000000</v>
      </c>
      <c r="G5">
        <v>24</v>
      </c>
      <c r="H5">
        <v>27</v>
      </c>
      <c r="I5">
        <v>18</v>
      </c>
      <c r="J5">
        <v>21</v>
      </c>
    </row>
    <row r="6" spans="1:10" x14ac:dyDescent="0.2">
      <c r="A6">
        <v>3</v>
      </c>
      <c r="B6">
        <f t="shared" si="0"/>
        <v>2500000000</v>
      </c>
      <c r="G6">
        <v>26</v>
      </c>
      <c r="H6">
        <v>30</v>
      </c>
      <c r="I6">
        <v>20</v>
      </c>
      <c r="J6">
        <v>23</v>
      </c>
    </row>
    <row r="7" spans="1:10" x14ac:dyDescent="0.2">
      <c r="A7">
        <v>4</v>
      </c>
      <c r="B7">
        <f t="shared" si="0"/>
        <v>2500000000</v>
      </c>
      <c r="G7">
        <v>26</v>
      </c>
      <c r="H7">
        <v>30</v>
      </c>
      <c r="I7">
        <v>20</v>
      </c>
      <c r="J7">
        <v>23</v>
      </c>
    </row>
    <row r="8" spans="1:10" x14ac:dyDescent="0.2">
      <c r="A8">
        <v>5</v>
      </c>
      <c r="B8">
        <f t="shared" si="0"/>
        <v>2639999999.9999995</v>
      </c>
      <c r="G8">
        <v>28</v>
      </c>
      <c r="H8">
        <v>34</v>
      </c>
      <c r="I8">
        <v>21</v>
      </c>
      <c r="J8">
        <v>25</v>
      </c>
    </row>
    <row r="9" spans="1:10" x14ac:dyDescent="0.2">
      <c r="A9">
        <v>6</v>
      </c>
      <c r="B9">
        <f t="shared" si="0"/>
        <v>2639999999.9999995</v>
      </c>
      <c r="G9">
        <v>28</v>
      </c>
      <c r="H9">
        <v>34</v>
      </c>
      <c r="I9">
        <v>21</v>
      </c>
      <c r="J9">
        <v>25</v>
      </c>
    </row>
    <row r="10" spans="1:10" x14ac:dyDescent="0.2">
      <c r="A10">
        <v>7</v>
      </c>
      <c r="B10">
        <f t="shared" si="0"/>
        <v>2840000000</v>
      </c>
      <c r="G10">
        <v>29</v>
      </c>
      <c r="H10">
        <v>37</v>
      </c>
      <c r="I10">
        <v>22</v>
      </c>
      <c r="J10">
        <v>28</v>
      </c>
    </row>
    <row r="11" spans="1:10" x14ac:dyDescent="0.2">
      <c r="A11">
        <v>8</v>
      </c>
      <c r="B11">
        <f t="shared" si="0"/>
        <v>2840000000</v>
      </c>
      <c r="G11">
        <v>29</v>
      </c>
      <c r="H11">
        <v>37</v>
      </c>
      <c r="I11">
        <v>22</v>
      </c>
      <c r="J11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seasonScale</vt:lpstr>
      <vt:lpstr>CO2Cap</vt:lpstr>
      <vt:lpstr>CO2Price</vt:lpstr>
      <vt:lpstr>AvailableBioEnergy</vt:lpstr>
      <vt:lpstr>seaScale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2018-02-20T13:57:25Z</dcterms:created>
  <dcterms:modified xsi:type="dcterms:W3CDTF">2023-06-09T08:49:43Z</dcterms:modified>
</cp:coreProperties>
</file>