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F777B4A3-A81C-B346-98B0-A0EFE353304B}" xr6:coauthVersionLast="47" xr6:coauthVersionMax="47" xr10:uidLastSave="{00000000-0000-0000-0000-000000000000}"/>
  <bookViews>
    <workbookView xWindow="0" yWindow="500" windowWidth="33600" windowHeight="19400" xr2:uid="{981A8800-365C-5C44-9335-3CDAF26F6372}"/>
  </bookViews>
  <sheets>
    <sheet name="ElectricityDemand" sheetId="1" r:id="rId1"/>
    <sheet name="HydrogenDemand" sheetId="2" r:id="rId2"/>
    <sheet name="NaturalGasDemand" sheetId="3" r:id="rId3"/>
    <sheet name="Data" sheetId="4" r:id="rId4"/>
  </sheets>
  <definedNames>
    <definedName name="_xlnm._FilterDatabase" localSheetId="3" hidden="1">Data!$A$1:$G$218</definedName>
    <definedName name="_xlnm._FilterDatabase" localSheetId="0" hidden="1">ElectricityDemand!$A$3:$C$283</definedName>
    <definedName name="_xlnm._FilterDatabase" localSheetId="1" hidden="1">HydrogenDemand!$A$3:$C$283</definedName>
    <definedName name="_xlnm._FilterDatabase" localSheetId="2" hidden="1">NaturalGasDemand!$A$3:$C$283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8" i="1" l="1"/>
  <c r="C247" i="1"/>
  <c r="C246" i="1"/>
  <c r="C245" i="1"/>
  <c r="C244" i="1"/>
  <c r="C243" i="1"/>
  <c r="C242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48" i="2"/>
  <c r="C247" i="2"/>
  <c r="C246" i="2"/>
  <c r="C245" i="2"/>
  <c r="C244" i="2"/>
  <c r="C243" i="2"/>
  <c r="C242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79" i="3"/>
  <c r="C278" i="3"/>
  <c r="C277" i="3"/>
  <c r="C271" i="3"/>
  <c r="C266" i="3"/>
  <c r="C265" i="3"/>
  <c r="C264" i="3"/>
  <c r="C263" i="3"/>
  <c r="C258" i="3"/>
  <c r="C257" i="3"/>
  <c r="C256" i="3"/>
  <c r="C255" i="3"/>
  <c r="C250" i="3"/>
  <c r="C248" i="3"/>
  <c r="C283" i="3" s="1"/>
  <c r="C247" i="3"/>
  <c r="C282" i="3" s="1"/>
  <c r="C246" i="3"/>
  <c r="C281" i="3" s="1"/>
  <c r="C245" i="3"/>
  <c r="C280" i="3" s="1"/>
  <c r="C244" i="3"/>
  <c r="C243" i="3"/>
  <c r="C242" i="3"/>
  <c r="C236" i="3"/>
  <c r="C235" i="3"/>
  <c r="C270" i="3" s="1"/>
  <c r="C234" i="3"/>
  <c r="C269" i="3" s="1"/>
  <c r="C233" i="3"/>
  <c r="C268" i="3" s="1"/>
  <c r="C232" i="3"/>
  <c r="C267" i="3" s="1"/>
  <c r="C231" i="3"/>
  <c r="C230" i="3"/>
  <c r="C229" i="3"/>
  <c r="C228" i="3"/>
  <c r="C227" i="3"/>
  <c r="C262" i="3" s="1"/>
  <c r="C226" i="3"/>
  <c r="C261" i="3" s="1"/>
  <c r="C225" i="3"/>
  <c r="C260" i="3" s="1"/>
  <c r="C224" i="3"/>
  <c r="C259" i="3" s="1"/>
  <c r="C223" i="3"/>
  <c r="C222" i="3"/>
  <c r="C221" i="3"/>
  <c r="C220" i="3"/>
  <c r="C219" i="3"/>
  <c r="C254" i="3" s="1"/>
  <c r="C218" i="3"/>
  <c r="C253" i="3" s="1"/>
  <c r="C217" i="3"/>
  <c r="C252" i="3" s="1"/>
  <c r="C216" i="3"/>
  <c r="C251" i="3" s="1"/>
  <c r="C215" i="3"/>
  <c r="C214" i="3"/>
  <c r="C213" i="3"/>
  <c r="C212" i="3"/>
  <c r="C211" i="3"/>
  <c r="C210" i="3"/>
  <c r="C209" i="3"/>
  <c r="C208" i="3"/>
  <c r="C207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49" i="3"/>
  <c r="C27" i="3"/>
  <c r="C28" i="3"/>
  <c r="C29" i="3"/>
  <c r="C30" i="3"/>
  <c r="C31" i="3"/>
  <c r="C62" i="3"/>
  <c r="C63" i="3"/>
  <c r="C64" i="3"/>
  <c r="C65" i="3"/>
  <c r="C66" i="3"/>
  <c r="C97" i="3"/>
  <c r="C98" i="3"/>
  <c r="C99" i="3"/>
  <c r="C100" i="3"/>
  <c r="C101" i="3"/>
  <c r="C132" i="3"/>
  <c r="C133" i="3"/>
  <c r="C134" i="3"/>
  <c r="C135" i="3"/>
  <c r="C136" i="3"/>
  <c r="C167" i="3"/>
  <c r="C168" i="3"/>
  <c r="C169" i="3"/>
  <c r="C170" i="3"/>
  <c r="C171" i="3"/>
  <c r="C202" i="3"/>
  <c r="C203" i="3"/>
  <c r="C204" i="3"/>
  <c r="C205" i="3"/>
  <c r="C206" i="3"/>
  <c r="C237" i="3"/>
  <c r="C272" i="3" s="1"/>
  <c r="C238" i="3"/>
  <c r="C273" i="3" s="1"/>
  <c r="C239" i="3"/>
  <c r="C274" i="3" s="1"/>
  <c r="C240" i="3"/>
  <c r="C241" i="3"/>
  <c r="C276" i="3" s="1"/>
  <c r="C275" i="3"/>
  <c r="C4" i="3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C283" i="2" l="1"/>
  <c r="C283" i="1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R22" i="4"/>
  <c r="Q22" i="4"/>
  <c r="B186" i="4" s="1"/>
  <c r="P22" i="4"/>
  <c r="B147" i="4" s="1"/>
  <c r="O22" i="4"/>
  <c r="B116" i="4" s="1"/>
  <c r="N22" i="4"/>
  <c r="B90" i="4" s="1"/>
  <c r="M22" i="4"/>
  <c r="L22" i="4"/>
  <c r="B55" i="4" s="1"/>
  <c r="G22" i="4"/>
  <c r="R21" i="4"/>
  <c r="Q21" i="4"/>
  <c r="P21" i="4"/>
  <c r="O21" i="4"/>
  <c r="N21" i="4"/>
  <c r="M21" i="4"/>
  <c r="L21" i="4"/>
  <c r="E32" i="4" s="1"/>
  <c r="K21" i="4"/>
  <c r="G21" i="4"/>
  <c r="R20" i="4"/>
  <c r="Q20" i="4"/>
  <c r="P20" i="4"/>
  <c r="O20" i="4"/>
  <c r="N20" i="4"/>
  <c r="M20" i="4"/>
  <c r="L20" i="4"/>
  <c r="D22" i="4" s="1"/>
  <c r="K20" i="4"/>
  <c r="G20" i="4"/>
  <c r="R19" i="4"/>
  <c r="Q19" i="4"/>
  <c r="P19" i="4"/>
  <c r="O19" i="4"/>
  <c r="N19" i="4"/>
  <c r="M19" i="4"/>
  <c r="L19" i="4"/>
  <c r="C25" i="4" s="1"/>
  <c r="K19" i="4"/>
  <c r="G19" i="4"/>
  <c r="G18" i="4"/>
  <c r="G17" i="4"/>
  <c r="G16" i="4"/>
  <c r="G15" i="4"/>
  <c r="G14" i="4"/>
  <c r="G13" i="4"/>
  <c r="G12" i="4"/>
  <c r="G11" i="4"/>
  <c r="N10" i="4"/>
  <c r="M10" i="4"/>
  <c r="G10" i="4"/>
  <c r="G9" i="4"/>
  <c r="G8" i="4"/>
  <c r="G7" i="4"/>
  <c r="C7" i="4"/>
  <c r="G6" i="4"/>
  <c r="G5" i="4"/>
  <c r="G4" i="4"/>
  <c r="E4" i="4"/>
  <c r="G3" i="4"/>
  <c r="G2" i="4"/>
  <c r="B44" i="4" l="1"/>
  <c r="E12" i="4"/>
  <c r="B58" i="4"/>
  <c r="E58" i="4" s="1"/>
  <c r="C4" i="4"/>
  <c r="B33" i="4"/>
  <c r="C33" i="4" s="1"/>
  <c r="C15" i="4"/>
  <c r="B71" i="4"/>
  <c r="D71" i="4" s="1"/>
  <c r="E6" i="4"/>
  <c r="C19" i="4"/>
  <c r="C9" i="4"/>
  <c r="C29" i="4"/>
  <c r="C12" i="4"/>
  <c r="C16" i="4"/>
  <c r="C22" i="4"/>
  <c r="C6" i="4"/>
  <c r="C10" i="4"/>
  <c r="C13" i="4"/>
  <c r="C32" i="4"/>
  <c r="B123" i="4"/>
  <c r="C123" i="4" s="1"/>
  <c r="D15" i="4"/>
  <c r="D25" i="4"/>
  <c r="B79" i="4"/>
  <c r="D79" i="4" s="1"/>
  <c r="B87" i="4"/>
  <c r="E87" i="4" s="1"/>
  <c r="C21" i="4"/>
  <c r="C26" i="4"/>
  <c r="B95" i="4"/>
  <c r="E95" i="4" s="1"/>
  <c r="C18" i="4"/>
  <c r="C23" i="4"/>
  <c r="C28" i="4"/>
  <c r="C3" i="4"/>
  <c r="B63" i="4"/>
  <c r="C63" i="4" s="1"/>
  <c r="D19" i="4"/>
  <c r="C17" i="4"/>
  <c r="E19" i="4"/>
  <c r="C27" i="4"/>
  <c r="C30" i="4"/>
  <c r="B41" i="4"/>
  <c r="D41" i="4" s="1"/>
  <c r="C5" i="4"/>
  <c r="C8" i="4"/>
  <c r="C14" i="4"/>
  <c r="D17" i="4"/>
  <c r="C24" i="4"/>
  <c r="D27" i="4"/>
  <c r="C2" i="4"/>
  <c r="D5" i="4"/>
  <c r="E8" i="4"/>
  <c r="C11" i="4"/>
  <c r="E17" i="4"/>
  <c r="C20" i="4"/>
  <c r="E27" i="4"/>
  <c r="C31" i="4"/>
  <c r="B36" i="4"/>
  <c r="C36" i="4" s="1"/>
  <c r="B49" i="4"/>
  <c r="C49" i="4" s="1"/>
  <c r="B56" i="4"/>
  <c r="C56" i="4" s="1"/>
  <c r="D3" i="4"/>
  <c r="E5" i="4"/>
  <c r="E16" i="4"/>
  <c r="D29" i="4"/>
  <c r="E7" i="4"/>
  <c r="E11" i="4"/>
  <c r="E18" i="4"/>
  <c r="E23" i="4"/>
  <c r="E31" i="4"/>
  <c r="B155" i="4"/>
  <c r="C155" i="4" s="1"/>
  <c r="B162" i="4"/>
  <c r="E162" i="4" s="1"/>
  <c r="B187" i="4"/>
  <c r="C187" i="4" s="1"/>
  <c r="E3" i="4"/>
  <c r="E10" i="4"/>
  <c r="E14" i="4"/>
  <c r="E21" i="4"/>
  <c r="E29" i="4"/>
  <c r="B163" i="4"/>
  <c r="C163" i="4" s="1"/>
  <c r="B170" i="4"/>
  <c r="E170" i="4" s="1"/>
  <c r="B171" i="4"/>
  <c r="D171" i="4" s="1"/>
  <c r="B178" i="4"/>
  <c r="E178" i="4" s="1"/>
  <c r="E22" i="4"/>
  <c r="B131" i="4"/>
  <c r="C131" i="4" s="1"/>
  <c r="E2" i="4"/>
  <c r="D9" i="4"/>
  <c r="D13" i="4"/>
  <c r="E15" i="4"/>
  <c r="E25" i="4"/>
  <c r="B103" i="4"/>
  <c r="D103" i="4" s="1"/>
  <c r="B139" i="4"/>
  <c r="D139" i="4" s="1"/>
  <c r="B179" i="4"/>
  <c r="C179" i="4" s="1"/>
  <c r="D7" i="4"/>
  <c r="E9" i="4"/>
  <c r="D11" i="4"/>
  <c r="E13" i="4"/>
  <c r="E20" i="4"/>
  <c r="D23" i="4"/>
  <c r="D31" i="4"/>
  <c r="B111" i="4"/>
  <c r="E111" i="4" s="1"/>
  <c r="B214" i="4"/>
  <c r="B206" i="4"/>
  <c r="B198" i="4"/>
  <c r="B190" i="4"/>
  <c r="B217" i="4"/>
  <c r="B209" i="4"/>
  <c r="B201" i="4"/>
  <c r="B193" i="4"/>
  <c r="B212" i="4"/>
  <c r="B204" i="4"/>
  <c r="B196" i="4"/>
  <c r="B188" i="4"/>
  <c r="B215" i="4"/>
  <c r="B207" i="4"/>
  <c r="B199" i="4"/>
  <c r="B191" i="4"/>
  <c r="B216" i="4"/>
  <c r="B213" i="4"/>
  <c r="B208" i="4"/>
  <c r="B205" i="4"/>
  <c r="B200" i="4"/>
  <c r="B197" i="4"/>
  <c r="B192" i="4"/>
  <c r="B189" i="4"/>
  <c r="B218" i="4"/>
  <c r="B210" i="4"/>
  <c r="B202" i="4"/>
  <c r="B194" i="4"/>
  <c r="B211" i="4"/>
  <c r="B195" i="4"/>
  <c r="B203" i="4"/>
  <c r="D44" i="4"/>
  <c r="E44" i="4"/>
  <c r="C44" i="4"/>
  <c r="E55" i="4"/>
  <c r="D55" i="4"/>
  <c r="C55" i="4"/>
  <c r="D116" i="4"/>
  <c r="C116" i="4"/>
  <c r="E116" i="4"/>
  <c r="E71" i="4"/>
  <c r="E163" i="4"/>
  <c r="C147" i="4"/>
  <c r="E147" i="4"/>
  <c r="D147" i="4"/>
  <c r="E90" i="4"/>
  <c r="D90" i="4"/>
  <c r="C90" i="4"/>
  <c r="C171" i="4"/>
  <c r="B51" i="4"/>
  <c r="D187" i="4"/>
  <c r="D21" i="4"/>
  <c r="B35" i="4"/>
  <c r="B43" i="4"/>
  <c r="B53" i="4"/>
  <c r="D58" i="4"/>
  <c r="B60" i="4"/>
  <c r="B64" i="4"/>
  <c r="B66" i="4"/>
  <c r="B72" i="4"/>
  <c r="B74" i="4"/>
  <c r="B80" i="4"/>
  <c r="B82" i="4"/>
  <c r="B88" i="4"/>
  <c r="B96" i="4"/>
  <c r="B98" i="4"/>
  <c r="B104" i="4"/>
  <c r="B106" i="4"/>
  <c r="B112" i="4"/>
  <c r="B114" i="4"/>
  <c r="E187" i="4"/>
  <c r="C58" i="4"/>
  <c r="B94" i="4"/>
  <c r="B86" i="4"/>
  <c r="B78" i="4"/>
  <c r="B70" i="4"/>
  <c r="B89" i="4"/>
  <c r="B81" i="4"/>
  <c r="B73" i="4"/>
  <c r="B65" i="4"/>
  <c r="E33" i="4"/>
  <c r="B40" i="4"/>
  <c r="B48" i="4"/>
  <c r="B68" i="4"/>
  <c r="B76" i="4"/>
  <c r="B84" i="4"/>
  <c r="B92" i="4"/>
  <c r="B100" i="4"/>
  <c r="B108" i="4"/>
  <c r="B62" i="4"/>
  <c r="B54" i="4"/>
  <c r="D4" i="4"/>
  <c r="B118" i="4"/>
  <c r="B110" i="4"/>
  <c r="B102" i="4"/>
  <c r="B121" i="4"/>
  <c r="B113" i="4"/>
  <c r="B105" i="4"/>
  <c r="B97" i="4"/>
  <c r="B124" i="4"/>
  <c r="B119" i="4"/>
  <c r="B50" i="4"/>
  <c r="B46" i="4"/>
  <c r="D2" i="4"/>
  <c r="D8" i="4"/>
  <c r="D10" i="4"/>
  <c r="D26" i="4"/>
  <c r="D32" i="4"/>
  <c r="B38" i="4"/>
  <c r="D6" i="4"/>
  <c r="B37" i="4"/>
  <c r="B45" i="4"/>
  <c r="B57" i="4"/>
  <c r="B150" i="4"/>
  <c r="B142" i="4"/>
  <c r="B134" i="4"/>
  <c r="B126" i="4"/>
  <c r="B153" i="4"/>
  <c r="B145" i="4"/>
  <c r="B137" i="4"/>
  <c r="B129" i="4"/>
  <c r="B156" i="4"/>
  <c r="B148" i="4"/>
  <c r="B140" i="4"/>
  <c r="B132" i="4"/>
  <c r="B151" i="4"/>
  <c r="B143" i="4"/>
  <c r="B135" i="4"/>
  <c r="B127" i="4"/>
  <c r="D24" i="4"/>
  <c r="D28" i="4"/>
  <c r="D30" i="4"/>
  <c r="B34" i="4"/>
  <c r="B42" i="4"/>
  <c r="B59" i="4"/>
  <c r="B122" i="4"/>
  <c r="B130" i="4"/>
  <c r="B138" i="4"/>
  <c r="B146" i="4"/>
  <c r="B154" i="4"/>
  <c r="D170" i="4"/>
  <c r="E186" i="4"/>
  <c r="D186" i="4"/>
  <c r="C186" i="4"/>
  <c r="D12" i="4"/>
  <c r="D14" i="4"/>
  <c r="D16" i="4"/>
  <c r="D18" i="4"/>
  <c r="D20" i="4"/>
  <c r="B182" i="4"/>
  <c r="B174" i="4"/>
  <c r="B166" i="4"/>
  <c r="B158" i="4"/>
  <c r="B185" i="4"/>
  <c r="B177" i="4"/>
  <c r="B169" i="4"/>
  <c r="B161" i="4"/>
  <c r="B180" i="4"/>
  <c r="B172" i="4"/>
  <c r="B164" i="4"/>
  <c r="B183" i="4"/>
  <c r="B175" i="4"/>
  <c r="B167" i="4"/>
  <c r="B159" i="4"/>
  <c r="E24" i="4"/>
  <c r="E26" i="4"/>
  <c r="E28" i="4"/>
  <c r="E30" i="4"/>
  <c r="B39" i="4"/>
  <c r="B47" i="4"/>
  <c r="B52" i="4"/>
  <c r="B61" i="4"/>
  <c r="B67" i="4"/>
  <c r="B69" i="4"/>
  <c r="B75" i="4"/>
  <c r="B77" i="4"/>
  <c r="B83" i="4"/>
  <c r="B85" i="4"/>
  <c r="B91" i="4"/>
  <c r="B93" i="4"/>
  <c r="B99" i="4"/>
  <c r="B101" i="4"/>
  <c r="B107" i="4"/>
  <c r="B109" i="4"/>
  <c r="B115" i="4"/>
  <c r="B117" i="4"/>
  <c r="B120" i="4"/>
  <c r="B125" i="4"/>
  <c r="B128" i="4"/>
  <c r="B133" i="4"/>
  <c r="B136" i="4"/>
  <c r="B141" i="4"/>
  <c r="B144" i="4"/>
  <c r="B149" i="4"/>
  <c r="B152" i="4"/>
  <c r="B157" i="4"/>
  <c r="B160" i="4"/>
  <c r="B165" i="4"/>
  <c r="B168" i="4"/>
  <c r="B173" i="4"/>
  <c r="B176" i="4"/>
  <c r="B181" i="4"/>
  <c r="B184" i="4"/>
  <c r="C28" i="2" l="1"/>
  <c r="C29" i="2"/>
  <c r="C30" i="2"/>
  <c r="C31" i="2"/>
  <c r="C27" i="2"/>
  <c r="D179" i="4"/>
  <c r="D63" i="4"/>
  <c r="E63" i="4"/>
  <c r="E36" i="4"/>
  <c r="D33" i="4"/>
  <c r="C71" i="4"/>
  <c r="D36" i="4"/>
  <c r="C79" i="4"/>
  <c r="D123" i="4"/>
  <c r="E123" i="4"/>
  <c r="C28" i="1"/>
  <c r="C29" i="1"/>
  <c r="C30" i="1"/>
  <c r="C31" i="1"/>
  <c r="C27" i="1"/>
  <c r="C170" i="4"/>
  <c r="D162" i="4"/>
  <c r="C95" i="4"/>
  <c r="C162" i="4"/>
  <c r="D95" i="4"/>
  <c r="E171" i="4"/>
  <c r="E155" i="4"/>
  <c r="D56" i="4"/>
  <c r="E56" i="4"/>
  <c r="E103" i="4"/>
  <c r="E79" i="4"/>
  <c r="D131" i="4"/>
  <c r="E179" i="4"/>
  <c r="E131" i="4"/>
  <c r="C103" i="4"/>
  <c r="C87" i="4"/>
  <c r="D49" i="4"/>
  <c r="D87" i="4"/>
  <c r="E49" i="4"/>
  <c r="E139" i="4"/>
  <c r="C41" i="4"/>
  <c r="E41" i="4"/>
  <c r="D155" i="4"/>
  <c r="D163" i="4"/>
  <c r="C178" i="4"/>
  <c r="D178" i="4"/>
  <c r="C111" i="4"/>
  <c r="D111" i="4"/>
  <c r="C139" i="4"/>
  <c r="D99" i="4"/>
  <c r="E99" i="4"/>
  <c r="C99" i="4"/>
  <c r="D67" i="4"/>
  <c r="E67" i="4"/>
  <c r="C67" i="4"/>
  <c r="C161" i="4"/>
  <c r="E161" i="4"/>
  <c r="D161" i="4"/>
  <c r="C34" i="4"/>
  <c r="E34" i="4"/>
  <c r="D34" i="4"/>
  <c r="D132" i="4"/>
  <c r="C132" i="4"/>
  <c r="E132" i="4"/>
  <c r="E126" i="4"/>
  <c r="D126" i="4"/>
  <c r="C126" i="4"/>
  <c r="D50" i="4"/>
  <c r="C50" i="4"/>
  <c r="E50" i="4"/>
  <c r="E110" i="4"/>
  <c r="D110" i="4"/>
  <c r="C110" i="4"/>
  <c r="D84" i="4"/>
  <c r="C84" i="4"/>
  <c r="E84" i="4"/>
  <c r="C73" i="4"/>
  <c r="E73" i="4"/>
  <c r="D73" i="4"/>
  <c r="E88" i="4"/>
  <c r="D88" i="4"/>
  <c r="C88" i="4"/>
  <c r="C211" i="4"/>
  <c r="C280" i="2" s="1"/>
  <c r="E211" i="4"/>
  <c r="D211" i="4"/>
  <c r="C280" i="1" s="1"/>
  <c r="E200" i="4"/>
  <c r="C200" i="4"/>
  <c r="C265" i="2" s="1"/>
  <c r="D200" i="4"/>
  <c r="C265" i="1" s="1"/>
  <c r="E215" i="4"/>
  <c r="D215" i="4"/>
  <c r="C253" i="1" s="1"/>
  <c r="C215" i="4"/>
  <c r="C253" i="2" s="1"/>
  <c r="C217" i="4"/>
  <c r="C270" i="2" s="1"/>
  <c r="E217" i="4"/>
  <c r="D217" i="4"/>
  <c r="C270" i="1" s="1"/>
  <c r="E125" i="4"/>
  <c r="D125" i="4"/>
  <c r="C125" i="4"/>
  <c r="E61" i="4"/>
  <c r="D61" i="4"/>
  <c r="C61" i="4"/>
  <c r="C169" i="4"/>
  <c r="E169" i="4"/>
  <c r="D169" i="4"/>
  <c r="E154" i="4"/>
  <c r="D154" i="4"/>
  <c r="C154" i="4"/>
  <c r="D140" i="4"/>
  <c r="C140" i="4"/>
  <c r="E140" i="4"/>
  <c r="E134" i="4"/>
  <c r="D134" i="4"/>
  <c r="C134" i="4"/>
  <c r="E38" i="4"/>
  <c r="D38" i="4"/>
  <c r="C38" i="4"/>
  <c r="E119" i="4"/>
  <c r="D119" i="4"/>
  <c r="C119" i="4"/>
  <c r="E118" i="4"/>
  <c r="D118" i="4"/>
  <c r="C118" i="4"/>
  <c r="D76" i="4"/>
  <c r="C76" i="4"/>
  <c r="E76" i="4"/>
  <c r="C81" i="4"/>
  <c r="E81" i="4"/>
  <c r="D81" i="4"/>
  <c r="E82" i="4"/>
  <c r="D82" i="4"/>
  <c r="C82" i="4"/>
  <c r="E53" i="4"/>
  <c r="D53" i="4"/>
  <c r="C53" i="4"/>
  <c r="E194" i="4"/>
  <c r="D194" i="4"/>
  <c r="C257" i="1" s="1"/>
  <c r="C194" i="4"/>
  <c r="C257" i="2" s="1"/>
  <c r="E205" i="4"/>
  <c r="D205" i="4"/>
  <c r="C205" i="4"/>
  <c r="D188" i="4"/>
  <c r="C249" i="1" s="1"/>
  <c r="C188" i="4"/>
  <c r="C249" i="2" s="1"/>
  <c r="E188" i="4"/>
  <c r="E190" i="4"/>
  <c r="D190" i="4"/>
  <c r="C252" i="1" s="1"/>
  <c r="C190" i="4"/>
  <c r="C252" i="2" s="1"/>
  <c r="E157" i="4"/>
  <c r="D157" i="4"/>
  <c r="C157" i="4"/>
  <c r="D93" i="4"/>
  <c r="E93" i="4"/>
  <c r="C93" i="4"/>
  <c r="E159" i="4"/>
  <c r="D159" i="4"/>
  <c r="C159" i="4"/>
  <c r="E184" i="4"/>
  <c r="D184" i="4"/>
  <c r="C184" i="4"/>
  <c r="E152" i="4"/>
  <c r="D152" i="4"/>
  <c r="C152" i="4"/>
  <c r="E120" i="4"/>
  <c r="D120" i="4"/>
  <c r="C120" i="4"/>
  <c r="D91" i="4"/>
  <c r="E91" i="4"/>
  <c r="C91" i="4"/>
  <c r="D52" i="4"/>
  <c r="E52" i="4"/>
  <c r="C52" i="4"/>
  <c r="E167" i="4"/>
  <c r="D167" i="4"/>
  <c r="C167" i="4"/>
  <c r="C177" i="4"/>
  <c r="E177" i="4"/>
  <c r="D177" i="4"/>
  <c r="E146" i="4"/>
  <c r="D146" i="4"/>
  <c r="C146" i="4"/>
  <c r="D148" i="4"/>
  <c r="C148" i="4"/>
  <c r="E148" i="4"/>
  <c r="E142" i="4"/>
  <c r="D142" i="4"/>
  <c r="C142" i="4"/>
  <c r="D124" i="4"/>
  <c r="C124" i="4"/>
  <c r="E124" i="4"/>
  <c r="D68" i="4"/>
  <c r="C68" i="4"/>
  <c r="E68" i="4"/>
  <c r="C89" i="4"/>
  <c r="E89" i="4"/>
  <c r="D89" i="4"/>
  <c r="E114" i="4"/>
  <c r="D114" i="4"/>
  <c r="C114" i="4"/>
  <c r="E80" i="4"/>
  <c r="D80" i="4"/>
  <c r="C80" i="4"/>
  <c r="E51" i="4"/>
  <c r="D51" i="4"/>
  <c r="C51" i="4"/>
  <c r="E202" i="4"/>
  <c r="D202" i="4"/>
  <c r="C269" i="1" s="1"/>
  <c r="C202" i="4"/>
  <c r="C269" i="2" s="1"/>
  <c r="E208" i="4"/>
  <c r="D208" i="4"/>
  <c r="C277" i="1" s="1"/>
  <c r="C208" i="4"/>
  <c r="C277" i="2" s="1"/>
  <c r="D196" i="4"/>
  <c r="C260" i="1" s="1"/>
  <c r="C196" i="4"/>
  <c r="C260" i="2" s="1"/>
  <c r="E196" i="4"/>
  <c r="E198" i="4"/>
  <c r="D198" i="4"/>
  <c r="C262" i="1" s="1"/>
  <c r="C198" i="4"/>
  <c r="C262" i="2" s="1"/>
  <c r="E128" i="4"/>
  <c r="D128" i="4"/>
  <c r="C128" i="4"/>
  <c r="E85" i="4"/>
  <c r="D85" i="4"/>
  <c r="C85" i="4"/>
  <c r="C97" i="4"/>
  <c r="E97" i="4"/>
  <c r="D97" i="4"/>
  <c r="E48" i="4"/>
  <c r="D48" i="4"/>
  <c r="C48" i="4"/>
  <c r="E43" i="4"/>
  <c r="D43" i="4"/>
  <c r="C43" i="4"/>
  <c r="E210" i="4"/>
  <c r="D210" i="4"/>
  <c r="C279" i="1" s="1"/>
  <c r="C210" i="4"/>
  <c r="C279" i="2" s="1"/>
  <c r="E213" i="4"/>
  <c r="D213" i="4"/>
  <c r="C258" i="1" s="1"/>
  <c r="C213" i="4"/>
  <c r="C258" i="2" s="1"/>
  <c r="D204" i="4"/>
  <c r="C268" i="1" s="1"/>
  <c r="C204" i="4"/>
  <c r="C268" i="2" s="1"/>
  <c r="E204" i="4"/>
  <c r="E206" i="4"/>
  <c r="D206" i="4"/>
  <c r="C271" i="1" s="1"/>
  <c r="C206" i="4"/>
  <c r="C271" i="2" s="1"/>
  <c r="E117" i="4"/>
  <c r="D117" i="4"/>
  <c r="C117" i="4"/>
  <c r="D156" i="4"/>
  <c r="C156" i="4"/>
  <c r="E156" i="4"/>
  <c r="E70" i="4"/>
  <c r="D70" i="4"/>
  <c r="C70" i="4"/>
  <c r="D115" i="4"/>
  <c r="E115" i="4"/>
  <c r="C115" i="4"/>
  <c r="E183" i="4"/>
  <c r="D183" i="4"/>
  <c r="C183" i="4"/>
  <c r="E158" i="4"/>
  <c r="D158" i="4"/>
  <c r="C158" i="4"/>
  <c r="E130" i="4"/>
  <c r="D130" i="4"/>
  <c r="C130" i="4"/>
  <c r="E127" i="4"/>
  <c r="D127" i="4"/>
  <c r="C127" i="4"/>
  <c r="C129" i="4"/>
  <c r="E129" i="4"/>
  <c r="D129" i="4"/>
  <c r="C57" i="4"/>
  <c r="E57" i="4"/>
  <c r="D57" i="4"/>
  <c r="C105" i="4"/>
  <c r="E105" i="4"/>
  <c r="D105" i="4"/>
  <c r="E62" i="4"/>
  <c r="D62" i="4"/>
  <c r="C62" i="4"/>
  <c r="E78" i="4"/>
  <c r="D78" i="4"/>
  <c r="C78" i="4"/>
  <c r="E106" i="4"/>
  <c r="D106" i="4"/>
  <c r="C106" i="4"/>
  <c r="E72" i="4"/>
  <c r="D72" i="4"/>
  <c r="C72" i="4"/>
  <c r="E218" i="4"/>
  <c r="D218" i="4"/>
  <c r="C250" i="1" s="1"/>
  <c r="C218" i="4"/>
  <c r="C250" i="2" s="1"/>
  <c r="E216" i="4"/>
  <c r="D216" i="4"/>
  <c r="C261" i="1" s="1"/>
  <c r="C216" i="4"/>
  <c r="C261" i="2" s="1"/>
  <c r="D212" i="4"/>
  <c r="C282" i="1" s="1"/>
  <c r="C212" i="4"/>
  <c r="C282" i="2" s="1"/>
  <c r="E212" i="4"/>
  <c r="E214" i="4"/>
  <c r="D214" i="4"/>
  <c r="C281" i="1" s="1"/>
  <c r="C214" i="4"/>
  <c r="C281" i="2" s="1"/>
  <c r="D47" i="4"/>
  <c r="E47" i="4"/>
  <c r="C47" i="4"/>
  <c r="E138" i="4"/>
  <c r="D138" i="4"/>
  <c r="C138" i="4"/>
  <c r="E112" i="4"/>
  <c r="D112" i="4"/>
  <c r="C112" i="4"/>
  <c r="E144" i="4"/>
  <c r="D144" i="4"/>
  <c r="C144" i="4"/>
  <c r="C137" i="4"/>
  <c r="E137" i="4"/>
  <c r="D137" i="4"/>
  <c r="D45" i="4"/>
  <c r="C45" i="4"/>
  <c r="E45" i="4"/>
  <c r="C113" i="4"/>
  <c r="E113" i="4"/>
  <c r="D113" i="4"/>
  <c r="D108" i="4"/>
  <c r="C108" i="4"/>
  <c r="E108" i="4"/>
  <c r="E40" i="4"/>
  <c r="D40" i="4"/>
  <c r="C40" i="4"/>
  <c r="E86" i="4"/>
  <c r="D86" i="4"/>
  <c r="C86" i="4"/>
  <c r="E104" i="4"/>
  <c r="D104" i="4"/>
  <c r="C104" i="4"/>
  <c r="E66" i="4"/>
  <c r="D66" i="4"/>
  <c r="C66" i="4"/>
  <c r="E35" i="4"/>
  <c r="D35" i="4"/>
  <c r="C35" i="4"/>
  <c r="E189" i="4"/>
  <c r="D189" i="4"/>
  <c r="C251" i="1" s="1"/>
  <c r="C189" i="4"/>
  <c r="C251" i="2" s="1"/>
  <c r="E191" i="4"/>
  <c r="D191" i="4"/>
  <c r="C263" i="1" s="1"/>
  <c r="C191" i="4"/>
  <c r="C263" i="2" s="1"/>
  <c r="C193" i="4"/>
  <c r="C256" i="2" s="1"/>
  <c r="E193" i="4"/>
  <c r="D193" i="4"/>
  <c r="C256" i="1" s="1"/>
  <c r="E160" i="4"/>
  <c r="D160" i="4"/>
  <c r="C160" i="4"/>
  <c r="E149" i="4"/>
  <c r="D149" i="4"/>
  <c r="C149" i="4"/>
  <c r="E175" i="4"/>
  <c r="D175" i="4"/>
  <c r="C175" i="4"/>
  <c r="E54" i="4"/>
  <c r="D54" i="4"/>
  <c r="C54" i="4"/>
  <c r="E176" i="4"/>
  <c r="D176" i="4"/>
  <c r="C176" i="4"/>
  <c r="D83" i="4"/>
  <c r="E83" i="4"/>
  <c r="C83" i="4"/>
  <c r="E141" i="4"/>
  <c r="D141" i="4"/>
  <c r="C141" i="4"/>
  <c r="E77" i="4"/>
  <c r="D77" i="4"/>
  <c r="C77" i="4"/>
  <c r="E166" i="4"/>
  <c r="D166" i="4"/>
  <c r="C166" i="4"/>
  <c r="E122" i="4"/>
  <c r="D122" i="4"/>
  <c r="C122" i="4"/>
  <c r="E136" i="4"/>
  <c r="D136" i="4"/>
  <c r="C136" i="4"/>
  <c r="D107" i="4"/>
  <c r="E107" i="4"/>
  <c r="C107" i="4"/>
  <c r="D75" i="4"/>
  <c r="E75" i="4"/>
  <c r="C75" i="4"/>
  <c r="D172" i="4"/>
  <c r="C172" i="4"/>
  <c r="E172" i="4"/>
  <c r="E174" i="4"/>
  <c r="D174" i="4"/>
  <c r="C174" i="4"/>
  <c r="C59" i="4"/>
  <c r="E59" i="4"/>
  <c r="D59" i="4"/>
  <c r="E143" i="4"/>
  <c r="D143" i="4"/>
  <c r="C143" i="4"/>
  <c r="C145" i="4"/>
  <c r="E145" i="4"/>
  <c r="D145" i="4"/>
  <c r="D37" i="4"/>
  <c r="C37" i="4"/>
  <c r="E37" i="4"/>
  <c r="C121" i="4"/>
  <c r="E121" i="4"/>
  <c r="D121" i="4"/>
  <c r="D100" i="4"/>
  <c r="C100" i="4"/>
  <c r="E100" i="4"/>
  <c r="E94" i="4"/>
  <c r="D94" i="4"/>
  <c r="C94" i="4"/>
  <c r="E98" i="4"/>
  <c r="D98" i="4"/>
  <c r="C98" i="4"/>
  <c r="E64" i="4"/>
  <c r="D64" i="4"/>
  <c r="C64" i="4"/>
  <c r="E203" i="4"/>
  <c r="D203" i="4"/>
  <c r="C267" i="1" s="1"/>
  <c r="C203" i="4"/>
  <c r="C267" i="2" s="1"/>
  <c r="E192" i="4"/>
  <c r="C192" i="4"/>
  <c r="C254" i="2" s="1"/>
  <c r="D192" i="4"/>
  <c r="C254" i="1" s="1"/>
  <c r="E199" i="4"/>
  <c r="D199" i="4"/>
  <c r="C264" i="1" s="1"/>
  <c r="C199" i="4"/>
  <c r="C264" i="2" s="1"/>
  <c r="C201" i="4"/>
  <c r="C266" i="2" s="1"/>
  <c r="E201" i="4"/>
  <c r="D201" i="4"/>
  <c r="C266" i="1" s="1"/>
  <c r="E181" i="4"/>
  <c r="D181" i="4"/>
  <c r="C181" i="4"/>
  <c r="C185" i="4"/>
  <c r="E185" i="4"/>
  <c r="D185" i="4"/>
  <c r="E150" i="4"/>
  <c r="D150" i="4"/>
  <c r="C150" i="4"/>
  <c r="E74" i="4"/>
  <c r="D74" i="4"/>
  <c r="C74" i="4"/>
  <c r="D39" i="4"/>
  <c r="E39" i="4"/>
  <c r="C39" i="4"/>
  <c r="E173" i="4"/>
  <c r="D173" i="4"/>
  <c r="C173" i="4"/>
  <c r="E109" i="4"/>
  <c r="D109" i="4"/>
  <c r="C109" i="4"/>
  <c r="D164" i="4"/>
  <c r="C164" i="4"/>
  <c r="E164" i="4"/>
  <c r="E135" i="4"/>
  <c r="D135" i="4"/>
  <c r="C135" i="4"/>
  <c r="E168" i="4"/>
  <c r="D168" i="4"/>
  <c r="C168" i="4"/>
  <c r="E165" i="4"/>
  <c r="D165" i="4"/>
  <c r="C165" i="4"/>
  <c r="E133" i="4"/>
  <c r="D133" i="4"/>
  <c r="C133" i="4"/>
  <c r="D101" i="4"/>
  <c r="E101" i="4"/>
  <c r="C101" i="4"/>
  <c r="D69" i="4"/>
  <c r="E69" i="4"/>
  <c r="C69" i="4"/>
  <c r="D180" i="4"/>
  <c r="C180" i="4"/>
  <c r="E180" i="4"/>
  <c r="E182" i="4"/>
  <c r="D182" i="4"/>
  <c r="C182" i="4"/>
  <c r="C42" i="4"/>
  <c r="E42" i="4"/>
  <c r="D42" i="4"/>
  <c r="E151" i="4"/>
  <c r="D151" i="4"/>
  <c r="C151" i="4"/>
  <c r="C153" i="4"/>
  <c r="E153" i="4"/>
  <c r="D153" i="4"/>
  <c r="E46" i="4"/>
  <c r="D46" i="4"/>
  <c r="C46" i="4"/>
  <c r="E102" i="4"/>
  <c r="D102" i="4"/>
  <c r="C102" i="4"/>
  <c r="D92" i="4"/>
  <c r="C92" i="4"/>
  <c r="E92" i="4"/>
  <c r="C65" i="4"/>
  <c r="E65" i="4"/>
  <c r="D65" i="4"/>
  <c r="E96" i="4"/>
  <c r="D96" i="4"/>
  <c r="C96" i="4"/>
  <c r="D60" i="4"/>
  <c r="E60" i="4"/>
  <c r="C60" i="4"/>
  <c r="E195" i="4"/>
  <c r="C195" i="4"/>
  <c r="C259" i="2" s="1"/>
  <c r="D195" i="4"/>
  <c r="C259" i="1" s="1"/>
  <c r="E197" i="4"/>
  <c r="D197" i="4"/>
  <c r="C255" i="1" s="1"/>
  <c r="C197" i="4"/>
  <c r="C255" i="2" s="1"/>
  <c r="E207" i="4"/>
  <c r="D207" i="4"/>
  <c r="C207" i="4"/>
  <c r="C209" i="4"/>
  <c r="C278" i="2" s="1"/>
  <c r="E209" i="4"/>
  <c r="D209" i="4"/>
  <c r="C278" i="1" s="1"/>
  <c r="C133" i="2" l="1"/>
  <c r="C134" i="2"/>
  <c r="C135" i="2"/>
  <c r="C136" i="2"/>
  <c r="C132" i="2"/>
  <c r="C100" i="2"/>
  <c r="C101" i="2"/>
  <c r="C97" i="2"/>
  <c r="C98" i="2"/>
  <c r="C99" i="2"/>
  <c r="C63" i="2"/>
  <c r="C64" i="2"/>
  <c r="C65" i="2"/>
  <c r="C66" i="2"/>
  <c r="C62" i="2"/>
  <c r="C238" i="2"/>
  <c r="C273" i="2" s="1"/>
  <c r="C239" i="2"/>
  <c r="C240" i="2"/>
  <c r="C275" i="2" s="1"/>
  <c r="C241" i="2"/>
  <c r="C276" i="2" s="1"/>
  <c r="C237" i="2"/>
  <c r="C272" i="2" s="1"/>
  <c r="C167" i="2"/>
  <c r="C168" i="2"/>
  <c r="C169" i="2"/>
  <c r="C170" i="2"/>
  <c r="C171" i="2"/>
  <c r="C203" i="2"/>
  <c r="C204" i="2"/>
  <c r="C205" i="2"/>
  <c r="C206" i="2"/>
  <c r="C169" i="1"/>
  <c r="C170" i="1"/>
  <c r="C171" i="1"/>
  <c r="C167" i="1"/>
  <c r="C168" i="1"/>
  <c r="C203" i="1"/>
  <c r="C202" i="2"/>
  <c r="C204" i="1"/>
  <c r="C205" i="1"/>
  <c r="C206" i="1"/>
  <c r="C202" i="1"/>
  <c r="C66" i="1"/>
  <c r="C62" i="1"/>
  <c r="C63" i="1"/>
  <c r="C64" i="1"/>
  <c r="C65" i="1"/>
  <c r="C237" i="1"/>
  <c r="C272" i="1" s="1"/>
  <c r="C274" i="2"/>
  <c r="C238" i="1"/>
  <c r="C273" i="1" s="1"/>
  <c r="C239" i="1"/>
  <c r="C274" i="1" s="1"/>
  <c r="C240" i="1"/>
  <c r="C275" i="1" s="1"/>
  <c r="C241" i="1"/>
  <c r="C276" i="1" s="1"/>
  <c r="C133" i="1"/>
  <c r="C134" i="1"/>
  <c r="C135" i="1"/>
  <c r="C136" i="1"/>
  <c r="C132" i="1"/>
  <c r="C98" i="1"/>
  <c r="C99" i="1"/>
  <c r="C100" i="1"/>
  <c r="C101" i="1"/>
  <c r="C97" i="1"/>
</calcChain>
</file>

<file path=xl/sharedStrings.xml><?xml version="1.0" encoding="utf-8"?>
<sst xmlns="http://schemas.openxmlformats.org/spreadsheetml/2006/main" count="1102" uniqueCount="65">
  <si>
    <t>Node</t>
  </si>
  <si>
    <t>Period</t>
  </si>
  <si>
    <t>Electricity demand [MWh/yr]</t>
  </si>
  <si>
    <t>Austria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</si>
  <si>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</si>
  <si>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</si>
  <si>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</si>
  <si>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</si>
  <si>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</si>
  <si>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</si>
  <si>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</si>
  <si>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</si>
  <si>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</si>
  <si>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</si>
  <si>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</si>
  <si>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</si>
  <si>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</si>
  <si>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</si>
  <si>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</si>
  <si>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</si>
  <si>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</si>
  <si>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</si>
  <si>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</si>
  <si>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</si>
  <si>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</si>
  <si>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</si>
  <si>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NO1</t>
  </si>
  <si>
    <t>NO2</t>
  </si>
  <si>
    <t>NO3</t>
  </si>
  <si>
    <t>NO4</t>
  </si>
  <si>
    <t>NO5</t>
  </si>
  <si>
    <t>Poland</t>
  </si>
  <si>
    <t>Portugal</t>
  </si>
  <si>
    <t>Romania</t>
  </si>
  <si>
    <t>Serbia</t>
  </si>
  <si>
    <t>Sweden</t>
  </si>
  <si>
    <t>Slovenia</t>
  </si>
  <si>
    <t>Slovakia</t>
  </si>
  <si>
    <t>Source: Figure 40 in 2020 European reference scenario for split for energy carrier + https://www.odyssee-mure.eu/publications/efficiency-trends-policies-profiles/ for country-specific demand</t>
  </si>
  <si>
    <t>country</t>
  </si>
  <si>
    <t>energy consumption (GWh)</t>
  </si>
  <si>
    <t>hydrogen</t>
  </si>
  <si>
    <t>electricity</t>
  </si>
  <si>
    <t>natural gas</t>
  </si>
  <si>
    <t>year</t>
  </si>
  <si>
    <t>source: https://www.odyssee-mure.eu/publications/efficiency-trends-policies-profiles/</t>
  </si>
  <si>
    <t>source (percentage of transport): https://www.odyssee-mure.eu/publications/efficiency-trends-policies-profiles/malta.html</t>
  </si>
  <si>
    <t>source (2018 total energy consumption) : https://ec.europa.eu/eurostat/databrowser/view/ten00124/default/table?lang=en</t>
  </si>
  <si>
    <t>population</t>
  </si>
  <si>
    <t>bosnia</t>
  </si>
  <si>
    <t>croatia</t>
  </si>
  <si>
    <t>macedonia</t>
  </si>
  <si>
    <t>serbia</t>
  </si>
  <si>
    <t>source, projection and split:</t>
  </si>
  <si>
    <t>https://op.europa.eu/en/publication-detail/-/publication/96c2ca82-e85e-11eb-93a8-01aa75ed71a1/language-en/format-PDF/source-219903975</t>
  </si>
  <si>
    <t>unit (length in the plot)</t>
  </si>
  <si>
    <t>2020 (interpolated)</t>
  </si>
  <si>
    <t>total</t>
  </si>
  <si>
    <t>Malta</t>
  </si>
  <si>
    <t>Norway</t>
  </si>
  <si>
    <t>Hydrogen demand [MWh/yr]</t>
  </si>
  <si>
    <t>Natural gas demand [MWh/yr]</t>
  </si>
  <si>
    <t>Description: Annual demand for natural gas in whole transport sector (default:0)</t>
  </si>
  <si>
    <t>Description: Annual demand for hydrogen in whole transport sector (default: 0)</t>
  </si>
  <si>
    <t>Description: Annual demand for electricity in whole transport sector (default: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</si>
</sst>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p.europa.eu/en/publication-detail/-/publication/96c2ca82-e85e-11eb-93a8-01aa75ed71a1/language-en/format-PDF/source-2199039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A23C-D455-6B40-9754-FD88D961F3EA}">
  <sheetPr filterMode="1"/>
  <dimension ref="A1:G283"/>
  <sheetViews>
    <sheetView tabSelected="1" topLeftCell="A224" workbookViewId="0">
      <selection activeCell="C4" sqref="C4:C248"/>
    </sheetView>
  </sheetViews>
  <sheetFormatPr baseColWidth="10" defaultRowHeight="16" x14ac:dyDescent="0.2"/>
  <sheetData>
    <row r="1" spans="1:3" x14ac:dyDescent="0.2">
      <c r="A1" t="s">
        <v>38</v>
      </c>
    </row>
    <row r="2" spans="1:3" x14ac:dyDescent="0.2">
      <c r="A2" t="s">
        <v>64</v>
      </c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 t="s">
        <v>3</v>
      </c>
      <c r="B4">
        <v>1</v>
      </c>
      <c r="C4">
        <f>SUMIFS(Data!$D$2:$D$225,Data!$A$2:$A$225,ElectricityDemand!$A4,Data!$G$2:$G$225,ElectricityDemand!$B4)*10^3</f>
        <v>1461121.1267605636</v>
      </c>
    </row>
    <row r="5" spans="1:3" x14ac:dyDescent="0.2">
      <c r="A5" t="s">
        <v>4</v>
      </c>
      <c r="B5">
        <v>1</v>
      </c>
      <c r="C5">
        <f>SUMIFS(Data!$D$2:$D$225,Data!$A$2:$A$225,ElectricityDemand!$A5,Data!$G$2:$G$225,ElectricityDemand!$B5)*10^3</f>
        <v>167780.20048885647</v>
      </c>
    </row>
    <row r="6" spans="1:3" x14ac:dyDescent="0.2">
      <c r="A6" t="s">
        <v>5</v>
      </c>
      <c r="B6">
        <v>1</v>
      </c>
      <c r="C6">
        <f>SUMIFS(Data!$D$2:$D$225,Data!$A$2:$A$225,ElectricityDemand!$A6,Data!$G$2:$G$225,ElectricityDemand!$B6)*10^3</f>
        <v>1443102.8169014084</v>
      </c>
    </row>
    <row r="7" spans="1:3" x14ac:dyDescent="0.2">
      <c r="A7" t="s">
        <v>6</v>
      </c>
      <c r="B7">
        <v>1</v>
      </c>
      <c r="C7">
        <f>SUMIFS(Data!$D$2:$D$225,Data!$A$2:$A$225,ElectricityDemand!$A7,Data!$G$2:$G$225,ElectricityDemand!$B7)*10^3</f>
        <v>529083.09859154932</v>
      </c>
    </row>
    <row r="8" spans="1:3" x14ac:dyDescent="0.2">
      <c r="A8" t="s">
        <v>7</v>
      </c>
      <c r="B8">
        <v>1</v>
      </c>
      <c r="C8">
        <f>SUMIFS(Data!$D$2:$D$225,Data!$A$2:$A$225,ElectricityDemand!$A8,Data!$G$2:$G$225,ElectricityDemand!$B8)*10^3</f>
        <v>920571.8309859155</v>
      </c>
    </row>
    <row r="9" spans="1:3" x14ac:dyDescent="0.2">
      <c r="A9" t="s">
        <v>8</v>
      </c>
      <c r="B9">
        <v>1</v>
      </c>
      <c r="C9">
        <f>SUMIFS(Data!$D$2:$D$225,Data!$A$2:$A$225,ElectricityDemand!$A9,Data!$G$2:$G$225,ElectricityDemand!$B9)*10^3</f>
        <v>1090926.7605633803</v>
      </c>
    </row>
    <row r="10" spans="1:3" x14ac:dyDescent="0.2">
      <c r="A10" t="s">
        <v>9</v>
      </c>
      <c r="B10">
        <v>1</v>
      </c>
      <c r="C10">
        <f>SUMIFS(Data!$D$2:$D$225,Data!$A$2:$A$225,ElectricityDemand!$A10,Data!$G$2:$G$225,ElectricityDemand!$B10)*10^3</f>
        <v>9271239.4366197195</v>
      </c>
    </row>
    <row r="11" spans="1:3" x14ac:dyDescent="0.2">
      <c r="A11" t="s">
        <v>10</v>
      </c>
      <c r="B11">
        <v>1</v>
      </c>
      <c r="C11">
        <f>SUMIFS(Data!$D$2:$D$225,Data!$A$2:$A$225,ElectricityDemand!$A11,Data!$G$2:$G$225,ElectricityDemand!$B11)*10^3</f>
        <v>740388.73239436618</v>
      </c>
    </row>
    <row r="12" spans="1:3" x14ac:dyDescent="0.2">
      <c r="A12" t="s">
        <v>11</v>
      </c>
      <c r="B12">
        <v>1</v>
      </c>
      <c r="C12">
        <f>SUMIFS(Data!$D$2:$D$225,Data!$A$2:$A$225,ElectricityDemand!$A12,Data!$G$2:$G$225,ElectricityDemand!$B12)*10^3</f>
        <v>136611.54929577466</v>
      </c>
    </row>
    <row r="13" spans="1:3" x14ac:dyDescent="0.2">
      <c r="A13" t="s">
        <v>12</v>
      </c>
      <c r="B13">
        <v>1</v>
      </c>
      <c r="C13">
        <f>SUMIFS(Data!$D$2:$D$225,Data!$A$2:$A$225,ElectricityDemand!$A13,Data!$G$2:$G$225,ElectricityDemand!$B13)*10^3</f>
        <v>5307211.2676056344</v>
      </c>
    </row>
    <row r="14" spans="1:3" x14ac:dyDescent="0.2">
      <c r="A14" t="s">
        <v>13</v>
      </c>
      <c r="B14">
        <v>1</v>
      </c>
      <c r="C14">
        <f>SUMIFS(Data!$D$2:$D$225,Data!$A$2:$A$225,ElectricityDemand!$A14,Data!$G$2:$G$225,ElectricityDemand!$B14)*10^3</f>
        <v>701076.05633802828</v>
      </c>
    </row>
    <row r="15" spans="1:3" x14ac:dyDescent="0.2">
      <c r="A15" t="s">
        <v>14</v>
      </c>
      <c r="B15">
        <v>1</v>
      </c>
      <c r="C15">
        <f>SUMIFS(Data!$D$2:$D$225,Data!$A$2:$A$225,ElectricityDemand!$A15,Data!$G$2:$G$225,ElectricityDemand!$B15)*10^3</f>
        <v>7240084.5070422543</v>
      </c>
    </row>
    <row r="16" spans="1:3" x14ac:dyDescent="0.2">
      <c r="A16" t="s">
        <v>15</v>
      </c>
      <c r="B16">
        <v>1</v>
      </c>
      <c r="C16">
        <f>SUMIFS(Data!$D$2:$D$225,Data!$A$2:$A$225,ElectricityDemand!$A16,Data!$G$2:$G$225,ElectricityDemand!$B16)*10^3</f>
        <v>6846957.7464788724</v>
      </c>
    </row>
    <row r="17" spans="1:7" x14ac:dyDescent="0.2">
      <c r="A17" t="s">
        <v>16</v>
      </c>
      <c r="B17">
        <v>1</v>
      </c>
      <c r="C17">
        <f>SUMIFS(Data!$D$2:$D$225,Data!$A$2:$A$225,ElectricityDemand!$A17,Data!$G$2:$G$225,ElectricityDemand!$B17)*10^3</f>
        <v>966436.61971830984</v>
      </c>
    </row>
    <row r="18" spans="1:7" x14ac:dyDescent="0.2">
      <c r="A18" t="s">
        <v>17</v>
      </c>
      <c r="B18">
        <v>1</v>
      </c>
      <c r="C18">
        <f>SUMIFS(Data!$D$2:$D$225,Data!$A$2:$A$225,ElectricityDemand!$A18,Data!$G$2:$G$225,ElectricityDemand!$B18)*10^3</f>
        <v>350538.02816901414</v>
      </c>
    </row>
    <row r="19" spans="1:7" x14ac:dyDescent="0.2">
      <c r="A19" t="s">
        <v>18</v>
      </c>
      <c r="B19">
        <v>1</v>
      </c>
      <c r="C19">
        <f>SUMIFS(Data!$D$2:$D$225,Data!$A$2:$A$225,ElectricityDemand!$A19,Data!$G$2:$G$225,ElectricityDemand!$B19)*10^3</f>
        <v>787891.54929577454</v>
      </c>
    </row>
    <row r="20" spans="1:7" x14ac:dyDescent="0.2">
      <c r="A20" t="s">
        <v>19</v>
      </c>
      <c r="B20">
        <v>1</v>
      </c>
      <c r="C20">
        <f>SUMIFS(Data!$D$2:$D$225,Data!$A$2:$A$225,ElectricityDemand!$A20,Data!$G$2:$G$225,ElectricityDemand!$B20)*10^3</f>
        <v>673229.5774647888</v>
      </c>
    </row>
    <row r="21" spans="1:7" x14ac:dyDescent="0.2">
      <c r="A21" t="s">
        <v>20</v>
      </c>
      <c r="B21">
        <v>1</v>
      </c>
      <c r="C21">
        <f>SUMIFS(Data!$D$2:$D$225,Data!$A$2:$A$225,ElectricityDemand!$A21,Data!$G$2:$G$225,ElectricityDemand!$B21)*10^3</f>
        <v>5782239.4366197176</v>
      </c>
    </row>
    <row r="22" spans="1:7" x14ac:dyDescent="0.2">
      <c r="A22" t="s">
        <v>21</v>
      </c>
      <c r="B22">
        <v>1</v>
      </c>
      <c r="C22">
        <f>SUMIFS(Data!$D$2:$D$225,Data!$A$2:$A$225,ElectricityDemand!$A22,Data!$G$2:$G$225,ElectricityDemand!$B22)*10^3</f>
        <v>337433.80281690141</v>
      </c>
    </row>
    <row r="23" spans="1:7" x14ac:dyDescent="0.2">
      <c r="A23" t="s">
        <v>22</v>
      </c>
      <c r="B23">
        <v>1</v>
      </c>
      <c r="C23">
        <f>SUMIFS(Data!$D$2:$D$225,Data!$A$2:$A$225,ElectricityDemand!$A23,Data!$G$2:$G$225,ElectricityDemand!$B23)*10^3</f>
        <v>347261.97183098592</v>
      </c>
    </row>
    <row r="24" spans="1:7" x14ac:dyDescent="0.2">
      <c r="A24" t="s">
        <v>23</v>
      </c>
      <c r="B24">
        <v>1</v>
      </c>
      <c r="C24">
        <f>SUMIFS(Data!$D$2:$D$225,Data!$A$2:$A$225,ElectricityDemand!$A24,Data!$G$2:$G$225,ElectricityDemand!$B24)*10^3</f>
        <v>181821.12676056341</v>
      </c>
    </row>
    <row r="25" spans="1:7" x14ac:dyDescent="0.2">
      <c r="A25" t="s">
        <v>24</v>
      </c>
      <c r="B25">
        <v>1</v>
      </c>
      <c r="C25">
        <f>SUMIFS(Data!$D$2:$D$225,Data!$A$2:$A$225,ElectricityDemand!$A25,Data!$G$2:$G$225,ElectricityDemand!$B25)*10^3</f>
        <v>105920.54845903045</v>
      </c>
    </row>
    <row r="26" spans="1:7" x14ac:dyDescent="0.2">
      <c r="A26" t="s">
        <v>25</v>
      </c>
      <c r="B26">
        <v>1</v>
      </c>
      <c r="C26">
        <f>SUMIFS(Data!$D$2:$D$225,Data!$A$2:$A$225,ElectricityDemand!$A26,Data!$G$2:$G$225,ElectricityDemand!$B26)*10^3</f>
        <v>1687169.0140845072</v>
      </c>
    </row>
    <row r="27" spans="1:7" hidden="1" x14ac:dyDescent="0.2">
      <c r="A27" t="s">
        <v>26</v>
      </c>
      <c r="B27">
        <v>1</v>
      </c>
      <c r="C27">
        <f>Data!$D$21*ElectricityDemand!$G27*10^3</f>
        <v>199904.95774647887</v>
      </c>
      <c r="G27">
        <v>0.27</v>
      </c>
    </row>
    <row r="28" spans="1:7" hidden="1" x14ac:dyDescent="0.2">
      <c r="A28" t="s">
        <v>27</v>
      </c>
      <c r="B28">
        <v>1</v>
      </c>
      <c r="C28">
        <f>Data!$D$21*ElectricityDemand!$G28*10^3</f>
        <v>199904.95774647887</v>
      </c>
      <c r="G28">
        <v>0.27</v>
      </c>
    </row>
    <row r="29" spans="1:7" hidden="1" x14ac:dyDescent="0.2">
      <c r="A29" t="s">
        <v>28</v>
      </c>
      <c r="B29">
        <v>1</v>
      </c>
      <c r="C29">
        <f>Data!$D$21*ElectricityDemand!$G29*10^3</f>
        <v>148077.74647887325</v>
      </c>
      <c r="G29">
        <v>0.2</v>
      </c>
    </row>
    <row r="30" spans="1:7" hidden="1" x14ac:dyDescent="0.2">
      <c r="A30" t="s">
        <v>29</v>
      </c>
      <c r="B30">
        <v>1</v>
      </c>
      <c r="C30">
        <f>Data!$D$21*ElectricityDemand!$G30*10^3</f>
        <v>103654.42253521128</v>
      </c>
      <c r="G30">
        <v>0.14000000000000001</v>
      </c>
    </row>
    <row r="31" spans="1:7" hidden="1" x14ac:dyDescent="0.2">
      <c r="A31" t="s">
        <v>30</v>
      </c>
      <c r="B31">
        <v>1</v>
      </c>
      <c r="C31">
        <f>Data!$D$21*ElectricityDemand!$G31*10^3</f>
        <v>88846.647887323939</v>
      </c>
      <c r="G31">
        <v>0.12</v>
      </c>
    </row>
    <row r="32" spans="1:7" x14ac:dyDescent="0.2">
      <c r="A32" t="s">
        <v>31</v>
      </c>
      <c r="B32">
        <v>1</v>
      </c>
      <c r="C32">
        <f>SUMIFS(Data!$D$2:$D$225,Data!$A$2:$A$225,ElectricityDemand!$A32,Data!$G$2:$G$225,ElectricityDemand!$B32)*10^3</f>
        <v>3603661.971830986</v>
      </c>
    </row>
    <row r="33" spans="1:3" x14ac:dyDescent="0.2">
      <c r="A33" t="s">
        <v>32</v>
      </c>
      <c r="B33">
        <v>1</v>
      </c>
      <c r="C33">
        <f>SUMIFS(Data!$D$2:$D$225,Data!$A$2:$A$225,ElectricityDemand!$A33,Data!$G$2:$G$225,ElectricityDemand!$B33)*10^3</f>
        <v>1004111.2676056338</v>
      </c>
    </row>
    <row r="34" spans="1:3" x14ac:dyDescent="0.2">
      <c r="A34" t="s">
        <v>33</v>
      </c>
      <c r="B34">
        <v>1</v>
      </c>
      <c r="C34">
        <f>SUMIFS(Data!$D$2:$D$225,Data!$A$2:$A$225,ElectricityDemand!$A34,Data!$G$2:$G$225,ElectricityDemand!$B34)*10^3</f>
        <v>1025405.633802817</v>
      </c>
    </row>
    <row r="35" spans="1:3" x14ac:dyDescent="0.2">
      <c r="A35" t="s">
        <v>34</v>
      </c>
      <c r="B35">
        <v>1</v>
      </c>
      <c r="C35">
        <f>SUMIFS(Data!$D$2:$D$225,Data!$A$2:$A$225,ElectricityDemand!$A35,Data!$G$2:$G$225,ElectricityDemand!$B35)*10^3</f>
        <v>350538.02816901414</v>
      </c>
    </row>
    <row r="36" spans="1:3" x14ac:dyDescent="0.2">
      <c r="A36" t="s">
        <v>35</v>
      </c>
      <c r="B36">
        <v>1</v>
      </c>
      <c r="C36">
        <f>SUMIFS(Data!$D$2:$D$225,Data!$A$2:$A$225,ElectricityDemand!$A36,Data!$G$2:$G$225,ElectricityDemand!$B36)*10^3</f>
        <v>1187570.4225352113</v>
      </c>
    </row>
    <row r="37" spans="1:3" x14ac:dyDescent="0.2">
      <c r="A37" t="s">
        <v>36</v>
      </c>
      <c r="B37">
        <v>1</v>
      </c>
      <c r="C37">
        <f>SUMIFS(Data!$D$2:$D$225,Data!$A$2:$A$225,ElectricityDemand!$A37,Data!$G$2:$G$225,ElectricityDemand!$B37)*10^3</f>
        <v>322691.5492957746</v>
      </c>
    </row>
    <row r="38" spans="1:3" x14ac:dyDescent="0.2">
      <c r="A38" t="s">
        <v>37</v>
      </c>
      <c r="B38">
        <v>1</v>
      </c>
      <c r="C38">
        <f>SUMIFS(Data!$D$2:$D$225,Data!$A$2:$A$225,ElectricityDemand!$A38,Data!$G$2:$G$225,ElectricityDemand!$B38)*10^3</f>
        <v>556372.64788732398</v>
      </c>
    </row>
    <row r="39" spans="1:3" x14ac:dyDescent="0.2">
      <c r="A39" t="s">
        <v>3</v>
      </c>
      <c r="B39">
        <v>2</v>
      </c>
      <c r="C39">
        <f>SUMIFS(Data!$D$2:$D$225,Data!$A$2:$A$225,ElectricityDemand!$A39,Data!$G$2:$G$225,ElectricityDemand!$B39)*10^3</f>
        <v>1461153.3327455476</v>
      </c>
    </row>
    <row r="40" spans="1:3" x14ac:dyDescent="0.2">
      <c r="A40" t="s">
        <v>4</v>
      </c>
      <c r="B40">
        <v>2</v>
      </c>
      <c r="C40">
        <f>SUMIFS(Data!$D$2:$D$225,Data!$A$2:$A$225,ElectricityDemand!$A40,Data!$G$2:$G$225,ElectricityDemand!$B40)*10^3</f>
        <v>167783.89869465108</v>
      </c>
    </row>
    <row r="41" spans="1:3" x14ac:dyDescent="0.2">
      <c r="A41" t="s">
        <v>5</v>
      </c>
      <c r="B41">
        <v>2</v>
      </c>
      <c r="C41">
        <f>SUMIFS(Data!$D$2:$D$225,Data!$A$2:$A$225,ElectricityDemand!$A41,Data!$G$2:$G$225,ElectricityDemand!$B41)*10^3</f>
        <v>1443134.625727385</v>
      </c>
    </row>
    <row r="42" spans="1:3" x14ac:dyDescent="0.2">
      <c r="A42" t="s">
        <v>6</v>
      </c>
      <c r="B42">
        <v>2</v>
      </c>
      <c r="C42">
        <f>SUMIFS(Data!$D$2:$D$225,Data!$A$2:$A$225,ElectricityDemand!$A42,Data!$G$2:$G$225,ElectricityDemand!$B42)*10^3</f>
        <v>529094.76062422863</v>
      </c>
    </row>
    <row r="43" spans="1:3" x14ac:dyDescent="0.2">
      <c r="A43" t="s">
        <v>7</v>
      </c>
      <c r="B43">
        <v>2</v>
      </c>
      <c r="C43">
        <f>SUMIFS(Data!$D$2:$D$225,Data!$A$2:$A$225,ElectricityDemand!$A43,Data!$G$2:$G$225,ElectricityDemand!$B43)*10^3</f>
        <v>920592.12220067019</v>
      </c>
    </row>
    <row r="44" spans="1:3" x14ac:dyDescent="0.2">
      <c r="A44" t="s">
        <v>8</v>
      </c>
      <c r="B44">
        <v>2</v>
      </c>
      <c r="C44">
        <f>SUMIFS(Data!$D$2:$D$225,Data!$A$2:$A$225,ElectricityDemand!$A44,Data!$G$2:$G$225,ElectricityDemand!$B44)*10^3</f>
        <v>1090950.8067360255</v>
      </c>
    </row>
    <row r="45" spans="1:3" x14ac:dyDescent="0.2">
      <c r="A45" t="s">
        <v>9</v>
      </c>
      <c r="B45">
        <v>2</v>
      </c>
      <c r="C45">
        <f>SUMIFS(Data!$D$2:$D$225,Data!$A$2:$A$225,ElectricityDemand!$A45,Data!$G$2:$G$225,ElectricityDemand!$B45)*10^3</f>
        <v>9271443.7929818369</v>
      </c>
    </row>
    <row r="46" spans="1:3" x14ac:dyDescent="0.2">
      <c r="A46" t="s">
        <v>10</v>
      </c>
      <c r="B46">
        <v>2</v>
      </c>
      <c r="C46">
        <f>SUMIFS(Data!$D$2:$D$225,Data!$A$2:$A$225,ElectricityDemand!$A46,Data!$G$2:$G$225,ElectricityDemand!$B46)*10^3</f>
        <v>740405.05201904429</v>
      </c>
    </row>
    <row r="47" spans="1:3" x14ac:dyDescent="0.2">
      <c r="A47" t="s">
        <v>11</v>
      </c>
      <c r="B47">
        <v>2</v>
      </c>
      <c r="C47">
        <f>SUMIFS(Data!$D$2:$D$225,Data!$A$2:$A$225,ElectricityDemand!$A47,Data!$G$2:$G$225,ElectricityDemand!$B47)*10^3</f>
        <v>136614.56048315996</v>
      </c>
    </row>
    <row r="48" spans="1:3" x14ac:dyDescent="0.2">
      <c r="A48" t="s">
        <v>12</v>
      </c>
      <c r="B48">
        <v>2</v>
      </c>
      <c r="C48">
        <f>SUMIFS(Data!$D$2:$D$225,Data!$A$2:$A$225,ElectricityDemand!$A48,Data!$G$2:$G$225,ElectricityDemand!$B48)*10^3</f>
        <v>5307328.2489860691</v>
      </c>
    </row>
    <row r="49" spans="1:7" x14ac:dyDescent="0.2">
      <c r="A49" t="s">
        <v>13</v>
      </c>
      <c r="B49">
        <v>2</v>
      </c>
      <c r="C49">
        <f>SUMIFS(Data!$D$2:$D$225,Data!$A$2:$A$225,ElectricityDemand!$A49,Data!$G$2:$G$225,ElectricityDemand!$B49)*10^3</f>
        <v>701091.50943396229</v>
      </c>
    </row>
    <row r="50" spans="1:7" x14ac:dyDescent="0.2">
      <c r="A50" t="s">
        <v>14</v>
      </c>
      <c r="B50">
        <v>2</v>
      </c>
      <c r="C50">
        <f>SUMIFS(Data!$D$2:$D$225,Data!$A$2:$A$225,ElectricityDemand!$A50,Data!$G$2:$G$225,ElectricityDemand!$B50)*10^3</f>
        <v>7240244.092752602</v>
      </c>
    </row>
    <row r="51" spans="1:7" x14ac:dyDescent="0.2">
      <c r="A51" t="s">
        <v>15</v>
      </c>
      <c r="B51">
        <v>2</v>
      </c>
      <c r="C51">
        <f>SUMIFS(Data!$D$2:$D$225,Data!$A$2:$A$225,ElectricityDemand!$A51,Data!$G$2:$G$225,ElectricityDemand!$B51)*10^3</f>
        <v>6847108.6669017812</v>
      </c>
    </row>
    <row r="52" spans="1:7" x14ac:dyDescent="0.2">
      <c r="A52" t="s">
        <v>16</v>
      </c>
      <c r="B52">
        <v>2</v>
      </c>
      <c r="C52">
        <f>SUMIFS(Data!$D$2:$D$225,Data!$A$2:$A$225,ElectricityDemand!$A52,Data!$G$2:$G$225,ElectricityDemand!$B52)*10^3</f>
        <v>966457.92188326572</v>
      </c>
    </row>
    <row r="53" spans="1:7" x14ac:dyDescent="0.2">
      <c r="A53" t="s">
        <v>17</v>
      </c>
      <c r="B53">
        <v>2</v>
      </c>
      <c r="C53">
        <f>SUMIFS(Data!$D$2:$D$225,Data!$A$2:$A$225,ElectricityDemand!$A53,Data!$G$2:$G$225,ElectricityDemand!$B53)*10^3</f>
        <v>350545.75471698114</v>
      </c>
    </row>
    <row r="54" spans="1:7" x14ac:dyDescent="0.2">
      <c r="A54" t="s">
        <v>18</v>
      </c>
      <c r="B54">
        <v>2</v>
      </c>
      <c r="C54">
        <f>SUMIFS(Data!$D$2:$D$225,Data!$A$2:$A$225,ElectricityDemand!$A54,Data!$G$2:$G$225,ElectricityDemand!$B54)*10^3</f>
        <v>787908.9159760183</v>
      </c>
    </row>
    <row r="55" spans="1:7" x14ac:dyDescent="0.2">
      <c r="A55" t="s">
        <v>19</v>
      </c>
      <c r="B55">
        <v>2</v>
      </c>
      <c r="C55">
        <f>SUMIFS(Data!$D$2:$D$225,Data!$A$2:$A$225,ElectricityDemand!$A55,Data!$G$2:$G$225,ElectricityDemand!$B55)*10^3</f>
        <v>673244.41676952923</v>
      </c>
    </row>
    <row r="56" spans="1:7" x14ac:dyDescent="0.2">
      <c r="A56" t="s">
        <v>20</v>
      </c>
      <c r="B56">
        <v>2</v>
      </c>
      <c r="C56">
        <f>SUMIFS(Data!$D$2:$D$225,Data!$A$2:$A$225,ElectricityDemand!$A56,Data!$G$2:$G$225,ElectricityDemand!$B56)*10^3</f>
        <v>5782366.8885558099</v>
      </c>
    </row>
    <row r="57" spans="1:7" x14ac:dyDescent="0.2">
      <c r="A57" t="s">
        <v>21</v>
      </c>
      <c r="B57">
        <v>2</v>
      </c>
      <c r="C57">
        <f>SUMIFS(Data!$D$2:$D$225,Data!$A$2:$A$225,ElectricityDemand!$A57,Data!$G$2:$G$225,ElectricityDemand!$B57)*10^3</f>
        <v>337441.24052195385</v>
      </c>
    </row>
    <row r="58" spans="1:7" x14ac:dyDescent="0.2">
      <c r="A58" t="s">
        <v>22</v>
      </c>
      <c r="B58">
        <v>2</v>
      </c>
      <c r="C58">
        <f>SUMIFS(Data!$D$2:$D$225,Data!$A$2:$A$225,ElectricityDemand!$A58,Data!$G$2:$G$225,ElectricityDemand!$B58)*10^3</f>
        <v>347269.62616822438</v>
      </c>
    </row>
    <row r="59" spans="1:7" x14ac:dyDescent="0.2">
      <c r="A59" t="s">
        <v>23</v>
      </c>
      <c r="B59">
        <v>2</v>
      </c>
      <c r="C59">
        <f>SUMIFS(Data!$D$2:$D$225,Data!$A$2:$A$225,ElectricityDemand!$A59,Data!$G$2:$G$225,ElectricityDemand!$B59)*10^3</f>
        <v>181825.13445600428</v>
      </c>
    </row>
    <row r="60" spans="1:7" x14ac:dyDescent="0.2">
      <c r="A60" t="s">
        <v>24</v>
      </c>
      <c r="B60">
        <v>2</v>
      </c>
      <c r="C60">
        <f>SUMIFS(Data!$D$2:$D$225,Data!$A$2:$A$225,ElectricityDemand!$A60,Data!$G$2:$G$225,ElectricityDemand!$B60)*10^3</f>
        <v>105922.88315636027</v>
      </c>
    </row>
    <row r="61" spans="1:7" x14ac:dyDescent="0.2">
      <c r="A61" t="s">
        <v>25</v>
      </c>
      <c r="B61">
        <v>2</v>
      </c>
      <c r="C61">
        <f>SUMIFS(Data!$D$2:$D$225,Data!$A$2:$A$225,ElectricityDemand!$A61,Data!$G$2:$G$225,ElectricityDemand!$B61)*10^3</f>
        <v>1687206.2026097695</v>
      </c>
    </row>
    <row r="62" spans="1:7" hidden="1" x14ac:dyDescent="0.2">
      <c r="A62" t="s">
        <v>26</v>
      </c>
      <c r="B62">
        <v>2</v>
      </c>
      <c r="C62">
        <f>Data!$D$52*ElectricityDemand!$G62*10^3</f>
        <v>199909.36404514199</v>
      </c>
      <c r="G62">
        <v>0.27</v>
      </c>
    </row>
    <row r="63" spans="1:7" hidden="1" x14ac:dyDescent="0.2">
      <c r="A63" t="s">
        <v>27</v>
      </c>
      <c r="B63">
        <v>2</v>
      </c>
      <c r="C63">
        <f>Data!$D$52*ElectricityDemand!$G63*10^3</f>
        <v>199909.36404514199</v>
      </c>
      <c r="G63">
        <v>0.27</v>
      </c>
    </row>
    <row r="64" spans="1:7" hidden="1" x14ac:dyDescent="0.2">
      <c r="A64" t="s">
        <v>28</v>
      </c>
      <c r="B64">
        <v>2</v>
      </c>
      <c r="C64">
        <f>Data!$D$52*ElectricityDemand!$G64*10^3</f>
        <v>148081.01040380888</v>
      </c>
      <c r="G64">
        <v>0.2</v>
      </c>
    </row>
    <row r="65" spans="1:7" hidden="1" x14ac:dyDescent="0.2">
      <c r="A65" t="s">
        <v>29</v>
      </c>
      <c r="B65">
        <v>2</v>
      </c>
      <c r="C65">
        <f>Data!$D$52*ElectricityDemand!$G65*10^3</f>
        <v>103656.70728266622</v>
      </c>
      <c r="G65">
        <v>0.14000000000000001</v>
      </c>
    </row>
    <row r="66" spans="1:7" hidden="1" x14ac:dyDescent="0.2">
      <c r="A66" t="s">
        <v>30</v>
      </c>
      <c r="B66">
        <v>2</v>
      </c>
      <c r="C66">
        <f>Data!$D$52*ElectricityDemand!$G66*10^3</f>
        <v>88848.606242285314</v>
      </c>
      <c r="G66">
        <v>0.12</v>
      </c>
    </row>
    <row r="67" spans="1:7" x14ac:dyDescent="0.2">
      <c r="A67" t="s">
        <v>31</v>
      </c>
      <c r="B67">
        <v>2</v>
      </c>
      <c r="C67">
        <f>SUMIFS(Data!$D$2:$D$225,Data!$A$2:$A$225,ElectricityDemand!$A67,Data!$G$2:$G$225,ElectricityDemand!$B67)*10^3</f>
        <v>3603741.4036325165</v>
      </c>
    </row>
    <row r="68" spans="1:7" x14ac:dyDescent="0.2">
      <c r="A68" t="s">
        <v>32</v>
      </c>
      <c r="B68">
        <v>2</v>
      </c>
      <c r="C68">
        <f>SUMIFS(Data!$D$2:$D$225,Data!$A$2:$A$225,ElectricityDemand!$A68,Data!$G$2:$G$225,ElectricityDemand!$B68)*10^3</f>
        <v>1004133.4001939693</v>
      </c>
    </row>
    <row r="69" spans="1:7" x14ac:dyDescent="0.2">
      <c r="A69" t="s">
        <v>33</v>
      </c>
      <c r="B69">
        <v>2</v>
      </c>
      <c r="C69">
        <f>SUMIFS(Data!$D$2:$D$225,Data!$A$2:$A$225,ElectricityDemand!$A69,Data!$G$2:$G$225,ElectricityDemand!$B69)*10^3</f>
        <v>1025428.2357608888</v>
      </c>
    </row>
    <row r="70" spans="1:7" x14ac:dyDescent="0.2">
      <c r="A70" t="s">
        <v>34</v>
      </c>
      <c r="B70">
        <v>2</v>
      </c>
      <c r="C70">
        <f>SUMIFS(Data!$D$2:$D$225,Data!$A$2:$A$225,ElectricityDemand!$A70,Data!$G$2:$G$225,ElectricityDemand!$B70)*10^3</f>
        <v>350545.75471698114</v>
      </c>
    </row>
    <row r="71" spans="1:7" x14ac:dyDescent="0.2">
      <c r="A71" t="s">
        <v>35</v>
      </c>
      <c r="B71">
        <v>2</v>
      </c>
      <c r="C71">
        <f>SUMIFS(Data!$D$2:$D$225,Data!$A$2:$A$225,ElectricityDemand!$A71,Data!$G$2:$G$225,ElectricityDemand!$B71)*10^3</f>
        <v>1187596.5989243521</v>
      </c>
    </row>
    <row r="72" spans="1:7" x14ac:dyDescent="0.2">
      <c r="A72" t="s">
        <v>36</v>
      </c>
      <c r="B72">
        <v>2</v>
      </c>
      <c r="C72">
        <f>SUMIFS(Data!$D$2:$D$225,Data!$A$2:$A$225,ElectricityDemand!$A72,Data!$G$2:$G$225,ElectricityDemand!$B72)*10^3</f>
        <v>322698.66205254808</v>
      </c>
    </row>
    <row r="73" spans="1:7" x14ac:dyDescent="0.2">
      <c r="A73" t="s">
        <v>37</v>
      </c>
      <c r="B73">
        <v>2</v>
      </c>
      <c r="C73">
        <f>SUMIFS(Data!$D$2:$D$225,Data!$A$2:$A$225,ElectricityDemand!$A73,Data!$G$2:$G$225,ElectricityDemand!$B73)*10^3</f>
        <v>556384.91143537301</v>
      </c>
    </row>
    <row r="74" spans="1:7" x14ac:dyDescent="0.2">
      <c r="A74" t="s">
        <v>3</v>
      </c>
      <c r="B74">
        <v>3</v>
      </c>
      <c r="C74">
        <f>SUMIFS(Data!$D$2:$D$225,Data!$A$2:$A$225,ElectricityDemand!$A74,Data!$G$2:$G$225,ElectricityDemand!$B74)*10^3</f>
        <v>3393351.4018691592</v>
      </c>
    </row>
    <row r="75" spans="1:7" x14ac:dyDescent="0.2">
      <c r="A75" t="s">
        <v>4</v>
      </c>
      <c r="B75">
        <v>3</v>
      </c>
      <c r="C75">
        <f>SUMIFS(Data!$D$2:$D$225,Data!$A$2:$A$225,ElectricityDemand!$A75,Data!$G$2:$G$225,ElectricityDemand!$B75)*10^3</f>
        <v>389657.75534094241</v>
      </c>
    </row>
    <row r="76" spans="1:7" x14ac:dyDescent="0.2">
      <c r="A76" t="s">
        <v>5</v>
      </c>
      <c r="B76">
        <v>3</v>
      </c>
      <c r="C76">
        <f>SUMIFS(Data!$D$2:$D$225,Data!$A$2:$A$225,ElectricityDemand!$A76,Data!$G$2:$G$225,ElectricityDemand!$B76)*10^3</f>
        <v>3351505.1401869166</v>
      </c>
    </row>
    <row r="77" spans="1:7" x14ac:dyDescent="0.2">
      <c r="A77" t="s">
        <v>6</v>
      </c>
      <c r="B77">
        <v>3</v>
      </c>
      <c r="C77">
        <f>SUMIFS(Data!$D$2:$D$225,Data!$A$2:$A$225,ElectricityDemand!$A77,Data!$G$2:$G$225,ElectricityDemand!$B77)*10^3</f>
        <v>1228758.4112149535</v>
      </c>
    </row>
    <row r="78" spans="1:7" x14ac:dyDescent="0.2">
      <c r="A78" t="s">
        <v>7</v>
      </c>
      <c r="B78">
        <v>3</v>
      </c>
      <c r="C78">
        <f>SUMIFS(Data!$D$2:$D$225,Data!$A$2:$A$225,ElectricityDemand!$A78,Data!$G$2:$G$225,ElectricityDemand!$B78)*10^3</f>
        <v>2137963.5514018689</v>
      </c>
    </row>
    <row r="79" spans="1:7" x14ac:dyDescent="0.2">
      <c r="A79" t="s">
        <v>8</v>
      </c>
      <c r="B79">
        <v>3</v>
      </c>
      <c r="C79">
        <f>SUMIFS(Data!$D$2:$D$225,Data!$A$2:$A$225,ElectricityDemand!$A79,Data!$G$2:$G$225,ElectricityDemand!$B79)*10^3</f>
        <v>2533600.9345794395</v>
      </c>
    </row>
    <row r="80" spans="1:7" x14ac:dyDescent="0.2">
      <c r="A80" t="s">
        <v>9</v>
      </c>
      <c r="B80">
        <v>3</v>
      </c>
      <c r="C80">
        <f>SUMIFS(Data!$D$2:$D$225,Data!$A$2:$A$225,ElectricityDemand!$A80,Data!$G$2:$G$225,ElectricityDemand!$B80)*10^3</f>
        <v>21531803.738317758</v>
      </c>
    </row>
    <row r="81" spans="1:3" x14ac:dyDescent="0.2">
      <c r="A81" t="s">
        <v>10</v>
      </c>
      <c r="B81">
        <v>3</v>
      </c>
      <c r="C81">
        <f>SUMIFS(Data!$D$2:$D$225,Data!$A$2:$A$225,ElectricityDemand!$A81,Data!$G$2:$G$225,ElectricityDemand!$B81)*10^3</f>
        <v>1719500.9345794392</v>
      </c>
    </row>
    <row r="82" spans="1:3" x14ac:dyDescent="0.2">
      <c r="A82" t="s">
        <v>11</v>
      </c>
      <c r="B82">
        <v>3</v>
      </c>
      <c r="C82">
        <f>SUMIFS(Data!$D$2:$D$225,Data!$A$2:$A$225,ElectricityDemand!$A82,Data!$G$2:$G$225,ElectricityDemand!$B82)*10^3</f>
        <v>317270.74766355148</v>
      </c>
    </row>
    <row r="83" spans="1:3" x14ac:dyDescent="0.2">
      <c r="A83" t="s">
        <v>12</v>
      </c>
      <c r="B83">
        <v>3</v>
      </c>
      <c r="C83">
        <f>SUMIFS(Data!$D$2:$D$225,Data!$A$2:$A$225,ElectricityDemand!$A83,Data!$G$2:$G$225,ElectricityDemand!$B83)*10^3</f>
        <v>12325626.168224301</v>
      </c>
    </row>
    <row r="84" spans="1:3" x14ac:dyDescent="0.2">
      <c r="A84" t="s">
        <v>13</v>
      </c>
      <c r="B84">
        <v>3</v>
      </c>
      <c r="C84">
        <f>SUMIFS(Data!$D$2:$D$225,Data!$A$2:$A$225,ElectricityDemand!$A84,Data!$G$2:$G$225,ElectricityDemand!$B84)*10^3</f>
        <v>1628200.0000000002</v>
      </c>
    </row>
    <row r="85" spans="1:3" x14ac:dyDescent="0.2">
      <c r="A85" t="s">
        <v>14</v>
      </c>
      <c r="B85">
        <v>3</v>
      </c>
      <c r="C85">
        <f>SUMIFS(Data!$D$2:$D$225,Data!$A$2:$A$225,ElectricityDemand!$A85,Data!$G$2:$G$225,ElectricityDemand!$B85)*10^3</f>
        <v>16814588.785046734</v>
      </c>
    </row>
    <row r="86" spans="1:3" x14ac:dyDescent="0.2">
      <c r="A86" t="s">
        <v>15</v>
      </c>
      <c r="B86">
        <v>3</v>
      </c>
      <c r="C86">
        <f>SUMIFS(Data!$D$2:$D$225,Data!$A$2:$A$225,ElectricityDemand!$A86,Data!$G$2:$G$225,ElectricityDemand!$B86)*10^3</f>
        <v>15901579.439252336</v>
      </c>
    </row>
    <row r="87" spans="1:3" x14ac:dyDescent="0.2">
      <c r="A87" t="s">
        <v>16</v>
      </c>
      <c r="B87">
        <v>3</v>
      </c>
      <c r="C87">
        <f>SUMIFS(Data!$D$2:$D$225,Data!$A$2:$A$225,ElectricityDemand!$A87,Data!$G$2:$G$225,ElectricityDemand!$B87)*10^3</f>
        <v>2244481.308411215</v>
      </c>
    </row>
    <row r="88" spans="1:3" x14ac:dyDescent="0.2">
      <c r="A88" t="s">
        <v>17</v>
      </c>
      <c r="B88">
        <v>3</v>
      </c>
      <c r="C88">
        <f>SUMIFS(Data!$D$2:$D$225,Data!$A$2:$A$225,ElectricityDemand!$A88,Data!$G$2:$G$225,ElectricityDemand!$B88)*10^3</f>
        <v>814100.00000000012</v>
      </c>
    </row>
    <row r="89" spans="1:3" x14ac:dyDescent="0.2">
      <c r="A89" t="s">
        <v>18</v>
      </c>
      <c r="B89">
        <v>3</v>
      </c>
      <c r="C89">
        <f>SUMIFS(Data!$D$2:$D$225,Data!$A$2:$A$225,ElectricityDemand!$A89,Data!$G$2:$G$225,ElectricityDemand!$B89)*10^3</f>
        <v>1829822.8971962617</v>
      </c>
    </row>
    <row r="90" spans="1:3" x14ac:dyDescent="0.2">
      <c r="A90" t="s">
        <v>19</v>
      </c>
      <c r="B90">
        <v>3</v>
      </c>
      <c r="C90">
        <f>SUMIFS(Data!$D$2:$D$225,Data!$A$2:$A$225,ElectricityDemand!$A90,Data!$G$2:$G$225,ElectricityDemand!$B90)*10^3</f>
        <v>1563528.5046728975</v>
      </c>
    </row>
    <row r="91" spans="1:3" x14ac:dyDescent="0.2">
      <c r="A91" t="s">
        <v>20</v>
      </c>
      <c r="B91">
        <v>3</v>
      </c>
      <c r="C91">
        <f>SUMIFS(Data!$D$2:$D$225,Data!$A$2:$A$225,ElectricityDemand!$A91,Data!$G$2:$G$225,ElectricityDemand!$B91)*10^3</f>
        <v>13428845.794392522</v>
      </c>
    </row>
    <row r="92" spans="1:3" x14ac:dyDescent="0.2">
      <c r="A92" t="s">
        <v>21</v>
      </c>
      <c r="B92">
        <v>3</v>
      </c>
      <c r="C92">
        <f>SUMIFS(Data!$D$2:$D$225,Data!$A$2:$A$225,ElectricityDemand!$A92,Data!$G$2:$G$225,ElectricityDemand!$B92)*10^3</f>
        <v>783666.35514018696</v>
      </c>
    </row>
    <row r="93" spans="1:3" x14ac:dyDescent="0.2">
      <c r="A93" t="s">
        <v>22</v>
      </c>
      <c r="B93">
        <v>3</v>
      </c>
      <c r="C93">
        <f>SUMIFS(Data!$D$2:$D$225,Data!$A$2:$A$225,ElectricityDemand!$A93,Data!$G$2:$G$225,ElectricityDemand!$B93)*10^3</f>
        <v>806491.58878504694</v>
      </c>
    </row>
    <row r="94" spans="1:3" x14ac:dyDescent="0.2">
      <c r="A94" t="s">
        <v>23</v>
      </c>
      <c r="B94">
        <v>3</v>
      </c>
      <c r="C94">
        <f>SUMIFS(Data!$D$2:$D$225,Data!$A$2:$A$225,ElectricityDemand!$A94,Data!$G$2:$G$225,ElectricityDemand!$B94)*10^3</f>
        <v>422266.82242990664</v>
      </c>
    </row>
    <row r="95" spans="1:3" x14ac:dyDescent="0.2">
      <c r="A95" t="s">
        <v>24</v>
      </c>
      <c r="B95">
        <v>3</v>
      </c>
      <c r="C95">
        <f>SUMIFS(Data!$D$2:$D$225,Data!$A$2:$A$225,ElectricityDemand!$A95,Data!$G$2:$G$225,ElectricityDemand!$B95)*10^3</f>
        <v>245993.04945858943</v>
      </c>
    </row>
    <row r="96" spans="1:3" x14ac:dyDescent="0.2">
      <c r="A96" t="s">
        <v>25</v>
      </c>
      <c r="B96">
        <v>3</v>
      </c>
      <c r="C96">
        <f>SUMIFS(Data!$D$2:$D$225,Data!$A$2:$A$225,ElectricityDemand!$A96,Data!$G$2:$G$225,ElectricityDemand!$B96)*10^3</f>
        <v>3918331.7757009352</v>
      </c>
    </row>
    <row r="97" spans="1:7" hidden="1" x14ac:dyDescent="0.2">
      <c r="A97" t="s">
        <v>26</v>
      </c>
      <c r="B97">
        <v>3</v>
      </c>
      <c r="C97">
        <f>Data!$D$83*ElectricityDemand!$G97*10^3</f>
        <v>464265.25233644864</v>
      </c>
      <c r="G97">
        <v>0.27</v>
      </c>
    </row>
    <row r="98" spans="1:7" hidden="1" x14ac:dyDescent="0.2">
      <c r="A98" t="s">
        <v>27</v>
      </c>
      <c r="B98">
        <v>3</v>
      </c>
      <c r="C98">
        <f>Data!$D$83*ElectricityDemand!$G98*10^3</f>
        <v>464265.25233644864</v>
      </c>
      <c r="G98">
        <v>0.27</v>
      </c>
    </row>
    <row r="99" spans="1:7" hidden="1" x14ac:dyDescent="0.2">
      <c r="A99" t="s">
        <v>28</v>
      </c>
      <c r="B99">
        <v>3</v>
      </c>
      <c r="C99">
        <f>Data!$D$83*ElectricityDemand!$G99*10^3</f>
        <v>343900.18691588787</v>
      </c>
      <c r="G99">
        <v>0.2</v>
      </c>
    </row>
    <row r="100" spans="1:7" hidden="1" x14ac:dyDescent="0.2">
      <c r="A100" t="s">
        <v>29</v>
      </c>
      <c r="B100">
        <v>3</v>
      </c>
      <c r="C100">
        <f>Data!$D$83*ElectricityDemand!$G100*10^3</f>
        <v>240730.13084112151</v>
      </c>
      <c r="G100">
        <v>0.14000000000000001</v>
      </c>
    </row>
    <row r="101" spans="1:7" hidden="1" x14ac:dyDescent="0.2">
      <c r="A101" t="s">
        <v>30</v>
      </c>
      <c r="B101">
        <v>3</v>
      </c>
      <c r="C101">
        <f>Data!$D$83*ElectricityDemand!$G101*10^3</f>
        <v>206340.11214953271</v>
      </c>
      <c r="G101">
        <v>0.12</v>
      </c>
    </row>
    <row r="102" spans="1:7" x14ac:dyDescent="0.2">
      <c r="A102" t="s">
        <v>31</v>
      </c>
      <c r="B102">
        <v>3</v>
      </c>
      <c r="C102">
        <f>SUMIFS(Data!$D$2:$D$225,Data!$A$2:$A$225,ElectricityDemand!$A102,Data!$G$2:$G$225,ElectricityDemand!$B102)*10^3</f>
        <v>8369252.3364485987</v>
      </c>
    </row>
    <row r="103" spans="1:7" x14ac:dyDescent="0.2">
      <c r="A103" t="s">
        <v>32</v>
      </c>
      <c r="B103">
        <v>3</v>
      </c>
      <c r="C103">
        <f>SUMIFS(Data!$D$2:$D$225,Data!$A$2:$A$225,ElectricityDemand!$A103,Data!$G$2:$G$225,ElectricityDemand!$B103)*10^3</f>
        <v>2331978.0373831778</v>
      </c>
    </row>
    <row r="104" spans="1:7" x14ac:dyDescent="0.2">
      <c r="A104" t="s">
        <v>33</v>
      </c>
      <c r="B104">
        <v>3</v>
      </c>
      <c r="C104">
        <f>SUMIFS(Data!$D$2:$D$225,Data!$A$2:$A$225,ElectricityDemand!$A104,Data!$G$2:$G$225,ElectricityDemand!$B104)*10^3</f>
        <v>2381432.7102803746</v>
      </c>
    </row>
    <row r="105" spans="1:7" x14ac:dyDescent="0.2">
      <c r="A105" t="s">
        <v>34</v>
      </c>
      <c r="B105">
        <v>3</v>
      </c>
      <c r="C105">
        <f>SUMIFS(Data!$D$2:$D$225,Data!$A$2:$A$225,ElectricityDemand!$A105,Data!$G$2:$G$225,ElectricityDemand!$B105)*10^3</f>
        <v>814100.00000000012</v>
      </c>
    </row>
    <row r="106" spans="1:7" x14ac:dyDescent="0.2">
      <c r="A106" t="s">
        <v>35</v>
      </c>
      <c r="B106">
        <v>3</v>
      </c>
      <c r="C106">
        <f>SUMIFS(Data!$D$2:$D$225,Data!$A$2:$A$225,ElectricityDemand!$A106,Data!$G$2:$G$225,ElectricityDemand!$B106)*10^3</f>
        <v>2758049.065420561</v>
      </c>
    </row>
    <row r="107" spans="1:7" x14ac:dyDescent="0.2">
      <c r="A107" t="s">
        <v>36</v>
      </c>
      <c r="B107">
        <v>3</v>
      </c>
      <c r="C107">
        <f>SUMIFS(Data!$D$2:$D$225,Data!$A$2:$A$225,ElectricityDemand!$A107,Data!$G$2:$G$225,ElectricityDemand!$B107)*10^3</f>
        <v>749428.50467289716</v>
      </c>
    </row>
    <row r="108" spans="1:7" x14ac:dyDescent="0.2">
      <c r="A108" t="s">
        <v>37</v>
      </c>
      <c r="B108">
        <v>3</v>
      </c>
      <c r="C108">
        <f>SUMIFS(Data!$D$2:$D$225,Data!$A$2:$A$225,ElectricityDemand!$A108,Data!$G$2:$G$225,ElectricityDemand!$B108)*10^3</f>
        <v>1292136.4766355141</v>
      </c>
    </row>
    <row r="109" spans="1:7" x14ac:dyDescent="0.2">
      <c r="A109" t="s">
        <v>3</v>
      </c>
      <c r="B109">
        <v>4</v>
      </c>
      <c r="C109">
        <f>SUMIFS(Data!$D$2:$D$225,Data!$A$2:$A$225,ElectricityDemand!$A109,Data!$G$2:$G$225,ElectricityDemand!$B109)*10^3</f>
        <v>4847644.8598130848</v>
      </c>
    </row>
    <row r="110" spans="1:7" x14ac:dyDescent="0.2">
      <c r="A110" t="s">
        <v>4</v>
      </c>
      <c r="B110">
        <v>4</v>
      </c>
      <c r="C110">
        <f>SUMIFS(Data!$D$2:$D$225,Data!$A$2:$A$225,ElectricityDemand!$A110,Data!$G$2:$G$225,ElectricityDemand!$B110)*10^3</f>
        <v>556653.93620134622</v>
      </c>
    </row>
    <row r="111" spans="1:7" x14ac:dyDescent="0.2">
      <c r="A111" t="s">
        <v>5</v>
      </c>
      <c r="B111">
        <v>4</v>
      </c>
      <c r="C111">
        <f>SUMIFS(Data!$D$2:$D$225,Data!$A$2:$A$225,ElectricityDemand!$A111,Data!$G$2:$G$225,ElectricityDemand!$B111)*10^3</f>
        <v>4787864.4859813089</v>
      </c>
    </row>
    <row r="112" spans="1:7" x14ac:dyDescent="0.2">
      <c r="A112" t="s">
        <v>6</v>
      </c>
      <c r="B112">
        <v>4</v>
      </c>
      <c r="C112">
        <f>SUMIFS(Data!$D$2:$D$225,Data!$A$2:$A$225,ElectricityDemand!$A112,Data!$G$2:$G$225,ElectricityDemand!$B112)*10^3</f>
        <v>1755369.1588785045</v>
      </c>
    </row>
    <row r="113" spans="1:3" x14ac:dyDescent="0.2">
      <c r="A113" t="s">
        <v>7</v>
      </c>
      <c r="B113">
        <v>4</v>
      </c>
      <c r="C113">
        <f>SUMIFS(Data!$D$2:$D$225,Data!$A$2:$A$225,ElectricityDemand!$A113,Data!$G$2:$G$225,ElectricityDemand!$B113)*10^3</f>
        <v>3054233.6448598132</v>
      </c>
    </row>
    <row r="114" spans="1:3" x14ac:dyDescent="0.2">
      <c r="A114" t="s">
        <v>8</v>
      </c>
      <c r="B114">
        <v>4</v>
      </c>
      <c r="C114">
        <f>SUMIFS(Data!$D$2:$D$225,Data!$A$2:$A$225,ElectricityDemand!$A114,Data!$G$2:$G$225,ElectricityDemand!$B114)*10^3</f>
        <v>3619429.9065420562</v>
      </c>
    </row>
    <row r="115" spans="1:3" x14ac:dyDescent="0.2">
      <c r="A115" t="s">
        <v>9</v>
      </c>
      <c r="B115">
        <v>4</v>
      </c>
      <c r="C115">
        <f>SUMIFS(Data!$D$2:$D$225,Data!$A$2:$A$225,ElectricityDemand!$A115,Data!$G$2:$G$225,ElectricityDemand!$B115)*10^3</f>
        <v>30759719.626168225</v>
      </c>
    </row>
    <row r="116" spans="1:3" x14ac:dyDescent="0.2">
      <c r="A116" t="s">
        <v>10</v>
      </c>
      <c r="B116">
        <v>4</v>
      </c>
      <c r="C116">
        <f>SUMIFS(Data!$D$2:$D$225,Data!$A$2:$A$225,ElectricityDemand!$A116,Data!$G$2:$G$225,ElectricityDemand!$B116)*10^3</f>
        <v>2456429.9065420558</v>
      </c>
    </row>
    <row r="117" spans="1:3" x14ac:dyDescent="0.2">
      <c r="A117" t="s">
        <v>11</v>
      </c>
      <c r="B117">
        <v>4</v>
      </c>
      <c r="C117">
        <f>SUMIFS(Data!$D$2:$D$225,Data!$A$2:$A$225,ElectricityDemand!$A117,Data!$G$2:$G$225,ElectricityDemand!$B117)*10^3</f>
        <v>453243.9252336449</v>
      </c>
    </row>
    <row r="118" spans="1:3" x14ac:dyDescent="0.2">
      <c r="A118" t="s">
        <v>12</v>
      </c>
      <c r="B118">
        <v>4</v>
      </c>
      <c r="C118">
        <f>SUMIFS(Data!$D$2:$D$225,Data!$A$2:$A$225,ElectricityDemand!$A118,Data!$G$2:$G$225,ElectricityDemand!$B118)*10^3</f>
        <v>17608037.383177571</v>
      </c>
    </row>
    <row r="119" spans="1:3" x14ac:dyDescent="0.2">
      <c r="A119" t="s">
        <v>13</v>
      </c>
      <c r="B119">
        <v>4</v>
      </c>
      <c r="C119">
        <f>SUMIFS(Data!$D$2:$D$225,Data!$A$2:$A$225,ElectricityDemand!$A119,Data!$G$2:$G$225,ElectricityDemand!$B119)*10^3</f>
        <v>2326000.0000000005</v>
      </c>
    </row>
    <row r="120" spans="1:3" x14ac:dyDescent="0.2">
      <c r="A120" t="s">
        <v>14</v>
      </c>
      <c r="B120">
        <v>4</v>
      </c>
      <c r="C120">
        <f>SUMIFS(Data!$D$2:$D$225,Data!$A$2:$A$225,ElectricityDemand!$A120,Data!$G$2:$G$225,ElectricityDemand!$B120)*10^3</f>
        <v>24020841.121495329</v>
      </c>
    </row>
    <row r="121" spans="1:3" x14ac:dyDescent="0.2">
      <c r="A121" t="s">
        <v>15</v>
      </c>
      <c r="B121">
        <v>4</v>
      </c>
      <c r="C121">
        <f>SUMIFS(Data!$D$2:$D$225,Data!$A$2:$A$225,ElectricityDemand!$A121,Data!$G$2:$G$225,ElectricityDemand!$B121)*10^3</f>
        <v>22716542.056074761</v>
      </c>
    </row>
    <row r="122" spans="1:3" x14ac:dyDescent="0.2">
      <c r="A122" t="s">
        <v>16</v>
      </c>
      <c r="B122">
        <v>4</v>
      </c>
      <c r="C122">
        <f>SUMIFS(Data!$D$2:$D$225,Data!$A$2:$A$225,ElectricityDemand!$A122,Data!$G$2:$G$225,ElectricityDemand!$B122)*10^3</f>
        <v>3206401.8691588785</v>
      </c>
    </row>
    <row r="123" spans="1:3" x14ac:dyDescent="0.2">
      <c r="A123" t="s">
        <v>17</v>
      </c>
      <c r="B123">
        <v>4</v>
      </c>
      <c r="C123">
        <f>SUMIFS(Data!$D$2:$D$225,Data!$A$2:$A$225,ElectricityDemand!$A123,Data!$G$2:$G$225,ElectricityDemand!$B123)*10^3</f>
        <v>1163000.0000000002</v>
      </c>
    </row>
    <row r="124" spans="1:3" x14ac:dyDescent="0.2">
      <c r="A124" t="s">
        <v>18</v>
      </c>
      <c r="B124">
        <v>4</v>
      </c>
      <c r="C124">
        <f>SUMIFS(Data!$D$2:$D$225,Data!$A$2:$A$225,ElectricityDemand!$A124,Data!$G$2:$G$225,ElectricityDemand!$B124)*10^3</f>
        <v>2614032.7102803737</v>
      </c>
    </row>
    <row r="125" spans="1:3" x14ac:dyDescent="0.2">
      <c r="A125" t="s">
        <v>19</v>
      </c>
      <c r="B125">
        <v>4</v>
      </c>
      <c r="C125">
        <f>SUMIFS(Data!$D$2:$D$225,Data!$A$2:$A$225,ElectricityDemand!$A125,Data!$G$2:$G$225,ElectricityDemand!$B125)*10^3</f>
        <v>2233612.1495327107</v>
      </c>
    </row>
    <row r="126" spans="1:3" x14ac:dyDescent="0.2">
      <c r="A126" t="s">
        <v>20</v>
      </c>
      <c r="B126">
        <v>4</v>
      </c>
      <c r="C126">
        <f>SUMIFS(Data!$D$2:$D$225,Data!$A$2:$A$225,ElectricityDemand!$A126,Data!$G$2:$G$225,ElectricityDemand!$B126)*10^3</f>
        <v>19184065.420560747</v>
      </c>
    </row>
    <row r="127" spans="1:3" x14ac:dyDescent="0.2">
      <c r="A127" t="s">
        <v>21</v>
      </c>
      <c r="B127">
        <v>4</v>
      </c>
      <c r="C127">
        <f>SUMIFS(Data!$D$2:$D$225,Data!$A$2:$A$225,ElectricityDemand!$A127,Data!$G$2:$G$225,ElectricityDemand!$B127)*10^3</f>
        <v>1119523.3644859814</v>
      </c>
    </row>
    <row r="128" spans="1:3" x14ac:dyDescent="0.2">
      <c r="A128" t="s">
        <v>22</v>
      </c>
      <c r="B128">
        <v>4</v>
      </c>
      <c r="C128">
        <f>SUMIFS(Data!$D$2:$D$225,Data!$A$2:$A$225,ElectricityDemand!$A128,Data!$G$2:$G$225,ElectricityDemand!$B128)*10^3</f>
        <v>1152130.8411214955</v>
      </c>
    </row>
    <row r="129" spans="1:7" x14ac:dyDescent="0.2">
      <c r="A129" t="s">
        <v>23</v>
      </c>
      <c r="B129">
        <v>4</v>
      </c>
      <c r="C129">
        <f>SUMIFS(Data!$D$2:$D$225,Data!$A$2:$A$225,ElectricityDemand!$A129,Data!$G$2:$G$225,ElectricityDemand!$B129)*10^3</f>
        <v>603238.31775700941</v>
      </c>
    </row>
    <row r="130" spans="1:7" x14ac:dyDescent="0.2">
      <c r="A130" t="s">
        <v>24</v>
      </c>
      <c r="B130">
        <v>4</v>
      </c>
      <c r="C130">
        <f>SUMIFS(Data!$D$2:$D$225,Data!$A$2:$A$225,ElectricityDemand!$A130,Data!$G$2:$G$225,ElectricityDemand!$B130)*10^3</f>
        <v>351418.64208369917</v>
      </c>
    </row>
    <row r="131" spans="1:7" x14ac:dyDescent="0.2">
      <c r="A131" t="s">
        <v>25</v>
      </c>
      <c r="B131">
        <v>4</v>
      </c>
      <c r="C131">
        <f>SUMIFS(Data!$D$2:$D$225,Data!$A$2:$A$225,ElectricityDemand!$A131,Data!$G$2:$G$225,ElectricityDemand!$B131)*10^3</f>
        <v>5597616.8224299084</v>
      </c>
    </row>
    <row r="132" spans="1:7" hidden="1" x14ac:dyDescent="0.2">
      <c r="A132" t="s">
        <v>26</v>
      </c>
      <c r="B132">
        <v>4</v>
      </c>
      <c r="C132">
        <f>Data!$D$114*ElectricityDemand!$G132*10^3</f>
        <v>663236.0747663551</v>
      </c>
      <c r="G132">
        <v>0.27</v>
      </c>
    </row>
    <row r="133" spans="1:7" hidden="1" x14ac:dyDescent="0.2">
      <c r="A133" t="s">
        <v>27</v>
      </c>
      <c r="B133">
        <v>4</v>
      </c>
      <c r="C133">
        <f>Data!$D$114*ElectricityDemand!$G133*10^3</f>
        <v>663236.0747663551</v>
      </c>
      <c r="G133">
        <v>0.27</v>
      </c>
    </row>
    <row r="134" spans="1:7" hidden="1" x14ac:dyDescent="0.2">
      <c r="A134" t="s">
        <v>28</v>
      </c>
      <c r="B134">
        <v>4</v>
      </c>
      <c r="C134">
        <f>Data!$D$114*ElectricityDemand!$G134*10^3</f>
        <v>491285.98130841122</v>
      </c>
      <c r="G134">
        <v>0.2</v>
      </c>
    </row>
    <row r="135" spans="1:7" hidden="1" x14ac:dyDescent="0.2">
      <c r="A135" t="s">
        <v>29</v>
      </c>
      <c r="B135">
        <v>4</v>
      </c>
      <c r="C135">
        <f>Data!$D$114*ElectricityDemand!$G135*10^3</f>
        <v>343900.18691588787</v>
      </c>
      <c r="G135">
        <v>0.14000000000000001</v>
      </c>
    </row>
    <row r="136" spans="1:7" hidden="1" x14ac:dyDescent="0.2">
      <c r="A136" t="s">
        <v>30</v>
      </c>
      <c r="B136">
        <v>4</v>
      </c>
      <c r="C136">
        <f>Data!$D$114*ElectricityDemand!$G136*10^3</f>
        <v>294771.58878504671</v>
      </c>
      <c r="G136">
        <v>0.12</v>
      </c>
    </row>
    <row r="137" spans="1:7" x14ac:dyDescent="0.2">
      <c r="A137" t="s">
        <v>31</v>
      </c>
      <c r="B137">
        <v>4</v>
      </c>
      <c r="C137">
        <f>SUMIFS(Data!$D$2:$D$225,Data!$A$2:$A$225,ElectricityDemand!$A137,Data!$G$2:$G$225,ElectricityDemand!$B137)*10^3</f>
        <v>11956074.76635514</v>
      </c>
    </row>
    <row r="138" spans="1:7" x14ac:dyDescent="0.2">
      <c r="A138" t="s">
        <v>32</v>
      </c>
      <c r="B138">
        <v>4</v>
      </c>
      <c r="C138">
        <f>SUMIFS(Data!$D$2:$D$225,Data!$A$2:$A$225,ElectricityDemand!$A138,Data!$G$2:$G$225,ElectricityDemand!$B138)*10^3</f>
        <v>3331397.1962616821</v>
      </c>
    </row>
    <row r="139" spans="1:7" x14ac:dyDescent="0.2">
      <c r="A139" t="s">
        <v>33</v>
      </c>
      <c r="B139">
        <v>4</v>
      </c>
      <c r="C139">
        <f>SUMIFS(Data!$D$2:$D$225,Data!$A$2:$A$225,ElectricityDemand!$A139,Data!$G$2:$G$225,ElectricityDemand!$B139)*10^3</f>
        <v>3402046.7289719633</v>
      </c>
    </row>
    <row r="140" spans="1:7" x14ac:dyDescent="0.2">
      <c r="A140" t="s">
        <v>34</v>
      </c>
      <c r="B140">
        <v>4</v>
      </c>
      <c r="C140">
        <f>SUMIFS(Data!$D$2:$D$225,Data!$A$2:$A$225,ElectricityDemand!$A140,Data!$G$2:$G$225,ElectricityDemand!$B140)*10^3</f>
        <v>1163000.0000000002</v>
      </c>
    </row>
    <row r="141" spans="1:7" x14ac:dyDescent="0.2">
      <c r="A141" t="s">
        <v>35</v>
      </c>
      <c r="B141">
        <v>4</v>
      </c>
      <c r="C141">
        <f>SUMIFS(Data!$D$2:$D$225,Data!$A$2:$A$225,ElectricityDemand!$A141,Data!$G$2:$G$225,ElectricityDemand!$B141)*10^3</f>
        <v>3940070.0934579438</v>
      </c>
    </row>
    <row r="142" spans="1:7" x14ac:dyDescent="0.2">
      <c r="A142" t="s">
        <v>36</v>
      </c>
      <c r="B142">
        <v>4</v>
      </c>
      <c r="C142">
        <f>SUMIFS(Data!$D$2:$D$225,Data!$A$2:$A$225,ElectricityDemand!$A142,Data!$G$2:$G$225,ElectricityDemand!$B142)*10^3</f>
        <v>1070612.1495327102</v>
      </c>
    </row>
    <row r="143" spans="1:7" x14ac:dyDescent="0.2">
      <c r="A143" t="s">
        <v>37</v>
      </c>
      <c r="B143">
        <v>4</v>
      </c>
      <c r="C143">
        <f>SUMIFS(Data!$D$2:$D$225,Data!$A$2:$A$225,ElectricityDemand!$A143,Data!$G$2:$G$225,ElectricityDemand!$B143)*10^3</f>
        <v>1845909.2523364488</v>
      </c>
    </row>
    <row r="144" spans="1:7" x14ac:dyDescent="0.2">
      <c r="A144" t="s">
        <v>3</v>
      </c>
      <c r="B144">
        <v>5</v>
      </c>
      <c r="C144">
        <f>SUMIFS(Data!$D$2:$D$225,Data!$A$2:$A$225,ElectricityDemand!$A144,Data!$G$2:$G$225,ElectricityDemand!$B144)*10^3</f>
        <v>5817173.8317757007</v>
      </c>
    </row>
    <row r="145" spans="1:3" x14ac:dyDescent="0.2">
      <c r="A145" t="s">
        <v>4</v>
      </c>
      <c r="B145">
        <v>5</v>
      </c>
      <c r="C145">
        <f>SUMIFS(Data!$D$2:$D$225,Data!$A$2:$A$225,ElectricityDemand!$A145,Data!$G$2:$G$225,ElectricityDemand!$B145)*10^3</f>
        <v>667984.72344161558</v>
      </c>
    </row>
    <row r="146" spans="1:3" x14ac:dyDescent="0.2">
      <c r="A146" t="s">
        <v>5</v>
      </c>
      <c r="B146">
        <v>5</v>
      </c>
      <c r="C146">
        <f>SUMIFS(Data!$D$2:$D$225,Data!$A$2:$A$225,ElectricityDemand!$A146,Data!$G$2:$G$225,ElectricityDemand!$B146)*10^3</f>
        <v>5745437.3831775701</v>
      </c>
    </row>
    <row r="147" spans="1:3" x14ac:dyDescent="0.2">
      <c r="A147" t="s">
        <v>6</v>
      </c>
      <c r="B147">
        <v>5</v>
      </c>
      <c r="C147">
        <f>SUMIFS(Data!$D$2:$D$225,Data!$A$2:$A$225,ElectricityDemand!$A147,Data!$G$2:$G$225,ElectricityDemand!$B147)*10^3</f>
        <v>2106442.9906542054</v>
      </c>
    </row>
    <row r="148" spans="1:3" x14ac:dyDescent="0.2">
      <c r="A148" t="s">
        <v>7</v>
      </c>
      <c r="B148">
        <v>5</v>
      </c>
      <c r="C148">
        <f>SUMIFS(Data!$D$2:$D$225,Data!$A$2:$A$225,ElectricityDemand!$A148,Data!$G$2:$G$225,ElectricityDemand!$B148)*10^3</f>
        <v>3665080.3738317755</v>
      </c>
    </row>
    <row r="149" spans="1:3" x14ac:dyDescent="0.2">
      <c r="A149" t="s">
        <v>8</v>
      </c>
      <c r="B149">
        <v>5</v>
      </c>
      <c r="C149">
        <f>SUMIFS(Data!$D$2:$D$225,Data!$A$2:$A$225,ElectricityDemand!$A149,Data!$G$2:$G$225,ElectricityDemand!$B149)*10^3</f>
        <v>4343315.8878504671</v>
      </c>
    </row>
    <row r="150" spans="1:3" x14ac:dyDescent="0.2">
      <c r="A150" t="s">
        <v>9</v>
      </c>
      <c r="B150">
        <v>5</v>
      </c>
      <c r="C150">
        <f>SUMIFS(Data!$D$2:$D$225,Data!$A$2:$A$225,ElectricityDemand!$A150,Data!$G$2:$G$225,ElectricityDemand!$B150)*10^3</f>
        <v>36911663.551401861</v>
      </c>
    </row>
    <row r="151" spans="1:3" x14ac:dyDescent="0.2">
      <c r="A151" t="s">
        <v>10</v>
      </c>
      <c r="B151">
        <v>5</v>
      </c>
      <c r="C151">
        <f>SUMIFS(Data!$D$2:$D$225,Data!$A$2:$A$225,ElectricityDemand!$A151,Data!$G$2:$G$225,ElectricityDemand!$B151)*10^3</f>
        <v>2947715.8878504676</v>
      </c>
    </row>
    <row r="152" spans="1:3" x14ac:dyDescent="0.2">
      <c r="A152" t="s">
        <v>11</v>
      </c>
      <c r="B152">
        <v>5</v>
      </c>
      <c r="C152">
        <f>SUMIFS(Data!$D$2:$D$225,Data!$A$2:$A$225,ElectricityDemand!$A152,Data!$G$2:$G$225,ElectricityDemand!$B152)*10^3</f>
        <v>543892.71028037381</v>
      </c>
    </row>
    <row r="153" spans="1:3" x14ac:dyDescent="0.2">
      <c r="A153" t="s">
        <v>12</v>
      </c>
      <c r="B153">
        <v>5</v>
      </c>
      <c r="C153">
        <f>SUMIFS(Data!$D$2:$D$225,Data!$A$2:$A$225,ElectricityDemand!$A153,Data!$G$2:$G$225,ElectricityDemand!$B153)*10^3</f>
        <v>21129644.859813079</v>
      </c>
    </row>
    <row r="154" spans="1:3" x14ac:dyDescent="0.2">
      <c r="A154" t="s">
        <v>13</v>
      </c>
      <c r="B154">
        <v>5</v>
      </c>
      <c r="C154">
        <f>SUMIFS(Data!$D$2:$D$225,Data!$A$2:$A$225,ElectricityDemand!$A154,Data!$G$2:$G$225,ElectricityDemand!$B154)*10^3</f>
        <v>2791200</v>
      </c>
    </row>
    <row r="155" spans="1:3" x14ac:dyDescent="0.2">
      <c r="A155" t="s">
        <v>14</v>
      </c>
      <c r="B155">
        <v>5</v>
      </c>
      <c r="C155">
        <f>SUMIFS(Data!$D$2:$D$225,Data!$A$2:$A$225,ElectricityDemand!$A155,Data!$G$2:$G$225,ElectricityDemand!$B155)*10^3</f>
        <v>28825009.345794395</v>
      </c>
    </row>
    <row r="156" spans="1:3" x14ac:dyDescent="0.2">
      <c r="A156" t="s">
        <v>15</v>
      </c>
      <c r="B156">
        <v>5</v>
      </c>
      <c r="C156">
        <f>SUMIFS(Data!$D$2:$D$225,Data!$A$2:$A$225,ElectricityDemand!$A156,Data!$G$2:$G$225,ElectricityDemand!$B156)*10^3</f>
        <v>27259850.467289716</v>
      </c>
    </row>
    <row r="157" spans="1:3" x14ac:dyDescent="0.2">
      <c r="A157" t="s">
        <v>16</v>
      </c>
      <c r="B157">
        <v>5</v>
      </c>
      <c r="C157">
        <f>SUMIFS(Data!$D$2:$D$225,Data!$A$2:$A$225,ElectricityDemand!$A157,Data!$G$2:$G$225,ElectricityDemand!$B157)*10^3</f>
        <v>3847682.242990654</v>
      </c>
    </row>
    <row r="158" spans="1:3" x14ac:dyDescent="0.2">
      <c r="A158" t="s">
        <v>17</v>
      </c>
      <c r="B158">
        <v>5</v>
      </c>
      <c r="C158">
        <f>SUMIFS(Data!$D$2:$D$225,Data!$A$2:$A$225,ElectricityDemand!$A158,Data!$G$2:$G$225,ElectricityDemand!$B158)*10^3</f>
        <v>1395600</v>
      </c>
    </row>
    <row r="159" spans="1:3" x14ac:dyDescent="0.2">
      <c r="A159" t="s">
        <v>18</v>
      </c>
      <c r="B159">
        <v>5</v>
      </c>
      <c r="C159">
        <f>SUMIFS(Data!$D$2:$D$225,Data!$A$2:$A$225,ElectricityDemand!$A159,Data!$G$2:$G$225,ElectricityDemand!$B159)*10^3</f>
        <v>3136839.2523364481</v>
      </c>
    </row>
    <row r="160" spans="1:3" x14ac:dyDescent="0.2">
      <c r="A160" t="s">
        <v>19</v>
      </c>
      <c r="B160">
        <v>5</v>
      </c>
      <c r="C160">
        <f>SUMIFS(Data!$D$2:$D$225,Data!$A$2:$A$225,ElectricityDemand!$A160,Data!$G$2:$G$225,ElectricityDemand!$B160)*10^3</f>
        <v>2680334.5794392526</v>
      </c>
    </row>
    <row r="161" spans="1:7" x14ac:dyDescent="0.2">
      <c r="A161" t="s">
        <v>20</v>
      </c>
      <c r="B161">
        <v>5</v>
      </c>
      <c r="C161">
        <f>SUMIFS(Data!$D$2:$D$225,Data!$A$2:$A$225,ElectricityDemand!$A161,Data!$G$2:$G$225,ElectricityDemand!$B161)*10^3</f>
        <v>23020878.504672896</v>
      </c>
    </row>
    <row r="162" spans="1:7" x14ac:dyDescent="0.2">
      <c r="A162" t="s">
        <v>21</v>
      </c>
      <c r="B162">
        <v>5</v>
      </c>
      <c r="C162">
        <f>SUMIFS(Data!$D$2:$D$225,Data!$A$2:$A$225,ElectricityDemand!$A162,Data!$G$2:$G$225,ElectricityDemand!$B162)*10^3</f>
        <v>1343428.0373831776</v>
      </c>
    </row>
    <row r="163" spans="1:7" x14ac:dyDescent="0.2">
      <c r="A163" t="s">
        <v>22</v>
      </c>
      <c r="B163">
        <v>5</v>
      </c>
      <c r="C163">
        <f>SUMIFS(Data!$D$2:$D$225,Data!$A$2:$A$225,ElectricityDemand!$A163,Data!$G$2:$G$225,ElectricityDemand!$B163)*10^3</f>
        <v>1382557.0093457946</v>
      </c>
    </row>
    <row r="164" spans="1:7" x14ac:dyDescent="0.2">
      <c r="A164" t="s">
        <v>23</v>
      </c>
      <c r="B164">
        <v>5</v>
      </c>
      <c r="C164">
        <f>SUMIFS(Data!$D$2:$D$225,Data!$A$2:$A$225,ElectricityDemand!$A164,Data!$G$2:$G$225,ElectricityDemand!$B164)*10^3</f>
        <v>723885.98130841111</v>
      </c>
    </row>
    <row r="165" spans="1:7" x14ac:dyDescent="0.2">
      <c r="A165" t="s">
        <v>24</v>
      </c>
      <c r="B165">
        <v>5</v>
      </c>
      <c r="C165">
        <f>SUMIFS(Data!$D$2:$D$225,Data!$A$2:$A$225,ElectricityDemand!$A165,Data!$G$2:$G$225,ElectricityDemand!$B165)*10^3</f>
        <v>421702.37050043902</v>
      </c>
    </row>
    <row r="166" spans="1:7" x14ac:dyDescent="0.2">
      <c r="A166" t="s">
        <v>25</v>
      </c>
      <c r="B166">
        <v>5</v>
      </c>
      <c r="C166">
        <f>SUMIFS(Data!$D$2:$D$225,Data!$A$2:$A$225,ElectricityDemand!$A166,Data!$G$2:$G$225,ElectricityDemand!$B166)*10^3</f>
        <v>6717140.1869158885</v>
      </c>
    </row>
    <row r="167" spans="1:7" hidden="1" x14ac:dyDescent="0.2">
      <c r="A167" t="s">
        <v>26</v>
      </c>
      <c r="B167">
        <v>5</v>
      </c>
      <c r="C167">
        <f>Data!$D$145*ElectricityDemand!$G167*10^3</f>
        <v>795883.28971962631</v>
      </c>
      <c r="G167">
        <v>0.27</v>
      </c>
    </row>
    <row r="168" spans="1:7" hidden="1" x14ac:dyDescent="0.2">
      <c r="A168" t="s">
        <v>27</v>
      </c>
      <c r="B168">
        <v>5</v>
      </c>
      <c r="C168">
        <f>Data!$D$145*ElectricityDemand!$G168*10^3</f>
        <v>795883.28971962631</v>
      </c>
      <c r="G168">
        <v>0.27</v>
      </c>
    </row>
    <row r="169" spans="1:7" hidden="1" x14ac:dyDescent="0.2">
      <c r="A169" t="s">
        <v>28</v>
      </c>
      <c r="B169">
        <v>5</v>
      </c>
      <c r="C169">
        <f>Data!$D$145*ElectricityDemand!$G169*10^3</f>
        <v>589543.17757009342</v>
      </c>
      <c r="G169">
        <v>0.2</v>
      </c>
    </row>
    <row r="170" spans="1:7" hidden="1" x14ac:dyDescent="0.2">
      <c r="A170" t="s">
        <v>29</v>
      </c>
      <c r="B170">
        <v>5</v>
      </c>
      <c r="C170">
        <f>Data!$D$145*ElectricityDemand!$G170*10^3</f>
        <v>412680.22429906548</v>
      </c>
      <c r="G170">
        <v>0.14000000000000001</v>
      </c>
    </row>
    <row r="171" spans="1:7" hidden="1" x14ac:dyDescent="0.2">
      <c r="A171" t="s">
        <v>30</v>
      </c>
      <c r="B171">
        <v>5</v>
      </c>
      <c r="C171">
        <f>Data!$D$145*ElectricityDemand!$G171*10^3</f>
        <v>353725.90654205607</v>
      </c>
      <c r="G171">
        <v>0.12</v>
      </c>
    </row>
    <row r="172" spans="1:7" x14ac:dyDescent="0.2">
      <c r="A172" t="s">
        <v>31</v>
      </c>
      <c r="B172">
        <v>5</v>
      </c>
      <c r="C172">
        <f>SUMIFS(Data!$D$2:$D$225,Data!$A$2:$A$225,ElectricityDemand!$A172,Data!$G$2:$G$225,ElectricityDemand!$B172)*10^3</f>
        <v>14347289.719626168</v>
      </c>
    </row>
    <row r="173" spans="1:7" x14ac:dyDescent="0.2">
      <c r="A173" t="s">
        <v>32</v>
      </c>
      <c r="B173">
        <v>5</v>
      </c>
      <c r="C173">
        <f>SUMIFS(Data!$D$2:$D$225,Data!$A$2:$A$225,ElectricityDemand!$A173,Data!$G$2:$G$225,ElectricityDemand!$B173)*10^3</f>
        <v>3997676.6355140181</v>
      </c>
    </row>
    <row r="174" spans="1:7" x14ac:dyDescent="0.2">
      <c r="A174" t="s">
        <v>33</v>
      </c>
      <c r="B174">
        <v>5</v>
      </c>
      <c r="C174">
        <f>SUMIFS(Data!$D$2:$D$225,Data!$A$2:$A$225,ElectricityDemand!$A174,Data!$G$2:$G$225,ElectricityDemand!$B174)*10^3</f>
        <v>4082456.0747663551</v>
      </c>
    </row>
    <row r="175" spans="1:7" x14ac:dyDescent="0.2">
      <c r="A175" t="s">
        <v>34</v>
      </c>
      <c r="B175">
        <v>5</v>
      </c>
      <c r="C175">
        <f>SUMIFS(Data!$D$2:$D$225,Data!$A$2:$A$225,ElectricityDemand!$A175,Data!$G$2:$G$225,ElectricityDemand!$B175)*10^3</f>
        <v>1395600</v>
      </c>
    </row>
    <row r="176" spans="1:7" x14ac:dyDescent="0.2">
      <c r="A176" t="s">
        <v>35</v>
      </c>
      <c r="B176">
        <v>5</v>
      </c>
      <c r="C176">
        <f>SUMIFS(Data!$D$2:$D$225,Data!$A$2:$A$225,ElectricityDemand!$A176,Data!$G$2:$G$225,ElectricityDemand!$B176)*10^3</f>
        <v>4728084.112149532</v>
      </c>
    </row>
    <row r="177" spans="1:3" x14ac:dyDescent="0.2">
      <c r="A177" t="s">
        <v>36</v>
      </c>
      <c r="B177">
        <v>5</v>
      </c>
      <c r="C177">
        <f>SUMIFS(Data!$D$2:$D$225,Data!$A$2:$A$225,ElectricityDemand!$A177,Data!$G$2:$G$225,ElectricityDemand!$B177)*10^3</f>
        <v>1284734.5794392521</v>
      </c>
    </row>
    <row r="178" spans="1:3" x14ac:dyDescent="0.2">
      <c r="A178" t="s">
        <v>37</v>
      </c>
      <c r="B178">
        <v>5</v>
      </c>
      <c r="C178">
        <f>SUMIFS(Data!$D$2:$D$225,Data!$A$2:$A$225,ElectricityDemand!$A178,Data!$G$2:$G$225,ElectricityDemand!$B178)*10^3</f>
        <v>2215091.1028037383</v>
      </c>
    </row>
    <row r="179" spans="1:3" x14ac:dyDescent="0.2">
      <c r="A179" t="s">
        <v>3</v>
      </c>
      <c r="B179">
        <v>6</v>
      </c>
      <c r="C179">
        <f>SUMIFS(Data!$D$2:$D$225,Data!$A$2:$A$225,ElectricityDemand!$A179,Data!$G$2:$G$225,ElectricityDemand!$B179)*10^3</f>
        <v>7271467.2897196272</v>
      </c>
    </row>
    <row r="180" spans="1:3" x14ac:dyDescent="0.2">
      <c r="A180" t="s">
        <v>4</v>
      </c>
      <c r="B180">
        <v>6</v>
      </c>
      <c r="C180">
        <f>SUMIFS(Data!$D$2:$D$225,Data!$A$2:$A$225,ElectricityDemand!$A180,Data!$G$2:$G$225,ElectricityDemand!$B180)*10^3</f>
        <v>834980.90430201928</v>
      </c>
    </row>
    <row r="181" spans="1:3" x14ac:dyDescent="0.2">
      <c r="A181" t="s">
        <v>5</v>
      </c>
      <c r="B181">
        <v>6</v>
      </c>
      <c r="C181">
        <f>SUMIFS(Data!$D$2:$D$225,Data!$A$2:$A$225,ElectricityDemand!$A181,Data!$G$2:$G$225,ElectricityDemand!$B181)*10^3</f>
        <v>7181796.7289719628</v>
      </c>
    </row>
    <row r="182" spans="1:3" x14ac:dyDescent="0.2">
      <c r="A182" t="s">
        <v>6</v>
      </c>
      <c r="B182">
        <v>6</v>
      </c>
      <c r="C182">
        <f>SUMIFS(Data!$D$2:$D$225,Data!$A$2:$A$225,ElectricityDemand!$A182,Data!$G$2:$G$225,ElectricityDemand!$B182)*10^3</f>
        <v>2633053.7383177569</v>
      </c>
    </row>
    <row r="183" spans="1:3" x14ac:dyDescent="0.2">
      <c r="A183" t="s">
        <v>7</v>
      </c>
      <c r="B183">
        <v>6</v>
      </c>
      <c r="C183">
        <f>SUMIFS(Data!$D$2:$D$225,Data!$A$2:$A$225,ElectricityDemand!$A183,Data!$G$2:$G$225,ElectricityDemand!$B183)*10^3</f>
        <v>4581350.4672897188</v>
      </c>
    </row>
    <row r="184" spans="1:3" x14ac:dyDescent="0.2">
      <c r="A184" t="s">
        <v>8</v>
      </c>
      <c r="B184">
        <v>6</v>
      </c>
      <c r="C184">
        <f>SUMIFS(Data!$D$2:$D$225,Data!$A$2:$A$225,ElectricityDemand!$A184,Data!$G$2:$G$225,ElectricityDemand!$B184)*10^3</f>
        <v>5429144.8598130848</v>
      </c>
    </row>
    <row r="185" spans="1:3" x14ac:dyDescent="0.2">
      <c r="A185" t="s">
        <v>9</v>
      </c>
      <c r="B185">
        <v>6</v>
      </c>
      <c r="C185">
        <f>SUMIFS(Data!$D$2:$D$225,Data!$A$2:$A$225,ElectricityDemand!$A185,Data!$G$2:$G$225,ElectricityDemand!$B185)*10^3</f>
        <v>46139579.439252339</v>
      </c>
    </row>
    <row r="186" spans="1:3" x14ac:dyDescent="0.2">
      <c r="A186" t="s">
        <v>10</v>
      </c>
      <c r="B186">
        <v>6</v>
      </c>
      <c r="C186">
        <f>SUMIFS(Data!$D$2:$D$225,Data!$A$2:$A$225,ElectricityDemand!$A186,Data!$G$2:$G$225,ElectricityDemand!$B186)*10^3</f>
        <v>3684644.8598130844</v>
      </c>
    </row>
    <row r="187" spans="1:3" x14ac:dyDescent="0.2">
      <c r="A187" t="s">
        <v>11</v>
      </c>
      <c r="B187">
        <v>6</v>
      </c>
      <c r="C187">
        <f>SUMIFS(Data!$D$2:$D$225,Data!$A$2:$A$225,ElectricityDemand!$A187,Data!$G$2:$G$225,ElectricityDemand!$B187)*10^3</f>
        <v>679865.88785046723</v>
      </c>
    </row>
    <row r="188" spans="1:3" x14ac:dyDescent="0.2">
      <c r="A188" t="s">
        <v>12</v>
      </c>
      <c r="B188">
        <v>6</v>
      </c>
      <c r="C188">
        <f>SUMIFS(Data!$D$2:$D$225,Data!$A$2:$A$225,ElectricityDemand!$A188,Data!$G$2:$G$225,ElectricityDemand!$B188)*10^3</f>
        <v>26412056.07476636</v>
      </c>
    </row>
    <row r="189" spans="1:3" x14ac:dyDescent="0.2">
      <c r="A189" t="s">
        <v>13</v>
      </c>
      <c r="B189">
        <v>6</v>
      </c>
      <c r="C189">
        <f>SUMIFS(Data!$D$2:$D$225,Data!$A$2:$A$225,ElectricityDemand!$A189,Data!$G$2:$G$225,ElectricityDemand!$B189)*10^3</f>
        <v>3489000.0000000005</v>
      </c>
    </row>
    <row r="190" spans="1:3" x14ac:dyDescent="0.2">
      <c r="A190" t="s">
        <v>14</v>
      </c>
      <c r="B190">
        <v>6</v>
      </c>
      <c r="C190">
        <f>SUMIFS(Data!$D$2:$D$225,Data!$A$2:$A$225,ElectricityDemand!$A190,Data!$G$2:$G$225,ElectricityDemand!$B190)*10^3</f>
        <v>36031261.68224299</v>
      </c>
    </row>
    <row r="191" spans="1:3" x14ac:dyDescent="0.2">
      <c r="A191" t="s">
        <v>15</v>
      </c>
      <c r="B191">
        <v>6</v>
      </c>
      <c r="C191">
        <f>SUMIFS(Data!$D$2:$D$225,Data!$A$2:$A$225,ElectricityDemand!$A191,Data!$G$2:$G$225,ElectricityDemand!$B191)*10^3</f>
        <v>34074813.084112145</v>
      </c>
    </row>
    <row r="192" spans="1:3" x14ac:dyDescent="0.2">
      <c r="A192" t="s">
        <v>16</v>
      </c>
      <c r="B192">
        <v>6</v>
      </c>
      <c r="C192">
        <f>SUMIFS(Data!$D$2:$D$225,Data!$A$2:$A$225,ElectricityDemand!$A192,Data!$G$2:$G$225,ElectricityDemand!$B192)*10^3</f>
        <v>4809602.8037383175</v>
      </c>
    </row>
    <row r="193" spans="1:7" x14ac:dyDescent="0.2">
      <c r="A193" t="s">
        <v>17</v>
      </c>
      <c r="B193">
        <v>6</v>
      </c>
      <c r="C193">
        <f>SUMIFS(Data!$D$2:$D$225,Data!$A$2:$A$225,ElectricityDemand!$A193,Data!$G$2:$G$225,ElectricityDemand!$B193)*10^3</f>
        <v>1744500.0000000002</v>
      </c>
    </row>
    <row r="194" spans="1:7" x14ac:dyDescent="0.2">
      <c r="A194" t="s">
        <v>18</v>
      </c>
      <c r="B194">
        <v>6</v>
      </c>
      <c r="C194">
        <f>SUMIFS(Data!$D$2:$D$225,Data!$A$2:$A$225,ElectricityDemand!$A194,Data!$G$2:$G$225,ElectricityDemand!$B194)*10^3</f>
        <v>3921049.0654205605</v>
      </c>
    </row>
    <row r="195" spans="1:7" x14ac:dyDescent="0.2">
      <c r="A195" t="s">
        <v>19</v>
      </c>
      <c r="B195">
        <v>6</v>
      </c>
      <c r="C195">
        <f>SUMIFS(Data!$D$2:$D$225,Data!$A$2:$A$225,ElectricityDemand!$A195,Data!$G$2:$G$225,ElectricityDemand!$B195)*10^3</f>
        <v>3350418.2242990653</v>
      </c>
    </row>
    <row r="196" spans="1:7" x14ac:dyDescent="0.2">
      <c r="A196" t="s">
        <v>20</v>
      </c>
      <c r="B196">
        <v>6</v>
      </c>
      <c r="C196">
        <f>SUMIFS(Data!$D$2:$D$225,Data!$A$2:$A$225,ElectricityDemand!$A196,Data!$G$2:$G$225,ElectricityDemand!$B196)*10^3</f>
        <v>28776098.130841117</v>
      </c>
    </row>
    <row r="197" spans="1:7" x14ac:dyDescent="0.2">
      <c r="A197" t="s">
        <v>21</v>
      </c>
      <c r="B197">
        <v>6</v>
      </c>
      <c r="C197">
        <f>SUMIFS(Data!$D$2:$D$225,Data!$A$2:$A$225,ElectricityDemand!$A197,Data!$G$2:$G$225,ElectricityDemand!$B197)*10^3</f>
        <v>1679285.0467289721</v>
      </c>
    </row>
    <row r="198" spans="1:7" x14ac:dyDescent="0.2">
      <c r="A198" t="s">
        <v>22</v>
      </c>
      <c r="B198">
        <v>6</v>
      </c>
      <c r="C198">
        <f>SUMIFS(Data!$D$2:$D$225,Data!$A$2:$A$225,ElectricityDemand!$A198,Data!$G$2:$G$225,ElectricityDemand!$B198)*10^3</f>
        <v>1728196.2616822431</v>
      </c>
    </row>
    <row r="199" spans="1:7" x14ac:dyDescent="0.2">
      <c r="A199" t="s">
        <v>23</v>
      </c>
      <c r="B199">
        <v>6</v>
      </c>
      <c r="C199">
        <f>SUMIFS(Data!$D$2:$D$225,Data!$A$2:$A$225,ElectricityDemand!$A199,Data!$G$2:$G$225,ElectricityDemand!$B199)*10^3</f>
        <v>904857.47663551394</v>
      </c>
    </row>
    <row r="200" spans="1:7" x14ac:dyDescent="0.2">
      <c r="A200" t="s">
        <v>24</v>
      </c>
      <c r="B200">
        <v>6</v>
      </c>
      <c r="C200">
        <f>SUMIFS(Data!$D$2:$D$225,Data!$A$2:$A$225,ElectricityDemand!$A200,Data!$G$2:$G$225,ElectricityDemand!$B200)*10^3</f>
        <v>527127.96312554879</v>
      </c>
    </row>
    <row r="201" spans="1:7" x14ac:dyDescent="0.2">
      <c r="A201" t="s">
        <v>25</v>
      </c>
      <c r="B201">
        <v>6</v>
      </c>
      <c r="C201">
        <f>SUMIFS(Data!$D$2:$D$225,Data!$A$2:$A$225,ElectricityDemand!$A201,Data!$G$2:$G$225,ElectricityDemand!$B201)*10^3</f>
        <v>8396425.2336448599</v>
      </c>
    </row>
    <row r="202" spans="1:7" hidden="1" x14ac:dyDescent="0.2">
      <c r="A202" t="s">
        <v>26</v>
      </c>
      <c r="B202">
        <v>6</v>
      </c>
      <c r="C202" s="1">
        <f>Data!$D$176*$G202*10^3</f>
        <v>994854.11214953277</v>
      </c>
      <c r="G202">
        <v>0.27</v>
      </c>
    </row>
    <row r="203" spans="1:7" hidden="1" x14ac:dyDescent="0.2">
      <c r="A203" t="s">
        <v>27</v>
      </c>
      <c r="B203">
        <v>6</v>
      </c>
      <c r="C203" s="1">
        <f>Data!$D$176*$G203*10^3</f>
        <v>994854.11214953277</v>
      </c>
      <c r="G203">
        <v>0.27</v>
      </c>
    </row>
    <row r="204" spans="1:7" hidden="1" x14ac:dyDescent="0.2">
      <c r="A204" t="s">
        <v>28</v>
      </c>
      <c r="B204">
        <v>6</v>
      </c>
      <c r="C204" s="1">
        <f>Data!$D$176*$G204*10^3</f>
        <v>736928.9719626169</v>
      </c>
      <c r="G204">
        <v>0.2</v>
      </c>
    </row>
    <row r="205" spans="1:7" hidden="1" x14ac:dyDescent="0.2">
      <c r="A205" t="s">
        <v>29</v>
      </c>
      <c r="B205">
        <v>6</v>
      </c>
      <c r="C205" s="1">
        <f>Data!$D$176*$G205*10^3</f>
        <v>515850.28037383186</v>
      </c>
      <c r="G205">
        <v>0.14000000000000001</v>
      </c>
    </row>
    <row r="206" spans="1:7" hidden="1" x14ac:dyDescent="0.2">
      <c r="A206" t="s">
        <v>30</v>
      </c>
      <c r="B206">
        <v>6</v>
      </c>
      <c r="C206" s="1">
        <f>Data!$D$176*$G206*10^3</f>
        <v>442157.38317757007</v>
      </c>
      <c r="G206">
        <v>0.12</v>
      </c>
    </row>
    <row r="207" spans="1:7" x14ac:dyDescent="0.2">
      <c r="A207" t="s">
        <v>31</v>
      </c>
      <c r="B207">
        <v>6</v>
      </c>
      <c r="C207">
        <f>SUMIFS(Data!$D$2:$D$225,Data!$A$2:$A$225,ElectricityDemand!$A207,Data!$G$2:$G$225,ElectricityDemand!$B207)*10^3</f>
        <v>17934112.149532709</v>
      </c>
    </row>
    <row r="208" spans="1:7" x14ac:dyDescent="0.2">
      <c r="A208" t="s">
        <v>32</v>
      </c>
      <c r="B208">
        <v>6</v>
      </c>
      <c r="C208">
        <f>SUMIFS(Data!$D$2:$D$225,Data!$A$2:$A$225,ElectricityDemand!$A208,Data!$G$2:$G$225,ElectricityDemand!$B208)*10^3</f>
        <v>4997095.7943925234</v>
      </c>
    </row>
    <row r="209" spans="1:3" x14ac:dyDescent="0.2">
      <c r="A209" t="s">
        <v>33</v>
      </c>
      <c r="B209">
        <v>6</v>
      </c>
      <c r="C209">
        <f>SUMIFS(Data!$D$2:$D$225,Data!$A$2:$A$225,ElectricityDemand!$A209,Data!$G$2:$G$225,ElectricityDemand!$B209)*10^3</f>
        <v>5103070.0934579447</v>
      </c>
    </row>
    <row r="210" spans="1:3" x14ac:dyDescent="0.2">
      <c r="A210" t="s">
        <v>34</v>
      </c>
      <c r="B210">
        <v>6</v>
      </c>
      <c r="C210">
        <f>SUMIFS(Data!$D$2:$D$225,Data!$A$2:$A$225,ElectricityDemand!$A210,Data!$G$2:$G$225,ElectricityDemand!$B210)*10^3</f>
        <v>1744500.0000000002</v>
      </c>
    </row>
    <row r="211" spans="1:3" x14ac:dyDescent="0.2">
      <c r="A211" t="s">
        <v>35</v>
      </c>
      <c r="B211">
        <v>6</v>
      </c>
      <c r="C211">
        <f>SUMIFS(Data!$D$2:$D$225,Data!$A$2:$A$225,ElectricityDemand!$A211,Data!$G$2:$G$225,ElectricityDemand!$B211)*10^3</f>
        <v>5910105.1401869161</v>
      </c>
    </row>
    <row r="212" spans="1:3" x14ac:dyDescent="0.2">
      <c r="A212" t="s">
        <v>36</v>
      </c>
      <c r="B212">
        <v>6</v>
      </c>
      <c r="C212">
        <f>SUMIFS(Data!$D$2:$D$225,Data!$A$2:$A$225,ElectricityDemand!$A212,Data!$G$2:$G$225,ElectricityDemand!$B212)*10^3</f>
        <v>1605918.2242990653</v>
      </c>
    </row>
    <row r="213" spans="1:3" x14ac:dyDescent="0.2">
      <c r="A213" t="s">
        <v>37</v>
      </c>
      <c r="B213">
        <v>6</v>
      </c>
      <c r="C213">
        <f>SUMIFS(Data!$D$2:$D$225,Data!$A$2:$A$225,ElectricityDemand!$A213,Data!$G$2:$G$225,ElectricityDemand!$B213)*10^3</f>
        <v>2768863.8785046735</v>
      </c>
    </row>
    <row r="214" spans="1:3" x14ac:dyDescent="0.2">
      <c r="A214" t="s">
        <v>3</v>
      </c>
      <c r="B214">
        <v>7</v>
      </c>
      <c r="C214">
        <f>SUMIFS(Data!$D$2:$D$225,Data!$A$2:$A$225,ElectricityDemand!$A214,Data!$G$2:$G$225,ElectricityDemand!$B214)*10^3</f>
        <v>7756231.7757009352</v>
      </c>
    </row>
    <row r="215" spans="1:3" x14ac:dyDescent="0.2">
      <c r="A215" t="s">
        <v>4</v>
      </c>
      <c r="B215">
        <v>7</v>
      </c>
      <c r="C215">
        <f>SUMIFS(Data!$D$2:$D$225,Data!$A$2:$A$225,ElectricityDemand!$A215,Data!$G$2:$G$225,ElectricityDemand!$B215)*10^3</f>
        <v>890646.29792215407</v>
      </c>
    </row>
    <row r="216" spans="1:3" x14ac:dyDescent="0.2">
      <c r="A216" t="s">
        <v>5</v>
      </c>
      <c r="B216">
        <v>7</v>
      </c>
      <c r="C216">
        <f>SUMIFS(Data!$D$2:$D$225,Data!$A$2:$A$225,ElectricityDemand!$A216,Data!$G$2:$G$225,ElectricityDemand!$B216)*10^3</f>
        <v>7660583.1775700934</v>
      </c>
    </row>
    <row r="217" spans="1:3" x14ac:dyDescent="0.2">
      <c r="A217" t="s">
        <v>6</v>
      </c>
      <c r="B217">
        <v>7</v>
      </c>
      <c r="C217">
        <f>SUMIFS(Data!$D$2:$D$225,Data!$A$2:$A$225,ElectricityDemand!$A217,Data!$G$2:$G$225,ElectricityDemand!$B217)*10^3</f>
        <v>2808590.6542056077</v>
      </c>
    </row>
    <row r="218" spans="1:3" x14ac:dyDescent="0.2">
      <c r="A218" t="s">
        <v>7</v>
      </c>
      <c r="B218">
        <v>7</v>
      </c>
      <c r="C218">
        <f>SUMIFS(Data!$D$2:$D$225,Data!$A$2:$A$225,ElectricityDemand!$A218,Data!$G$2:$G$225,ElectricityDemand!$B218)*10^3</f>
        <v>4886773.8317757007</v>
      </c>
    </row>
    <row r="219" spans="1:3" x14ac:dyDescent="0.2">
      <c r="A219" t="s">
        <v>8</v>
      </c>
      <c r="B219">
        <v>7</v>
      </c>
      <c r="C219">
        <f>SUMIFS(Data!$D$2:$D$225,Data!$A$2:$A$225,ElectricityDemand!$A219,Data!$G$2:$G$225,ElectricityDemand!$B219)*10^3</f>
        <v>5791087.8504672898</v>
      </c>
    </row>
    <row r="220" spans="1:3" x14ac:dyDescent="0.2">
      <c r="A220" t="s">
        <v>9</v>
      </c>
      <c r="B220">
        <v>7</v>
      </c>
      <c r="C220">
        <f>SUMIFS(Data!$D$2:$D$225,Data!$A$2:$A$225,ElectricityDemand!$A220,Data!$G$2:$G$225,ElectricityDemand!$B220)*10^3</f>
        <v>49215551.401869163</v>
      </c>
    </row>
    <row r="221" spans="1:3" x14ac:dyDescent="0.2">
      <c r="A221" t="s">
        <v>10</v>
      </c>
      <c r="B221">
        <v>7</v>
      </c>
      <c r="C221">
        <f>SUMIFS(Data!$D$2:$D$225,Data!$A$2:$A$225,ElectricityDemand!$A221,Data!$G$2:$G$225,ElectricityDemand!$B221)*10^3</f>
        <v>3930287.8504672898</v>
      </c>
    </row>
    <row r="222" spans="1:3" x14ac:dyDescent="0.2">
      <c r="A222" t="s">
        <v>11</v>
      </c>
      <c r="B222">
        <v>7</v>
      </c>
      <c r="C222">
        <f>SUMIFS(Data!$D$2:$D$225,Data!$A$2:$A$225,ElectricityDemand!$A222,Data!$G$2:$G$225,ElectricityDemand!$B222)*10^3</f>
        <v>725190.28037383175</v>
      </c>
    </row>
    <row r="223" spans="1:3" x14ac:dyDescent="0.2">
      <c r="A223" t="s">
        <v>12</v>
      </c>
      <c r="B223">
        <v>7</v>
      </c>
      <c r="C223">
        <f>SUMIFS(Data!$D$2:$D$225,Data!$A$2:$A$225,ElectricityDemand!$A223,Data!$G$2:$G$225,ElectricityDemand!$B223)*10^3</f>
        <v>28172859.813084114</v>
      </c>
    </row>
    <row r="224" spans="1:3" x14ac:dyDescent="0.2">
      <c r="A224" t="s">
        <v>13</v>
      </c>
      <c r="B224">
        <v>7</v>
      </c>
      <c r="C224">
        <f>SUMIFS(Data!$D$2:$D$225,Data!$A$2:$A$225,ElectricityDemand!$A224,Data!$G$2:$G$225,ElectricityDemand!$B224)*10^3</f>
        <v>3721600.0000000005</v>
      </c>
    </row>
    <row r="225" spans="1:7" x14ac:dyDescent="0.2">
      <c r="A225" t="s">
        <v>14</v>
      </c>
      <c r="B225">
        <v>7</v>
      </c>
      <c r="C225">
        <f>SUMIFS(Data!$D$2:$D$225,Data!$A$2:$A$225,ElectricityDemand!$A225,Data!$G$2:$G$225,ElectricityDemand!$B225)*10^3</f>
        <v>38433345.794392534</v>
      </c>
    </row>
    <row r="226" spans="1:7" x14ac:dyDescent="0.2">
      <c r="A226" t="s">
        <v>15</v>
      </c>
      <c r="B226">
        <v>7</v>
      </c>
      <c r="C226">
        <f>SUMIFS(Data!$D$2:$D$225,Data!$A$2:$A$225,ElectricityDemand!$A226,Data!$G$2:$G$225,ElectricityDemand!$B226)*10^3</f>
        <v>36346467.289719619</v>
      </c>
    </row>
    <row r="227" spans="1:7" x14ac:dyDescent="0.2">
      <c r="A227" t="s">
        <v>16</v>
      </c>
      <c r="B227">
        <v>7</v>
      </c>
      <c r="C227">
        <f>SUMIFS(Data!$D$2:$D$225,Data!$A$2:$A$225,ElectricityDemand!$A227,Data!$G$2:$G$225,ElectricityDemand!$B227)*10^3</f>
        <v>5130242.9906542059</v>
      </c>
    </row>
    <row r="228" spans="1:7" x14ac:dyDescent="0.2">
      <c r="A228" t="s">
        <v>17</v>
      </c>
      <c r="B228">
        <v>7</v>
      </c>
      <c r="C228">
        <f>SUMIFS(Data!$D$2:$D$225,Data!$A$2:$A$225,ElectricityDemand!$A228,Data!$G$2:$G$225,ElectricityDemand!$B228)*10^3</f>
        <v>1860800.0000000002</v>
      </c>
    </row>
    <row r="229" spans="1:7" x14ac:dyDescent="0.2">
      <c r="A229" t="s">
        <v>18</v>
      </c>
      <c r="B229">
        <v>7</v>
      </c>
      <c r="C229">
        <f>SUMIFS(Data!$D$2:$D$225,Data!$A$2:$A$225,ElectricityDemand!$A229,Data!$G$2:$G$225,ElectricityDemand!$B229)*10^3</f>
        <v>4182452.3364485977</v>
      </c>
    </row>
    <row r="230" spans="1:7" x14ac:dyDescent="0.2">
      <c r="A230" t="s">
        <v>19</v>
      </c>
      <c r="B230">
        <v>7</v>
      </c>
      <c r="C230">
        <f>SUMIFS(Data!$D$2:$D$225,Data!$A$2:$A$225,ElectricityDemand!$A230,Data!$G$2:$G$225,ElectricityDemand!$B230)*10^3</f>
        <v>3573779.439252337</v>
      </c>
    </row>
    <row r="231" spans="1:7" x14ac:dyDescent="0.2">
      <c r="A231" t="s">
        <v>20</v>
      </c>
      <c r="B231">
        <v>7</v>
      </c>
      <c r="C231">
        <f>SUMIFS(Data!$D$2:$D$225,Data!$A$2:$A$225,ElectricityDemand!$A231,Data!$G$2:$G$225,ElectricityDemand!$B231)*10^3</f>
        <v>30694504.672897194</v>
      </c>
    </row>
    <row r="232" spans="1:7" x14ac:dyDescent="0.2">
      <c r="A232" t="s">
        <v>21</v>
      </c>
      <c r="B232">
        <v>7</v>
      </c>
      <c r="C232">
        <f>SUMIFS(Data!$D$2:$D$225,Data!$A$2:$A$225,ElectricityDemand!$A232,Data!$G$2:$G$225,ElectricityDemand!$B232)*10^3</f>
        <v>1791237.3831775698</v>
      </c>
    </row>
    <row r="233" spans="1:7" x14ac:dyDescent="0.2">
      <c r="A233" t="s">
        <v>22</v>
      </c>
      <c r="B233">
        <v>7</v>
      </c>
      <c r="C233">
        <f>SUMIFS(Data!$D$2:$D$225,Data!$A$2:$A$225,ElectricityDemand!$A233,Data!$G$2:$G$225,ElectricityDemand!$B233)*10^3</f>
        <v>1843409.345794393</v>
      </c>
    </row>
    <row r="234" spans="1:7" x14ac:dyDescent="0.2">
      <c r="A234" t="s">
        <v>23</v>
      </c>
      <c r="B234">
        <v>7</v>
      </c>
      <c r="C234">
        <f>SUMIFS(Data!$D$2:$D$225,Data!$A$2:$A$225,ElectricityDemand!$A234,Data!$G$2:$G$225,ElectricityDemand!$B234)*10^3</f>
        <v>965181.30841121508</v>
      </c>
    </row>
    <row r="235" spans="1:7" x14ac:dyDescent="0.2">
      <c r="A235" t="s">
        <v>24</v>
      </c>
      <c r="B235">
        <v>7</v>
      </c>
      <c r="C235">
        <f>SUMIFS(Data!$D$2:$D$225,Data!$A$2:$A$225,ElectricityDemand!$A235,Data!$G$2:$G$225,ElectricityDemand!$B235)*10^3</f>
        <v>562269.82733391866</v>
      </c>
    </row>
    <row r="236" spans="1:7" x14ac:dyDescent="0.2">
      <c r="A236" t="s">
        <v>25</v>
      </c>
      <c r="B236">
        <v>7</v>
      </c>
      <c r="C236">
        <f>SUMIFS(Data!$D$2:$D$225,Data!$A$2:$A$225,ElectricityDemand!$A236,Data!$G$2:$G$225,ElectricityDemand!$B236)*10^3</f>
        <v>8956186.9158878513</v>
      </c>
    </row>
    <row r="237" spans="1:7" hidden="1" x14ac:dyDescent="0.2">
      <c r="A237" t="s">
        <v>26</v>
      </c>
      <c r="B237">
        <v>7</v>
      </c>
      <c r="C237">
        <f>Data!$D$207*ElectricityDemand!$G237*10^3</f>
        <v>1061177.7196261683</v>
      </c>
      <c r="G237">
        <v>0.27</v>
      </c>
    </row>
    <row r="238" spans="1:7" hidden="1" x14ac:dyDescent="0.2">
      <c r="A238" t="s">
        <v>27</v>
      </c>
      <c r="B238">
        <v>7</v>
      </c>
      <c r="C238">
        <f>Data!$D$207*ElectricityDemand!$G238*10^3</f>
        <v>1061177.7196261683</v>
      </c>
      <c r="G238">
        <v>0.27</v>
      </c>
    </row>
    <row r="239" spans="1:7" hidden="1" x14ac:dyDescent="0.2">
      <c r="A239" t="s">
        <v>28</v>
      </c>
      <c r="B239">
        <v>7</v>
      </c>
      <c r="C239">
        <f>Data!$D$207*ElectricityDemand!$G239*10^3</f>
        <v>786057.57009345805</v>
      </c>
      <c r="G239">
        <v>0.2</v>
      </c>
    </row>
    <row r="240" spans="1:7" hidden="1" x14ac:dyDescent="0.2">
      <c r="A240" t="s">
        <v>29</v>
      </c>
      <c r="B240">
        <v>7</v>
      </c>
      <c r="C240">
        <f>Data!$D$207*ElectricityDemand!$G240*10^3</f>
        <v>550240.29906542064</v>
      </c>
      <c r="G240">
        <v>0.14000000000000001</v>
      </c>
    </row>
    <row r="241" spans="1:7" hidden="1" x14ac:dyDescent="0.2">
      <c r="A241" t="s">
        <v>30</v>
      </c>
      <c r="B241">
        <v>7</v>
      </c>
      <c r="C241">
        <f>Data!$D$207*ElectricityDemand!$G241*10^3</f>
        <v>471634.54205607477</v>
      </c>
      <c r="G241">
        <v>0.12</v>
      </c>
    </row>
    <row r="242" spans="1:7" x14ac:dyDescent="0.2">
      <c r="A242" t="s">
        <v>31</v>
      </c>
      <c r="B242">
        <v>7</v>
      </c>
      <c r="C242">
        <f>SUMIFS(Data!$D$2:$D$225,Data!$A$2:$A$225,ElectricityDemand!$A242,Data!$G$2:$G$225,ElectricityDemand!$B242)*10^3</f>
        <v>19129719.626168225</v>
      </c>
    </row>
    <row r="243" spans="1:7" x14ac:dyDescent="0.2">
      <c r="A243" t="s">
        <v>32</v>
      </c>
      <c r="B243">
        <v>7</v>
      </c>
      <c r="C243">
        <f>SUMIFS(Data!$D$2:$D$225,Data!$A$2:$A$225,ElectricityDemand!$A243,Data!$G$2:$G$225,ElectricityDemand!$B243)*10^3</f>
        <v>5330235.5140186911</v>
      </c>
    </row>
    <row r="244" spans="1:7" x14ac:dyDescent="0.2">
      <c r="A244" t="s">
        <v>33</v>
      </c>
      <c r="B244">
        <v>7</v>
      </c>
      <c r="C244">
        <f>SUMIFS(Data!$D$2:$D$225,Data!$A$2:$A$225,ElectricityDemand!$A244,Data!$G$2:$G$225,ElectricityDemand!$B244)*10^3</f>
        <v>5443274.7663551411</v>
      </c>
    </row>
    <row r="245" spans="1:7" x14ac:dyDescent="0.2">
      <c r="A245" t="s">
        <v>34</v>
      </c>
      <c r="B245">
        <v>7</v>
      </c>
      <c r="C245">
        <f>SUMIFS(Data!$D$2:$D$225,Data!$A$2:$A$225,ElectricityDemand!$A245,Data!$G$2:$G$225,ElectricityDemand!$B245)*10^3</f>
        <v>1860800.0000000002</v>
      </c>
    </row>
    <row r="246" spans="1:7" x14ac:dyDescent="0.2">
      <c r="A246" t="s">
        <v>35</v>
      </c>
      <c r="B246">
        <v>7</v>
      </c>
      <c r="C246">
        <f>SUMIFS(Data!$D$2:$D$225,Data!$A$2:$A$225,ElectricityDemand!$A246,Data!$G$2:$G$225,ElectricityDemand!$B246)*10^3</f>
        <v>6304112.1495327093</v>
      </c>
    </row>
    <row r="247" spans="1:7" x14ac:dyDescent="0.2">
      <c r="A247" t="s">
        <v>36</v>
      </c>
      <c r="B247">
        <v>7</v>
      </c>
      <c r="C247">
        <f>SUMIFS(Data!$D$2:$D$225,Data!$A$2:$A$225,ElectricityDemand!$A247,Data!$G$2:$G$225,ElectricityDemand!$B247)*10^3</f>
        <v>1712979.4392523363</v>
      </c>
    </row>
    <row r="248" spans="1:7" x14ac:dyDescent="0.2">
      <c r="A248" t="s">
        <v>37</v>
      </c>
      <c r="B248">
        <v>7</v>
      </c>
      <c r="C248">
        <f>SUMIFS(Data!$D$2:$D$225,Data!$A$2:$A$225,ElectricityDemand!$A248,Data!$G$2:$G$225,ElectricityDemand!$B248)*10^3</f>
        <v>2953454.8037383179</v>
      </c>
    </row>
    <row r="249" spans="1:7" x14ac:dyDescent="0.2">
      <c r="A249" t="s">
        <v>3</v>
      </c>
      <c r="B249">
        <v>8</v>
      </c>
      <c r="C249">
        <f>C214</f>
        <v>7756231.7757009352</v>
      </c>
    </row>
    <row r="250" spans="1:7" x14ac:dyDescent="0.2">
      <c r="A250" t="s">
        <v>4</v>
      </c>
      <c r="B250">
        <v>8</v>
      </c>
      <c r="C250">
        <f t="shared" ref="C250:C283" si="0">C215</f>
        <v>890646.29792215407</v>
      </c>
    </row>
    <row r="251" spans="1:7" x14ac:dyDescent="0.2">
      <c r="A251" t="s">
        <v>5</v>
      </c>
      <c r="B251">
        <v>8</v>
      </c>
      <c r="C251">
        <f t="shared" si="0"/>
        <v>7660583.1775700934</v>
      </c>
    </row>
    <row r="252" spans="1:7" x14ac:dyDescent="0.2">
      <c r="A252" t="s">
        <v>6</v>
      </c>
      <c r="B252">
        <v>8</v>
      </c>
      <c r="C252">
        <f t="shared" si="0"/>
        <v>2808590.6542056077</v>
      </c>
    </row>
    <row r="253" spans="1:7" x14ac:dyDescent="0.2">
      <c r="A253" t="s">
        <v>7</v>
      </c>
      <c r="B253">
        <v>8</v>
      </c>
      <c r="C253">
        <f t="shared" si="0"/>
        <v>4886773.8317757007</v>
      </c>
    </row>
    <row r="254" spans="1:7" x14ac:dyDescent="0.2">
      <c r="A254" t="s">
        <v>8</v>
      </c>
      <c r="B254">
        <v>8</v>
      </c>
      <c r="C254">
        <f t="shared" si="0"/>
        <v>5791087.8504672898</v>
      </c>
    </row>
    <row r="255" spans="1:7" x14ac:dyDescent="0.2">
      <c r="A255" t="s">
        <v>9</v>
      </c>
      <c r="B255">
        <v>8</v>
      </c>
      <c r="C255">
        <f t="shared" si="0"/>
        <v>49215551.401869163</v>
      </c>
    </row>
    <row r="256" spans="1:7" x14ac:dyDescent="0.2">
      <c r="A256" t="s">
        <v>10</v>
      </c>
      <c r="B256">
        <v>8</v>
      </c>
      <c r="C256">
        <f t="shared" si="0"/>
        <v>3930287.8504672898</v>
      </c>
    </row>
    <row r="257" spans="1:7" x14ac:dyDescent="0.2">
      <c r="A257" t="s">
        <v>11</v>
      </c>
      <c r="B257">
        <v>8</v>
      </c>
      <c r="C257">
        <f t="shared" si="0"/>
        <v>725190.28037383175</v>
      </c>
    </row>
    <row r="258" spans="1:7" x14ac:dyDescent="0.2">
      <c r="A258" t="s">
        <v>12</v>
      </c>
      <c r="B258">
        <v>8</v>
      </c>
      <c r="C258">
        <f t="shared" si="0"/>
        <v>28172859.813084114</v>
      </c>
    </row>
    <row r="259" spans="1:7" x14ac:dyDescent="0.2">
      <c r="A259" t="s">
        <v>13</v>
      </c>
      <c r="B259">
        <v>8</v>
      </c>
      <c r="C259">
        <f t="shared" si="0"/>
        <v>3721600.0000000005</v>
      </c>
    </row>
    <row r="260" spans="1:7" x14ac:dyDescent="0.2">
      <c r="A260" t="s">
        <v>14</v>
      </c>
      <c r="B260">
        <v>8</v>
      </c>
      <c r="C260">
        <f t="shared" si="0"/>
        <v>38433345.794392534</v>
      </c>
    </row>
    <row r="261" spans="1:7" x14ac:dyDescent="0.2">
      <c r="A261" t="s">
        <v>15</v>
      </c>
      <c r="B261">
        <v>8</v>
      </c>
      <c r="C261">
        <f t="shared" si="0"/>
        <v>36346467.289719619</v>
      </c>
    </row>
    <row r="262" spans="1:7" x14ac:dyDescent="0.2">
      <c r="A262" t="s">
        <v>16</v>
      </c>
      <c r="B262">
        <v>8</v>
      </c>
      <c r="C262">
        <f t="shared" si="0"/>
        <v>5130242.9906542059</v>
      </c>
    </row>
    <row r="263" spans="1:7" x14ac:dyDescent="0.2">
      <c r="A263" t="s">
        <v>17</v>
      </c>
      <c r="B263">
        <v>8</v>
      </c>
      <c r="C263">
        <f t="shared" si="0"/>
        <v>1860800.0000000002</v>
      </c>
    </row>
    <row r="264" spans="1:7" x14ac:dyDescent="0.2">
      <c r="A264" t="s">
        <v>18</v>
      </c>
      <c r="B264">
        <v>8</v>
      </c>
      <c r="C264">
        <f t="shared" si="0"/>
        <v>4182452.3364485977</v>
      </c>
    </row>
    <row r="265" spans="1:7" x14ac:dyDescent="0.2">
      <c r="A265" t="s">
        <v>19</v>
      </c>
      <c r="B265">
        <v>8</v>
      </c>
      <c r="C265">
        <f t="shared" si="0"/>
        <v>3573779.439252337</v>
      </c>
    </row>
    <row r="266" spans="1:7" x14ac:dyDescent="0.2">
      <c r="A266" t="s">
        <v>20</v>
      </c>
      <c r="B266">
        <v>8</v>
      </c>
      <c r="C266">
        <f t="shared" si="0"/>
        <v>30694504.672897194</v>
      </c>
    </row>
    <row r="267" spans="1:7" x14ac:dyDescent="0.2">
      <c r="A267" t="s">
        <v>21</v>
      </c>
      <c r="B267">
        <v>8</v>
      </c>
      <c r="C267">
        <f t="shared" si="0"/>
        <v>1791237.3831775698</v>
      </c>
    </row>
    <row r="268" spans="1:7" x14ac:dyDescent="0.2">
      <c r="A268" t="s">
        <v>22</v>
      </c>
      <c r="B268">
        <v>8</v>
      </c>
      <c r="C268">
        <f t="shared" si="0"/>
        <v>1843409.345794393</v>
      </c>
    </row>
    <row r="269" spans="1:7" x14ac:dyDescent="0.2">
      <c r="A269" t="s">
        <v>23</v>
      </c>
      <c r="B269">
        <v>8</v>
      </c>
      <c r="C269">
        <f t="shared" si="0"/>
        <v>965181.30841121508</v>
      </c>
    </row>
    <row r="270" spans="1:7" x14ac:dyDescent="0.2">
      <c r="A270" t="s">
        <v>24</v>
      </c>
      <c r="B270">
        <v>8</v>
      </c>
      <c r="C270">
        <f t="shared" si="0"/>
        <v>562269.82733391866</v>
      </c>
    </row>
    <row r="271" spans="1:7" x14ac:dyDescent="0.2">
      <c r="A271" t="s">
        <v>25</v>
      </c>
      <c r="B271">
        <v>8</v>
      </c>
      <c r="C271">
        <f t="shared" si="0"/>
        <v>8956186.9158878513</v>
      </c>
    </row>
    <row r="272" spans="1:7" hidden="1" x14ac:dyDescent="0.2">
      <c r="A272" t="s">
        <v>26</v>
      </c>
      <c r="B272">
        <v>8</v>
      </c>
      <c r="C272">
        <f t="shared" si="0"/>
        <v>1061177.7196261683</v>
      </c>
      <c r="G272">
        <v>0.27</v>
      </c>
    </row>
    <row r="273" spans="1:7" hidden="1" x14ac:dyDescent="0.2">
      <c r="A273" t="s">
        <v>27</v>
      </c>
      <c r="B273">
        <v>8</v>
      </c>
      <c r="C273">
        <f t="shared" si="0"/>
        <v>1061177.7196261683</v>
      </c>
      <c r="G273">
        <v>0.27</v>
      </c>
    </row>
    <row r="274" spans="1:7" hidden="1" x14ac:dyDescent="0.2">
      <c r="A274" t="s">
        <v>28</v>
      </c>
      <c r="B274">
        <v>8</v>
      </c>
      <c r="C274">
        <f t="shared" si="0"/>
        <v>786057.57009345805</v>
      </c>
      <c r="G274">
        <v>0.2</v>
      </c>
    </row>
    <row r="275" spans="1:7" hidden="1" x14ac:dyDescent="0.2">
      <c r="A275" t="s">
        <v>29</v>
      </c>
      <c r="B275">
        <v>8</v>
      </c>
      <c r="C275">
        <f t="shared" si="0"/>
        <v>550240.29906542064</v>
      </c>
      <c r="G275">
        <v>0.14000000000000001</v>
      </c>
    </row>
    <row r="276" spans="1:7" hidden="1" x14ac:dyDescent="0.2">
      <c r="A276" t="s">
        <v>30</v>
      </c>
      <c r="B276">
        <v>8</v>
      </c>
      <c r="C276">
        <f t="shared" si="0"/>
        <v>471634.54205607477</v>
      </c>
      <c r="G276">
        <v>0.12</v>
      </c>
    </row>
    <row r="277" spans="1:7" x14ac:dyDescent="0.2">
      <c r="A277" t="s">
        <v>31</v>
      </c>
      <c r="B277">
        <v>8</v>
      </c>
      <c r="C277">
        <f t="shared" si="0"/>
        <v>19129719.626168225</v>
      </c>
    </row>
    <row r="278" spans="1:7" x14ac:dyDescent="0.2">
      <c r="A278" t="s">
        <v>32</v>
      </c>
      <c r="B278">
        <v>8</v>
      </c>
      <c r="C278">
        <f t="shared" si="0"/>
        <v>5330235.5140186911</v>
      </c>
    </row>
    <row r="279" spans="1:7" x14ac:dyDescent="0.2">
      <c r="A279" t="s">
        <v>33</v>
      </c>
      <c r="B279">
        <v>8</v>
      </c>
      <c r="C279">
        <f t="shared" si="0"/>
        <v>5443274.7663551411</v>
      </c>
    </row>
    <row r="280" spans="1:7" x14ac:dyDescent="0.2">
      <c r="A280" t="s">
        <v>34</v>
      </c>
      <c r="B280">
        <v>8</v>
      </c>
      <c r="C280">
        <f t="shared" si="0"/>
        <v>1860800.0000000002</v>
      </c>
    </row>
    <row r="281" spans="1:7" x14ac:dyDescent="0.2">
      <c r="A281" t="s">
        <v>35</v>
      </c>
      <c r="B281">
        <v>8</v>
      </c>
      <c r="C281">
        <f t="shared" si="0"/>
        <v>6304112.1495327093</v>
      </c>
    </row>
    <row r="282" spans="1:7" x14ac:dyDescent="0.2">
      <c r="A282" t="s">
        <v>36</v>
      </c>
      <c r="B282">
        <v>8</v>
      </c>
      <c r="C282">
        <f t="shared" si="0"/>
        <v>1712979.4392523363</v>
      </c>
    </row>
    <row r="283" spans="1:7" x14ac:dyDescent="0.2">
      <c r="A283" t="s">
        <v>37</v>
      </c>
      <c r="B283">
        <v>8</v>
      </c>
      <c r="C283">
        <f t="shared" si="0"/>
        <v>2953454.8037383179</v>
      </c>
    </row>
  </sheetData>
  <autoFilter ref="A3:C283" xr:uid="{4C34A23C-D455-6B40-9754-FD88D961F3EA}">
    <filterColumn colId="0">
      <filters>
        <filter val="Austria"/>
        <filter val="Belgium"/>
        <filter val="Bosnia H"/>
        <filter val="Bulgaria"/>
        <filter val="Croatia"/>
        <filter val="Czech R"/>
        <filter val="Denmark"/>
        <filter val="Estonia"/>
        <filter val="Finland"/>
        <filter val="France"/>
        <filter val="Germany"/>
        <filter val="Great Brit."/>
        <filter val="Greece"/>
        <filter val="Hungary"/>
        <filter val="Ireland"/>
        <filter val="Italy"/>
        <filter val="Latvia"/>
        <filter val="Lithuania"/>
        <filter val="Luxemb."/>
        <filter val="Macedonia"/>
        <filter val="Netherlands"/>
        <filter val="Poland"/>
        <filter val="Portugal"/>
        <filter val="Romania"/>
        <filter val="Serbia"/>
        <filter val="Slovakia"/>
        <filter val="Slovenia"/>
        <filter val="Spain"/>
        <filter val="Sweden"/>
        <filter val="Switzerla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BBA1-3BA4-2F42-8986-79C5899A0764}">
  <dimension ref="A1:G283"/>
  <sheetViews>
    <sheetView topLeftCell="A3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38</v>
      </c>
    </row>
    <row r="2" spans="1:3" x14ac:dyDescent="0.2">
      <c r="A2" t="s">
        <v>63</v>
      </c>
    </row>
    <row r="3" spans="1:3" x14ac:dyDescent="0.2">
      <c r="A3" t="s">
        <v>0</v>
      </c>
      <c r="B3" t="s">
        <v>1</v>
      </c>
      <c r="C3" t="s">
        <v>60</v>
      </c>
    </row>
    <row r="4" spans="1:3" x14ac:dyDescent="0.2">
      <c r="A4" t="s">
        <v>3</v>
      </c>
      <c r="B4">
        <v>1</v>
      </c>
      <c r="C4">
        <f>SUMIFS(Data!$C$2:$C$225,Data!$A$2:$A$225,A4,Data!$G$2:$G$225,B4)*10^3</f>
        <v>1461121.1267605636</v>
      </c>
    </row>
    <row r="5" spans="1:3" x14ac:dyDescent="0.2">
      <c r="A5" t="s">
        <v>4</v>
      </c>
      <c r="B5">
        <v>1</v>
      </c>
      <c r="C5">
        <f>SUMIFS(Data!$C$2:$C$225,Data!$A$2:$A$225,A5,Data!$G$2:$G$225,B5)*10^3</f>
        <v>167780.20048885647</v>
      </c>
    </row>
    <row r="6" spans="1:3" x14ac:dyDescent="0.2">
      <c r="A6" t="s">
        <v>5</v>
      </c>
      <c r="B6">
        <v>1</v>
      </c>
      <c r="C6">
        <f>SUMIFS(Data!$C$2:$C$225,Data!$A$2:$A$225,A6,Data!$G$2:$G$225,B6)*10^3</f>
        <v>1443102.8169014084</v>
      </c>
    </row>
    <row r="7" spans="1:3" x14ac:dyDescent="0.2">
      <c r="A7" t="s">
        <v>6</v>
      </c>
      <c r="B7">
        <v>1</v>
      </c>
      <c r="C7">
        <f>SUMIFS(Data!$C$2:$C$225,Data!$A$2:$A$225,A7,Data!$G$2:$G$225,B7)*10^3</f>
        <v>529083.09859154932</v>
      </c>
    </row>
    <row r="8" spans="1:3" x14ac:dyDescent="0.2">
      <c r="A8" t="s">
        <v>7</v>
      </c>
      <c r="B8">
        <v>1</v>
      </c>
      <c r="C8">
        <f>SUMIFS(Data!$C$2:$C$225,Data!$A$2:$A$225,A8,Data!$G$2:$G$225,B8)*10^3</f>
        <v>920571.8309859155</v>
      </c>
    </row>
    <row r="9" spans="1:3" x14ac:dyDescent="0.2">
      <c r="A9" t="s">
        <v>8</v>
      </c>
      <c r="B9">
        <v>1</v>
      </c>
      <c r="C9">
        <f>SUMIFS(Data!$C$2:$C$225,Data!$A$2:$A$225,A9,Data!$G$2:$G$225,B9)*10^3</f>
        <v>1090926.7605633803</v>
      </c>
    </row>
    <row r="10" spans="1:3" x14ac:dyDescent="0.2">
      <c r="A10" t="s">
        <v>9</v>
      </c>
      <c r="B10">
        <v>1</v>
      </c>
      <c r="C10">
        <f>SUMIFS(Data!$C$2:$C$225,Data!$A$2:$A$225,A10,Data!$G$2:$G$225,B10)*10^3</f>
        <v>9271239.4366197195</v>
      </c>
    </row>
    <row r="11" spans="1:3" x14ac:dyDescent="0.2">
      <c r="A11" t="s">
        <v>10</v>
      </c>
      <c r="B11">
        <v>1</v>
      </c>
      <c r="C11">
        <f>SUMIFS(Data!$C$2:$C$225,Data!$A$2:$A$225,A11,Data!$G$2:$G$225,B11)*10^3</f>
        <v>740388.73239436618</v>
      </c>
    </row>
    <row r="12" spans="1:3" x14ac:dyDescent="0.2">
      <c r="A12" t="s">
        <v>11</v>
      </c>
      <c r="B12">
        <v>1</v>
      </c>
      <c r="C12">
        <f>SUMIFS(Data!$C$2:$C$225,Data!$A$2:$A$225,A12,Data!$G$2:$G$225,B12)*10^3</f>
        <v>136611.54929577466</v>
      </c>
    </row>
    <row r="13" spans="1:3" x14ac:dyDescent="0.2">
      <c r="A13" t="s">
        <v>12</v>
      </c>
      <c r="B13">
        <v>1</v>
      </c>
      <c r="C13">
        <f>SUMIFS(Data!$C$2:$C$225,Data!$A$2:$A$225,A13,Data!$G$2:$G$225,B13)*10^3</f>
        <v>5307211.2676056344</v>
      </c>
    </row>
    <row r="14" spans="1:3" x14ac:dyDescent="0.2">
      <c r="A14" t="s">
        <v>13</v>
      </c>
      <c r="B14">
        <v>1</v>
      </c>
      <c r="C14">
        <f>SUMIFS(Data!$C$2:$C$225,Data!$A$2:$A$225,A14,Data!$G$2:$G$225,B14)*10^3</f>
        <v>701076.05633802828</v>
      </c>
    </row>
    <row r="15" spans="1:3" x14ac:dyDescent="0.2">
      <c r="A15" t="s">
        <v>14</v>
      </c>
      <c r="B15">
        <v>1</v>
      </c>
      <c r="C15">
        <f>SUMIFS(Data!$C$2:$C$225,Data!$A$2:$A$225,A15,Data!$G$2:$G$225,B15)*10^3</f>
        <v>7240084.5070422543</v>
      </c>
    </row>
    <row r="16" spans="1:3" x14ac:dyDescent="0.2">
      <c r="A16" t="s">
        <v>15</v>
      </c>
      <c r="B16">
        <v>1</v>
      </c>
      <c r="C16">
        <f>SUMIFS(Data!$C$2:$C$225,Data!$A$2:$A$225,A16,Data!$G$2:$G$225,B16)*10^3</f>
        <v>6846957.7464788724</v>
      </c>
    </row>
    <row r="17" spans="1:7" x14ac:dyDescent="0.2">
      <c r="A17" t="s">
        <v>16</v>
      </c>
      <c r="B17">
        <v>1</v>
      </c>
      <c r="C17">
        <f>SUMIFS(Data!$C$2:$C$225,Data!$A$2:$A$225,A17,Data!$G$2:$G$225,B17)*10^3</f>
        <v>966436.61971830984</v>
      </c>
    </row>
    <row r="18" spans="1:7" x14ac:dyDescent="0.2">
      <c r="A18" t="s">
        <v>17</v>
      </c>
      <c r="B18">
        <v>1</v>
      </c>
      <c r="C18">
        <f>SUMIFS(Data!$C$2:$C$225,Data!$A$2:$A$225,A18,Data!$G$2:$G$225,B18)*10^3</f>
        <v>350538.02816901414</v>
      </c>
    </row>
    <row r="19" spans="1:7" x14ac:dyDescent="0.2">
      <c r="A19" t="s">
        <v>18</v>
      </c>
      <c r="B19">
        <v>1</v>
      </c>
      <c r="C19">
        <f>SUMIFS(Data!$C$2:$C$225,Data!$A$2:$A$225,A19,Data!$G$2:$G$225,B19)*10^3</f>
        <v>787891.54929577454</v>
      </c>
    </row>
    <row r="20" spans="1:7" x14ac:dyDescent="0.2">
      <c r="A20" t="s">
        <v>19</v>
      </c>
      <c r="B20">
        <v>1</v>
      </c>
      <c r="C20">
        <f>SUMIFS(Data!$C$2:$C$225,Data!$A$2:$A$225,A20,Data!$G$2:$G$225,B20)*10^3</f>
        <v>673229.5774647888</v>
      </c>
    </row>
    <row r="21" spans="1:7" x14ac:dyDescent="0.2">
      <c r="A21" t="s">
        <v>20</v>
      </c>
      <c r="B21">
        <v>1</v>
      </c>
      <c r="C21">
        <f>SUMIFS(Data!$C$2:$C$225,Data!$A$2:$A$225,A21,Data!$G$2:$G$225,B21)*10^3</f>
        <v>5782239.4366197176</v>
      </c>
    </row>
    <row r="22" spans="1:7" x14ac:dyDescent="0.2">
      <c r="A22" t="s">
        <v>21</v>
      </c>
      <c r="B22">
        <v>1</v>
      </c>
      <c r="C22">
        <f>SUMIFS(Data!$C$2:$C$225,Data!$A$2:$A$225,A22,Data!$G$2:$G$225,B22)*10^3</f>
        <v>337433.80281690141</v>
      </c>
    </row>
    <row r="23" spans="1:7" x14ac:dyDescent="0.2">
      <c r="A23" t="s">
        <v>22</v>
      </c>
      <c r="B23">
        <v>1</v>
      </c>
      <c r="C23">
        <f>SUMIFS(Data!$C$2:$C$225,Data!$A$2:$A$225,A23,Data!$G$2:$G$225,B23)*10^3</f>
        <v>347261.97183098592</v>
      </c>
    </row>
    <row r="24" spans="1:7" x14ac:dyDescent="0.2">
      <c r="A24" t="s">
        <v>23</v>
      </c>
      <c r="B24">
        <v>1</v>
      </c>
      <c r="C24">
        <f>SUMIFS(Data!$C$2:$C$225,Data!$A$2:$A$225,A24,Data!$G$2:$G$225,B24)*10^3</f>
        <v>181821.12676056341</v>
      </c>
    </row>
    <row r="25" spans="1:7" x14ac:dyDescent="0.2">
      <c r="A25" t="s">
        <v>24</v>
      </c>
      <c r="B25">
        <v>1</v>
      </c>
      <c r="C25">
        <f>SUMIFS(Data!$C$2:$C$225,Data!$A$2:$A$225,A25,Data!$G$2:$G$225,B25)*10^3</f>
        <v>105920.54845903045</v>
      </c>
    </row>
    <row r="26" spans="1:7" x14ac:dyDescent="0.2">
      <c r="A26" t="s">
        <v>25</v>
      </c>
      <c r="B26">
        <v>1</v>
      </c>
      <c r="C26">
        <f>SUMIFS(Data!$C$2:$C$225,Data!$A$2:$A$225,A26,Data!$G$2:$G$225,B26)*10^3</f>
        <v>1687169.0140845072</v>
      </c>
    </row>
    <row r="27" spans="1:7" x14ac:dyDescent="0.2">
      <c r="A27" t="s">
        <v>26</v>
      </c>
      <c r="B27">
        <v>1</v>
      </c>
      <c r="C27">
        <f>Data!$C$21*G27*10^3</f>
        <v>199904.95774647887</v>
      </c>
      <c r="G27">
        <v>0.27</v>
      </c>
    </row>
    <row r="28" spans="1:7" x14ac:dyDescent="0.2">
      <c r="A28" t="s">
        <v>27</v>
      </c>
      <c r="B28">
        <v>1</v>
      </c>
      <c r="C28">
        <f>Data!$C$21*G28*10^3</f>
        <v>199904.95774647887</v>
      </c>
      <c r="G28">
        <v>0.27</v>
      </c>
    </row>
    <row r="29" spans="1:7" x14ac:dyDescent="0.2">
      <c r="A29" t="s">
        <v>28</v>
      </c>
      <c r="B29">
        <v>1</v>
      </c>
      <c r="C29">
        <f>Data!$C$21*G29*10^3</f>
        <v>148077.74647887325</v>
      </c>
      <c r="G29">
        <v>0.2</v>
      </c>
    </row>
    <row r="30" spans="1:7" x14ac:dyDescent="0.2">
      <c r="A30" t="s">
        <v>29</v>
      </c>
      <c r="B30">
        <v>1</v>
      </c>
      <c r="C30">
        <f>Data!$C$21*G30*10^3</f>
        <v>103654.42253521128</v>
      </c>
      <c r="G30">
        <v>0.14000000000000001</v>
      </c>
    </row>
    <row r="31" spans="1:7" x14ac:dyDescent="0.2">
      <c r="A31" t="s">
        <v>30</v>
      </c>
      <c r="B31">
        <v>1</v>
      </c>
      <c r="C31">
        <f>Data!$C$21*G31*10^3</f>
        <v>88846.647887323939</v>
      </c>
      <c r="G31">
        <v>0.12</v>
      </c>
    </row>
    <row r="32" spans="1:7" x14ac:dyDescent="0.2">
      <c r="A32" t="s">
        <v>31</v>
      </c>
      <c r="B32">
        <v>1</v>
      </c>
      <c r="C32">
        <f>SUMIFS(Data!$C$2:$C$225,Data!$A$2:$A$225,A32,Data!$G$2:$G$225,B32)*10^3</f>
        <v>3603661.971830986</v>
      </c>
    </row>
    <row r="33" spans="1:3" x14ac:dyDescent="0.2">
      <c r="A33" t="s">
        <v>32</v>
      </c>
      <c r="B33">
        <v>1</v>
      </c>
      <c r="C33">
        <f>SUMIFS(Data!$C$2:$C$225,Data!$A$2:$A$225,A33,Data!$G$2:$G$225,B33)*10^3</f>
        <v>1004111.2676056338</v>
      </c>
    </row>
    <row r="34" spans="1:3" x14ac:dyDescent="0.2">
      <c r="A34" t="s">
        <v>33</v>
      </c>
      <c r="B34">
        <v>1</v>
      </c>
      <c r="C34">
        <f>SUMIFS(Data!$C$2:$C$225,Data!$A$2:$A$225,A34,Data!$G$2:$G$225,B34)*10^3</f>
        <v>1025405.633802817</v>
      </c>
    </row>
    <row r="35" spans="1:3" x14ac:dyDescent="0.2">
      <c r="A35" t="s">
        <v>34</v>
      </c>
      <c r="B35">
        <v>1</v>
      </c>
      <c r="C35">
        <f>SUMIFS(Data!$C$2:$C$225,Data!$A$2:$A$225,A35,Data!$G$2:$G$225,B35)*10^3</f>
        <v>350538.02816901414</v>
      </c>
    </row>
    <row r="36" spans="1:3" x14ac:dyDescent="0.2">
      <c r="A36" t="s">
        <v>35</v>
      </c>
      <c r="B36">
        <v>1</v>
      </c>
      <c r="C36">
        <f>SUMIFS(Data!$C$2:$C$225,Data!$A$2:$A$225,A36,Data!$G$2:$G$225,B36)*10^3</f>
        <v>1187570.4225352113</v>
      </c>
    </row>
    <row r="37" spans="1:3" x14ac:dyDescent="0.2">
      <c r="A37" t="s">
        <v>36</v>
      </c>
      <c r="B37">
        <v>1</v>
      </c>
      <c r="C37">
        <f>SUMIFS(Data!$C$2:$C$225,Data!$A$2:$A$225,A37,Data!$G$2:$G$225,B37)*10^3</f>
        <v>322691.5492957746</v>
      </c>
    </row>
    <row r="38" spans="1:3" x14ac:dyDescent="0.2">
      <c r="A38" t="s">
        <v>37</v>
      </c>
      <c r="B38">
        <v>1</v>
      </c>
      <c r="C38">
        <f>SUMIFS(Data!$C$2:$C$225,Data!$A$2:$A$225,A38,Data!$G$2:$G$225,B38)*10^3</f>
        <v>556372.64788732398</v>
      </c>
    </row>
    <row r="39" spans="1:3" x14ac:dyDescent="0.2">
      <c r="A39" t="s">
        <v>3</v>
      </c>
      <c r="B39">
        <v>2</v>
      </c>
      <c r="C39">
        <f>SUMIFS(Data!$C$2:$C$225,Data!$A$2:$A$225,A39,Data!$G$2:$G$225,B39)*10^3</f>
        <v>1948204.4436607303</v>
      </c>
    </row>
    <row r="40" spans="1:3" x14ac:dyDescent="0.2">
      <c r="A40" t="s">
        <v>4</v>
      </c>
      <c r="B40">
        <v>2</v>
      </c>
      <c r="C40">
        <f>SUMIFS(Data!$C$2:$C$225,Data!$A$2:$A$225,A40,Data!$G$2:$G$225,B40)*10^3</f>
        <v>223711.86492620144</v>
      </c>
    </row>
    <row r="41" spans="1:3" x14ac:dyDescent="0.2">
      <c r="A41" t="s">
        <v>5</v>
      </c>
      <c r="B41">
        <v>2</v>
      </c>
      <c r="C41">
        <f>SUMIFS(Data!$C$2:$C$225,Data!$A$2:$A$225,A41,Data!$G$2:$G$225,B41)*10^3</f>
        <v>1924179.5009698467</v>
      </c>
    </row>
    <row r="42" spans="1:3" x14ac:dyDescent="0.2">
      <c r="A42" t="s">
        <v>6</v>
      </c>
      <c r="B42">
        <v>2</v>
      </c>
      <c r="C42">
        <f>SUMIFS(Data!$C$2:$C$225,Data!$A$2:$A$225,A42,Data!$G$2:$G$225,B42)*10^3</f>
        <v>705459.68083230476</v>
      </c>
    </row>
    <row r="43" spans="1:3" x14ac:dyDescent="0.2">
      <c r="A43" t="s">
        <v>7</v>
      </c>
      <c r="B43">
        <v>2</v>
      </c>
      <c r="C43">
        <f>SUMIFS(Data!$C$2:$C$225,Data!$A$2:$A$225,A43,Data!$G$2:$G$225,B43)*10^3</f>
        <v>1227456.1629342267</v>
      </c>
    </row>
    <row r="44" spans="1:3" x14ac:dyDescent="0.2">
      <c r="A44" t="s">
        <v>8</v>
      </c>
      <c r="B44">
        <v>2</v>
      </c>
      <c r="C44">
        <f>SUMIFS(Data!$C$2:$C$225,Data!$A$2:$A$225,A44,Data!$G$2:$G$225,B44)*10^3</f>
        <v>1454601.075648034</v>
      </c>
    </row>
    <row r="45" spans="1:3" x14ac:dyDescent="0.2">
      <c r="A45" t="s">
        <v>9</v>
      </c>
      <c r="B45">
        <v>2</v>
      </c>
      <c r="C45">
        <f>SUMIFS(Data!$C$2:$C$225,Data!$A$2:$A$225,A45,Data!$G$2:$G$225,B45)*10^3</f>
        <v>12361925.057309117</v>
      </c>
    </row>
    <row r="46" spans="1:3" x14ac:dyDescent="0.2">
      <c r="A46" t="s">
        <v>10</v>
      </c>
      <c r="B46">
        <v>2</v>
      </c>
      <c r="C46">
        <f>SUMIFS(Data!$C$2:$C$225,Data!$A$2:$A$225,A46,Data!$G$2:$G$225,B46)*10^3</f>
        <v>987206.73602539231</v>
      </c>
    </row>
    <row r="47" spans="1:3" x14ac:dyDescent="0.2">
      <c r="A47" t="s">
        <v>11</v>
      </c>
      <c r="B47">
        <v>2</v>
      </c>
      <c r="C47">
        <f>SUMIFS(Data!$C$2:$C$225,Data!$A$2:$A$225,A47,Data!$G$2:$G$225,B47)*10^3</f>
        <v>182152.74731087993</v>
      </c>
    </row>
    <row r="48" spans="1:3" x14ac:dyDescent="0.2">
      <c r="A48" t="s">
        <v>12</v>
      </c>
      <c r="B48">
        <v>2</v>
      </c>
      <c r="C48">
        <f>SUMIFS(Data!$C$2:$C$225,Data!$A$2:$A$225,A48,Data!$G$2:$G$225,B48)*10^3</f>
        <v>7076437.6653147591</v>
      </c>
    </row>
    <row r="49" spans="1:7" x14ac:dyDescent="0.2">
      <c r="A49" t="s">
        <v>13</v>
      </c>
      <c r="B49">
        <v>2</v>
      </c>
      <c r="C49">
        <f>SUMIFS(Data!$C$2:$C$225,Data!$A$2:$A$225,A49,Data!$G$2:$G$225,B49)*10^3</f>
        <v>934788.67924528301</v>
      </c>
    </row>
    <row r="50" spans="1:7" x14ac:dyDescent="0.2">
      <c r="A50" t="s">
        <v>14</v>
      </c>
      <c r="B50">
        <v>2</v>
      </c>
      <c r="C50">
        <f>SUMIFS(Data!$C$2:$C$225,Data!$A$2:$A$225,A50,Data!$G$2:$G$225,B50)*10^3</f>
        <v>9653658.7903368045</v>
      </c>
    </row>
    <row r="51" spans="1:7" x14ac:dyDescent="0.2">
      <c r="A51" t="s">
        <v>15</v>
      </c>
      <c r="B51">
        <v>2</v>
      </c>
      <c r="C51">
        <f>SUMIFS(Data!$C$2:$C$225,Data!$A$2:$A$225,A51,Data!$G$2:$G$225,B51)*10^3</f>
        <v>9129478.2225357071</v>
      </c>
    </row>
    <row r="52" spans="1:7" x14ac:dyDescent="0.2">
      <c r="A52" t="s">
        <v>16</v>
      </c>
      <c r="B52">
        <v>2</v>
      </c>
      <c r="C52">
        <f>SUMIFS(Data!$C$2:$C$225,Data!$A$2:$A$225,A52,Data!$G$2:$G$225,B52)*10^3</f>
        <v>1288610.562511021</v>
      </c>
    </row>
    <row r="53" spans="1:7" x14ac:dyDescent="0.2">
      <c r="A53" t="s">
        <v>17</v>
      </c>
      <c r="B53">
        <v>2</v>
      </c>
      <c r="C53">
        <f>SUMIFS(Data!$C$2:$C$225,Data!$A$2:$A$225,A53,Data!$G$2:$G$225,B53)*10^3</f>
        <v>467394.33962264151</v>
      </c>
    </row>
    <row r="54" spans="1:7" x14ac:dyDescent="0.2">
      <c r="A54" t="s">
        <v>18</v>
      </c>
      <c r="B54">
        <v>2</v>
      </c>
      <c r="C54">
        <f>SUMIFS(Data!$C$2:$C$225,Data!$A$2:$A$225,A54,Data!$G$2:$G$225,B54)*10^3</f>
        <v>1050545.2213013577</v>
      </c>
    </row>
    <row r="55" spans="1:7" x14ac:dyDescent="0.2">
      <c r="A55" t="s">
        <v>19</v>
      </c>
      <c r="B55">
        <v>2</v>
      </c>
      <c r="C55">
        <f>SUMIFS(Data!$C$2:$C$225,Data!$A$2:$A$225,A55,Data!$G$2:$G$225,B55)*10^3</f>
        <v>897659.2223593723</v>
      </c>
    </row>
    <row r="56" spans="1:7" x14ac:dyDescent="0.2">
      <c r="A56" t="s">
        <v>20</v>
      </c>
      <c r="B56">
        <v>2</v>
      </c>
      <c r="C56">
        <f>SUMIFS(Data!$C$2:$C$225,Data!$A$2:$A$225,A56,Data!$G$2:$G$225,B56)*10^3</f>
        <v>7709822.5180744119</v>
      </c>
    </row>
    <row r="57" spans="1:7" x14ac:dyDescent="0.2">
      <c r="A57" t="s">
        <v>21</v>
      </c>
      <c r="B57">
        <v>2</v>
      </c>
      <c r="C57">
        <f>SUMIFS(Data!$C$2:$C$225,Data!$A$2:$A$225,A57,Data!$G$2:$G$225,B57)*10^3</f>
        <v>449921.65402927174</v>
      </c>
    </row>
    <row r="58" spans="1:7" x14ac:dyDescent="0.2">
      <c r="A58" t="s">
        <v>22</v>
      </c>
      <c r="B58">
        <v>2</v>
      </c>
      <c r="C58">
        <f>SUMIFS(Data!$C$2:$C$225,Data!$A$2:$A$225,A58,Data!$G$2:$G$225,B58)*10^3</f>
        <v>463026.16822429909</v>
      </c>
    </row>
    <row r="59" spans="1:7" x14ac:dyDescent="0.2">
      <c r="A59" t="s">
        <v>23</v>
      </c>
      <c r="B59">
        <v>2</v>
      </c>
      <c r="C59">
        <f>SUMIFS(Data!$C$2:$C$225,Data!$A$2:$A$225,A59,Data!$G$2:$G$225,B59)*10^3</f>
        <v>242433.51260800567</v>
      </c>
    </row>
    <row r="60" spans="1:7" x14ac:dyDescent="0.2">
      <c r="A60" t="s">
        <v>24</v>
      </c>
      <c r="B60">
        <v>2</v>
      </c>
      <c r="C60">
        <f>SUMIFS(Data!$C$2:$C$225,Data!$A$2:$A$225,A60,Data!$G$2:$G$225,B60)*10^3</f>
        <v>141230.51087514701</v>
      </c>
    </row>
    <row r="61" spans="1:7" x14ac:dyDescent="0.2">
      <c r="A61" t="s">
        <v>25</v>
      </c>
      <c r="B61">
        <v>2</v>
      </c>
      <c r="C61">
        <f>SUMIFS(Data!$C$2:$C$225,Data!$A$2:$A$225,A61,Data!$G$2:$G$225,B61)*10^3</f>
        <v>2249608.2701463588</v>
      </c>
    </row>
    <row r="62" spans="1:7" x14ac:dyDescent="0.2">
      <c r="A62" t="s">
        <v>26</v>
      </c>
      <c r="B62">
        <v>2</v>
      </c>
      <c r="C62">
        <f>Data!$C$52*G62*10^3</f>
        <v>266545.81872685591</v>
      </c>
      <c r="G62">
        <v>0.27</v>
      </c>
    </row>
    <row r="63" spans="1:7" x14ac:dyDescent="0.2">
      <c r="A63" t="s">
        <v>27</v>
      </c>
      <c r="B63">
        <v>2</v>
      </c>
      <c r="C63">
        <f>Data!$C$52*G63*10^3</f>
        <v>266545.81872685591</v>
      </c>
      <c r="G63">
        <v>0.27</v>
      </c>
    </row>
    <row r="64" spans="1:7" x14ac:dyDescent="0.2">
      <c r="A64" t="s">
        <v>28</v>
      </c>
      <c r="B64">
        <v>2</v>
      </c>
      <c r="C64">
        <f>Data!$C$52*G64*10^3</f>
        <v>197441.34720507846</v>
      </c>
      <c r="G64">
        <v>0.2</v>
      </c>
    </row>
    <row r="65" spans="1:7" x14ac:dyDescent="0.2">
      <c r="A65" t="s">
        <v>29</v>
      </c>
      <c r="B65">
        <v>2</v>
      </c>
      <c r="C65">
        <f>Data!$C$52*G65*10^3</f>
        <v>138208.94304355493</v>
      </c>
      <c r="G65">
        <v>0.14000000000000001</v>
      </c>
    </row>
    <row r="66" spans="1:7" x14ac:dyDescent="0.2">
      <c r="A66" t="s">
        <v>30</v>
      </c>
      <c r="B66">
        <v>2</v>
      </c>
      <c r="C66">
        <f>Data!$C$52*G66*10^3</f>
        <v>118464.80832304707</v>
      </c>
      <c r="G66">
        <v>0.12</v>
      </c>
    </row>
    <row r="67" spans="1:7" x14ac:dyDescent="0.2">
      <c r="A67" t="s">
        <v>31</v>
      </c>
      <c r="B67">
        <v>2</v>
      </c>
      <c r="C67">
        <f>SUMIFS(Data!$C$2:$C$225,Data!$A$2:$A$225,A67,Data!$G$2:$G$225,B67)*10^3</f>
        <v>4804988.5381766893</v>
      </c>
    </row>
    <row r="68" spans="1:7" x14ac:dyDescent="0.2">
      <c r="A68" t="s">
        <v>32</v>
      </c>
      <c r="B68">
        <v>2</v>
      </c>
      <c r="C68">
        <f>SUMIFS(Data!$C$2:$C$225,Data!$A$2:$A$225,A68,Data!$G$2:$G$225,B68)*10^3</f>
        <v>1338844.5335919589</v>
      </c>
    </row>
    <row r="69" spans="1:7" x14ac:dyDescent="0.2">
      <c r="A69" t="s">
        <v>33</v>
      </c>
      <c r="B69">
        <v>2</v>
      </c>
      <c r="C69">
        <f>SUMIFS(Data!$C$2:$C$225,Data!$A$2:$A$225,A69,Data!$G$2:$G$225,B69)*10^3</f>
        <v>1367237.647681185</v>
      </c>
    </row>
    <row r="70" spans="1:7" x14ac:dyDescent="0.2">
      <c r="A70" t="s">
        <v>34</v>
      </c>
      <c r="B70">
        <v>2</v>
      </c>
      <c r="C70">
        <f>SUMIFS(Data!$C$2:$C$225,Data!$A$2:$A$225,A70,Data!$G$2:$G$225,B70)*10^3</f>
        <v>467394.33962264151</v>
      </c>
    </row>
    <row r="71" spans="1:7" x14ac:dyDescent="0.2">
      <c r="A71" t="s">
        <v>35</v>
      </c>
      <c r="B71">
        <v>2</v>
      </c>
      <c r="C71">
        <f>SUMIFS(Data!$C$2:$C$225,Data!$A$2:$A$225,A71,Data!$G$2:$G$225,B71)*10^3</f>
        <v>1583462.1318991361</v>
      </c>
    </row>
    <row r="72" spans="1:7" x14ac:dyDescent="0.2">
      <c r="A72" t="s">
        <v>36</v>
      </c>
      <c r="B72">
        <v>2</v>
      </c>
      <c r="C72">
        <f>SUMIFS(Data!$C$2:$C$225,Data!$A$2:$A$225,A72,Data!$G$2:$G$225,B72)*10^3</f>
        <v>430264.88273673074</v>
      </c>
    </row>
    <row r="73" spans="1:7" x14ac:dyDescent="0.2">
      <c r="A73" t="s">
        <v>37</v>
      </c>
      <c r="B73">
        <v>2</v>
      </c>
      <c r="C73">
        <f>SUMIFS(Data!$C$2:$C$225,Data!$A$2:$A$225,A73,Data!$G$2:$G$225,B73)*10^3</f>
        <v>741846.54858049727</v>
      </c>
    </row>
    <row r="74" spans="1:7" x14ac:dyDescent="0.2">
      <c r="A74" t="s">
        <v>3</v>
      </c>
      <c r="B74">
        <v>3</v>
      </c>
      <c r="C74">
        <f>SUMIFS(Data!$C$2:$C$225,Data!$A$2:$A$225,A74,Data!$G$2:$G$225,B74)*10^3</f>
        <v>969528.9719626169</v>
      </c>
    </row>
    <row r="75" spans="1:7" x14ac:dyDescent="0.2">
      <c r="A75" t="s">
        <v>4</v>
      </c>
      <c r="B75">
        <v>3</v>
      </c>
      <c r="C75">
        <f>SUMIFS(Data!$C$2:$C$225,Data!$A$2:$A$225,A75,Data!$G$2:$G$225,B75)*10^3</f>
        <v>111330.78724026926</v>
      </c>
    </row>
    <row r="76" spans="1:7" x14ac:dyDescent="0.2">
      <c r="A76" t="s">
        <v>5</v>
      </c>
      <c r="B76">
        <v>3</v>
      </c>
      <c r="C76">
        <f>SUMIFS(Data!$C$2:$C$225,Data!$A$2:$A$225,A76,Data!$G$2:$G$225,B76)*10^3</f>
        <v>957572.89719626168</v>
      </c>
    </row>
    <row r="77" spans="1:7" x14ac:dyDescent="0.2">
      <c r="A77" t="s">
        <v>6</v>
      </c>
      <c r="B77">
        <v>3</v>
      </c>
      <c r="C77">
        <f>SUMIFS(Data!$C$2:$C$225,Data!$A$2:$A$225,A77,Data!$G$2:$G$225,B77)*10^3</f>
        <v>351073.83177570096</v>
      </c>
    </row>
    <row r="78" spans="1:7" x14ac:dyDescent="0.2">
      <c r="A78" t="s">
        <v>7</v>
      </c>
      <c r="B78">
        <v>3</v>
      </c>
      <c r="C78">
        <f>SUMIFS(Data!$C$2:$C$225,Data!$A$2:$A$225,A78,Data!$G$2:$G$225,B78)*10^3</f>
        <v>610846.7289719627</v>
      </c>
    </row>
    <row r="79" spans="1:7" x14ac:dyDescent="0.2">
      <c r="A79" t="s">
        <v>8</v>
      </c>
      <c r="B79">
        <v>3</v>
      </c>
      <c r="C79">
        <f>SUMIFS(Data!$C$2:$C$225,Data!$A$2:$A$225,A79,Data!$G$2:$G$225,B79)*10^3</f>
        <v>723885.98130841122</v>
      </c>
    </row>
    <row r="80" spans="1:7" x14ac:dyDescent="0.2">
      <c r="A80" t="s">
        <v>9</v>
      </c>
      <c r="B80">
        <v>3</v>
      </c>
      <c r="C80">
        <f>SUMIFS(Data!$C$2:$C$225,Data!$A$2:$A$225,A80,Data!$G$2:$G$225,B80)*10^3</f>
        <v>6151943.9252336444</v>
      </c>
    </row>
    <row r="81" spans="1:3" x14ac:dyDescent="0.2">
      <c r="A81" t="s">
        <v>10</v>
      </c>
      <c r="B81">
        <v>3</v>
      </c>
      <c r="C81">
        <f>SUMIFS(Data!$C$2:$C$225,Data!$A$2:$A$225,A81,Data!$G$2:$G$225,B81)*10^3</f>
        <v>491285.98130841117</v>
      </c>
    </row>
    <row r="82" spans="1:3" x14ac:dyDescent="0.2">
      <c r="A82" t="s">
        <v>11</v>
      </c>
      <c r="B82">
        <v>3</v>
      </c>
      <c r="C82">
        <f>SUMIFS(Data!$C$2:$C$225,Data!$A$2:$A$225,A82,Data!$G$2:$G$225,B82)*10^3</f>
        <v>90648.785046728968</v>
      </c>
    </row>
    <row r="83" spans="1:3" x14ac:dyDescent="0.2">
      <c r="A83" t="s">
        <v>12</v>
      </c>
      <c r="B83">
        <v>3</v>
      </c>
      <c r="C83">
        <f>SUMIFS(Data!$C$2:$C$225,Data!$A$2:$A$225,A83,Data!$G$2:$G$225,B83)*10^3</f>
        <v>3521607.4766355143</v>
      </c>
    </row>
    <row r="84" spans="1:3" x14ac:dyDescent="0.2">
      <c r="A84" t="s">
        <v>13</v>
      </c>
      <c r="B84">
        <v>3</v>
      </c>
      <c r="C84">
        <f>SUMIFS(Data!$C$2:$C$225,Data!$A$2:$A$225,A84,Data!$G$2:$G$225,B84)*10^3</f>
        <v>465200.00000000006</v>
      </c>
    </row>
    <row r="85" spans="1:3" x14ac:dyDescent="0.2">
      <c r="A85" t="s">
        <v>14</v>
      </c>
      <c r="B85">
        <v>3</v>
      </c>
      <c r="C85">
        <f>SUMIFS(Data!$C$2:$C$225,Data!$A$2:$A$225,A85,Data!$G$2:$G$225,B85)*10^3</f>
        <v>4804168.2242990667</v>
      </c>
    </row>
    <row r="86" spans="1:3" x14ac:dyDescent="0.2">
      <c r="A86" t="s">
        <v>15</v>
      </c>
      <c r="B86">
        <v>3</v>
      </c>
      <c r="C86">
        <f>SUMIFS(Data!$C$2:$C$225,Data!$A$2:$A$225,A86,Data!$G$2:$G$225,B86)*10^3</f>
        <v>4543308.4112149524</v>
      </c>
    </row>
    <row r="87" spans="1:3" x14ac:dyDescent="0.2">
      <c r="A87" t="s">
        <v>16</v>
      </c>
      <c r="B87">
        <v>3</v>
      </c>
      <c r="C87">
        <f>SUMIFS(Data!$C$2:$C$225,Data!$A$2:$A$225,A87,Data!$G$2:$G$225,B87)*10^3</f>
        <v>641280.37383177574</v>
      </c>
    </row>
    <row r="88" spans="1:3" x14ac:dyDescent="0.2">
      <c r="A88" t="s">
        <v>17</v>
      </c>
      <c r="B88">
        <v>3</v>
      </c>
      <c r="C88">
        <f>SUMIFS(Data!$C$2:$C$225,Data!$A$2:$A$225,A88,Data!$G$2:$G$225,B88)*10^3</f>
        <v>232600.00000000003</v>
      </c>
    </row>
    <row r="89" spans="1:3" x14ac:dyDescent="0.2">
      <c r="A89" t="s">
        <v>18</v>
      </c>
      <c r="B89">
        <v>3</v>
      </c>
      <c r="C89">
        <f>SUMIFS(Data!$C$2:$C$225,Data!$A$2:$A$225,A89,Data!$G$2:$G$225,B89)*10^3</f>
        <v>522806.54205607472</v>
      </c>
    </row>
    <row r="90" spans="1:3" x14ac:dyDescent="0.2">
      <c r="A90" t="s">
        <v>19</v>
      </c>
      <c r="B90">
        <v>3</v>
      </c>
      <c r="C90">
        <f>SUMIFS(Data!$C$2:$C$225,Data!$A$2:$A$225,A90,Data!$G$2:$G$225,B90)*10^3</f>
        <v>446722.42990654212</v>
      </c>
    </row>
    <row r="91" spans="1:3" x14ac:dyDescent="0.2">
      <c r="A91" t="s">
        <v>20</v>
      </c>
      <c r="B91">
        <v>3</v>
      </c>
      <c r="C91">
        <f>SUMIFS(Data!$C$2:$C$225,Data!$A$2:$A$225,A91,Data!$G$2:$G$225,B91)*10^3</f>
        <v>3836813.0841121487</v>
      </c>
    </row>
    <row r="92" spans="1:3" x14ac:dyDescent="0.2">
      <c r="A92" t="s">
        <v>21</v>
      </c>
      <c r="B92">
        <v>3</v>
      </c>
      <c r="C92">
        <f>SUMIFS(Data!$C$2:$C$225,Data!$A$2:$A$225,A92,Data!$G$2:$G$225,B92)*10^3</f>
        <v>223904.67289719623</v>
      </c>
    </row>
    <row r="93" spans="1:3" x14ac:dyDescent="0.2">
      <c r="A93" t="s">
        <v>22</v>
      </c>
      <c r="B93">
        <v>3</v>
      </c>
      <c r="C93">
        <f>SUMIFS(Data!$C$2:$C$225,Data!$A$2:$A$225,A93,Data!$G$2:$G$225,B93)*10^3</f>
        <v>230426.16822429909</v>
      </c>
    </row>
    <row r="94" spans="1:3" x14ac:dyDescent="0.2">
      <c r="A94" t="s">
        <v>23</v>
      </c>
      <c r="B94">
        <v>3</v>
      </c>
      <c r="C94">
        <f>SUMIFS(Data!$C$2:$C$225,Data!$A$2:$A$225,A94,Data!$G$2:$G$225,B94)*10^3</f>
        <v>120647.66355140189</v>
      </c>
    </row>
    <row r="95" spans="1:3" x14ac:dyDescent="0.2">
      <c r="A95" t="s">
        <v>24</v>
      </c>
      <c r="B95">
        <v>3</v>
      </c>
      <c r="C95">
        <f>SUMIFS(Data!$C$2:$C$225,Data!$A$2:$A$225,A95,Data!$G$2:$G$225,B95)*10^3</f>
        <v>70283.728416739832</v>
      </c>
    </row>
    <row r="96" spans="1:3" x14ac:dyDescent="0.2">
      <c r="A96" t="s">
        <v>25</v>
      </c>
      <c r="B96">
        <v>3</v>
      </c>
      <c r="C96">
        <f>SUMIFS(Data!$C$2:$C$225,Data!$A$2:$A$225,A96,Data!$G$2:$G$225,B96)*10^3</f>
        <v>1119523.3644859816</v>
      </c>
    </row>
    <row r="97" spans="1:7" x14ac:dyDescent="0.2">
      <c r="A97" t="s">
        <v>26</v>
      </c>
      <c r="B97">
        <v>3</v>
      </c>
      <c r="C97">
        <f>Data!$C$83*G97*10^3</f>
        <v>132647.21495327103</v>
      </c>
      <c r="G97">
        <v>0.27</v>
      </c>
    </row>
    <row r="98" spans="1:7" x14ac:dyDescent="0.2">
      <c r="A98" t="s">
        <v>27</v>
      </c>
      <c r="B98">
        <v>3</v>
      </c>
      <c r="C98">
        <f>Data!$C$83*G98*10^3</f>
        <v>132647.21495327103</v>
      </c>
      <c r="G98">
        <v>0.27</v>
      </c>
    </row>
    <row r="99" spans="1:7" x14ac:dyDescent="0.2">
      <c r="A99" t="s">
        <v>28</v>
      </c>
      <c r="B99">
        <v>3</v>
      </c>
      <c r="C99">
        <f>Data!$C$83*G99*10^3</f>
        <v>98257.196261682242</v>
      </c>
      <c r="G99">
        <v>0.2</v>
      </c>
    </row>
    <row r="100" spans="1:7" x14ac:dyDescent="0.2">
      <c r="A100" t="s">
        <v>29</v>
      </c>
      <c r="B100">
        <v>3</v>
      </c>
      <c r="C100">
        <f>Data!$C$83*G100*10^3</f>
        <v>68780.037383177565</v>
      </c>
      <c r="G100">
        <v>0.14000000000000001</v>
      </c>
    </row>
    <row r="101" spans="1:7" x14ac:dyDescent="0.2">
      <c r="A101" t="s">
        <v>30</v>
      </c>
      <c r="B101">
        <v>3</v>
      </c>
      <c r="C101">
        <f>Data!$C$83*G101*10^3</f>
        <v>58954.317757009339</v>
      </c>
      <c r="G101">
        <v>0.12</v>
      </c>
    </row>
    <row r="102" spans="1:7" x14ac:dyDescent="0.2">
      <c r="A102" t="s">
        <v>31</v>
      </c>
      <c r="B102">
        <v>3</v>
      </c>
      <c r="C102">
        <f>SUMIFS(Data!$C$2:$C$225,Data!$A$2:$A$225,A102,Data!$G$2:$G$225,B102)*10^3</f>
        <v>2391214.9532710281</v>
      </c>
    </row>
    <row r="103" spans="1:7" x14ac:dyDescent="0.2">
      <c r="A103" t="s">
        <v>32</v>
      </c>
      <c r="B103">
        <v>3</v>
      </c>
      <c r="C103">
        <f>SUMIFS(Data!$C$2:$C$225,Data!$A$2:$A$225,A103,Data!$G$2:$G$225,B103)*10^3</f>
        <v>666279.43925233651</v>
      </c>
    </row>
    <row r="104" spans="1:7" x14ac:dyDescent="0.2">
      <c r="A104" t="s">
        <v>33</v>
      </c>
      <c r="B104">
        <v>3</v>
      </c>
      <c r="C104">
        <f>SUMIFS(Data!$C$2:$C$225,Data!$A$2:$A$225,A104,Data!$G$2:$G$225,B104)*10^3</f>
        <v>680409.34579439263</v>
      </c>
    </row>
    <row r="105" spans="1:7" x14ac:dyDescent="0.2">
      <c r="A105" t="s">
        <v>34</v>
      </c>
      <c r="B105">
        <v>3</v>
      </c>
      <c r="C105">
        <f>SUMIFS(Data!$C$2:$C$225,Data!$A$2:$A$225,A105,Data!$G$2:$G$225,B105)*10^3</f>
        <v>232600.00000000003</v>
      </c>
    </row>
    <row r="106" spans="1:7" x14ac:dyDescent="0.2">
      <c r="A106" t="s">
        <v>35</v>
      </c>
      <c r="B106">
        <v>3</v>
      </c>
      <c r="C106">
        <f>SUMIFS(Data!$C$2:$C$225,Data!$A$2:$A$225,A106,Data!$G$2:$G$225,B106)*10^3</f>
        <v>788014.01869158878</v>
      </c>
    </row>
    <row r="107" spans="1:7" x14ac:dyDescent="0.2">
      <c r="A107" t="s">
        <v>36</v>
      </c>
      <c r="B107">
        <v>3</v>
      </c>
      <c r="C107">
        <f>SUMIFS(Data!$C$2:$C$225,Data!$A$2:$A$225,A107,Data!$G$2:$G$225,B107)*10^3</f>
        <v>214122.42990654203</v>
      </c>
    </row>
    <row r="108" spans="1:7" x14ac:dyDescent="0.2">
      <c r="A108" t="s">
        <v>37</v>
      </c>
      <c r="B108">
        <v>3</v>
      </c>
      <c r="C108">
        <f>SUMIFS(Data!$C$2:$C$225,Data!$A$2:$A$225,A108,Data!$G$2:$G$225,B108)*10^3</f>
        <v>369181.85046728974</v>
      </c>
    </row>
    <row r="109" spans="1:7" x14ac:dyDescent="0.2">
      <c r="A109" t="s">
        <v>3</v>
      </c>
      <c r="B109">
        <v>4</v>
      </c>
      <c r="C109">
        <f>SUMIFS(Data!$C$2:$C$225,Data!$A$2:$A$225,A109,Data!$G$2:$G$225,B109)*10^3</f>
        <v>969528.97196261678</v>
      </c>
    </row>
    <row r="110" spans="1:7" x14ac:dyDescent="0.2">
      <c r="A110" t="s">
        <v>4</v>
      </c>
      <c r="B110">
        <v>4</v>
      </c>
      <c r="C110">
        <f>SUMIFS(Data!$C$2:$C$225,Data!$A$2:$A$225,A110,Data!$G$2:$G$225,B110)*10^3</f>
        <v>111330.78724026924</v>
      </c>
    </row>
    <row r="111" spans="1:7" x14ac:dyDescent="0.2">
      <c r="A111" t="s">
        <v>5</v>
      </c>
      <c r="B111">
        <v>4</v>
      </c>
      <c r="C111">
        <f>SUMIFS(Data!$C$2:$C$225,Data!$A$2:$A$225,A111,Data!$G$2:$G$225,B111)*10^3</f>
        <v>957572.89719626168</v>
      </c>
    </row>
    <row r="112" spans="1:7" x14ac:dyDescent="0.2">
      <c r="A112" t="s">
        <v>6</v>
      </c>
      <c r="B112">
        <v>4</v>
      </c>
      <c r="C112">
        <f>SUMIFS(Data!$C$2:$C$225,Data!$A$2:$A$225,A112,Data!$G$2:$G$225,B112)*10^3</f>
        <v>351073.83177570091</v>
      </c>
    </row>
    <row r="113" spans="1:3" x14ac:dyDescent="0.2">
      <c r="A113" t="s">
        <v>7</v>
      </c>
      <c r="B113">
        <v>4</v>
      </c>
      <c r="C113">
        <f>SUMIFS(Data!$C$2:$C$225,Data!$A$2:$A$225,A113,Data!$G$2:$G$225,B113)*10^3</f>
        <v>610846.72897196258</v>
      </c>
    </row>
    <row r="114" spans="1:3" x14ac:dyDescent="0.2">
      <c r="A114" t="s">
        <v>8</v>
      </c>
      <c r="B114">
        <v>4</v>
      </c>
      <c r="C114">
        <f>SUMIFS(Data!$C$2:$C$225,Data!$A$2:$A$225,A114,Data!$G$2:$G$225,B114)*10^3</f>
        <v>723885.98130841111</v>
      </c>
    </row>
    <row r="115" spans="1:3" x14ac:dyDescent="0.2">
      <c r="A115" t="s">
        <v>9</v>
      </c>
      <c r="B115">
        <v>4</v>
      </c>
      <c r="C115">
        <f>SUMIFS(Data!$C$2:$C$225,Data!$A$2:$A$225,A115,Data!$G$2:$G$225,B115)*10^3</f>
        <v>6151943.9252336454</v>
      </c>
    </row>
    <row r="116" spans="1:3" x14ac:dyDescent="0.2">
      <c r="A116" t="s">
        <v>10</v>
      </c>
      <c r="B116">
        <v>4</v>
      </c>
      <c r="C116">
        <f>SUMIFS(Data!$C$2:$C$225,Data!$A$2:$A$225,A116,Data!$G$2:$G$225,B116)*10^3</f>
        <v>491285.98130841111</v>
      </c>
    </row>
    <row r="117" spans="1:3" x14ac:dyDescent="0.2">
      <c r="A117" t="s">
        <v>11</v>
      </c>
      <c r="B117">
        <v>4</v>
      </c>
      <c r="C117">
        <f>SUMIFS(Data!$C$2:$C$225,Data!$A$2:$A$225,A117,Data!$G$2:$G$225,B117)*10^3</f>
        <v>90648.785046728968</v>
      </c>
    </row>
    <row r="118" spans="1:3" x14ac:dyDescent="0.2">
      <c r="A118" t="s">
        <v>12</v>
      </c>
      <c r="B118">
        <v>4</v>
      </c>
      <c r="C118">
        <f>SUMIFS(Data!$C$2:$C$225,Data!$A$2:$A$225,A118,Data!$G$2:$G$225,B118)*10^3</f>
        <v>3521607.4766355143</v>
      </c>
    </row>
    <row r="119" spans="1:3" x14ac:dyDescent="0.2">
      <c r="A119" t="s">
        <v>13</v>
      </c>
      <c r="B119">
        <v>4</v>
      </c>
      <c r="C119">
        <f>SUMIFS(Data!$C$2:$C$225,Data!$A$2:$A$225,A119,Data!$G$2:$G$225,B119)*10^3</f>
        <v>465200.00000000006</v>
      </c>
    </row>
    <row r="120" spans="1:3" x14ac:dyDescent="0.2">
      <c r="A120" t="s">
        <v>14</v>
      </c>
      <c r="B120">
        <v>4</v>
      </c>
      <c r="C120">
        <f>SUMIFS(Data!$C$2:$C$225,Data!$A$2:$A$225,A120,Data!$G$2:$G$225,B120)*10^3</f>
        <v>4804168.2242990658</v>
      </c>
    </row>
    <row r="121" spans="1:3" x14ac:dyDescent="0.2">
      <c r="A121" t="s">
        <v>15</v>
      </c>
      <c r="B121">
        <v>4</v>
      </c>
      <c r="C121">
        <f>SUMIFS(Data!$C$2:$C$225,Data!$A$2:$A$225,A121,Data!$G$2:$G$225,B121)*10^3</f>
        <v>4543308.4112149514</v>
      </c>
    </row>
    <row r="122" spans="1:3" x14ac:dyDescent="0.2">
      <c r="A122" t="s">
        <v>16</v>
      </c>
      <c r="B122">
        <v>4</v>
      </c>
      <c r="C122">
        <f>SUMIFS(Data!$C$2:$C$225,Data!$A$2:$A$225,A122,Data!$G$2:$G$225,B122)*10^3</f>
        <v>641280.37383177574</v>
      </c>
    </row>
    <row r="123" spans="1:3" x14ac:dyDescent="0.2">
      <c r="A123" t="s">
        <v>17</v>
      </c>
      <c r="B123">
        <v>4</v>
      </c>
      <c r="C123">
        <f>SUMIFS(Data!$C$2:$C$225,Data!$A$2:$A$225,A123,Data!$G$2:$G$225,B123)*10^3</f>
        <v>232600.00000000003</v>
      </c>
    </row>
    <row r="124" spans="1:3" x14ac:dyDescent="0.2">
      <c r="A124" t="s">
        <v>18</v>
      </c>
      <c r="B124">
        <v>4</v>
      </c>
      <c r="C124">
        <f>SUMIFS(Data!$C$2:$C$225,Data!$A$2:$A$225,A124,Data!$G$2:$G$225,B124)*10^3</f>
        <v>522806.54205607472</v>
      </c>
    </row>
    <row r="125" spans="1:3" x14ac:dyDescent="0.2">
      <c r="A125" t="s">
        <v>19</v>
      </c>
      <c r="B125">
        <v>4</v>
      </c>
      <c r="C125">
        <f>SUMIFS(Data!$C$2:$C$225,Data!$A$2:$A$225,A125,Data!$G$2:$G$225,B125)*10^3</f>
        <v>446722.42990654206</v>
      </c>
    </row>
    <row r="126" spans="1:3" x14ac:dyDescent="0.2">
      <c r="A126" t="s">
        <v>20</v>
      </c>
      <c r="B126">
        <v>4</v>
      </c>
      <c r="C126">
        <f>SUMIFS(Data!$C$2:$C$225,Data!$A$2:$A$225,A126,Data!$G$2:$G$225,B126)*10^3</f>
        <v>3836813.0841121492</v>
      </c>
    </row>
    <row r="127" spans="1:3" x14ac:dyDescent="0.2">
      <c r="A127" t="s">
        <v>21</v>
      </c>
      <c r="B127">
        <v>4</v>
      </c>
      <c r="C127">
        <f>SUMIFS(Data!$C$2:$C$225,Data!$A$2:$A$225,A127,Data!$G$2:$G$225,B127)*10^3</f>
        <v>223904.67289719623</v>
      </c>
    </row>
    <row r="128" spans="1:3" x14ac:dyDescent="0.2">
      <c r="A128" t="s">
        <v>22</v>
      </c>
      <c r="B128">
        <v>4</v>
      </c>
      <c r="C128">
        <f>SUMIFS(Data!$C$2:$C$225,Data!$A$2:$A$225,A128,Data!$G$2:$G$225,B128)*10^3</f>
        <v>230426.16822429909</v>
      </c>
    </row>
    <row r="129" spans="1:7" x14ac:dyDescent="0.2">
      <c r="A129" t="s">
        <v>23</v>
      </c>
      <c r="B129">
        <v>4</v>
      </c>
      <c r="C129">
        <f>SUMIFS(Data!$C$2:$C$225,Data!$A$2:$A$225,A129,Data!$G$2:$G$225,B129)*10^3</f>
        <v>120647.66355140187</v>
      </c>
    </row>
    <row r="130" spans="1:7" x14ac:dyDescent="0.2">
      <c r="A130" t="s">
        <v>24</v>
      </c>
      <c r="B130">
        <v>4</v>
      </c>
      <c r="C130">
        <f>SUMIFS(Data!$C$2:$C$225,Data!$A$2:$A$225,A130,Data!$G$2:$G$225,B130)*10^3</f>
        <v>70283.728416739832</v>
      </c>
    </row>
    <row r="131" spans="1:7" x14ac:dyDescent="0.2">
      <c r="A131" t="s">
        <v>25</v>
      </c>
      <c r="B131">
        <v>4</v>
      </c>
      <c r="C131">
        <f>SUMIFS(Data!$C$2:$C$225,Data!$A$2:$A$225,A131,Data!$G$2:$G$225,B131)*10^3</f>
        <v>1119523.3644859814</v>
      </c>
    </row>
    <row r="132" spans="1:7" x14ac:dyDescent="0.2">
      <c r="A132" t="s">
        <v>26</v>
      </c>
      <c r="B132">
        <v>4</v>
      </c>
      <c r="C132">
        <f>Data!$D$114*G132*10^3</f>
        <v>663236.0747663551</v>
      </c>
      <c r="G132">
        <v>0.27</v>
      </c>
    </row>
    <row r="133" spans="1:7" x14ac:dyDescent="0.2">
      <c r="A133" t="s">
        <v>27</v>
      </c>
      <c r="B133">
        <v>4</v>
      </c>
      <c r="C133">
        <f>Data!$D$114*G133*10^3</f>
        <v>663236.0747663551</v>
      </c>
      <c r="G133">
        <v>0.27</v>
      </c>
    </row>
    <row r="134" spans="1:7" x14ac:dyDescent="0.2">
      <c r="A134" t="s">
        <v>28</v>
      </c>
      <c r="B134">
        <v>4</v>
      </c>
      <c r="C134">
        <f>Data!$D$114*G134*10^3</f>
        <v>491285.98130841122</v>
      </c>
      <c r="G134">
        <v>0.2</v>
      </c>
    </row>
    <row r="135" spans="1:7" x14ac:dyDescent="0.2">
      <c r="A135" t="s">
        <v>29</v>
      </c>
      <c r="B135">
        <v>4</v>
      </c>
      <c r="C135">
        <f>Data!$D$114*G135*10^3</f>
        <v>343900.18691588787</v>
      </c>
      <c r="G135">
        <v>0.14000000000000001</v>
      </c>
    </row>
    <row r="136" spans="1:7" x14ac:dyDescent="0.2">
      <c r="A136" t="s">
        <v>30</v>
      </c>
      <c r="B136">
        <v>4</v>
      </c>
      <c r="C136">
        <f>Data!$D$114*G136*10^3</f>
        <v>294771.58878504671</v>
      </c>
      <c r="G136">
        <v>0.12</v>
      </c>
    </row>
    <row r="137" spans="1:7" x14ac:dyDescent="0.2">
      <c r="A137" t="s">
        <v>31</v>
      </c>
      <c r="B137">
        <v>4</v>
      </c>
      <c r="C137">
        <f>SUMIFS(Data!$C$2:$C$225,Data!$A$2:$A$225,A137,Data!$G$2:$G$225,B137)*10^3</f>
        <v>2391214.9532710277</v>
      </c>
    </row>
    <row r="138" spans="1:7" x14ac:dyDescent="0.2">
      <c r="A138" t="s">
        <v>32</v>
      </c>
      <c r="B138">
        <v>4</v>
      </c>
      <c r="C138">
        <f>SUMIFS(Data!$C$2:$C$225,Data!$A$2:$A$225,A138,Data!$G$2:$G$225,B138)*10^3</f>
        <v>666279.43925233639</v>
      </c>
    </row>
    <row r="139" spans="1:7" x14ac:dyDescent="0.2">
      <c r="A139" t="s">
        <v>33</v>
      </c>
      <c r="B139">
        <v>4</v>
      </c>
      <c r="C139">
        <f>SUMIFS(Data!$C$2:$C$225,Data!$A$2:$A$225,A139,Data!$G$2:$G$225,B139)*10^3</f>
        <v>680409.34579439252</v>
      </c>
    </row>
    <row r="140" spans="1:7" x14ac:dyDescent="0.2">
      <c r="A140" t="s">
        <v>34</v>
      </c>
      <c r="B140">
        <v>4</v>
      </c>
      <c r="C140">
        <f>SUMIFS(Data!$C$2:$C$225,Data!$A$2:$A$225,A140,Data!$G$2:$G$225,B140)*10^3</f>
        <v>232600.00000000003</v>
      </c>
    </row>
    <row r="141" spans="1:7" x14ac:dyDescent="0.2">
      <c r="A141" t="s">
        <v>35</v>
      </c>
      <c r="B141">
        <v>4</v>
      </c>
      <c r="C141">
        <f>SUMIFS(Data!$C$2:$C$225,Data!$A$2:$A$225,A141,Data!$G$2:$G$225,B141)*10^3</f>
        <v>788014.01869158866</v>
      </c>
    </row>
    <row r="142" spans="1:7" x14ac:dyDescent="0.2">
      <c r="A142" t="s">
        <v>36</v>
      </c>
      <c r="B142">
        <v>4</v>
      </c>
      <c r="C142">
        <f>SUMIFS(Data!$C$2:$C$225,Data!$A$2:$A$225,A142,Data!$G$2:$G$225,B142)*10^3</f>
        <v>214122.42990654203</v>
      </c>
    </row>
    <row r="143" spans="1:7" x14ac:dyDescent="0.2">
      <c r="A143" t="s">
        <v>37</v>
      </c>
      <c r="B143">
        <v>4</v>
      </c>
      <c r="C143">
        <f>SUMIFS(Data!$C$2:$C$225,Data!$A$2:$A$225,A143,Data!$G$2:$G$225,B143)*10^3</f>
        <v>369181.85046728968</v>
      </c>
    </row>
    <row r="144" spans="1:7" x14ac:dyDescent="0.2">
      <c r="A144" t="s">
        <v>3</v>
      </c>
      <c r="B144">
        <v>5</v>
      </c>
      <c r="C144">
        <f>SUMIFS(Data!$C$2:$C$225,Data!$A$2:$A$225,A144,Data!$G$2:$G$225,B144)*10^3</f>
        <v>1454293.4579439252</v>
      </c>
    </row>
    <row r="145" spans="1:3" x14ac:dyDescent="0.2">
      <c r="A145" t="s">
        <v>4</v>
      </c>
      <c r="B145">
        <v>5</v>
      </c>
      <c r="C145">
        <f>SUMIFS(Data!$C$2:$C$225,Data!$A$2:$A$225,A145,Data!$G$2:$G$225,B145)*10^3</f>
        <v>166996.1808604039</v>
      </c>
    </row>
    <row r="146" spans="1:3" x14ac:dyDescent="0.2">
      <c r="A146" t="s">
        <v>5</v>
      </c>
      <c r="B146">
        <v>5</v>
      </c>
      <c r="C146">
        <f>SUMIFS(Data!$C$2:$C$225,Data!$A$2:$A$225,A146,Data!$G$2:$G$225,B146)*10^3</f>
        <v>1436359.3457943925</v>
      </c>
    </row>
    <row r="147" spans="1:3" x14ac:dyDescent="0.2">
      <c r="A147" t="s">
        <v>6</v>
      </c>
      <c r="B147">
        <v>5</v>
      </c>
      <c r="C147">
        <f>SUMIFS(Data!$C$2:$C$225,Data!$A$2:$A$225,A147,Data!$G$2:$G$225,B147)*10^3</f>
        <v>526610.74766355136</v>
      </c>
    </row>
    <row r="148" spans="1:3" x14ac:dyDescent="0.2">
      <c r="A148" t="s">
        <v>7</v>
      </c>
      <c r="B148">
        <v>5</v>
      </c>
      <c r="C148">
        <f>SUMIFS(Data!$C$2:$C$225,Data!$A$2:$A$225,A148,Data!$G$2:$G$225,B148)*10^3</f>
        <v>916270.09345794388</v>
      </c>
    </row>
    <row r="149" spans="1:3" x14ac:dyDescent="0.2">
      <c r="A149" t="s">
        <v>8</v>
      </c>
      <c r="B149">
        <v>5</v>
      </c>
      <c r="C149">
        <f>SUMIFS(Data!$C$2:$C$225,Data!$A$2:$A$225,A149,Data!$G$2:$G$225,B149)*10^3</f>
        <v>1085828.9719626168</v>
      </c>
    </row>
    <row r="150" spans="1:3" x14ac:dyDescent="0.2">
      <c r="A150" t="s">
        <v>9</v>
      </c>
      <c r="B150">
        <v>5</v>
      </c>
      <c r="C150">
        <f>SUMIFS(Data!$C$2:$C$225,Data!$A$2:$A$225,A150,Data!$G$2:$G$225,B150)*10^3</f>
        <v>9227915.8878504653</v>
      </c>
    </row>
    <row r="151" spans="1:3" x14ac:dyDescent="0.2">
      <c r="A151" t="s">
        <v>10</v>
      </c>
      <c r="B151">
        <v>5</v>
      </c>
      <c r="C151">
        <f>SUMIFS(Data!$C$2:$C$225,Data!$A$2:$A$225,A151,Data!$G$2:$G$225,B151)*10^3</f>
        <v>736928.9719626169</v>
      </c>
    </row>
    <row r="152" spans="1:3" x14ac:dyDescent="0.2">
      <c r="A152" t="s">
        <v>11</v>
      </c>
      <c r="B152">
        <v>5</v>
      </c>
      <c r="C152">
        <f>SUMIFS(Data!$C$2:$C$225,Data!$A$2:$A$225,A152,Data!$G$2:$G$225,B152)*10^3</f>
        <v>135973.17757009345</v>
      </c>
    </row>
    <row r="153" spans="1:3" x14ac:dyDescent="0.2">
      <c r="A153" t="s">
        <v>12</v>
      </c>
      <c r="B153">
        <v>5</v>
      </c>
      <c r="C153">
        <f>SUMIFS(Data!$C$2:$C$225,Data!$A$2:$A$225,A153,Data!$G$2:$G$225,B153)*10^3</f>
        <v>5282411.2149532698</v>
      </c>
    </row>
    <row r="154" spans="1:3" x14ac:dyDescent="0.2">
      <c r="A154" t="s">
        <v>13</v>
      </c>
      <c r="B154">
        <v>5</v>
      </c>
      <c r="C154">
        <f>SUMIFS(Data!$C$2:$C$225,Data!$A$2:$A$225,A154,Data!$G$2:$G$225,B154)*10^3</f>
        <v>697800</v>
      </c>
    </row>
    <row r="155" spans="1:3" x14ac:dyDescent="0.2">
      <c r="A155" t="s">
        <v>14</v>
      </c>
      <c r="B155">
        <v>5</v>
      </c>
      <c r="C155">
        <f>SUMIFS(Data!$C$2:$C$225,Data!$A$2:$A$225,A155,Data!$G$2:$G$225,B155)*10^3</f>
        <v>7206252.3364485987</v>
      </c>
    </row>
    <row r="156" spans="1:3" x14ac:dyDescent="0.2">
      <c r="A156" t="s">
        <v>15</v>
      </c>
      <c r="B156">
        <v>5</v>
      </c>
      <c r="C156">
        <f>SUMIFS(Data!$C$2:$C$225,Data!$A$2:$A$225,A156,Data!$G$2:$G$225,B156)*10^3</f>
        <v>6814962.616822429</v>
      </c>
    </row>
    <row r="157" spans="1:3" x14ac:dyDescent="0.2">
      <c r="A157" t="s">
        <v>16</v>
      </c>
      <c r="B157">
        <v>5</v>
      </c>
      <c r="C157">
        <f>SUMIFS(Data!$C$2:$C$225,Data!$A$2:$A$225,A157,Data!$G$2:$G$225,B157)*10^3</f>
        <v>961920.56074766349</v>
      </c>
    </row>
    <row r="158" spans="1:3" x14ac:dyDescent="0.2">
      <c r="A158" t="s">
        <v>17</v>
      </c>
      <c r="B158">
        <v>5</v>
      </c>
      <c r="C158">
        <f>SUMIFS(Data!$C$2:$C$225,Data!$A$2:$A$225,A158,Data!$G$2:$G$225,B158)*10^3</f>
        <v>348900</v>
      </c>
    </row>
    <row r="159" spans="1:3" x14ac:dyDescent="0.2">
      <c r="A159" t="s">
        <v>18</v>
      </c>
      <c r="B159">
        <v>5</v>
      </c>
      <c r="C159">
        <f>SUMIFS(Data!$C$2:$C$225,Data!$A$2:$A$225,A159,Data!$G$2:$G$225,B159)*10^3</f>
        <v>784209.81308411201</v>
      </c>
    </row>
    <row r="160" spans="1:3" x14ac:dyDescent="0.2">
      <c r="A160" t="s">
        <v>19</v>
      </c>
      <c r="B160">
        <v>5</v>
      </c>
      <c r="C160">
        <f>SUMIFS(Data!$C$2:$C$225,Data!$A$2:$A$225,A160,Data!$G$2:$G$225,B160)*10^3</f>
        <v>670083.64485981315</v>
      </c>
    </row>
    <row r="161" spans="1:7" x14ac:dyDescent="0.2">
      <c r="A161" t="s">
        <v>20</v>
      </c>
      <c r="B161">
        <v>5</v>
      </c>
      <c r="C161">
        <f>SUMIFS(Data!$C$2:$C$225,Data!$A$2:$A$225,A161,Data!$G$2:$G$225,B161)*10^3</f>
        <v>5755219.626168224</v>
      </c>
    </row>
    <row r="162" spans="1:7" x14ac:dyDescent="0.2">
      <c r="A162" t="s">
        <v>21</v>
      </c>
      <c r="B162">
        <v>5</v>
      </c>
      <c r="C162">
        <f>SUMIFS(Data!$C$2:$C$225,Data!$A$2:$A$225,A162,Data!$G$2:$G$225,B162)*10^3</f>
        <v>335857.00934579439</v>
      </c>
    </row>
    <row r="163" spans="1:7" x14ac:dyDescent="0.2">
      <c r="A163" t="s">
        <v>22</v>
      </c>
      <c r="B163">
        <v>5</v>
      </c>
      <c r="C163">
        <f>SUMIFS(Data!$C$2:$C$225,Data!$A$2:$A$225,A163,Data!$G$2:$G$225,B163)*10^3</f>
        <v>345639.25233644864</v>
      </c>
    </row>
    <row r="164" spans="1:7" x14ac:dyDescent="0.2">
      <c r="A164" t="s">
        <v>23</v>
      </c>
      <c r="B164">
        <v>5</v>
      </c>
      <c r="C164">
        <f>SUMIFS(Data!$C$2:$C$225,Data!$A$2:$A$225,A164,Data!$G$2:$G$225,B164)*10^3</f>
        <v>180971.49532710278</v>
      </c>
    </row>
    <row r="165" spans="1:7" x14ac:dyDescent="0.2">
      <c r="A165" t="s">
        <v>24</v>
      </c>
      <c r="B165">
        <v>5</v>
      </c>
      <c r="C165">
        <f>SUMIFS(Data!$C$2:$C$225,Data!$A$2:$A$225,A165,Data!$G$2:$G$225,B165)*10^3</f>
        <v>105425.59262510976</v>
      </c>
    </row>
    <row r="166" spans="1:7" x14ac:dyDescent="0.2">
      <c r="A166" t="s">
        <v>25</v>
      </c>
      <c r="B166">
        <v>5</v>
      </c>
      <c r="C166">
        <f>SUMIFS(Data!$C$2:$C$225,Data!$A$2:$A$225,A166,Data!$G$2:$G$225,B166)*10^3</f>
        <v>1679285.0467289721</v>
      </c>
    </row>
    <row r="167" spans="1:7" x14ac:dyDescent="0.2">
      <c r="A167" t="s">
        <v>26</v>
      </c>
      <c r="B167">
        <v>5</v>
      </c>
      <c r="C167">
        <f>Data!$D$145*G167*10^3</f>
        <v>795883.28971962631</v>
      </c>
      <c r="G167">
        <v>0.27</v>
      </c>
    </row>
    <row r="168" spans="1:7" x14ac:dyDescent="0.2">
      <c r="A168" t="s">
        <v>27</v>
      </c>
      <c r="B168">
        <v>5</v>
      </c>
      <c r="C168">
        <f>Data!$D$145*G168*10^3</f>
        <v>795883.28971962631</v>
      </c>
      <c r="G168">
        <v>0.27</v>
      </c>
    </row>
    <row r="169" spans="1:7" x14ac:dyDescent="0.2">
      <c r="A169" t="s">
        <v>28</v>
      </c>
      <c r="B169">
        <v>5</v>
      </c>
      <c r="C169">
        <f>Data!$D$145*G169*10^3</f>
        <v>589543.17757009342</v>
      </c>
      <c r="G169">
        <v>0.2</v>
      </c>
    </row>
    <row r="170" spans="1:7" x14ac:dyDescent="0.2">
      <c r="A170" t="s">
        <v>29</v>
      </c>
      <c r="B170">
        <v>5</v>
      </c>
      <c r="C170">
        <f>Data!$D$145*G170*10^3</f>
        <v>412680.22429906548</v>
      </c>
      <c r="G170">
        <v>0.14000000000000001</v>
      </c>
    </row>
    <row r="171" spans="1:7" x14ac:dyDescent="0.2">
      <c r="A171" t="s">
        <v>30</v>
      </c>
      <c r="B171">
        <v>5</v>
      </c>
      <c r="C171">
        <f>Data!$D$145*G171*10^3</f>
        <v>353725.90654205607</v>
      </c>
      <c r="G171">
        <v>0.12</v>
      </c>
    </row>
    <row r="172" spans="1:7" x14ac:dyDescent="0.2">
      <c r="A172" t="s">
        <v>31</v>
      </c>
      <c r="B172">
        <v>5</v>
      </c>
      <c r="C172">
        <f>SUMIFS(Data!$C$2:$C$225,Data!$A$2:$A$225,A172,Data!$G$2:$G$225,B172)*10^3</f>
        <v>3586822.4299065419</v>
      </c>
    </row>
    <row r="173" spans="1:7" x14ac:dyDescent="0.2">
      <c r="A173" t="s">
        <v>32</v>
      </c>
      <c r="B173">
        <v>5</v>
      </c>
      <c r="C173">
        <f>SUMIFS(Data!$C$2:$C$225,Data!$A$2:$A$225,A173,Data!$G$2:$G$225,B173)*10^3</f>
        <v>999419.15887850453</v>
      </c>
    </row>
    <row r="174" spans="1:7" x14ac:dyDescent="0.2">
      <c r="A174" t="s">
        <v>33</v>
      </c>
      <c r="B174">
        <v>5</v>
      </c>
      <c r="C174">
        <f>SUMIFS(Data!$C$2:$C$225,Data!$A$2:$A$225,A174,Data!$G$2:$G$225,B174)*10^3</f>
        <v>1020614.0186915888</v>
      </c>
    </row>
    <row r="175" spans="1:7" x14ac:dyDescent="0.2">
      <c r="A175" t="s">
        <v>34</v>
      </c>
      <c r="B175">
        <v>5</v>
      </c>
      <c r="C175">
        <f>SUMIFS(Data!$C$2:$C$225,Data!$A$2:$A$225,A175,Data!$G$2:$G$225,B175)*10^3</f>
        <v>348900</v>
      </c>
    </row>
    <row r="176" spans="1:7" x14ac:dyDescent="0.2">
      <c r="A176" t="s">
        <v>35</v>
      </c>
      <c r="B176">
        <v>5</v>
      </c>
      <c r="C176">
        <f>SUMIFS(Data!$C$2:$C$225,Data!$A$2:$A$225,A176,Data!$G$2:$G$225,B176)*10^3</f>
        <v>1182021.028037383</v>
      </c>
    </row>
    <row r="177" spans="1:3" x14ac:dyDescent="0.2">
      <c r="A177" t="s">
        <v>36</v>
      </c>
      <c r="B177">
        <v>5</v>
      </c>
      <c r="C177">
        <f>SUMIFS(Data!$C$2:$C$225,Data!$A$2:$A$225,A177,Data!$G$2:$G$225,B177)*10^3</f>
        <v>321183.64485981304</v>
      </c>
    </row>
    <row r="178" spans="1:3" x14ac:dyDescent="0.2">
      <c r="A178" t="s">
        <v>37</v>
      </c>
      <c r="B178">
        <v>5</v>
      </c>
      <c r="C178">
        <f>SUMIFS(Data!$C$2:$C$225,Data!$A$2:$A$225,A178,Data!$G$2:$G$225,B178)*10^3</f>
        <v>553772.77570093458</v>
      </c>
    </row>
    <row r="179" spans="1:3" x14ac:dyDescent="0.2">
      <c r="A179" t="s">
        <v>3</v>
      </c>
      <c r="B179">
        <v>6</v>
      </c>
      <c r="C179">
        <f>SUMIFS(Data!$C$2:$C$225,Data!$A$2:$A$225,A179,Data!$G$2:$G$225,B179)*10^3</f>
        <v>1454293.4579439254</v>
      </c>
    </row>
    <row r="180" spans="1:3" x14ac:dyDescent="0.2">
      <c r="A180" t="s">
        <v>4</v>
      </c>
      <c r="B180">
        <v>6</v>
      </c>
      <c r="C180">
        <f>SUMIFS(Data!$C$2:$C$225,Data!$A$2:$A$225,A180,Data!$G$2:$G$225,B180)*10^3</f>
        <v>166996.1808604039</v>
      </c>
    </row>
    <row r="181" spans="1:3" x14ac:dyDescent="0.2">
      <c r="A181" t="s">
        <v>5</v>
      </c>
      <c r="B181">
        <v>6</v>
      </c>
      <c r="C181">
        <f>SUMIFS(Data!$C$2:$C$225,Data!$A$2:$A$225,A181,Data!$G$2:$G$225,B181)*10^3</f>
        <v>1436359.3457943925</v>
      </c>
    </row>
    <row r="182" spans="1:3" x14ac:dyDescent="0.2">
      <c r="A182" t="s">
        <v>6</v>
      </c>
      <c r="B182">
        <v>6</v>
      </c>
      <c r="C182">
        <f>SUMIFS(Data!$C$2:$C$225,Data!$A$2:$A$225,A182,Data!$G$2:$G$225,B182)*10^3</f>
        <v>526610.74766355148</v>
      </c>
    </row>
    <row r="183" spans="1:3" x14ac:dyDescent="0.2">
      <c r="A183" t="s">
        <v>7</v>
      </c>
      <c r="B183">
        <v>6</v>
      </c>
      <c r="C183">
        <f>SUMIFS(Data!$C$2:$C$225,Data!$A$2:$A$225,A183,Data!$G$2:$G$225,B183)*10^3</f>
        <v>916270.09345794388</v>
      </c>
    </row>
    <row r="184" spans="1:3" x14ac:dyDescent="0.2">
      <c r="A184" t="s">
        <v>8</v>
      </c>
      <c r="B184">
        <v>6</v>
      </c>
      <c r="C184">
        <f>SUMIFS(Data!$C$2:$C$225,Data!$A$2:$A$225,A184,Data!$G$2:$G$225,B184)*10^3</f>
        <v>1085828.9719626168</v>
      </c>
    </row>
    <row r="185" spans="1:3" x14ac:dyDescent="0.2">
      <c r="A185" t="s">
        <v>9</v>
      </c>
      <c r="B185">
        <v>6</v>
      </c>
      <c r="C185">
        <f>SUMIFS(Data!$C$2:$C$225,Data!$A$2:$A$225,A185,Data!$G$2:$G$225,B185)*10^3</f>
        <v>9227915.8878504671</v>
      </c>
    </row>
    <row r="186" spans="1:3" x14ac:dyDescent="0.2">
      <c r="A186" t="s">
        <v>10</v>
      </c>
      <c r="B186">
        <v>6</v>
      </c>
      <c r="C186">
        <f>SUMIFS(Data!$C$2:$C$225,Data!$A$2:$A$225,A186,Data!$G$2:$G$225,B186)*10^3</f>
        <v>736928.9719626169</v>
      </c>
    </row>
    <row r="187" spans="1:3" x14ac:dyDescent="0.2">
      <c r="A187" t="s">
        <v>11</v>
      </c>
      <c r="B187">
        <v>6</v>
      </c>
      <c r="C187">
        <f>SUMIFS(Data!$C$2:$C$225,Data!$A$2:$A$225,A187,Data!$G$2:$G$225,B187)*10^3</f>
        <v>135973.17757009345</v>
      </c>
    </row>
    <row r="188" spans="1:3" x14ac:dyDescent="0.2">
      <c r="A188" t="s">
        <v>12</v>
      </c>
      <c r="B188">
        <v>6</v>
      </c>
      <c r="C188">
        <f>SUMIFS(Data!$C$2:$C$225,Data!$A$2:$A$225,A188,Data!$G$2:$G$225,B188)*10^3</f>
        <v>5282411.2149532707</v>
      </c>
    </row>
    <row r="189" spans="1:3" x14ac:dyDescent="0.2">
      <c r="A189" t="s">
        <v>13</v>
      </c>
      <c r="B189">
        <v>6</v>
      </c>
      <c r="C189">
        <f>SUMIFS(Data!$C$2:$C$225,Data!$A$2:$A$225,A189,Data!$G$2:$G$225,B189)*10^3</f>
        <v>697800.00000000012</v>
      </c>
    </row>
    <row r="190" spans="1:3" x14ac:dyDescent="0.2">
      <c r="A190" t="s">
        <v>14</v>
      </c>
      <c r="B190">
        <v>6</v>
      </c>
      <c r="C190">
        <f>SUMIFS(Data!$C$2:$C$225,Data!$A$2:$A$225,A190,Data!$G$2:$G$225,B190)*10^3</f>
        <v>7206252.3364485987</v>
      </c>
    </row>
    <row r="191" spans="1:3" x14ac:dyDescent="0.2">
      <c r="A191" t="s">
        <v>15</v>
      </c>
      <c r="B191">
        <v>6</v>
      </c>
      <c r="C191">
        <f>SUMIFS(Data!$C$2:$C$225,Data!$A$2:$A$225,A191,Data!$G$2:$G$225,B191)*10^3</f>
        <v>6814962.616822429</v>
      </c>
    </row>
    <row r="192" spans="1:3" x14ac:dyDescent="0.2">
      <c r="A192" t="s">
        <v>16</v>
      </c>
      <c r="B192">
        <v>6</v>
      </c>
      <c r="C192">
        <f>SUMIFS(Data!$C$2:$C$225,Data!$A$2:$A$225,A192,Data!$G$2:$G$225,B192)*10^3</f>
        <v>961920.56074766361</v>
      </c>
    </row>
    <row r="193" spans="1:7" x14ac:dyDescent="0.2">
      <c r="A193" t="s">
        <v>17</v>
      </c>
      <c r="B193">
        <v>6</v>
      </c>
      <c r="C193">
        <f>SUMIFS(Data!$C$2:$C$225,Data!$A$2:$A$225,A193,Data!$G$2:$G$225,B193)*10^3</f>
        <v>348900.00000000006</v>
      </c>
    </row>
    <row r="194" spans="1:7" x14ac:dyDescent="0.2">
      <c r="A194" t="s">
        <v>18</v>
      </c>
      <c r="B194">
        <v>6</v>
      </c>
      <c r="C194">
        <f>SUMIFS(Data!$C$2:$C$225,Data!$A$2:$A$225,A194,Data!$G$2:$G$225,B194)*10^3</f>
        <v>784209.81308411201</v>
      </c>
    </row>
    <row r="195" spans="1:7" x14ac:dyDescent="0.2">
      <c r="A195" t="s">
        <v>19</v>
      </c>
      <c r="B195">
        <v>6</v>
      </c>
      <c r="C195">
        <f>SUMIFS(Data!$C$2:$C$225,Data!$A$2:$A$225,A195,Data!$G$2:$G$225,B195)*10^3</f>
        <v>670083.64485981315</v>
      </c>
    </row>
    <row r="196" spans="1:7" x14ac:dyDescent="0.2">
      <c r="A196" t="s">
        <v>20</v>
      </c>
      <c r="B196">
        <v>6</v>
      </c>
      <c r="C196">
        <f>SUMIFS(Data!$C$2:$C$225,Data!$A$2:$A$225,A196,Data!$G$2:$G$225,B196)*10^3</f>
        <v>5755219.6261682231</v>
      </c>
    </row>
    <row r="197" spans="1:7" x14ac:dyDescent="0.2">
      <c r="A197" t="s">
        <v>21</v>
      </c>
      <c r="B197">
        <v>6</v>
      </c>
      <c r="C197">
        <f>SUMIFS(Data!$C$2:$C$225,Data!$A$2:$A$225,A197,Data!$G$2:$G$225,B197)*10^3</f>
        <v>335857.00934579439</v>
      </c>
    </row>
    <row r="198" spans="1:7" x14ac:dyDescent="0.2">
      <c r="A198" t="s">
        <v>22</v>
      </c>
      <c r="B198">
        <v>6</v>
      </c>
      <c r="C198">
        <f>SUMIFS(Data!$C$2:$C$225,Data!$A$2:$A$225,A198,Data!$G$2:$G$225,B198)*10^3</f>
        <v>345639.25233644864</v>
      </c>
    </row>
    <row r="199" spans="1:7" x14ac:dyDescent="0.2">
      <c r="A199" t="s">
        <v>23</v>
      </c>
      <c r="B199">
        <v>6</v>
      </c>
      <c r="C199">
        <f>SUMIFS(Data!$C$2:$C$225,Data!$A$2:$A$225,A199,Data!$G$2:$G$225,B199)*10^3</f>
        <v>180971.49532710281</v>
      </c>
    </row>
    <row r="200" spans="1:7" x14ac:dyDescent="0.2">
      <c r="A200" t="s">
        <v>24</v>
      </c>
      <c r="B200">
        <v>6</v>
      </c>
      <c r="C200">
        <f>SUMIFS(Data!$C$2:$C$225,Data!$A$2:$A$225,A200,Data!$G$2:$G$225,B200)*10^3</f>
        <v>105425.59262510976</v>
      </c>
    </row>
    <row r="201" spans="1:7" x14ac:dyDescent="0.2">
      <c r="A201" t="s">
        <v>25</v>
      </c>
      <c r="B201">
        <v>6</v>
      </c>
      <c r="C201">
        <f>SUMIFS(Data!$C$2:$C$225,Data!$A$2:$A$225,A201,Data!$G$2:$G$225,B201)*10^3</f>
        <v>1679285.0467289721</v>
      </c>
    </row>
    <row r="202" spans="1:7" x14ac:dyDescent="0.2">
      <c r="A202" t="s">
        <v>26</v>
      </c>
      <c r="B202">
        <v>6</v>
      </c>
      <c r="C202" s="1">
        <f>Data!$D$176*$G202*10^3</f>
        <v>994854.11214953277</v>
      </c>
      <c r="G202">
        <v>0.27</v>
      </c>
    </row>
    <row r="203" spans="1:7" x14ac:dyDescent="0.2">
      <c r="A203" t="s">
        <v>27</v>
      </c>
      <c r="B203">
        <v>6</v>
      </c>
      <c r="C203" s="1">
        <f>Data!$D$176*$G203*10^3</f>
        <v>994854.11214953277</v>
      </c>
      <c r="G203">
        <v>0.27</v>
      </c>
    </row>
    <row r="204" spans="1:7" x14ac:dyDescent="0.2">
      <c r="A204" t="s">
        <v>28</v>
      </c>
      <c r="B204">
        <v>6</v>
      </c>
      <c r="C204" s="1">
        <f>Data!$D$176*$G204*10^3</f>
        <v>736928.9719626169</v>
      </c>
      <c r="G204">
        <v>0.2</v>
      </c>
    </row>
    <row r="205" spans="1:7" x14ac:dyDescent="0.2">
      <c r="A205" t="s">
        <v>29</v>
      </c>
      <c r="B205">
        <v>6</v>
      </c>
      <c r="C205" s="1">
        <f>Data!$D$176*$G205*10^3</f>
        <v>515850.28037383186</v>
      </c>
      <c r="G205">
        <v>0.14000000000000001</v>
      </c>
    </row>
    <row r="206" spans="1:7" x14ac:dyDescent="0.2">
      <c r="A206" t="s">
        <v>30</v>
      </c>
      <c r="B206">
        <v>6</v>
      </c>
      <c r="C206" s="1">
        <f>Data!$D$176*$G206*10^3</f>
        <v>442157.38317757007</v>
      </c>
      <c r="G206">
        <v>0.12</v>
      </c>
    </row>
    <row r="207" spans="1:7" x14ac:dyDescent="0.2">
      <c r="A207" t="s">
        <v>31</v>
      </c>
      <c r="B207">
        <v>6</v>
      </c>
      <c r="C207">
        <f>SUMIFS(Data!$C$2:$C$225,Data!$A$2:$A$225,A207,Data!$G$2:$G$225,B207)*10^3</f>
        <v>3586822.4299065419</v>
      </c>
    </row>
    <row r="208" spans="1:7" x14ac:dyDescent="0.2">
      <c r="A208" t="s">
        <v>32</v>
      </c>
      <c r="B208">
        <v>6</v>
      </c>
      <c r="C208">
        <f>SUMIFS(Data!$C$2:$C$225,Data!$A$2:$A$225,A208,Data!$G$2:$G$225,B208)*10^3</f>
        <v>999419.15887850465</v>
      </c>
    </row>
    <row r="209" spans="1:3" x14ac:dyDescent="0.2">
      <c r="A209" t="s">
        <v>33</v>
      </c>
      <c r="B209">
        <v>6</v>
      </c>
      <c r="C209">
        <f>SUMIFS(Data!$C$2:$C$225,Data!$A$2:$A$225,A209,Data!$G$2:$G$225,B209)*10^3</f>
        <v>1020614.0186915889</v>
      </c>
    </row>
    <row r="210" spans="1:3" x14ac:dyDescent="0.2">
      <c r="A210" t="s">
        <v>34</v>
      </c>
      <c r="B210">
        <v>6</v>
      </c>
      <c r="C210">
        <f>SUMIFS(Data!$C$2:$C$225,Data!$A$2:$A$225,A210,Data!$G$2:$G$225,B210)*10^3</f>
        <v>348900.00000000006</v>
      </c>
    </row>
    <row r="211" spans="1:3" x14ac:dyDescent="0.2">
      <c r="A211" t="s">
        <v>35</v>
      </c>
      <c r="B211">
        <v>6</v>
      </c>
      <c r="C211">
        <f>SUMIFS(Data!$C$2:$C$225,Data!$A$2:$A$225,A211,Data!$G$2:$G$225,B211)*10^3</f>
        <v>1182021.0280373832</v>
      </c>
    </row>
    <row r="212" spans="1:3" x14ac:dyDescent="0.2">
      <c r="A212" t="s">
        <v>36</v>
      </c>
      <c r="B212">
        <v>6</v>
      </c>
      <c r="C212">
        <f>SUMIFS(Data!$C$2:$C$225,Data!$A$2:$A$225,A212,Data!$G$2:$G$225,B212)*10^3</f>
        <v>321183.64485981304</v>
      </c>
    </row>
    <row r="213" spans="1:3" x14ac:dyDescent="0.2">
      <c r="A213" t="s">
        <v>37</v>
      </c>
      <c r="B213">
        <v>6</v>
      </c>
      <c r="C213">
        <f>SUMIFS(Data!$C$2:$C$225,Data!$A$2:$A$225,A213,Data!$G$2:$G$225,B213)*10^3</f>
        <v>553772.77570093458</v>
      </c>
    </row>
    <row r="214" spans="1:3" x14ac:dyDescent="0.2">
      <c r="A214" t="s">
        <v>3</v>
      </c>
      <c r="B214">
        <v>7</v>
      </c>
      <c r="C214">
        <f>SUMIFS(Data!$C$2:$C$225,Data!$A$2:$A$225,A214,Data!$G$2:$G$225,B214)*10^3</f>
        <v>1454293.4579439252</v>
      </c>
    </row>
    <row r="215" spans="1:3" x14ac:dyDescent="0.2">
      <c r="A215" t="s">
        <v>4</v>
      </c>
      <c r="B215">
        <v>7</v>
      </c>
      <c r="C215">
        <f>SUMIFS(Data!$C$2:$C$225,Data!$A$2:$A$225,A215,Data!$G$2:$G$225,B215)*10^3</f>
        <v>166996.1808604039</v>
      </c>
    </row>
    <row r="216" spans="1:3" x14ac:dyDescent="0.2">
      <c r="A216" t="s">
        <v>5</v>
      </c>
      <c r="B216">
        <v>7</v>
      </c>
      <c r="C216">
        <f>SUMIFS(Data!$C$2:$C$225,Data!$A$2:$A$225,A216,Data!$G$2:$G$225,B216)*10^3</f>
        <v>1436359.3457943925</v>
      </c>
    </row>
    <row r="217" spans="1:3" x14ac:dyDescent="0.2">
      <c r="A217" t="s">
        <v>6</v>
      </c>
      <c r="B217">
        <v>7</v>
      </c>
      <c r="C217">
        <f>SUMIFS(Data!$C$2:$C$225,Data!$A$2:$A$225,A217,Data!$G$2:$G$225,B217)*10^3</f>
        <v>526610.74766355136</v>
      </c>
    </row>
    <row r="218" spans="1:3" x14ac:dyDescent="0.2">
      <c r="A218" t="s">
        <v>7</v>
      </c>
      <c r="B218">
        <v>7</v>
      </c>
      <c r="C218">
        <f>SUMIFS(Data!$C$2:$C$225,Data!$A$2:$A$225,A218,Data!$G$2:$G$225,B218)*10^3</f>
        <v>916270.09345794388</v>
      </c>
    </row>
    <row r="219" spans="1:3" x14ac:dyDescent="0.2">
      <c r="A219" t="s">
        <v>8</v>
      </c>
      <c r="B219">
        <v>7</v>
      </c>
      <c r="C219">
        <f>SUMIFS(Data!$C$2:$C$225,Data!$A$2:$A$225,A219,Data!$G$2:$G$225,B219)*10^3</f>
        <v>1085828.9719626168</v>
      </c>
    </row>
    <row r="220" spans="1:3" x14ac:dyDescent="0.2">
      <c r="A220" t="s">
        <v>9</v>
      </c>
      <c r="B220">
        <v>7</v>
      </c>
      <c r="C220">
        <f>SUMIFS(Data!$C$2:$C$225,Data!$A$2:$A$225,A220,Data!$G$2:$G$225,B220)*10^3</f>
        <v>9227915.8878504653</v>
      </c>
    </row>
    <row r="221" spans="1:3" x14ac:dyDescent="0.2">
      <c r="A221" t="s">
        <v>10</v>
      </c>
      <c r="B221">
        <v>7</v>
      </c>
      <c r="C221">
        <f>SUMIFS(Data!$C$2:$C$225,Data!$A$2:$A$225,A221,Data!$G$2:$G$225,B221)*10^3</f>
        <v>736928.97196261678</v>
      </c>
    </row>
    <row r="222" spans="1:3" x14ac:dyDescent="0.2">
      <c r="A222" t="s">
        <v>11</v>
      </c>
      <c r="B222">
        <v>7</v>
      </c>
      <c r="C222">
        <f>SUMIFS(Data!$C$2:$C$225,Data!$A$2:$A$225,A222,Data!$G$2:$G$225,B222)*10^3</f>
        <v>135973.17757009348</v>
      </c>
    </row>
    <row r="223" spans="1:3" x14ac:dyDescent="0.2">
      <c r="A223" t="s">
        <v>12</v>
      </c>
      <c r="B223">
        <v>7</v>
      </c>
      <c r="C223">
        <f>SUMIFS(Data!$C$2:$C$225,Data!$A$2:$A$225,A223,Data!$G$2:$G$225,B223)*10^3</f>
        <v>5282411.2149532707</v>
      </c>
    </row>
    <row r="224" spans="1:3" x14ac:dyDescent="0.2">
      <c r="A224" t="s">
        <v>13</v>
      </c>
      <c r="B224">
        <v>7</v>
      </c>
      <c r="C224">
        <f>SUMIFS(Data!$C$2:$C$225,Data!$A$2:$A$225,A224,Data!$G$2:$G$225,B224)*10^3</f>
        <v>697800</v>
      </c>
    </row>
    <row r="225" spans="1:7" x14ac:dyDescent="0.2">
      <c r="A225" t="s">
        <v>14</v>
      </c>
      <c r="B225">
        <v>7</v>
      </c>
      <c r="C225">
        <f>SUMIFS(Data!$C$2:$C$225,Data!$A$2:$A$225,A225,Data!$G$2:$G$225,B225)*10^3</f>
        <v>7206252.3364485987</v>
      </c>
    </row>
    <row r="226" spans="1:7" x14ac:dyDescent="0.2">
      <c r="A226" t="s">
        <v>15</v>
      </c>
      <c r="B226">
        <v>7</v>
      </c>
      <c r="C226">
        <f>SUMIFS(Data!$C$2:$C$225,Data!$A$2:$A$225,A226,Data!$G$2:$G$225,B226)*10^3</f>
        <v>6814962.616822429</v>
      </c>
    </row>
    <row r="227" spans="1:7" x14ac:dyDescent="0.2">
      <c r="A227" t="s">
        <v>16</v>
      </c>
      <c r="B227">
        <v>7</v>
      </c>
      <c r="C227">
        <f>SUMIFS(Data!$C$2:$C$225,Data!$A$2:$A$225,A227,Data!$G$2:$G$225,B227)*10^3</f>
        <v>961920.56074766361</v>
      </c>
    </row>
    <row r="228" spans="1:7" x14ac:dyDescent="0.2">
      <c r="A228" t="s">
        <v>17</v>
      </c>
      <c r="B228">
        <v>7</v>
      </c>
      <c r="C228">
        <f>SUMIFS(Data!$C$2:$C$225,Data!$A$2:$A$225,A228,Data!$G$2:$G$225,B228)*10^3</f>
        <v>348900</v>
      </c>
    </row>
    <row r="229" spans="1:7" x14ac:dyDescent="0.2">
      <c r="A229" t="s">
        <v>18</v>
      </c>
      <c r="B229">
        <v>7</v>
      </c>
      <c r="C229">
        <f>SUMIFS(Data!$C$2:$C$225,Data!$A$2:$A$225,A229,Data!$G$2:$G$225,B229)*10^3</f>
        <v>784209.81308411201</v>
      </c>
    </row>
    <row r="230" spans="1:7" x14ac:dyDescent="0.2">
      <c r="A230" t="s">
        <v>19</v>
      </c>
      <c r="B230">
        <v>7</v>
      </c>
      <c r="C230">
        <f>SUMIFS(Data!$C$2:$C$225,Data!$A$2:$A$225,A230,Data!$G$2:$G$225,B230)*10^3</f>
        <v>670083.64485981315</v>
      </c>
    </row>
    <row r="231" spans="1:7" x14ac:dyDescent="0.2">
      <c r="A231" t="s">
        <v>20</v>
      </c>
      <c r="B231">
        <v>7</v>
      </c>
      <c r="C231">
        <f>SUMIFS(Data!$C$2:$C$225,Data!$A$2:$A$225,A231,Data!$G$2:$G$225,B231)*10^3</f>
        <v>5755219.626168224</v>
      </c>
    </row>
    <row r="232" spans="1:7" x14ac:dyDescent="0.2">
      <c r="A232" t="s">
        <v>21</v>
      </c>
      <c r="B232">
        <v>7</v>
      </c>
      <c r="C232">
        <f>SUMIFS(Data!$C$2:$C$225,Data!$A$2:$A$225,A232,Data!$G$2:$G$225,B232)*10^3</f>
        <v>335857.00934579439</v>
      </c>
    </row>
    <row r="233" spans="1:7" x14ac:dyDescent="0.2">
      <c r="A233" t="s">
        <v>22</v>
      </c>
      <c r="B233">
        <v>7</v>
      </c>
      <c r="C233">
        <f>SUMIFS(Data!$C$2:$C$225,Data!$A$2:$A$225,A233,Data!$G$2:$G$225,B233)*10^3</f>
        <v>345639.25233644864</v>
      </c>
    </row>
    <row r="234" spans="1:7" x14ac:dyDescent="0.2">
      <c r="A234" t="s">
        <v>23</v>
      </c>
      <c r="B234">
        <v>7</v>
      </c>
      <c r="C234">
        <f>SUMIFS(Data!$C$2:$C$225,Data!$A$2:$A$225,A234,Data!$G$2:$G$225,B234)*10^3</f>
        <v>180971.49532710281</v>
      </c>
    </row>
    <row r="235" spans="1:7" x14ac:dyDescent="0.2">
      <c r="A235" t="s">
        <v>24</v>
      </c>
      <c r="B235">
        <v>7</v>
      </c>
      <c r="C235">
        <f>SUMIFS(Data!$C$2:$C$225,Data!$A$2:$A$225,A235,Data!$G$2:$G$225,B235)*10^3</f>
        <v>105425.59262510974</v>
      </c>
    </row>
    <row r="236" spans="1:7" x14ac:dyDescent="0.2">
      <c r="A236" t="s">
        <v>25</v>
      </c>
      <c r="B236">
        <v>7</v>
      </c>
      <c r="C236">
        <f>SUMIFS(Data!$C$2:$C$225,Data!$A$2:$A$225,A236,Data!$G$2:$G$225,B236)*10^3</f>
        <v>1679285.0467289721</v>
      </c>
    </row>
    <row r="237" spans="1:7" x14ac:dyDescent="0.2">
      <c r="A237" t="s">
        <v>26</v>
      </c>
      <c r="B237">
        <v>7</v>
      </c>
      <c r="C237">
        <f>Data!$D$207*G237*10^3</f>
        <v>1061177.7196261683</v>
      </c>
      <c r="G237">
        <v>0.27</v>
      </c>
    </row>
    <row r="238" spans="1:7" x14ac:dyDescent="0.2">
      <c r="A238" t="s">
        <v>27</v>
      </c>
      <c r="B238">
        <v>7</v>
      </c>
      <c r="C238">
        <f>Data!$D$207*G238*10^3</f>
        <v>1061177.7196261683</v>
      </c>
      <c r="G238">
        <v>0.27</v>
      </c>
    </row>
    <row r="239" spans="1:7" x14ac:dyDescent="0.2">
      <c r="A239" t="s">
        <v>28</v>
      </c>
      <c r="B239">
        <v>7</v>
      </c>
      <c r="C239">
        <f>Data!$D$207*G239*10^3</f>
        <v>786057.57009345805</v>
      </c>
      <c r="G239">
        <v>0.2</v>
      </c>
    </row>
    <row r="240" spans="1:7" x14ac:dyDescent="0.2">
      <c r="A240" t="s">
        <v>29</v>
      </c>
      <c r="B240">
        <v>7</v>
      </c>
      <c r="C240">
        <f>Data!$D$207*G240*10^3</f>
        <v>550240.29906542064</v>
      </c>
      <c r="G240">
        <v>0.14000000000000001</v>
      </c>
    </row>
    <row r="241" spans="1:7" x14ac:dyDescent="0.2">
      <c r="A241" t="s">
        <v>30</v>
      </c>
      <c r="B241">
        <v>7</v>
      </c>
      <c r="C241">
        <f>Data!$D$207*G241*10^3</f>
        <v>471634.54205607477</v>
      </c>
      <c r="G241">
        <v>0.12</v>
      </c>
    </row>
    <row r="242" spans="1:7" x14ac:dyDescent="0.2">
      <c r="A242" t="s">
        <v>31</v>
      </c>
      <c r="B242">
        <v>7</v>
      </c>
      <c r="C242">
        <f>SUMIFS(Data!$C$2:$C$225,Data!$A$2:$A$225,A242,Data!$G$2:$G$225,B242)*10^3</f>
        <v>3586822.4299065419</v>
      </c>
    </row>
    <row r="243" spans="1:7" x14ac:dyDescent="0.2">
      <c r="A243" t="s">
        <v>32</v>
      </c>
      <c r="B243">
        <v>7</v>
      </c>
      <c r="C243">
        <f>SUMIFS(Data!$C$2:$C$225,Data!$A$2:$A$225,A243,Data!$G$2:$G$225,B243)*10^3</f>
        <v>999419.15887850465</v>
      </c>
    </row>
    <row r="244" spans="1:7" x14ac:dyDescent="0.2">
      <c r="A244" t="s">
        <v>33</v>
      </c>
      <c r="B244">
        <v>7</v>
      </c>
      <c r="C244">
        <f>SUMIFS(Data!$C$2:$C$225,Data!$A$2:$A$225,A244,Data!$G$2:$G$225,B244)*10^3</f>
        <v>1020614.0186915889</v>
      </c>
    </row>
    <row r="245" spans="1:7" x14ac:dyDescent="0.2">
      <c r="A245" t="s">
        <v>34</v>
      </c>
      <c r="B245">
        <v>7</v>
      </c>
      <c r="C245">
        <f>SUMIFS(Data!$C$2:$C$225,Data!$A$2:$A$225,A245,Data!$G$2:$G$225,B245)*10^3</f>
        <v>348900</v>
      </c>
    </row>
    <row r="246" spans="1:7" x14ac:dyDescent="0.2">
      <c r="A246" t="s">
        <v>35</v>
      </c>
      <c r="B246">
        <v>7</v>
      </c>
      <c r="C246">
        <f>SUMIFS(Data!$C$2:$C$225,Data!$A$2:$A$225,A246,Data!$G$2:$G$225,B246)*10^3</f>
        <v>1182021.028037383</v>
      </c>
    </row>
    <row r="247" spans="1:7" x14ac:dyDescent="0.2">
      <c r="A247" t="s">
        <v>36</v>
      </c>
      <c r="B247">
        <v>7</v>
      </c>
      <c r="C247">
        <f>SUMIFS(Data!$C$2:$C$225,Data!$A$2:$A$225,A247,Data!$G$2:$G$225,B247)*10^3</f>
        <v>321183.64485981304</v>
      </c>
    </row>
    <row r="248" spans="1:7" x14ac:dyDescent="0.2">
      <c r="A248" t="s">
        <v>37</v>
      </c>
      <c r="B248">
        <v>7</v>
      </c>
      <c r="C248">
        <f>SUMIFS(Data!$C$2:$C$225,Data!$A$2:$A$225,A248,Data!$G$2:$G$225,B248)*10^3</f>
        <v>553772.77570093458</v>
      </c>
    </row>
    <row r="249" spans="1:7" x14ac:dyDescent="0.2">
      <c r="A249" t="s">
        <v>3</v>
      </c>
      <c r="B249">
        <v>8</v>
      </c>
      <c r="C249">
        <f>C214</f>
        <v>1454293.4579439252</v>
      </c>
    </row>
    <row r="250" spans="1:7" x14ac:dyDescent="0.2">
      <c r="A250" t="s">
        <v>4</v>
      </c>
      <c r="B250">
        <v>8</v>
      </c>
      <c r="C250">
        <f t="shared" ref="C250:C271" si="0">C215</f>
        <v>166996.1808604039</v>
      </c>
    </row>
    <row r="251" spans="1:7" x14ac:dyDescent="0.2">
      <c r="A251" t="s">
        <v>5</v>
      </c>
      <c r="B251">
        <v>8</v>
      </c>
      <c r="C251">
        <f t="shared" si="0"/>
        <v>1436359.3457943925</v>
      </c>
    </row>
    <row r="252" spans="1:7" x14ac:dyDescent="0.2">
      <c r="A252" t="s">
        <v>6</v>
      </c>
      <c r="B252">
        <v>8</v>
      </c>
      <c r="C252">
        <f t="shared" si="0"/>
        <v>526610.74766355136</v>
      </c>
    </row>
    <row r="253" spans="1:7" x14ac:dyDescent="0.2">
      <c r="A253" t="s">
        <v>7</v>
      </c>
      <c r="B253">
        <v>8</v>
      </c>
      <c r="C253">
        <f t="shared" si="0"/>
        <v>916270.09345794388</v>
      </c>
    </row>
    <row r="254" spans="1:7" x14ac:dyDescent="0.2">
      <c r="A254" t="s">
        <v>8</v>
      </c>
      <c r="B254">
        <v>8</v>
      </c>
      <c r="C254">
        <f t="shared" si="0"/>
        <v>1085828.9719626168</v>
      </c>
    </row>
    <row r="255" spans="1:7" x14ac:dyDescent="0.2">
      <c r="A255" t="s">
        <v>9</v>
      </c>
      <c r="B255">
        <v>8</v>
      </c>
      <c r="C255">
        <f t="shared" si="0"/>
        <v>9227915.8878504653</v>
      </c>
    </row>
    <row r="256" spans="1:7" x14ac:dyDescent="0.2">
      <c r="A256" t="s">
        <v>10</v>
      </c>
      <c r="B256">
        <v>8</v>
      </c>
      <c r="C256">
        <f t="shared" si="0"/>
        <v>736928.97196261678</v>
      </c>
    </row>
    <row r="257" spans="1:7" x14ac:dyDescent="0.2">
      <c r="A257" t="s">
        <v>11</v>
      </c>
      <c r="B257">
        <v>8</v>
      </c>
      <c r="C257">
        <f t="shared" si="0"/>
        <v>135973.17757009348</v>
      </c>
    </row>
    <row r="258" spans="1:7" x14ac:dyDescent="0.2">
      <c r="A258" t="s">
        <v>12</v>
      </c>
      <c r="B258">
        <v>8</v>
      </c>
      <c r="C258">
        <f t="shared" si="0"/>
        <v>5282411.2149532707</v>
      </c>
    </row>
    <row r="259" spans="1:7" x14ac:dyDescent="0.2">
      <c r="A259" t="s">
        <v>13</v>
      </c>
      <c r="B259">
        <v>8</v>
      </c>
      <c r="C259">
        <f t="shared" si="0"/>
        <v>697800</v>
      </c>
    </row>
    <row r="260" spans="1:7" x14ac:dyDescent="0.2">
      <c r="A260" t="s">
        <v>14</v>
      </c>
      <c r="B260">
        <v>8</v>
      </c>
      <c r="C260">
        <f t="shared" si="0"/>
        <v>7206252.3364485987</v>
      </c>
    </row>
    <row r="261" spans="1:7" x14ac:dyDescent="0.2">
      <c r="A261" t="s">
        <v>15</v>
      </c>
      <c r="B261">
        <v>8</v>
      </c>
      <c r="C261">
        <f t="shared" si="0"/>
        <v>6814962.616822429</v>
      </c>
    </row>
    <row r="262" spans="1:7" x14ac:dyDescent="0.2">
      <c r="A262" t="s">
        <v>16</v>
      </c>
      <c r="B262">
        <v>8</v>
      </c>
      <c r="C262">
        <f t="shared" si="0"/>
        <v>961920.56074766361</v>
      </c>
    </row>
    <row r="263" spans="1:7" x14ac:dyDescent="0.2">
      <c r="A263" t="s">
        <v>17</v>
      </c>
      <c r="B263">
        <v>8</v>
      </c>
      <c r="C263">
        <f t="shared" si="0"/>
        <v>348900</v>
      </c>
    </row>
    <row r="264" spans="1:7" x14ac:dyDescent="0.2">
      <c r="A264" t="s">
        <v>18</v>
      </c>
      <c r="B264">
        <v>8</v>
      </c>
      <c r="C264">
        <f t="shared" si="0"/>
        <v>784209.81308411201</v>
      </c>
    </row>
    <row r="265" spans="1:7" x14ac:dyDescent="0.2">
      <c r="A265" t="s">
        <v>19</v>
      </c>
      <c r="B265">
        <v>8</v>
      </c>
      <c r="C265">
        <f t="shared" si="0"/>
        <v>670083.64485981315</v>
      </c>
    </row>
    <row r="266" spans="1:7" x14ac:dyDescent="0.2">
      <c r="A266" t="s">
        <v>20</v>
      </c>
      <c r="B266">
        <v>8</v>
      </c>
      <c r="C266">
        <f t="shared" si="0"/>
        <v>5755219.626168224</v>
      </c>
    </row>
    <row r="267" spans="1:7" x14ac:dyDescent="0.2">
      <c r="A267" t="s">
        <v>21</v>
      </c>
      <c r="B267">
        <v>8</v>
      </c>
      <c r="C267">
        <f t="shared" si="0"/>
        <v>335857.00934579439</v>
      </c>
    </row>
    <row r="268" spans="1:7" x14ac:dyDescent="0.2">
      <c r="A268" t="s">
        <v>22</v>
      </c>
      <c r="B268">
        <v>8</v>
      </c>
      <c r="C268">
        <f t="shared" si="0"/>
        <v>345639.25233644864</v>
      </c>
    </row>
    <row r="269" spans="1:7" x14ac:dyDescent="0.2">
      <c r="A269" t="s">
        <v>23</v>
      </c>
      <c r="B269">
        <v>8</v>
      </c>
      <c r="C269">
        <f t="shared" si="0"/>
        <v>180971.49532710281</v>
      </c>
    </row>
    <row r="270" spans="1:7" x14ac:dyDescent="0.2">
      <c r="A270" t="s">
        <v>24</v>
      </c>
      <c r="B270">
        <v>8</v>
      </c>
      <c r="C270">
        <f t="shared" si="0"/>
        <v>105425.59262510974</v>
      </c>
    </row>
    <row r="271" spans="1:7" x14ac:dyDescent="0.2">
      <c r="A271" t="s">
        <v>25</v>
      </c>
      <c r="B271">
        <v>8</v>
      </c>
      <c r="C271">
        <f t="shared" si="0"/>
        <v>1679285.0467289721</v>
      </c>
    </row>
    <row r="272" spans="1:7" x14ac:dyDescent="0.2">
      <c r="A272" t="s">
        <v>26</v>
      </c>
      <c r="B272">
        <v>8</v>
      </c>
      <c r="C272">
        <f t="shared" ref="C272:C283" si="1">C237</f>
        <v>1061177.7196261683</v>
      </c>
      <c r="G272">
        <v>0.27</v>
      </c>
    </row>
    <row r="273" spans="1:7" x14ac:dyDescent="0.2">
      <c r="A273" t="s">
        <v>27</v>
      </c>
      <c r="B273">
        <v>8</v>
      </c>
      <c r="C273">
        <f t="shared" si="1"/>
        <v>1061177.7196261683</v>
      </c>
      <c r="G273">
        <v>0.27</v>
      </c>
    </row>
    <row r="274" spans="1:7" x14ac:dyDescent="0.2">
      <c r="A274" t="s">
        <v>28</v>
      </c>
      <c r="B274">
        <v>8</v>
      </c>
      <c r="C274">
        <f t="shared" si="1"/>
        <v>786057.57009345805</v>
      </c>
      <c r="G274">
        <v>0.2</v>
      </c>
    </row>
    <row r="275" spans="1:7" x14ac:dyDescent="0.2">
      <c r="A275" t="s">
        <v>29</v>
      </c>
      <c r="B275">
        <v>8</v>
      </c>
      <c r="C275">
        <f t="shared" si="1"/>
        <v>550240.29906542064</v>
      </c>
      <c r="G275">
        <v>0.14000000000000001</v>
      </c>
    </row>
    <row r="276" spans="1:7" x14ac:dyDescent="0.2">
      <c r="A276" t="s">
        <v>30</v>
      </c>
      <c r="B276">
        <v>8</v>
      </c>
      <c r="C276">
        <f t="shared" si="1"/>
        <v>471634.54205607477</v>
      </c>
      <c r="G276">
        <v>0.12</v>
      </c>
    </row>
    <row r="277" spans="1:7" x14ac:dyDescent="0.2">
      <c r="A277" t="s">
        <v>31</v>
      </c>
      <c r="B277">
        <v>8</v>
      </c>
      <c r="C277">
        <f t="shared" si="1"/>
        <v>3586822.4299065419</v>
      </c>
    </row>
    <row r="278" spans="1:7" x14ac:dyDescent="0.2">
      <c r="A278" t="s">
        <v>32</v>
      </c>
      <c r="B278">
        <v>8</v>
      </c>
      <c r="C278">
        <f t="shared" si="1"/>
        <v>999419.15887850465</v>
      </c>
    </row>
    <row r="279" spans="1:7" x14ac:dyDescent="0.2">
      <c r="A279" t="s">
        <v>33</v>
      </c>
      <c r="B279">
        <v>8</v>
      </c>
      <c r="C279">
        <f t="shared" si="1"/>
        <v>1020614.0186915889</v>
      </c>
    </row>
    <row r="280" spans="1:7" x14ac:dyDescent="0.2">
      <c r="A280" t="s">
        <v>34</v>
      </c>
      <c r="B280">
        <v>8</v>
      </c>
      <c r="C280">
        <f t="shared" si="1"/>
        <v>348900</v>
      </c>
    </row>
    <row r="281" spans="1:7" x14ac:dyDescent="0.2">
      <c r="A281" t="s">
        <v>35</v>
      </c>
      <c r="B281">
        <v>8</v>
      </c>
      <c r="C281">
        <f t="shared" si="1"/>
        <v>1182021.028037383</v>
      </c>
    </row>
    <row r="282" spans="1:7" x14ac:dyDescent="0.2">
      <c r="A282" t="s">
        <v>36</v>
      </c>
      <c r="B282">
        <v>8</v>
      </c>
      <c r="C282">
        <f t="shared" si="1"/>
        <v>321183.64485981304</v>
      </c>
    </row>
    <row r="283" spans="1:7" x14ac:dyDescent="0.2">
      <c r="A283" t="s">
        <v>37</v>
      </c>
      <c r="B283">
        <v>8</v>
      </c>
      <c r="C283">
        <f t="shared" si="1"/>
        <v>553772.77570093458</v>
      </c>
    </row>
  </sheetData>
  <autoFilter ref="A3:C283" xr:uid="{1767BBA1-3BA4-2F42-8986-79C5899A076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44E3-2241-ED42-B2C5-C8CA0DB0AF65}">
  <dimension ref="A1:G283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38</v>
      </c>
    </row>
    <row r="2" spans="1:3" x14ac:dyDescent="0.2">
      <c r="A2" t="s">
        <v>62</v>
      </c>
    </row>
    <row r="3" spans="1:3" x14ac:dyDescent="0.2">
      <c r="A3" t="s">
        <v>0</v>
      </c>
      <c r="B3" t="s">
        <v>1</v>
      </c>
      <c r="C3" t="s">
        <v>61</v>
      </c>
    </row>
    <row r="4" spans="1:3" x14ac:dyDescent="0.2">
      <c r="A4" t="s">
        <v>3</v>
      </c>
      <c r="B4">
        <v>1</v>
      </c>
      <c r="C4">
        <f>SUMIFS(Data!$E$2:$E$225,Data!$A$2:$A$225,A4,Data!$G$2:$G$225,B4)*10^3</f>
        <v>974080.75117370905</v>
      </c>
    </row>
    <row r="5" spans="1:3" x14ac:dyDescent="0.2">
      <c r="A5" t="s">
        <v>4</v>
      </c>
      <c r="B5">
        <v>1</v>
      </c>
      <c r="C5">
        <f>SUMIFS(Data!$E$2:$E$225,Data!$A$2:$A$225,A5,Data!$G$2:$G$225,B5)*10^3</f>
        <v>111853.46699257099</v>
      </c>
    </row>
    <row r="6" spans="1:3" x14ac:dyDescent="0.2">
      <c r="A6" t="s">
        <v>5</v>
      </c>
      <c r="B6">
        <v>1</v>
      </c>
      <c r="C6">
        <f>SUMIFS(Data!$E$2:$E$225,Data!$A$2:$A$225,A6,Data!$G$2:$G$225,B6)*10^3</f>
        <v>962068.54460093903</v>
      </c>
    </row>
    <row r="7" spans="1:3" x14ac:dyDescent="0.2">
      <c r="A7" t="s">
        <v>6</v>
      </c>
      <c r="B7">
        <v>1</v>
      </c>
      <c r="C7">
        <f>SUMIFS(Data!$E$2:$E$225,Data!$A$2:$A$225,A7,Data!$G$2:$G$225,B7)*10^3</f>
        <v>352722.06572769955</v>
      </c>
    </row>
    <row r="8" spans="1:3" x14ac:dyDescent="0.2">
      <c r="A8" t="s">
        <v>7</v>
      </c>
      <c r="B8">
        <v>1</v>
      </c>
      <c r="C8">
        <f>SUMIFS(Data!$E$2:$E$225,Data!$A$2:$A$225,A8,Data!$G$2:$G$225,B8)*10^3</f>
        <v>613714.55399061029</v>
      </c>
    </row>
    <row r="9" spans="1:3" x14ac:dyDescent="0.2">
      <c r="A9" t="s">
        <v>8</v>
      </c>
      <c r="B9">
        <v>1</v>
      </c>
      <c r="C9">
        <f>SUMIFS(Data!$E$2:$E$225,Data!$A$2:$A$225,A9,Data!$G$2:$G$225,B9)*10^3</f>
        <v>727284.50704225362</v>
      </c>
    </row>
    <row r="10" spans="1:3" x14ac:dyDescent="0.2">
      <c r="A10" t="s">
        <v>9</v>
      </c>
      <c r="B10">
        <v>1</v>
      </c>
      <c r="C10">
        <f>SUMIFS(Data!$E$2:$E$225,Data!$A$2:$A$225,A10,Data!$G$2:$G$225,B10)*10^3</f>
        <v>6180826.2910798118</v>
      </c>
    </row>
    <row r="11" spans="1:3" x14ac:dyDescent="0.2">
      <c r="A11" t="s">
        <v>10</v>
      </c>
      <c r="B11">
        <v>1</v>
      </c>
      <c r="C11">
        <f>SUMIFS(Data!$E$2:$E$225,Data!$A$2:$A$225,A11,Data!$G$2:$G$225,B11)*10^3</f>
        <v>493592.4882629108</v>
      </c>
    </row>
    <row r="12" spans="1:3" x14ac:dyDescent="0.2">
      <c r="A12" t="s">
        <v>11</v>
      </c>
      <c r="B12">
        <v>1</v>
      </c>
      <c r="C12">
        <f>SUMIFS(Data!$E$2:$E$225,Data!$A$2:$A$225,A12,Data!$G$2:$G$225,B12)*10^3</f>
        <v>91074.366197183102</v>
      </c>
    </row>
    <row r="13" spans="1:3" x14ac:dyDescent="0.2">
      <c r="A13" t="s">
        <v>12</v>
      </c>
      <c r="B13">
        <v>1</v>
      </c>
      <c r="C13">
        <f>SUMIFS(Data!$E$2:$E$225,Data!$A$2:$A$225,A13,Data!$G$2:$G$225,B13)*10^3</f>
        <v>3538140.8450704226</v>
      </c>
    </row>
    <row r="14" spans="1:3" x14ac:dyDescent="0.2">
      <c r="A14" t="s">
        <v>13</v>
      </c>
      <c r="B14">
        <v>1</v>
      </c>
      <c r="C14">
        <f>SUMIFS(Data!$E$2:$E$225,Data!$A$2:$A$225,A14,Data!$G$2:$G$225,B14)*10^3</f>
        <v>467384.03755868546</v>
      </c>
    </row>
    <row r="15" spans="1:3" x14ac:dyDescent="0.2">
      <c r="A15" t="s">
        <v>14</v>
      </c>
      <c r="B15">
        <v>1</v>
      </c>
      <c r="C15">
        <f>SUMIFS(Data!$E$2:$E$225,Data!$A$2:$A$225,A15,Data!$G$2:$G$225,B15)*10^3</f>
        <v>4826723.0046948362</v>
      </c>
    </row>
    <row r="16" spans="1:3" x14ac:dyDescent="0.2">
      <c r="A16" t="s">
        <v>15</v>
      </c>
      <c r="B16">
        <v>1</v>
      </c>
      <c r="C16">
        <f>SUMIFS(Data!$E$2:$E$225,Data!$A$2:$A$225,A16,Data!$G$2:$G$225,B16)*10^3</f>
        <v>4564638.4976525819</v>
      </c>
    </row>
    <row r="17" spans="1:7" x14ac:dyDescent="0.2">
      <c r="A17" t="s">
        <v>16</v>
      </c>
      <c r="B17">
        <v>1</v>
      </c>
      <c r="C17">
        <f>SUMIFS(Data!$E$2:$E$225,Data!$A$2:$A$225,A17,Data!$G$2:$G$225,B17)*10^3</f>
        <v>644291.07981220656</v>
      </c>
    </row>
    <row r="18" spans="1:7" x14ac:dyDescent="0.2">
      <c r="A18" t="s">
        <v>17</v>
      </c>
      <c r="B18">
        <v>1</v>
      </c>
      <c r="C18">
        <f>SUMIFS(Data!$E$2:$E$225,Data!$A$2:$A$225,A18,Data!$G$2:$G$225,B18)*10^3</f>
        <v>233692.01877934273</v>
      </c>
    </row>
    <row r="19" spans="1:7" x14ac:dyDescent="0.2">
      <c r="A19" t="s">
        <v>18</v>
      </c>
      <c r="B19">
        <v>1</v>
      </c>
      <c r="C19">
        <f>SUMIFS(Data!$E$2:$E$225,Data!$A$2:$A$225,A19,Data!$G$2:$G$225,B19)*10^3</f>
        <v>525261.03286384977</v>
      </c>
    </row>
    <row r="20" spans="1:7" x14ac:dyDescent="0.2">
      <c r="A20" t="s">
        <v>19</v>
      </c>
      <c r="B20">
        <v>1</v>
      </c>
      <c r="C20">
        <f>SUMIFS(Data!$E$2:$E$225,Data!$A$2:$A$225,A20,Data!$G$2:$G$225,B20)*10^3</f>
        <v>448819.71830985916</v>
      </c>
    </row>
    <row r="21" spans="1:7" x14ac:dyDescent="0.2">
      <c r="A21" t="s">
        <v>20</v>
      </c>
      <c r="B21">
        <v>1</v>
      </c>
      <c r="C21">
        <f>SUMIFS(Data!$E$2:$E$225,Data!$A$2:$A$225,A21,Data!$G$2:$G$225,B21)*10^3</f>
        <v>3854826.2910798118</v>
      </c>
    </row>
    <row r="22" spans="1:7" x14ac:dyDescent="0.2">
      <c r="A22" t="s">
        <v>21</v>
      </c>
      <c r="B22">
        <v>1</v>
      </c>
      <c r="C22">
        <f>SUMIFS(Data!$E$2:$E$225,Data!$A$2:$A$225,A22,Data!$G$2:$G$225,B22)*10^3</f>
        <v>224955.86854460093</v>
      </c>
    </row>
    <row r="23" spans="1:7" x14ac:dyDescent="0.2">
      <c r="A23" t="s">
        <v>22</v>
      </c>
      <c r="B23">
        <v>1</v>
      </c>
      <c r="C23">
        <f>SUMIFS(Data!$E$2:$E$225,Data!$A$2:$A$225,A23,Data!$G$2:$G$225,B23)*10^3</f>
        <v>231507.98122065733</v>
      </c>
    </row>
    <row r="24" spans="1:7" x14ac:dyDescent="0.2">
      <c r="A24" t="s">
        <v>23</v>
      </c>
      <c r="B24">
        <v>1</v>
      </c>
      <c r="C24">
        <f>SUMIFS(Data!$E$2:$E$225,Data!$A$2:$A$225,A24,Data!$G$2:$G$225,B24)*10^3</f>
        <v>121214.08450704227</v>
      </c>
    </row>
    <row r="25" spans="1:7" x14ac:dyDescent="0.2">
      <c r="A25" t="s">
        <v>24</v>
      </c>
      <c r="B25">
        <v>1</v>
      </c>
      <c r="C25">
        <f>SUMIFS(Data!$E$2:$E$225,Data!$A$2:$A$225,A25,Data!$G$2:$G$225,B25)*10^3</f>
        <v>70613.69897268698</v>
      </c>
    </row>
    <row r="26" spans="1:7" x14ac:dyDescent="0.2">
      <c r="A26" t="s">
        <v>25</v>
      </c>
      <c r="B26">
        <v>1</v>
      </c>
      <c r="C26">
        <f>SUMIFS(Data!$E$2:$E$225,Data!$A$2:$A$225,A26,Data!$G$2:$G$225,B26)*10^3</f>
        <v>1124779.342723005</v>
      </c>
    </row>
    <row r="27" spans="1:7" x14ac:dyDescent="0.2">
      <c r="A27" t="s">
        <v>26</v>
      </c>
      <c r="B27">
        <v>1</v>
      </c>
      <c r="C27">
        <f>Data!$E$21*G27*10^3</f>
        <v>133269.97183098592</v>
      </c>
      <c r="G27">
        <v>0.27</v>
      </c>
    </row>
    <row r="28" spans="1:7" x14ac:dyDescent="0.2">
      <c r="A28" t="s">
        <v>27</v>
      </c>
      <c r="B28">
        <v>1</v>
      </c>
      <c r="C28">
        <f>Data!$E$21*G28*10^3</f>
        <v>133269.97183098592</v>
      </c>
      <c r="G28">
        <v>0.27</v>
      </c>
    </row>
    <row r="29" spans="1:7" x14ac:dyDescent="0.2">
      <c r="A29" t="s">
        <v>28</v>
      </c>
      <c r="B29">
        <v>1</v>
      </c>
      <c r="C29">
        <f>Data!$E$21*G29*10^3</f>
        <v>98718.497652582169</v>
      </c>
      <c r="G29">
        <v>0.2</v>
      </c>
    </row>
    <row r="30" spans="1:7" x14ac:dyDescent="0.2">
      <c r="A30" t="s">
        <v>29</v>
      </c>
      <c r="B30">
        <v>1</v>
      </c>
      <c r="C30">
        <f>Data!$E$21*G30*10^3</f>
        <v>69102.948356807523</v>
      </c>
      <c r="G30">
        <v>0.14000000000000001</v>
      </c>
    </row>
    <row r="31" spans="1:7" x14ac:dyDescent="0.2">
      <c r="A31" t="s">
        <v>30</v>
      </c>
      <c r="B31">
        <v>1</v>
      </c>
      <c r="C31">
        <f>Data!$E$21*G31*10^3</f>
        <v>59231.0985915493</v>
      </c>
      <c r="G31">
        <v>0.12</v>
      </c>
    </row>
    <row r="32" spans="1:7" x14ac:dyDescent="0.2">
      <c r="A32" t="s">
        <v>31</v>
      </c>
      <c r="B32">
        <v>1</v>
      </c>
      <c r="C32">
        <f>SUMIFS(Data!$E$2:$E$225,Data!$A$2:$A$225,A32,Data!$G$2:$G$225,B32)*10^3</f>
        <v>2402441.3145539905</v>
      </c>
    </row>
    <row r="33" spans="1:3" x14ac:dyDescent="0.2">
      <c r="A33" t="s">
        <v>32</v>
      </c>
      <c r="B33">
        <v>1</v>
      </c>
      <c r="C33">
        <f>SUMIFS(Data!$E$2:$E$225,Data!$A$2:$A$225,A33,Data!$G$2:$G$225,B33)*10^3</f>
        <v>669407.51173708914</v>
      </c>
    </row>
    <row r="34" spans="1:3" x14ac:dyDescent="0.2">
      <c r="A34" t="s">
        <v>33</v>
      </c>
      <c r="B34">
        <v>1</v>
      </c>
      <c r="C34">
        <f>SUMIFS(Data!$E$2:$E$225,Data!$A$2:$A$225,A34,Data!$G$2:$G$225,B34)*10^3</f>
        <v>683603.75586854469</v>
      </c>
    </row>
    <row r="35" spans="1:3" x14ac:dyDescent="0.2">
      <c r="A35" t="s">
        <v>34</v>
      </c>
      <c r="B35">
        <v>1</v>
      </c>
      <c r="C35">
        <f>SUMIFS(Data!$E$2:$E$225,Data!$A$2:$A$225,A35,Data!$G$2:$G$225,B35)*10^3</f>
        <v>233692.01877934273</v>
      </c>
    </row>
    <row r="36" spans="1:3" x14ac:dyDescent="0.2">
      <c r="A36" t="s">
        <v>35</v>
      </c>
      <c r="B36">
        <v>1</v>
      </c>
      <c r="C36">
        <f>SUMIFS(Data!$E$2:$E$225,Data!$A$2:$A$225,A36,Data!$G$2:$G$225,B36)*10^3</f>
        <v>791713.61502347421</v>
      </c>
    </row>
    <row r="37" spans="1:3" x14ac:dyDescent="0.2">
      <c r="A37" t="s">
        <v>36</v>
      </c>
      <c r="B37">
        <v>1</v>
      </c>
      <c r="C37">
        <f>SUMIFS(Data!$E$2:$E$225,Data!$A$2:$A$225,A37,Data!$G$2:$G$225,B37)*10^3</f>
        <v>215127.69953051643</v>
      </c>
    </row>
    <row r="38" spans="1:3" x14ac:dyDescent="0.2">
      <c r="A38" t="s">
        <v>37</v>
      </c>
      <c r="B38">
        <v>1</v>
      </c>
      <c r="C38">
        <f>SUMIFS(Data!$E$2:$E$225,Data!$A$2:$A$225,A38,Data!$G$2:$G$225,B38)*10^3</f>
        <v>370915.09859154932</v>
      </c>
    </row>
    <row r="39" spans="1:3" x14ac:dyDescent="0.2">
      <c r="A39" t="s">
        <v>3</v>
      </c>
      <c r="B39">
        <v>2</v>
      </c>
      <c r="C39">
        <f>SUMIFS(Data!$E$2:$E$225,Data!$A$2:$A$225,A39,Data!$G$2:$G$225,B39)*10^3</f>
        <v>1461153.3327455476</v>
      </c>
    </row>
    <row r="40" spans="1:3" x14ac:dyDescent="0.2">
      <c r="A40" t="s">
        <v>4</v>
      </c>
      <c r="B40">
        <v>2</v>
      </c>
      <c r="C40">
        <f>SUMIFS(Data!$E$2:$E$225,Data!$A$2:$A$225,A40,Data!$G$2:$G$225,B40)*10^3</f>
        <v>167783.89869465108</v>
      </c>
    </row>
    <row r="41" spans="1:3" x14ac:dyDescent="0.2">
      <c r="A41" t="s">
        <v>5</v>
      </c>
      <c r="B41">
        <v>2</v>
      </c>
      <c r="C41">
        <f>SUMIFS(Data!$E$2:$E$225,Data!$A$2:$A$225,A41,Data!$G$2:$G$225,B41)*10^3</f>
        <v>1443134.625727385</v>
      </c>
    </row>
    <row r="42" spans="1:3" x14ac:dyDescent="0.2">
      <c r="A42" t="s">
        <v>6</v>
      </c>
      <c r="B42">
        <v>2</v>
      </c>
      <c r="C42">
        <f>SUMIFS(Data!$E$2:$E$225,Data!$A$2:$A$225,A42,Data!$G$2:$G$225,B42)*10^3</f>
        <v>529094.76062422863</v>
      </c>
    </row>
    <row r="43" spans="1:3" x14ac:dyDescent="0.2">
      <c r="A43" t="s">
        <v>7</v>
      </c>
      <c r="B43">
        <v>2</v>
      </c>
      <c r="C43">
        <f>SUMIFS(Data!$E$2:$E$225,Data!$A$2:$A$225,A43,Data!$G$2:$G$225,B43)*10^3</f>
        <v>920592.12220067019</v>
      </c>
    </row>
    <row r="44" spans="1:3" x14ac:dyDescent="0.2">
      <c r="A44" t="s">
        <v>8</v>
      </c>
      <c r="B44">
        <v>2</v>
      </c>
      <c r="C44">
        <f>SUMIFS(Data!$E$2:$E$225,Data!$A$2:$A$225,A44,Data!$G$2:$G$225,B44)*10^3</f>
        <v>1090950.8067360255</v>
      </c>
    </row>
    <row r="45" spans="1:3" x14ac:dyDescent="0.2">
      <c r="A45" t="s">
        <v>9</v>
      </c>
      <c r="B45">
        <v>2</v>
      </c>
      <c r="C45">
        <f>SUMIFS(Data!$E$2:$E$225,Data!$A$2:$A$225,A45,Data!$G$2:$G$225,B45)*10^3</f>
        <v>9271443.7929818369</v>
      </c>
    </row>
    <row r="46" spans="1:3" x14ac:dyDescent="0.2">
      <c r="A46" t="s">
        <v>10</v>
      </c>
      <c r="B46">
        <v>2</v>
      </c>
      <c r="C46">
        <f>SUMIFS(Data!$E$2:$E$225,Data!$A$2:$A$225,A46,Data!$G$2:$G$225,B46)*10^3</f>
        <v>740405.05201904429</v>
      </c>
    </row>
    <row r="47" spans="1:3" x14ac:dyDescent="0.2">
      <c r="A47" t="s">
        <v>11</v>
      </c>
      <c r="B47">
        <v>2</v>
      </c>
      <c r="C47">
        <f>SUMIFS(Data!$E$2:$E$225,Data!$A$2:$A$225,A47,Data!$G$2:$G$225,B47)*10^3</f>
        <v>136614.56048315996</v>
      </c>
    </row>
    <row r="48" spans="1:3" x14ac:dyDescent="0.2">
      <c r="A48" t="s">
        <v>12</v>
      </c>
      <c r="B48">
        <v>2</v>
      </c>
      <c r="C48">
        <f>SUMIFS(Data!$E$2:$E$225,Data!$A$2:$A$225,A48,Data!$G$2:$G$225,B48)*10^3</f>
        <v>5307328.2489860691</v>
      </c>
    </row>
    <row r="49" spans="1:7" x14ac:dyDescent="0.2">
      <c r="A49" t="s">
        <v>13</v>
      </c>
      <c r="B49">
        <v>2</v>
      </c>
      <c r="C49">
        <f>SUMIFS(Data!$E$2:$E$225,Data!$A$2:$A$225,A49,Data!$G$2:$G$225,B49)*10^3</f>
        <v>701091.50943396229</v>
      </c>
    </row>
    <row r="50" spans="1:7" x14ac:dyDescent="0.2">
      <c r="A50" t="s">
        <v>14</v>
      </c>
      <c r="B50">
        <v>2</v>
      </c>
      <c r="C50">
        <f>SUMIFS(Data!$E$2:$E$225,Data!$A$2:$A$225,A50,Data!$G$2:$G$225,B50)*10^3</f>
        <v>7240244.092752602</v>
      </c>
    </row>
    <row r="51" spans="1:7" x14ac:dyDescent="0.2">
      <c r="A51" t="s">
        <v>15</v>
      </c>
      <c r="B51">
        <v>2</v>
      </c>
      <c r="C51">
        <f>SUMIFS(Data!$E$2:$E$225,Data!$A$2:$A$225,A51,Data!$G$2:$G$225,B51)*10^3</f>
        <v>6847108.6669017812</v>
      </c>
    </row>
    <row r="52" spans="1:7" x14ac:dyDescent="0.2">
      <c r="A52" t="s">
        <v>16</v>
      </c>
      <c r="B52">
        <v>2</v>
      </c>
      <c r="C52">
        <f>SUMIFS(Data!$E$2:$E$225,Data!$A$2:$A$225,A52,Data!$G$2:$G$225,B52)*10^3</f>
        <v>966457.92188326572</v>
      </c>
    </row>
    <row r="53" spans="1:7" x14ac:dyDescent="0.2">
      <c r="A53" t="s">
        <v>17</v>
      </c>
      <c r="B53">
        <v>2</v>
      </c>
      <c r="C53">
        <f>SUMIFS(Data!$E$2:$E$225,Data!$A$2:$A$225,A53,Data!$G$2:$G$225,B53)*10^3</f>
        <v>350545.75471698114</v>
      </c>
    </row>
    <row r="54" spans="1:7" x14ac:dyDescent="0.2">
      <c r="A54" t="s">
        <v>18</v>
      </c>
      <c r="B54">
        <v>2</v>
      </c>
      <c r="C54">
        <f>SUMIFS(Data!$E$2:$E$225,Data!$A$2:$A$225,A54,Data!$G$2:$G$225,B54)*10^3</f>
        <v>787908.9159760183</v>
      </c>
    </row>
    <row r="55" spans="1:7" x14ac:dyDescent="0.2">
      <c r="A55" t="s">
        <v>19</v>
      </c>
      <c r="B55">
        <v>2</v>
      </c>
      <c r="C55">
        <f>SUMIFS(Data!$E$2:$E$225,Data!$A$2:$A$225,A55,Data!$G$2:$G$225,B55)*10^3</f>
        <v>673244.41676952923</v>
      </c>
    </row>
    <row r="56" spans="1:7" x14ac:dyDescent="0.2">
      <c r="A56" t="s">
        <v>20</v>
      </c>
      <c r="B56">
        <v>2</v>
      </c>
      <c r="C56">
        <f>SUMIFS(Data!$E$2:$E$225,Data!$A$2:$A$225,A56,Data!$G$2:$G$225,B56)*10^3</f>
        <v>5782366.8885558099</v>
      </c>
    </row>
    <row r="57" spans="1:7" x14ac:dyDescent="0.2">
      <c r="A57" t="s">
        <v>21</v>
      </c>
      <c r="B57">
        <v>2</v>
      </c>
      <c r="C57">
        <f>SUMIFS(Data!$E$2:$E$225,Data!$A$2:$A$225,A57,Data!$G$2:$G$225,B57)*10^3</f>
        <v>337441.24052195385</v>
      </c>
    </row>
    <row r="58" spans="1:7" x14ac:dyDescent="0.2">
      <c r="A58" t="s">
        <v>22</v>
      </c>
      <c r="B58">
        <v>2</v>
      </c>
      <c r="C58">
        <f>SUMIFS(Data!$E$2:$E$225,Data!$A$2:$A$225,A58,Data!$G$2:$G$225,B58)*10^3</f>
        <v>347269.62616822438</v>
      </c>
    </row>
    <row r="59" spans="1:7" x14ac:dyDescent="0.2">
      <c r="A59" t="s">
        <v>23</v>
      </c>
      <c r="B59">
        <v>2</v>
      </c>
      <c r="C59">
        <f>SUMIFS(Data!$E$2:$E$225,Data!$A$2:$A$225,A59,Data!$G$2:$G$225,B59)*10^3</f>
        <v>181825.13445600428</v>
      </c>
    </row>
    <row r="60" spans="1:7" x14ac:dyDescent="0.2">
      <c r="A60" t="s">
        <v>24</v>
      </c>
      <c r="B60">
        <v>2</v>
      </c>
      <c r="C60">
        <f>SUMIFS(Data!$E$2:$E$225,Data!$A$2:$A$225,A60,Data!$G$2:$G$225,B60)*10^3</f>
        <v>105922.88315636027</v>
      </c>
    </row>
    <row r="61" spans="1:7" x14ac:dyDescent="0.2">
      <c r="A61" t="s">
        <v>25</v>
      </c>
      <c r="B61">
        <v>2</v>
      </c>
      <c r="C61">
        <f>SUMIFS(Data!$E$2:$E$225,Data!$A$2:$A$225,A61,Data!$G$2:$G$225,B61)*10^3</f>
        <v>1687206.2026097695</v>
      </c>
    </row>
    <row r="62" spans="1:7" x14ac:dyDescent="0.2">
      <c r="A62" t="s">
        <v>26</v>
      </c>
      <c r="B62">
        <v>2</v>
      </c>
      <c r="C62">
        <f>Data!$E$52*G62*10^3</f>
        <v>199909.36404514199</v>
      </c>
      <c r="G62">
        <v>0.27</v>
      </c>
    </row>
    <row r="63" spans="1:7" x14ac:dyDescent="0.2">
      <c r="A63" t="s">
        <v>27</v>
      </c>
      <c r="B63">
        <v>2</v>
      </c>
      <c r="C63">
        <f>Data!$E$52*G63*10^3</f>
        <v>199909.36404514199</v>
      </c>
      <c r="G63">
        <v>0.27</v>
      </c>
    </row>
    <row r="64" spans="1:7" x14ac:dyDescent="0.2">
      <c r="A64" t="s">
        <v>28</v>
      </c>
      <c r="B64">
        <v>2</v>
      </c>
      <c r="C64">
        <f>Data!$E$52*G64*10^3</f>
        <v>148081.01040380888</v>
      </c>
      <c r="G64">
        <v>0.2</v>
      </c>
    </row>
    <row r="65" spans="1:7" x14ac:dyDescent="0.2">
      <c r="A65" t="s">
        <v>29</v>
      </c>
      <c r="B65">
        <v>2</v>
      </c>
      <c r="C65">
        <f>Data!$E$52*G65*10^3</f>
        <v>103656.70728266622</v>
      </c>
      <c r="G65">
        <v>0.14000000000000001</v>
      </c>
    </row>
    <row r="66" spans="1:7" x14ac:dyDescent="0.2">
      <c r="A66" t="s">
        <v>30</v>
      </c>
      <c r="B66">
        <v>2</v>
      </c>
      <c r="C66">
        <f>Data!$E$52*G66*10^3</f>
        <v>88848.606242285314</v>
      </c>
      <c r="G66">
        <v>0.12</v>
      </c>
    </row>
    <row r="67" spans="1:7" x14ac:dyDescent="0.2">
      <c r="A67" t="s">
        <v>31</v>
      </c>
      <c r="B67">
        <v>2</v>
      </c>
      <c r="C67">
        <f>SUMIFS(Data!$E$2:$E$225,Data!$A$2:$A$225,A67,Data!$G$2:$G$225,B67)*10^3</f>
        <v>3603741.4036325165</v>
      </c>
    </row>
    <row r="68" spans="1:7" x14ac:dyDescent="0.2">
      <c r="A68" t="s">
        <v>32</v>
      </c>
      <c r="B68">
        <v>2</v>
      </c>
      <c r="C68">
        <f>SUMIFS(Data!$E$2:$E$225,Data!$A$2:$A$225,A68,Data!$G$2:$G$225,B68)*10^3</f>
        <v>1004133.4001939693</v>
      </c>
    </row>
    <row r="69" spans="1:7" x14ac:dyDescent="0.2">
      <c r="A69" t="s">
        <v>33</v>
      </c>
      <c r="B69">
        <v>2</v>
      </c>
      <c r="C69">
        <f>SUMIFS(Data!$E$2:$E$225,Data!$A$2:$A$225,A69,Data!$G$2:$G$225,B69)*10^3</f>
        <v>1025428.2357608888</v>
      </c>
    </row>
    <row r="70" spans="1:7" x14ac:dyDescent="0.2">
      <c r="A70" t="s">
        <v>34</v>
      </c>
      <c r="B70">
        <v>2</v>
      </c>
      <c r="C70">
        <f>SUMIFS(Data!$E$2:$E$225,Data!$A$2:$A$225,A70,Data!$G$2:$G$225,B70)*10^3</f>
        <v>350545.75471698114</v>
      </c>
    </row>
    <row r="71" spans="1:7" x14ac:dyDescent="0.2">
      <c r="A71" t="s">
        <v>35</v>
      </c>
      <c r="B71">
        <v>2</v>
      </c>
      <c r="C71">
        <f>SUMIFS(Data!$E$2:$E$225,Data!$A$2:$A$225,A71,Data!$G$2:$G$225,B71)*10^3</f>
        <v>1187596.5989243521</v>
      </c>
    </row>
    <row r="72" spans="1:7" x14ac:dyDescent="0.2">
      <c r="A72" t="s">
        <v>36</v>
      </c>
      <c r="B72">
        <v>2</v>
      </c>
      <c r="C72">
        <f>SUMIFS(Data!$E$2:$E$225,Data!$A$2:$A$225,A72,Data!$G$2:$G$225,B72)*10^3</f>
        <v>322698.66205254808</v>
      </c>
    </row>
    <row r="73" spans="1:7" x14ac:dyDescent="0.2">
      <c r="A73" t="s">
        <v>37</v>
      </c>
      <c r="B73">
        <v>2</v>
      </c>
      <c r="C73">
        <f>SUMIFS(Data!$E$2:$E$225,Data!$A$2:$A$225,A73,Data!$G$2:$G$225,B73)*10^3</f>
        <v>556384.91143537301</v>
      </c>
    </row>
    <row r="74" spans="1:7" x14ac:dyDescent="0.2">
      <c r="A74" t="s">
        <v>3</v>
      </c>
      <c r="B74">
        <v>3</v>
      </c>
      <c r="C74">
        <f>SUMIFS(Data!$E$2:$E$225,Data!$A$2:$A$225,A74,Data!$G$2:$G$225,B74)*10^3</f>
        <v>3393351.4018691592</v>
      </c>
    </row>
    <row r="75" spans="1:7" x14ac:dyDescent="0.2">
      <c r="A75" t="s">
        <v>4</v>
      </c>
      <c r="B75">
        <v>3</v>
      </c>
      <c r="C75">
        <f>SUMIFS(Data!$E$2:$E$225,Data!$A$2:$A$225,A75,Data!$G$2:$G$225,B75)*10^3</f>
        <v>389657.75534094241</v>
      </c>
    </row>
    <row r="76" spans="1:7" x14ac:dyDescent="0.2">
      <c r="A76" t="s">
        <v>5</v>
      </c>
      <c r="B76">
        <v>3</v>
      </c>
      <c r="C76">
        <f>SUMIFS(Data!$E$2:$E$225,Data!$A$2:$A$225,A76,Data!$G$2:$G$225,B76)*10^3</f>
        <v>3351505.1401869166</v>
      </c>
    </row>
    <row r="77" spans="1:7" x14ac:dyDescent="0.2">
      <c r="A77" t="s">
        <v>6</v>
      </c>
      <c r="B77">
        <v>3</v>
      </c>
      <c r="C77">
        <f>SUMIFS(Data!$E$2:$E$225,Data!$A$2:$A$225,A77,Data!$G$2:$G$225,B77)*10^3</f>
        <v>1228758.4112149535</v>
      </c>
    </row>
    <row r="78" spans="1:7" x14ac:dyDescent="0.2">
      <c r="A78" t="s">
        <v>7</v>
      </c>
      <c r="B78">
        <v>3</v>
      </c>
      <c r="C78">
        <f>SUMIFS(Data!$E$2:$E$225,Data!$A$2:$A$225,A78,Data!$G$2:$G$225,B78)*10^3</f>
        <v>2137963.5514018689</v>
      </c>
    </row>
    <row r="79" spans="1:7" x14ac:dyDescent="0.2">
      <c r="A79" t="s">
        <v>8</v>
      </c>
      <c r="B79">
        <v>3</v>
      </c>
      <c r="C79">
        <f>SUMIFS(Data!$E$2:$E$225,Data!$A$2:$A$225,A79,Data!$G$2:$G$225,B79)*10^3</f>
        <v>2533600.9345794395</v>
      </c>
    </row>
    <row r="80" spans="1:7" x14ac:dyDescent="0.2">
      <c r="A80" t="s">
        <v>9</v>
      </c>
      <c r="B80">
        <v>3</v>
      </c>
      <c r="C80">
        <f>SUMIFS(Data!$E$2:$E$225,Data!$A$2:$A$225,A80,Data!$G$2:$G$225,B80)*10^3</f>
        <v>21531803.738317758</v>
      </c>
    </row>
    <row r="81" spans="1:3" x14ac:dyDescent="0.2">
      <c r="A81" t="s">
        <v>10</v>
      </c>
      <c r="B81">
        <v>3</v>
      </c>
      <c r="C81">
        <f>SUMIFS(Data!$E$2:$E$225,Data!$A$2:$A$225,A81,Data!$G$2:$G$225,B81)*10^3</f>
        <v>1719500.9345794392</v>
      </c>
    </row>
    <row r="82" spans="1:3" x14ac:dyDescent="0.2">
      <c r="A82" t="s">
        <v>11</v>
      </c>
      <c r="B82">
        <v>3</v>
      </c>
      <c r="C82">
        <f>SUMIFS(Data!$E$2:$E$225,Data!$A$2:$A$225,A82,Data!$G$2:$G$225,B82)*10^3</f>
        <v>317270.74766355148</v>
      </c>
    </row>
    <row r="83" spans="1:3" x14ac:dyDescent="0.2">
      <c r="A83" t="s">
        <v>12</v>
      </c>
      <c r="B83">
        <v>3</v>
      </c>
      <c r="C83">
        <f>SUMIFS(Data!$E$2:$E$225,Data!$A$2:$A$225,A83,Data!$G$2:$G$225,B83)*10^3</f>
        <v>12325626.168224301</v>
      </c>
    </row>
    <row r="84" spans="1:3" x14ac:dyDescent="0.2">
      <c r="A84" t="s">
        <v>13</v>
      </c>
      <c r="B84">
        <v>3</v>
      </c>
      <c r="C84">
        <f>SUMIFS(Data!$E$2:$E$225,Data!$A$2:$A$225,A84,Data!$G$2:$G$225,B84)*10^3</f>
        <v>1628200.0000000002</v>
      </c>
    </row>
    <row r="85" spans="1:3" x14ac:dyDescent="0.2">
      <c r="A85" t="s">
        <v>14</v>
      </c>
      <c r="B85">
        <v>3</v>
      </c>
      <c r="C85">
        <f>SUMIFS(Data!$E$2:$E$225,Data!$A$2:$A$225,A85,Data!$G$2:$G$225,B85)*10^3</f>
        <v>16814588.785046734</v>
      </c>
    </row>
    <row r="86" spans="1:3" x14ac:dyDescent="0.2">
      <c r="A86" t="s">
        <v>15</v>
      </c>
      <c r="B86">
        <v>3</v>
      </c>
      <c r="C86">
        <f>SUMIFS(Data!$E$2:$E$225,Data!$A$2:$A$225,A86,Data!$G$2:$G$225,B86)*10^3</f>
        <v>15901579.439252336</v>
      </c>
    </row>
    <row r="87" spans="1:3" x14ac:dyDescent="0.2">
      <c r="A87" t="s">
        <v>16</v>
      </c>
      <c r="B87">
        <v>3</v>
      </c>
      <c r="C87">
        <f>SUMIFS(Data!$E$2:$E$225,Data!$A$2:$A$225,A87,Data!$G$2:$G$225,B87)*10^3</f>
        <v>2244481.308411215</v>
      </c>
    </row>
    <row r="88" spans="1:3" x14ac:dyDescent="0.2">
      <c r="A88" t="s">
        <v>17</v>
      </c>
      <c r="B88">
        <v>3</v>
      </c>
      <c r="C88">
        <f>SUMIFS(Data!$E$2:$E$225,Data!$A$2:$A$225,A88,Data!$G$2:$G$225,B88)*10^3</f>
        <v>814100.00000000012</v>
      </c>
    </row>
    <row r="89" spans="1:3" x14ac:dyDescent="0.2">
      <c r="A89" t="s">
        <v>18</v>
      </c>
      <c r="B89">
        <v>3</v>
      </c>
      <c r="C89">
        <f>SUMIFS(Data!$E$2:$E$225,Data!$A$2:$A$225,A89,Data!$G$2:$G$225,B89)*10^3</f>
        <v>1829822.8971962617</v>
      </c>
    </row>
    <row r="90" spans="1:3" x14ac:dyDescent="0.2">
      <c r="A90" t="s">
        <v>19</v>
      </c>
      <c r="B90">
        <v>3</v>
      </c>
      <c r="C90">
        <f>SUMIFS(Data!$E$2:$E$225,Data!$A$2:$A$225,A90,Data!$G$2:$G$225,B90)*10^3</f>
        <v>1563528.5046728975</v>
      </c>
    </row>
    <row r="91" spans="1:3" x14ac:dyDescent="0.2">
      <c r="A91" t="s">
        <v>20</v>
      </c>
      <c r="B91">
        <v>3</v>
      </c>
      <c r="C91">
        <f>SUMIFS(Data!$E$2:$E$225,Data!$A$2:$A$225,A91,Data!$G$2:$G$225,B91)*10^3</f>
        <v>13428845.794392522</v>
      </c>
    </row>
    <row r="92" spans="1:3" x14ac:dyDescent="0.2">
      <c r="A92" t="s">
        <v>21</v>
      </c>
      <c r="B92">
        <v>3</v>
      </c>
      <c r="C92">
        <f>SUMIFS(Data!$E$2:$E$225,Data!$A$2:$A$225,A92,Data!$G$2:$G$225,B92)*10^3</f>
        <v>783666.35514018696</v>
      </c>
    </row>
    <row r="93" spans="1:3" x14ac:dyDescent="0.2">
      <c r="A93" t="s">
        <v>22</v>
      </c>
      <c r="B93">
        <v>3</v>
      </c>
      <c r="C93">
        <f>SUMIFS(Data!$E$2:$E$225,Data!$A$2:$A$225,A93,Data!$G$2:$G$225,B93)*10^3</f>
        <v>806491.58878504694</v>
      </c>
    </row>
    <row r="94" spans="1:3" x14ac:dyDescent="0.2">
      <c r="A94" t="s">
        <v>23</v>
      </c>
      <c r="B94">
        <v>3</v>
      </c>
      <c r="C94">
        <f>SUMIFS(Data!$E$2:$E$225,Data!$A$2:$A$225,A94,Data!$G$2:$G$225,B94)*10^3</f>
        <v>422266.82242990664</v>
      </c>
    </row>
    <row r="95" spans="1:3" x14ac:dyDescent="0.2">
      <c r="A95" t="s">
        <v>24</v>
      </c>
      <c r="B95">
        <v>3</v>
      </c>
      <c r="C95">
        <f>SUMIFS(Data!$E$2:$E$225,Data!$A$2:$A$225,A95,Data!$G$2:$G$225,B95)*10^3</f>
        <v>245993.04945858943</v>
      </c>
    </row>
    <row r="96" spans="1:3" x14ac:dyDescent="0.2">
      <c r="A96" t="s">
        <v>25</v>
      </c>
      <c r="B96">
        <v>3</v>
      </c>
      <c r="C96">
        <f>SUMIFS(Data!$E$2:$E$225,Data!$A$2:$A$225,A96,Data!$G$2:$G$225,B96)*10^3</f>
        <v>3918331.7757009352</v>
      </c>
    </row>
    <row r="97" spans="1:7" x14ac:dyDescent="0.2">
      <c r="A97" t="s">
        <v>26</v>
      </c>
      <c r="B97">
        <v>3</v>
      </c>
      <c r="C97">
        <f>Data!$E$83*G97*10^3</f>
        <v>464265.25233644864</v>
      </c>
      <c r="G97">
        <v>0.27</v>
      </c>
    </row>
    <row r="98" spans="1:7" x14ac:dyDescent="0.2">
      <c r="A98" t="s">
        <v>27</v>
      </c>
      <c r="B98">
        <v>3</v>
      </c>
      <c r="C98">
        <f>Data!$E$83*G98*10^3</f>
        <v>464265.25233644864</v>
      </c>
      <c r="G98">
        <v>0.27</v>
      </c>
    </row>
    <row r="99" spans="1:7" x14ac:dyDescent="0.2">
      <c r="A99" t="s">
        <v>28</v>
      </c>
      <c r="B99">
        <v>3</v>
      </c>
      <c r="C99">
        <f>Data!$E$83*G99*10^3</f>
        <v>343900.18691588787</v>
      </c>
      <c r="G99">
        <v>0.2</v>
      </c>
    </row>
    <row r="100" spans="1:7" x14ac:dyDescent="0.2">
      <c r="A100" t="s">
        <v>29</v>
      </c>
      <c r="B100">
        <v>3</v>
      </c>
      <c r="C100">
        <f>Data!$E$83*G100*10^3</f>
        <v>240730.13084112151</v>
      </c>
      <c r="G100">
        <v>0.14000000000000001</v>
      </c>
    </row>
    <row r="101" spans="1:7" x14ac:dyDescent="0.2">
      <c r="A101" t="s">
        <v>30</v>
      </c>
      <c r="B101">
        <v>3</v>
      </c>
      <c r="C101">
        <f>Data!$E$83*G101*10^3</f>
        <v>206340.11214953271</v>
      </c>
      <c r="G101">
        <v>0.12</v>
      </c>
    </row>
    <row r="102" spans="1:7" x14ac:dyDescent="0.2">
      <c r="A102" t="s">
        <v>31</v>
      </c>
      <c r="B102">
        <v>3</v>
      </c>
      <c r="C102">
        <f>SUMIFS(Data!$E$2:$E$225,Data!$A$2:$A$225,A102,Data!$G$2:$G$225,B102)*10^3</f>
        <v>8369252.3364485987</v>
      </c>
    </row>
    <row r="103" spans="1:7" x14ac:dyDescent="0.2">
      <c r="A103" t="s">
        <v>32</v>
      </c>
      <c r="B103">
        <v>3</v>
      </c>
      <c r="C103">
        <f>SUMIFS(Data!$E$2:$E$225,Data!$A$2:$A$225,A103,Data!$G$2:$G$225,B103)*10^3</f>
        <v>2331978.0373831778</v>
      </c>
    </row>
    <row r="104" spans="1:7" x14ac:dyDescent="0.2">
      <c r="A104" t="s">
        <v>33</v>
      </c>
      <c r="B104">
        <v>3</v>
      </c>
      <c r="C104">
        <f>SUMIFS(Data!$E$2:$E$225,Data!$A$2:$A$225,A104,Data!$G$2:$G$225,B104)*10^3</f>
        <v>2381432.7102803746</v>
      </c>
    </row>
    <row r="105" spans="1:7" x14ac:dyDescent="0.2">
      <c r="A105" t="s">
        <v>34</v>
      </c>
      <c r="B105">
        <v>3</v>
      </c>
      <c r="C105">
        <f>SUMIFS(Data!$E$2:$E$225,Data!$A$2:$A$225,A105,Data!$G$2:$G$225,B105)*10^3</f>
        <v>814100.00000000012</v>
      </c>
    </row>
    <row r="106" spans="1:7" x14ac:dyDescent="0.2">
      <c r="A106" t="s">
        <v>35</v>
      </c>
      <c r="B106">
        <v>3</v>
      </c>
      <c r="C106">
        <f>SUMIFS(Data!$E$2:$E$225,Data!$A$2:$A$225,A106,Data!$G$2:$G$225,B106)*10^3</f>
        <v>2758049.065420561</v>
      </c>
    </row>
    <row r="107" spans="1:7" x14ac:dyDescent="0.2">
      <c r="A107" t="s">
        <v>36</v>
      </c>
      <c r="B107">
        <v>3</v>
      </c>
      <c r="C107">
        <f>SUMIFS(Data!$E$2:$E$225,Data!$A$2:$A$225,A107,Data!$G$2:$G$225,B107)*10^3</f>
        <v>749428.50467289716</v>
      </c>
    </row>
    <row r="108" spans="1:7" x14ac:dyDescent="0.2">
      <c r="A108" t="s">
        <v>37</v>
      </c>
      <c r="B108">
        <v>3</v>
      </c>
      <c r="C108">
        <f>SUMIFS(Data!$E$2:$E$225,Data!$A$2:$A$225,A108,Data!$G$2:$G$225,B108)*10^3</f>
        <v>1292136.4766355141</v>
      </c>
    </row>
    <row r="109" spans="1:7" x14ac:dyDescent="0.2">
      <c r="A109" t="s">
        <v>3</v>
      </c>
      <c r="B109">
        <v>4</v>
      </c>
      <c r="C109">
        <f>SUMIFS(Data!$E$2:$E$225,Data!$A$2:$A$225,A109,Data!$G$2:$G$225,B109)*10^3</f>
        <v>4362880.373831776</v>
      </c>
    </row>
    <row r="110" spans="1:7" x14ac:dyDescent="0.2">
      <c r="A110" t="s">
        <v>4</v>
      </c>
      <c r="B110">
        <v>4</v>
      </c>
      <c r="C110">
        <f>SUMIFS(Data!$E$2:$E$225,Data!$A$2:$A$225,A110,Data!$G$2:$G$225,B110)*10^3</f>
        <v>500988.5425812116</v>
      </c>
    </row>
    <row r="111" spans="1:7" x14ac:dyDescent="0.2">
      <c r="A111" t="s">
        <v>5</v>
      </c>
      <c r="B111">
        <v>4</v>
      </c>
      <c r="C111">
        <f>SUMIFS(Data!$E$2:$E$225,Data!$A$2:$A$225,A111,Data!$G$2:$G$225,B111)*10^3</f>
        <v>4309078.0373831773</v>
      </c>
    </row>
    <row r="112" spans="1:7" x14ac:dyDescent="0.2">
      <c r="A112" t="s">
        <v>6</v>
      </c>
      <c r="B112">
        <v>4</v>
      </c>
      <c r="C112">
        <f>SUMIFS(Data!$E$2:$E$225,Data!$A$2:$A$225,A112,Data!$G$2:$G$225,B112)*10^3</f>
        <v>1579832.2429906542</v>
      </c>
    </row>
    <row r="113" spans="1:3" x14ac:dyDescent="0.2">
      <c r="A113" t="s">
        <v>7</v>
      </c>
      <c r="B113">
        <v>4</v>
      </c>
      <c r="C113">
        <f>SUMIFS(Data!$E$2:$E$225,Data!$A$2:$A$225,A113,Data!$G$2:$G$225,B113)*10^3</f>
        <v>2748810.2803738317</v>
      </c>
    </row>
    <row r="114" spans="1:3" x14ac:dyDescent="0.2">
      <c r="A114" t="s">
        <v>8</v>
      </c>
      <c r="B114">
        <v>4</v>
      </c>
      <c r="C114">
        <f>SUMIFS(Data!$E$2:$E$225,Data!$A$2:$A$225,A114,Data!$G$2:$G$225,B114)*10^3</f>
        <v>3257486.9158878503</v>
      </c>
    </row>
    <row r="115" spans="1:3" x14ac:dyDescent="0.2">
      <c r="A115" t="s">
        <v>9</v>
      </c>
      <c r="B115">
        <v>4</v>
      </c>
      <c r="C115">
        <f>SUMIFS(Data!$E$2:$E$225,Data!$A$2:$A$225,A115,Data!$G$2:$G$225,B115)*10^3</f>
        <v>27683747.663551401</v>
      </c>
    </row>
    <row r="116" spans="1:3" x14ac:dyDescent="0.2">
      <c r="A116" t="s">
        <v>10</v>
      </c>
      <c r="B116">
        <v>4</v>
      </c>
      <c r="C116">
        <f>SUMIFS(Data!$E$2:$E$225,Data!$A$2:$A$225,A116,Data!$G$2:$G$225,B116)*10^3</f>
        <v>2210786.9158878503</v>
      </c>
    </row>
    <row r="117" spans="1:3" x14ac:dyDescent="0.2">
      <c r="A117" t="s">
        <v>11</v>
      </c>
      <c r="B117">
        <v>4</v>
      </c>
      <c r="C117">
        <f>SUMIFS(Data!$E$2:$E$225,Data!$A$2:$A$225,A117,Data!$G$2:$G$225,B117)*10^3</f>
        <v>407919.53271028039</v>
      </c>
    </row>
    <row r="118" spans="1:3" x14ac:dyDescent="0.2">
      <c r="A118" t="s">
        <v>12</v>
      </c>
      <c r="B118">
        <v>4</v>
      </c>
      <c r="C118">
        <f>SUMIFS(Data!$E$2:$E$225,Data!$A$2:$A$225,A118,Data!$G$2:$G$225,B118)*10^3</f>
        <v>15847233.644859815</v>
      </c>
    </row>
    <row r="119" spans="1:3" x14ac:dyDescent="0.2">
      <c r="A119" t="s">
        <v>13</v>
      </c>
      <c r="B119">
        <v>4</v>
      </c>
      <c r="C119">
        <f>SUMIFS(Data!$E$2:$E$225,Data!$A$2:$A$225,A119,Data!$G$2:$G$225,B119)*10^3</f>
        <v>2093400</v>
      </c>
    </row>
    <row r="120" spans="1:3" x14ac:dyDescent="0.2">
      <c r="A120" t="s">
        <v>14</v>
      </c>
      <c r="B120">
        <v>4</v>
      </c>
      <c r="C120">
        <f>SUMIFS(Data!$E$2:$E$225,Data!$A$2:$A$225,A120,Data!$G$2:$G$225,B120)*10^3</f>
        <v>21618757.0093458</v>
      </c>
    </row>
    <row r="121" spans="1:3" x14ac:dyDescent="0.2">
      <c r="A121" t="s">
        <v>15</v>
      </c>
      <c r="B121">
        <v>4</v>
      </c>
      <c r="C121">
        <f>SUMIFS(Data!$E$2:$E$225,Data!$A$2:$A$225,A121,Data!$G$2:$G$225,B121)*10^3</f>
        <v>20444887.850467287</v>
      </c>
    </row>
    <row r="122" spans="1:3" x14ac:dyDescent="0.2">
      <c r="A122" t="s">
        <v>16</v>
      </c>
      <c r="B122">
        <v>4</v>
      </c>
      <c r="C122">
        <f>SUMIFS(Data!$E$2:$E$225,Data!$A$2:$A$225,A122,Data!$G$2:$G$225,B122)*10^3</f>
        <v>2885761.6822429909</v>
      </c>
    </row>
    <row r="123" spans="1:3" x14ac:dyDescent="0.2">
      <c r="A123" t="s">
        <v>17</v>
      </c>
      <c r="B123">
        <v>4</v>
      </c>
      <c r="C123">
        <f>SUMIFS(Data!$E$2:$E$225,Data!$A$2:$A$225,A123,Data!$G$2:$G$225,B123)*10^3</f>
        <v>1046700</v>
      </c>
    </row>
    <row r="124" spans="1:3" x14ac:dyDescent="0.2">
      <c r="A124" t="s">
        <v>18</v>
      </c>
      <c r="B124">
        <v>4</v>
      </c>
      <c r="C124">
        <f>SUMIFS(Data!$E$2:$E$225,Data!$A$2:$A$225,A124,Data!$G$2:$G$225,B124)*10^3</f>
        <v>2352629.439252336</v>
      </c>
    </row>
    <row r="125" spans="1:3" x14ac:dyDescent="0.2">
      <c r="A125" t="s">
        <v>19</v>
      </c>
      <c r="B125">
        <v>4</v>
      </c>
      <c r="C125">
        <f>SUMIFS(Data!$E$2:$E$225,Data!$A$2:$A$225,A125,Data!$G$2:$G$225,B125)*10^3</f>
        <v>2010250.9345794395</v>
      </c>
    </row>
    <row r="126" spans="1:3" x14ac:dyDescent="0.2">
      <c r="A126" t="s">
        <v>20</v>
      </c>
      <c r="B126">
        <v>4</v>
      </c>
      <c r="C126">
        <f>SUMIFS(Data!$E$2:$E$225,Data!$A$2:$A$225,A126,Data!$G$2:$G$225,B126)*10^3</f>
        <v>17265658.878504671</v>
      </c>
    </row>
    <row r="127" spans="1:3" x14ac:dyDescent="0.2">
      <c r="A127" t="s">
        <v>21</v>
      </c>
      <c r="B127">
        <v>4</v>
      </c>
      <c r="C127">
        <f>SUMIFS(Data!$E$2:$E$225,Data!$A$2:$A$225,A127,Data!$G$2:$G$225,B127)*10^3</f>
        <v>1007571.0280373831</v>
      </c>
    </row>
    <row r="128" spans="1:3" x14ac:dyDescent="0.2">
      <c r="A128" t="s">
        <v>22</v>
      </c>
      <c r="B128">
        <v>4</v>
      </c>
      <c r="C128">
        <f>SUMIFS(Data!$E$2:$E$225,Data!$A$2:$A$225,A128,Data!$G$2:$G$225,B128)*10^3</f>
        <v>1036917.7570093459</v>
      </c>
    </row>
    <row r="129" spans="1:7" x14ac:dyDescent="0.2">
      <c r="A129" t="s">
        <v>23</v>
      </c>
      <c r="B129">
        <v>4</v>
      </c>
      <c r="C129">
        <f>SUMIFS(Data!$E$2:$E$225,Data!$A$2:$A$225,A129,Data!$G$2:$G$225,B129)*10^3</f>
        <v>542914.48598130839</v>
      </c>
    </row>
    <row r="130" spans="1:7" x14ac:dyDescent="0.2">
      <c r="A130" t="s">
        <v>24</v>
      </c>
      <c r="B130">
        <v>4</v>
      </c>
      <c r="C130">
        <f>SUMIFS(Data!$E$2:$E$225,Data!$A$2:$A$225,A130,Data!$G$2:$G$225,B130)*10^3</f>
        <v>316276.77787532931</v>
      </c>
    </row>
    <row r="131" spans="1:7" x14ac:dyDescent="0.2">
      <c r="A131" t="s">
        <v>25</v>
      </c>
      <c r="B131">
        <v>4</v>
      </c>
      <c r="C131">
        <f>SUMIFS(Data!$E$2:$E$225,Data!$A$2:$A$225,A131,Data!$G$2:$G$225,B131)*10^3</f>
        <v>5037855.140186917</v>
      </c>
    </row>
    <row r="132" spans="1:7" x14ac:dyDescent="0.2">
      <c r="A132" t="s">
        <v>26</v>
      </c>
      <c r="B132">
        <v>4</v>
      </c>
      <c r="C132">
        <f>Data!$E$114*G132*10^3</f>
        <v>596912.46728971961</v>
      </c>
      <c r="G132">
        <v>0.27</v>
      </c>
    </row>
    <row r="133" spans="1:7" x14ac:dyDescent="0.2">
      <c r="A133" t="s">
        <v>27</v>
      </c>
      <c r="B133">
        <v>4</v>
      </c>
      <c r="C133">
        <f>Data!$E$114*G133*10^3</f>
        <v>596912.46728971961</v>
      </c>
      <c r="G133">
        <v>0.27</v>
      </c>
    </row>
    <row r="134" spans="1:7" x14ac:dyDescent="0.2">
      <c r="A134" t="s">
        <v>28</v>
      </c>
      <c r="B134">
        <v>4</v>
      </c>
      <c r="C134">
        <f>Data!$E$114*G134*10^3</f>
        <v>442157.38317757007</v>
      </c>
      <c r="G134">
        <v>0.2</v>
      </c>
    </row>
    <row r="135" spans="1:7" x14ac:dyDescent="0.2">
      <c r="A135" t="s">
        <v>29</v>
      </c>
      <c r="B135">
        <v>4</v>
      </c>
      <c r="C135">
        <f>Data!$E$114*G135*10^3</f>
        <v>309510.16822429904</v>
      </c>
      <c r="G135">
        <v>0.14000000000000001</v>
      </c>
    </row>
    <row r="136" spans="1:7" x14ac:dyDescent="0.2">
      <c r="A136" t="s">
        <v>30</v>
      </c>
      <c r="B136">
        <v>4</v>
      </c>
      <c r="C136">
        <f>Data!$E$114*G136*10^3</f>
        <v>265294.42990654201</v>
      </c>
      <c r="G136">
        <v>0.12</v>
      </c>
    </row>
    <row r="137" spans="1:7" x14ac:dyDescent="0.2">
      <c r="A137" t="s">
        <v>31</v>
      </c>
      <c r="B137">
        <v>4</v>
      </c>
      <c r="C137">
        <f>SUMIFS(Data!$E$2:$E$225,Data!$A$2:$A$225,A137,Data!$G$2:$G$225,B137)*10^3</f>
        <v>10760467.289719624</v>
      </c>
    </row>
    <row r="138" spans="1:7" x14ac:dyDescent="0.2">
      <c r="A138" t="s">
        <v>32</v>
      </c>
      <c r="B138">
        <v>4</v>
      </c>
      <c r="C138">
        <f>SUMIFS(Data!$E$2:$E$225,Data!$A$2:$A$225,A138,Data!$G$2:$G$225,B138)*10^3</f>
        <v>2998257.4766355138</v>
      </c>
    </row>
    <row r="139" spans="1:7" x14ac:dyDescent="0.2">
      <c r="A139" t="s">
        <v>33</v>
      </c>
      <c r="B139">
        <v>4</v>
      </c>
      <c r="C139">
        <f>SUMIFS(Data!$E$2:$E$225,Data!$A$2:$A$225,A139,Data!$G$2:$G$225,B139)*10^3</f>
        <v>3061842.0560747664</v>
      </c>
    </row>
    <row r="140" spans="1:7" x14ac:dyDescent="0.2">
      <c r="A140" t="s">
        <v>34</v>
      </c>
      <c r="B140">
        <v>4</v>
      </c>
      <c r="C140">
        <f>SUMIFS(Data!$E$2:$E$225,Data!$A$2:$A$225,A140,Data!$G$2:$G$225,B140)*10^3</f>
        <v>1046700</v>
      </c>
    </row>
    <row r="141" spans="1:7" x14ac:dyDescent="0.2">
      <c r="A141" t="s">
        <v>35</v>
      </c>
      <c r="B141">
        <v>4</v>
      </c>
      <c r="C141">
        <f>SUMIFS(Data!$E$2:$E$225,Data!$A$2:$A$225,A141,Data!$G$2:$G$225,B141)*10^3</f>
        <v>3546063.0841121492</v>
      </c>
    </row>
    <row r="142" spans="1:7" x14ac:dyDescent="0.2">
      <c r="A142" t="s">
        <v>36</v>
      </c>
      <c r="B142">
        <v>4</v>
      </c>
      <c r="C142">
        <f>SUMIFS(Data!$E$2:$E$225,Data!$A$2:$A$225,A142,Data!$G$2:$G$225,B142)*10^3</f>
        <v>963550.93457943923</v>
      </c>
    </row>
    <row r="143" spans="1:7" x14ac:dyDescent="0.2">
      <c r="A143" t="s">
        <v>37</v>
      </c>
      <c r="B143">
        <v>4</v>
      </c>
      <c r="C143">
        <f>SUMIFS(Data!$E$2:$E$225,Data!$A$2:$A$225,A143,Data!$G$2:$G$225,B143)*10^3</f>
        <v>1661318.3271028039</v>
      </c>
    </row>
    <row r="144" spans="1:7" x14ac:dyDescent="0.2">
      <c r="A144" t="s">
        <v>3</v>
      </c>
      <c r="B144">
        <v>5</v>
      </c>
      <c r="C144">
        <f>SUMIFS(Data!$E$2:$E$225,Data!$A$2:$A$225,A144,Data!$G$2:$G$225,B144)*10^3</f>
        <v>5817173.8317757007</v>
      </c>
    </row>
    <row r="145" spans="1:3" x14ac:dyDescent="0.2">
      <c r="A145" t="s">
        <v>4</v>
      </c>
      <c r="B145">
        <v>5</v>
      </c>
      <c r="C145">
        <f>SUMIFS(Data!$E$2:$E$225,Data!$A$2:$A$225,A145,Data!$G$2:$G$225,B145)*10^3</f>
        <v>667984.72344161558</v>
      </c>
    </row>
    <row r="146" spans="1:3" x14ac:dyDescent="0.2">
      <c r="A146" t="s">
        <v>5</v>
      </c>
      <c r="B146">
        <v>5</v>
      </c>
      <c r="C146">
        <f>SUMIFS(Data!$E$2:$E$225,Data!$A$2:$A$225,A146,Data!$G$2:$G$225,B146)*10^3</f>
        <v>5745437.3831775701</v>
      </c>
    </row>
    <row r="147" spans="1:3" x14ac:dyDescent="0.2">
      <c r="A147" t="s">
        <v>6</v>
      </c>
      <c r="B147">
        <v>5</v>
      </c>
      <c r="C147">
        <f>SUMIFS(Data!$E$2:$E$225,Data!$A$2:$A$225,A147,Data!$G$2:$G$225,B147)*10^3</f>
        <v>2106442.9906542054</v>
      </c>
    </row>
    <row r="148" spans="1:3" x14ac:dyDescent="0.2">
      <c r="A148" t="s">
        <v>7</v>
      </c>
      <c r="B148">
        <v>5</v>
      </c>
      <c r="C148">
        <f>SUMIFS(Data!$E$2:$E$225,Data!$A$2:$A$225,A148,Data!$G$2:$G$225,B148)*10^3</f>
        <v>3665080.3738317755</v>
      </c>
    </row>
    <row r="149" spans="1:3" x14ac:dyDescent="0.2">
      <c r="A149" t="s">
        <v>8</v>
      </c>
      <c r="B149">
        <v>5</v>
      </c>
      <c r="C149">
        <f>SUMIFS(Data!$E$2:$E$225,Data!$A$2:$A$225,A149,Data!$G$2:$G$225,B149)*10^3</f>
        <v>4343315.8878504671</v>
      </c>
    </row>
    <row r="150" spans="1:3" x14ac:dyDescent="0.2">
      <c r="A150" t="s">
        <v>9</v>
      </c>
      <c r="B150">
        <v>5</v>
      </c>
      <c r="C150">
        <f>SUMIFS(Data!$E$2:$E$225,Data!$A$2:$A$225,A150,Data!$G$2:$G$225,B150)*10^3</f>
        <v>36911663.551401861</v>
      </c>
    </row>
    <row r="151" spans="1:3" x14ac:dyDescent="0.2">
      <c r="A151" t="s">
        <v>10</v>
      </c>
      <c r="B151">
        <v>5</v>
      </c>
      <c r="C151">
        <f>SUMIFS(Data!$E$2:$E$225,Data!$A$2:$A$225,A151,Data!$G$2:$G$225,B151)*10^3</f>
        <v>2947715.8878504676</v>
      </c>
    </row>
    <row r="152" spans="1:3" x14ac:dyDescent="0.2">
      <c r="A152" t="s">
        <v>11</v>
      </c>
      <c r="B152">
        <v>5</v>
      </c>
      <c r="C152">
        <f>SUMIFS(Data!$E$2:$E$225,Data!$A$2:$A$225,A152,Data!$G$2:$G$225,B152)*10^3</f>
        <v>543892.71028037381</v>
      </c>
    </row>
    <row r="153" spans="1:3" x14ac:dyDescent="0.2">
      <c r="A153" t="s">
        <v>12</v>
      </c>
      <c r="B153">
        <v>5</v>
      </c>
      <c r="C153">
        <f>SUMIFS(Data!$E$2:$E$225,Data!$A$2:$A$225,A153,Data!$G$2:$G$225,B153)*10^3</f>
        <v>21129644.859813079</v>
      </c>
    </row>
    <row r="154" spans="1:3" x14ac:dyDescent="0.2">
      <c r="A154" t="s">
        <v>13</v>
      </c>
      <c r="B154">
        <v>5</v>
      </c>
      <c r="C154">
        <f>SUMIFS(Data!$E$2:$E$225,Data!$A$2:$A$225,A154,Data!$G$2:$G$225,B154)*10^3</f>
        <v>2791200</v>
      </c>
    </row>
    <row r="155" spans="1:3" x14ac:dyDescent="0.2">
      <c r="A155" t="s">
        <v>14</v>
      </c>
      <c r="B155">
        <v>5</v>
      </c>
      <c r="C155">
        <f>SUMIFS(Data!$E$2:$E$225,Data!$A$2:$A$225,A155,Data!$G$2:$G$225,B155)*10^3</f>
        <v>28825009.345794395</v>
      </c>
    </row>
    <row r="156" spans="1:3" x14ac:dyDescent="0.2">
      <c r="A156" t="s">
        <v>15</v>
      </c>
      <c r="B156">
        <v>5</v>
      </c>
      <c r="C156">
        <f>SUMIFS(Data!$E$2:$E$225,Data!$A$2:$A$225,A156,Data!$G$2:$G$225,B156)*10^3</f>
        <v>27259850.467289716</v>
      </c>
    </row>
    <row r="157" spans="1:3" x14ac:dyDescent="0.2">
      <c r="A157" t="s">
        <v>16</v>
      </c>
      <c r="B157">
        <v>5</v>
      </c>
      <c r="C157">
        <f>SUMIFS(Data!$E$2:$E$225,Data!$A$2:$A$225,A157,Data!$G$2:$G$225,B157)*10^3</f>
        <v>3847682.242990654</v>
      </c>
    </row>
    <row r="158" spans="1:3" x14ac:dyDescent="0.2">
      <c r="A158" t="s">
        <v>17</v>
      </c>
      <c r="B158">
        <v>5</v>
      </c>
      <c r="C158">
        <f>SUMIFS(Data!$E$2:$E$225,Data!$A$2:$A$225,A158,Data!$G$2:$G$225,B158)*10^3</f>
        <v>1395600</v>
      </c>
    </row>
    <row r="159" spans="1:3" x14ac:dyDescent="0.2">
      <c r="A159" t="s">
        <v>18</v>
      </c>
      <c r="B159">
        <v>5</v>
      </c>
      <c r="C159">
        <f>SUMIFS(Data!$E$2:$E$225,Data!$A$2:$A$225,A159,Data!$G$2:$G$225,B159)*10^3</f>
        <v>3136839.2523364481</v>
      </c>
    </row>
    <row r="160" spans="1:3" x14ac:dyDescent="0.2">
      <c r="A160" t="s">
        <v>19</v>
      </c>
      <c r="B160">
        <v>5</v>
      </c>
      <c r="C160">
        <f>SUMIFS(Data!$E$2:$E$225,Data!$A$2:$A$225,A160,Data!$G$2:$G$225,B160)*10^3</f>
        <v>2680334.5794392526</v>
      </c>
    </row>
    <row r="161" spans="1:7" x14ac:dyDescent="0.2">
      <c r="A161" t="s">
        <v>20</v>
      </c>
      <c r="B161">
        <v>5</v>
      </c>
      <c r="C161">
        <f>SUMIFS(Data!$E$2:$E$225,Data!$A$2:$A$225,A161,Data!$G$2:$G$225,B161)*10^3</f>
        <v>23020878.504672896</v>
      </c>
    </row>
    <row r="162" spans="1:7" x14ac:dyDescent="0.2">
      <c r="A162" t="s">
        <v>21</v>
      </c>
      <c r="B162">
        <v>5</v>
      </c>
      <c r="C162">
        <f>SUMIFS(Data!$E$2:$E$225,Data!$A$2:$A$225,A162,Data!$G$2:$G$225,B162)*10^3</f>
        <v>1343428.0373831776</v>
      </c>
    </row>
    <row r="163" spans="1:7" x14ac:dyDescent="0.2">
      <c r="A163" t="s">
        <v>22</v>
      </c>
      <c r="B163">
        <v>5</v>
      </c>
      <c r="C163">
        <f>SUMIFS(Data!$E$2:$E$225,Data!$A$2:$A$225,A163,Data!$G$2:$G$225,B163)*10^3</f>
        <v>1382557.0093457946</v>
      </c>
    </row>
    <row r="164" spans="1:7" x14ac:dyDescent="0.2">
      <c r="A164" t="s">
        <v>23</v>
      </c>
      <c r="B164">
        <v>5</v>
      </c>
      <c r="C164">
        <f>SUMIFS(Data!$E$2:$E$225,Data!$A$2:$A$225,A164,Data!$G$2:$G$225,B164)*10^3</f>
        <v>723885.98130841111</v>
      </c>
    </row>
    <row r="165" spans="1:7" x14ac:dyDescent="0.2">
      <c r="A165" t="s">
        <v>24</v>
      </c>
      <c r="B165">
        <v>5</v>
      </c>
      <c r="C165">
        <f>SUMIFS(Data!$E$2:$E$225,Data!$A$2:$A$225,A165,Data!$G$2:$G$225,B165)*10^3</f>
        <v>421702.37050043902</v>
      </c>
    </row>
    <row r="166" spans="1:7" x14ac:dyDescent="0.2">
      <c r="A166" t="s">
        <v>25</v>
      </c>
      <c r="B166">
        <v>5</v>
      </c>
      <c r="C166">
        <f>SUMIFS(Data!$E$2:$E$225,Data!$A$2:$A$225,A166,Data!$G$2:$G$225,B166)*10^3</f>
        <v>6717140.1869158885</v>
      </c>
    </row>
    <row r="167" spans="1:7" x14ac:dyDescent="0.2">
      <c r="A167" t="s">
        <v>26</v>
      </c>
      <c r="B167">
        <v>5</v>
      </c>
      <c r="C167">
        <f>Data!$E$145*G167*10^3</f>
        <v>795883.28971962631</v>
      </c>
      <c r="G167">
        <v>0.27</v>
      </c>
    </row>
    <row r="168" spans="1:7" x14ac:dyDescent="0.2">
      <c r="A168" t="s">
        <v>27</v>
      </c>
      <c r="B168">
        <v>5</v>
      </c>
      <c r="C168">
        <f>Data!$E$145*G168*10^3</f>
        <v>795883.28971962631</v>
      </c>
      <c r="G168">
        <v>0.27</v>
      </c>
    </row>
    <row r="169" spans="1:7" x14ac:dyDescent="0.2">
      <c r="A169" t="s">
        <v>28</v>
      </c>
      <c r="B169">
        <v>5</v>
      </c>
      <c r="C169">
        <f>Data!$E$145*G169*10^3</f>
        <v>589543.17757009342</v>
      </c>
      <c r="G169">
        <v>0.2</v>
      </c>
    </row>
    <row r="170" spans="1:7" x14ac:dyDescent="0.2">
      <c r="A170" t="s">
        <v>29</v>
      </c>
      <c r="B170">
        <v>5</v>
      </c>
      <c r="C170">
        <f>Data!$E$145*G170*10^3</f>
        <v>412680.22429906548</v>
      </c>
      <c r="G170">
        <v>0.14000000000000001</v>
      </c>
    </row>
    <row r="171" spans="1:7" x14ac:dyDescent="0.2">
      <c r="A171" t="s">
        <v>30</v>
      </c>
      <c r="B171">
        <v>5</v>
      </c>
      <c r="C171">
        <f>Data!$E$145*G171*10^3</f>
        <v>353725.90654205607</v>
      </c>
      <c r="G171">
        <v>0.12</v>
      </c>
    </row>
    <row r="172" spans="1:7" x14ac:dyDescent="0.2">
      <c r="A172" t="s">
        <v>31</v>
      </c>
      <c r="B172">
        <v>5</v>
      </c>
      <c r="C172">
        <f>SUMIFS(Data!$E$2:$E$225,Data!$A$2:$A$225,A172,Data!$G$2:$G$225,B172)*10^3</f>
        <v>14347289.719626168</v>
      </c>
    </row>
    <row r="173" spans="1:7" x14ac:dyDescent="0.2">
      <c r="A173" t="s">
        <v>32</v>
      </c>
      <c r="B173">
        <v>5</v>
      </c>
      <c r="C173">
        <f>SUMIFS(Data!$E$2:$E$225,Data!$A$2:$A$225,A173,Data!$G$2:$G$225,B173)*10^3</f>
        <v>3997676.6355140181</v>
      </c>
    </row>
    <row r="174" spans="1:7" x14ac:dyDescent="0.2">
      <c r="A174" t="s">
        <v>33</v>
      </c>
      <c r="B174">
        <v>5</v>
      </c>
      <c r="C174">
        <f>SUMIFS(Data!$E$2:$E$225,Data!$A$2:$A$225,A174,Data!$G$2:$G$225,B174)*10^3</f>
        <v>4082456.0747663551</v>
      </c>
    </row>
    <row r="175" spans="1:7" x14ac:dyDescent="0.2">
      <c r="A175" t="s">
        <v>34</v>
      </c>
      <c r="B175">
        <v>5</v>
      </c>
      <c r="C175">
        <f>SUMIFS(Data!$E$2:$E$225,Data!$A$2:$A$225,A175,Data!$G$2:$G$225,B175)*10^3</f>
        <v>1395600</v>
      </c>
    </row>
    <row r="176" spans="1:7" x14ac:dyDescent="0.2">
      <c r="A176" t="s">
        <v>35</v>
      </c>
      <c r="B176">
        <v>5</v>
      </c>
      <c r="C176">
        <f>SUMIFS(Data!$E$2:$E$225,Data!$A$2:$A$225,A176,Data!$G$2:$G$225,B176)*10^3</f>
        <v>4728084.112149532</v>
      </c>
    </row>
    <row r="177" spans="1:3" x14ac:dyDescent="0.2">
      <c r="A177" t="s">
        <v>36</v>
      </c>
      <c r="B177">
        <v>5</v>
      </c>
      <c r="C177">
        <f>SUMIFS(Data!$E$2:$E$225,Data!$A$2:$A$225,A177,Data!$G$2:$G$225,B177)*10^3</f>
        <v>1284734.5794392521</v>
      </c>
    </row>
    <row r="178" spans="1:3" x14ac:dyDescent="0.2">
      <c r="A178" t="s">
        <v>37</v>
      </c>
      <c r="B178">
        <v>5</v>
      </c>
      <c r="C178">
        <f>SUMIFS(Data!$E$2:$E$225,Data!$A$2:$A$225,A178,Data!$G$2:$G$225,B178)*10^3</f>
        <v>2215091.1028037383</v>
      </c>
    </row>
    <row r="179" spans="1:3" x14ac:dyDescent="0.2">
      <c r="A179" t="s">
        <v>3</v>
      </c>
      <c r="B179">
        <v>6</v>
      </c>
      <c r="C179">
        <f>SUMIFS(Data!$E$2:$E$225,Data!$A$2:$A$225,A179,Data!$G$2:$G$225,B179)*10^3</f>
        <v>6301938.3177570095</v>
      </c>
    </row>
    <row r="180" spans="1:3" x14ac:dyDescent="0.2">
      <c r="A180" t="s">
        <v>4</v>
      </c>
      <c r="B180">
        <v>6</v>
      </c>
      <c r="C180">
        <f>SUMIFS(Data!$E$2:$E$225,Data!$A$2:$A$225,A180,Data!$G$2:$G$225,B180)*10^3</f>
        <v>723650.11706175015</v>
      </c>
    </row>
    <row r="181" spans="1:3" x14ac:dyDescent="0.2">
      <c r="A181" t="s">
        <v>5</v>
      </c>
      <c r="B181">
        <v>6</v>
      </c>
      <c r="C181">
        <f>SUMIFS(Data!$E$2:$E$225,Data!$A$2:$A$225,A181,Data!$G$2:$G$225,B181)*10^3</f>
        <v>6224223.8317757007</v>
      </c>
    </row>
    <row r="182" spans="1:3" x14ac:dyDescent="0.2">
      <c r="A182" t="s">
        <v>6</v>
      </c>
      <c r="B182">
        <v>6</v>
      </c>
      <c r="C182">
        <f>SUMIFS(Data!$E$2:$E$225,Data!$A$2:$A$225,A182,Data!$G$2:$G$225,B182)*10^3</f>
        <v>2281979.9065420562</v>
      </c>
    </row>
    <row r="183" spans="1:3" x14ac:dyDescent="0.2">
      <c r="A183" t="s">
        <v>7</v>
      </c>
      <c r="B183">
        <v>6</v>
      </c>
      <c r="C183">
        <f>SUMIFS(Data!$E$2:$E$225,Data!$A$2:$A$225,A183,Data!$G$2:$G$225,B183)*10^3</f>
        <v>3970503.7383177569</v>
      </c>
    </row>
    <row r="184" spans="1:3" x14ac:dyDescent="0.2">
      <c r="A184" t="s">
        <v>8</v>
      </c>
      <c r="B184">
        <v>6</v>
      </c>
      <c r="C184">
        <f>SUMIFS(Data!$E$2:$E$225,Data!$A$2:$A$225,A184,Data!$G$2:$G$225,B184)*10^3</f>
        <v>4705258.878504673</v>
      </c>
    </row>
    <row r="185" spans="1:3" x14ac:dyDescent="0.2">
      <c r="A185" t="s">
        <v>9</v>
      </c>
      <c r="B185">
        <v>6</v>
      </c>
      <c r="C185">
        <f>SUMIFS(Data!$E$2:$E$225,Data!$A$2:$A$225,A185,Data!$G$2:$G$225,B185)*10^3</f>
        <v>39987635.514018692</v>
      </c>
    </row>
    <row r="186" spans="1:3" x14ac:dyDescent="0.2">
      <c r="A186" t="s">
        <v>10</v>
      </c>
      <c r="B186">
        <v>6</v>
      </c>
      <c r="C186">
        <f>SUMIFS(Data!$E$2:$E$225,Data!$A$2:$A$225,A186,Data!$G$2:$G$225,B186)*10^3</f>
        <v>3193358.878504673</v>
      </c>
    </row>
    <row r="187" spans="1:3" x14ac:dyDescent="0.2">
      <c r="A187" t="s">
        <v>11</v>
      </c>
      <c r="B187">
        <v>6</v>
      </c>
      <c r="C187">
        <f>SUMIFS(Data!$E$2:$E$225,Data!$A$2:$A$225,A187,Data!$G$2:$G$225,B187)*10^3</f>
        <v>589217.10280373832</v>
      </c>
    </row>
    <row r="188" spans="1:3" x14ac:dyDescent="0.2">
      <c r="A188" t="s">
        <v>12</v>
      </c>
      <c r="B188">
        <v>6</v>
      </c>
      <c r="C188">
        <f>SUMIFS(Data!$E$2:$E$225,Data!$A$2:$A$225,A188,Data!$G$2:$G$225,B188)*10^3</f>
        <v>22890448.598130841</v>
      </c>
    </row>
    <row r="189" spans="1:3" x14ac:dyDescent="0.2">
      <c r="A189" t="s">
        <v>13</v>
      </c>
      <c r="B189">
        <v>6</v>
      </c>
      <c r="C189">
        <f>SUMIFS(Data!$E$2:$E$225,Data!$A$2:$A$225,A189,Data!$G$2:$G$225,B189)*10^3</f>
        <v>3023800</v>
      </c>
    </row>
    <row r="190" spans="1:3" x14ac:dyDescent="0.2">
      <c r="A190" t="s">
        <v>14</v>
      </c>
      <c r="B190">
        <v>6</v>
      </c>
      <c r="C190">
        <f>SUMIFS(Data!$E$2:$E$225,Data!$A$2:$A$225,A190,Data!$G$2:$G$225,B190)*10^3</f>
        <v>31227093.457943927</v>
      </c>
    </row>
    <row r="191" spans="1:3" x14ac:dyDescent="0.2">
      <c r="A191" t="s">
        <v>15</v>
      </c>
      <c r="B191">
        <v>6</v>
      </c>
      <c r="C191">
        <f>SUMIFS(Data!$E$2:$E$225,Data!$A$2:$A$225,A191,Data!$G$2:$G$225,B191)*10^3</f>
        <v>29531504.672897194</v>
      </c>
    </row>
    <row r="192" spans="1:3" x14ac:dyDescent="0.2">
      <c r="A192" t="s">
        <v>16</v>
      </c>
      <c r="B192">
        <v>6</v>
      </c>
      <c r="C192">
        <f>SUMIFS(Data!$E$2:$E$225,Data!$A$2:$A$225,A192,Data!$G$2:$G$225,B192)*10^3</f>
        <v>4168322.4299065424</v>
      </c>
    </row>
    <row r="193" spans="1:7" x14ac:dyDescent="0.2">
      <c r="A193" t="s">
        <v>17</v>
      </c>
      <c r="B193">
        <v>6</v>
      </c>
      <c r="C193">
        <f>SUMIFS(Data!$E$2:$E$225,Data!$A$2:$A$225,A193,Data!$G$2:$G$225,B193)*10^3</f>
        <v>1511900</v>
      </c>
    </row>
    <row r="194" spans="1:7" x14ac:dyDescent="0.2">
      <c r="A194" t="s">
        <v>18</v>
      </c>
      <c r="B194">
        <v>6</v>
      </c>
      <c r="C194">
        <f>SUMIFS(Data!$E$2:$E$225,Data!$A$2:$A$225,A194,Data!$G$2:$G$225,B194)*10^3</f>
        <v>3398242.5233644857</v>
      </c>
    </row>
    <row r="195" spans="1:7" x14ac:dyDescent="0.2">
      <c r="A195" t="s">
        <v>19</v>
      </c>
      <c r="B195">
        <v>6</v>
      </c>
      <c r="C195">
        <f>SUMIFS(Data!$E$2:$E$225,Data!$A$2:$A$225,A195,Data!$G$2:$G$225,B195)*10^3</f>
        <v>2903695.7943925234</v>
      </c>
    </row>
    <row r="196" spans="1:7" x14ac:dyDescent="0.2">
      <c r="A196" t="s">
        <v>20</v>
      </c>
      <c r="B196">
        <v>6</v>
      </c>
      <c r="C196">
        <f>SUMIFS(Data!$E$2:$E$225,Data!$A$2:$A$225,A196,Data!$G$2:$G$225,B196)*10^3</f>
        <v>24939285.046728969</v>
      </c>
    </row>
    <row r="197" spans="1:7" x14ac:dyDescent="0.2">
      <c r="A197" t="s">
        <v>21</v>
      </c>
      <c r="B197">
        <v>6</v>
      </c>
      <c r="C197">
        <f>SUMIFS(Data!$E$2:$E$225,Data!$A$2:$A$225,A197,Data!$G$2:$G$225,B197)*10^3</f>
        <v>1455380.3738317755</v>
      </c>
    </row>
    <row r="198" spans="1:7" x14ac:dyDescent="0.2">
      <c r="A198" t="s">
        <v>22</v>
      </c>
      <c r="B198">
        <v>6</v>
      </c>
      <c r="C198">
        <f>SUMIFS(Data!$E$2:$E$225,Data!$A$2:$A$225,A198,Data!$G$2:$G$225,B198)*10^3</f>
        <v>1497770.093457944</v>
      </c>
    </row>
    <row r="199" spans="1:7" x14ac:dyDescent="0.2">
      <c r="A199" t="s">
        <v>23</v>
      </c>
      <c r="B199">
        <v>6</v>
      </c>
      <c r="C199">
        <f>SUMIFS(Data!$E$2:$E$225,Data!$A$2:$A$225,A199,Data!$G$2:$G$225,B199)*10^3</f>
        <v>784209.81308411213</v>
      </c>
    </row>
    <row r="200" spans="1:7" x14ac:dyDescent="0.2">
      <c r="A200" t="s">
        <v>24</v>
      </c>
      <c r="B200">
        <v>6</v>
      </c>
      <c r="C200">
        <f>SUMIFS(Data!$E$2:$E$225,Data!$A$2:$A$225,A200,Data!$G$2:$G$225,B200)*10^3</f>
        <v>456844.234708809</v>
      </c>
    </row>
    <row r="201" spans="1:7" x14ac:dyDescent="0.2">
      <c r="A201" t="s">
        <v>25</v>
      </c>
      <c r="B201">
        <v>6</v>
      </c>
      <c r="C201">
        <f>SUMIFS(Data!$E$2:$E$225,Data!$A$2:$A$225,A201,Data!$G$2:$G$225,B201)*10^3</f>
        <v>7276901.8691588789</v>
      </c>
    </row>
    <row r="202" spans="1:7" x14ac:dyDescent="0.2">
      <c r="A202" t="s">
        <v>26</v>
      </c>
      <c r="B202">
        <v>6</v>
      </c>
      <c r="C202" s="1">
        <f>Data!$E$176*$G202*10^3</f>
        <v>862206.89719626179</v>
      </c>
      <c r="G202">
        <v>0.27</v>
      </c>
    </row>
    <row r="203" spans="1:7" x14ac:dyDescent="0.2">
      <c r="A203" t="s">
        <v>27</v>
      </c>
      <c r="B203">
        <v>6</v>
      </c>
      <c r="C203" s="1">
        <f>Data!$E$176*$G203*10^3</f>
        <v>862206.89719626179</v>
      </c>
      <c r="G203">
        <v>0.27</v>
      </c>
    </row>
    <row r="204" spans="1:7" x14ac:dyDescent="0.2">
      <c r="A204" t="s">
        <v>28</v>
      </c>
      <c r="B204">
        <v>6</v>
      </c>
      <c r="C204" s="1">
        <f>Data!$E$176*$G204*10^3</f>
        <v>638671.77570093458</v>
      </c>
      <c r="G204">
        <v>0.2</v>
      </c>
    </row>
    <row r="205" spans="1:7" x14ac:dyDescent="0.2">
      <c r="A205" t="s">
        <v>29</v>
      </c>
      <c r="B205">
        <v>6</v>
      </c>
      <c r="C205" s="1">
        <f>Data!$E$176*$G205*10^3</f>
        <v>447070.24299065425</v>
      </c>
      <c r="G205">
        <v>0.14000000000000001</v>
      </c>
    </row>
    <row r="206" spans="1:7" x14ac:dyDescent="0.2">
      <c r="A206" t="s">
        <v>30</v>
      </c>
      <c r="B206">
        <v>6</v>
      </c>
      <c r="C206" s="1">
        <f>Data!$E$176*$G206*10^3</f>
        <v>383203.06542056077</v>
      </c>
      <c r="G206">
        <v>0.12</v>
      </c>
    </row>
    <row r="207" spans="1:7" x14ac:dyDescent="0.2">
      <c r="A207" t="s">
        <v>31</v>
      </c>
      <c r="B207">
        <v>6</v>
      </c>
      <c r="C207">
        <f>SUMIFS(Data!$E$2:$E$225,Data!$A$2:$A$225,A207,Data!$G$2:$G$225,B207)*10^3</f>
        <v>15542897.196261682</v>
      </c>
    </row>
    <row r="208" spans="1:7" x14ac:dyDescent="0.2">
      <c r="A208" t="s">
        <v>32</v>
      </c>
      <c r="B208">
        <v>6</v>
      </c>
      <c r="C208">
        <f>SUMIFS(Data!$E$2:$E$225,Data!$A$2:$A$225,A208,Data!$G$2:$G$225,B208)*10^3</f>
        <v>4330816.3551401868</v>
      </c>
    </row>
    <row r="209" spans="1:3" x14ac:dyDescent="0.2">
      <c r="A209" t="s">
        <v>33</v>
      </c>
      <c r="B209">
        <v>6</v>
      </c>
      <c r="C209">
        <f>SUMIFS(Data!$E$2:$E$225,Data!$A$2:$A$225,A209,Data!$G$2:$G$225,B209)*10^3</f>
        <v>4422660.7476635519</v>
      </c>
    </row>
    <row r="210" spans="1:3" x14ac:dyDescent="0.2">
      <c r="A210" t="s">
        <v>34</v>
      </c>
      <c r="B210">
        <v>6</v>
      </c>
      <c r="C210">
        <f>SUMIFS(Data!$E$2:$E$225,Data!$A$2:$A$225,A210,Data!$G$2:$G$225,B210)*10^3</f>
        <v>1511900</v>
      </c>
    </row>
    <row r="211" spans="1:3" x14ac:dyDescent="0.2">
      <c r="A211" t="s">
        <v>35</v>
      </c>
      <c r="B211">
        <v>6</v>
      </c>
      <c r="C211">
        <f>SUMIFS(Data!$E$2:$E$225,Data!$A$2:$A$225,A211,Data!$G$2:$G$225,B211)*10^3</f>
        <v>5122091.1214953279</v>
      </c>
    </row>
    <row r="212" spans="1:3" x14ac:dyDescent="0.2">
      <c r="A212" t="s">
        <v>36</v>
      </c>
      <c r="B212">
        <v>6</v>
      </c>
      <c r="C212">
        <f>SUMIFS(Data!$E$2:$E$225,Data!$A$2:$A$225,A212,Data!$G$2:$G$225,B212)*10^3</f>
        <v>1391795.7943925234</v>
      </c>
    </row>
    <row r="213" spans="1:3" x14ac:dyDescent="0.2">
      <c r="A213" t="s">
        <v>37</v>
      </c>
      <c r="B213">
        <v>6</v>
      </c>
      <c r="C213">
        <f>SUMIFS(Data!$E$2:$E$225,Data!$A$2:$A$225,A213,Data!$G$2:$G$225,B213)*10^3</f>
        <v>2399682.0280373832</v>
      </c>
    </row>
    <row r="214" spans="1:3" x14ac:dyDescent="0.2">
      <c r="A214" t="s">
        <v>3</v>
      </c>
      <c r="B214">
        <v>7</v>
      </c>
      <c r="C214">
        <f>SUMIFS(Data!$E$2:$E$225,Data!$A$2:$A$225,A214,Data!$G$2:$G$225,B214)*10^3</f>
        <v>7271467.2897196263</v>
      </c>
    </row>
    <row r="215" spans="1:3" x14ac:dyDescent="0.2">
      <c r="A215" t="s">
        <v>4</v>
      </c>
      <c r="B215">
        <v>7</v>
      </c>
      <c r="C215">
        <f>SUMIFS(Data!$E$2:$E$225,Data!$A$2:$A$225,A215,Data!$G$2:$G$225,B215)*10^3</f>
        <v>834980.90430201928</v>
      </c>
    </row>
    <row r="216" spans="1:3" x14ac:dyDescent="0.2">
      <c r="A216" t="s">
        <v>5</v>
      </c>
      <c r="B216">
        <v>7</v>
      </c>
      <c r="C216">
        <f>SUMIFS(Data!$E$2:$E$225,Data!$A$2:$A$225,A216,Data!$G$2:$G$225,B216)*10^3</f>
        <v>7181796.7289719619</v>
      </c>
    </row>
    <row r="217" spans="1:3" x14ac:dyDescent="0.2">
      <c r="A217" t="s">
        <v>6</v>
      </c>
      <c r="B217">
        <v>7</v>
      </c>
      <c r="C217">
        <f>SUMIFS(Data!$E$2:$E$225,Data!$A$2:$A$225,A217,Data!$G$2:$G$225,B217)*10^3</f>
        <v>2633053.7383177569</v>
      </c>
    </row>
    <row r="218" spans="1:3" x14ac:dyDescent="0.2">
      <c r="A218" t="s">
        <v>7</v>
      </c>
      <c r="B218">
        <v>7</v>
      </c>
      <c r="C218">
        <f>SUMIFS(Data!$E$2:$E$225,Data!$A$2:$A$225,A218,Data!$G$2:$G$225,B218)*10^3</f>
        <v>4581350.4672897188</v>
      </c>
    </row>
    <row r="219" spans="1:3" x14ac:dyDescent="0.2">
      <c r="A219" t="s">
        <v>8</v>
      </c>
      <c r="B219">
        <v>7</v>
      </c>
      <c r="C219">
        <f>SUMIFS(Data!$E$2:$E$225,Data!$A$2:$A$225,A219,Data!$G$2:$G$225,B219)*10^3</f>
        <v>5429144.8598130839</v>
      </c>
    </row>
    <row r="220" spans="1:3" x14ac:dyDescent="0.2">
      <c r="A220" t="s">
        <v>9</v>
      </c>
      <c r="B220">
        <v>7</v>
      </c>
      <c r="C220">
        <f>SUMIFS(Data!$E$2:$E$225,Data!$A$2:$A$225,A220,Data!$G$2:$G$225,B220)*10^3</f>
        <v>46139579.439252332</v>
      </c>
    </row>
    <row r="221" spans="1:3" x14ac:dyDescent="0.2">
      <c r="A221" t="s">
        <v>10</v>
      </c>
      <c r="B221">
        <v>7</v>
      </c>
      <c r="C221">
        <f>SUMIFS(Data!$E$2:$E$225,Data!$A$2:$A$225,A221,Data!$G$2:$G$225,B221)*10^3</f>
        <v>3684644.8598130839</v>
      </c>
    </row>
    <row r="222" spans="1:3" x14ac:dyDescent="0.2">
      <c r="A222" t="s">
        <v>11</v>
      </c>
      <c r="B222">
        <v>7</v>
      </c>
      <c r="C222">
        <f>SUMIFS(Data!$E$2:$E$225,Data!$A$2:$A$225,A222,Data!$G$2:$G$225,B222)*10^3</f>
        <v>679865.88785046723</v>
      </c>
    </row>
    <row r="223" spans="1:3" x14ac:dyDescent="0.2">
      <c r="A223" t="s">
        <v>12</v>
      </c>
      <c r="B223">
        <v>7</v>
      </c>
      <c r="C223">
        <f>SUMIFS(Data!$E$2:$E$225,Data!$A$2:$A$225,A223,Data!$G$2:$G$225,B223)*10^3</f>
        <v>26412056.074766356</v>
      </c>
    </row>
    <row r="224" spans="1:3" x14ac:dyDescent="0.2">
      <c r="A224" t="s">
        <v>13</v>
      </c>
      <c r="B224">
        <v>7</v>
      </c>
      <c r="C224">
        <f>SUMIFS(Data!$E$2:$E$225,Data!$A$2:$A$225,A224,Data!$G$2:$G$225,B224)*10^3</f>
        <v>3489000</v>
      </c>
    </row>
    <row r="225" spans="1:7" x14ac:dyDescent="0.2">
      <c r="A225" t="s">
        <v>14</v>
      </c>
      <c r="B225">
        <v>7</v>
      </c>
      <c r="C225">
        <f>SUMIFS(Data!$E$2:$E$225,Data!$A$2:$A$225,A225,Data!$G$2:$G$225,B225)*10^3</f>
        <v>36031261.68224299</v>
      </c>
    </row>
    <row r="226" spans="1:7" x14ac:dyDescent="0.2">
      <c r="A226" t="s">
        <v>15</v>
      </c>
      <c r="B226">
        <v>7</v>
      </c>
      <c r="C226">
        <f>SUMIFS(Data!$E$2:$E$225,Data!$A$2:$A$225,A226,Data!$G$2:$G$225,B226)*10^3</f>
        <v>34074813.084112145</v>
      </c>
    </row>
    <row r="227" spans="1:7" x14ac:dyDescent="0.2">
      <c r="A227" t="s">
        <v>16</v>
      </c>
      <c r="B227">
        <v>7</v>
      </c>
      <c r="C227">
        <f>SUMIFS(Data!$E$2:$E$225,Data!$A$2:$A$225,A227,Data!$G$2:$G$225,B227)*10^3</f>
        <v>4809602.8037383175</v>
      </c>
    </row>
    <row r="228" spans="1:7" x14ac:dyDescent="0.2">
      <c r="A228" t="s">
        <v>17</v>
      </c>
      <c r="B228">
        <v>7</v>
      </c>
      <c r="C228">
        <f>SUMIFS(Data!$E$2:$E$225,Data!$A$2:$A$225,A228,Data!$G$2:$G$225,B228)*10^3</f>
        <v>1744500</v>
      </c>
    </row>
    <row r="229" spans="1:7" x14ac:dyDescent="0.2">
      <c r="A229" t="s">
        <v>18</v>
      </c>
      <c r="B229">
        <v>7</v>
      </c>
      <c r="C229">
        <f>SUMIFS(Data!$E$2:$E$225,Data!$A$2:$A$225,A229,Data!$G$2:$G$225,B229)*10^3</f>
        <v>3921049.0654205605</v>
      </c>
    </row>
    <row r="230" spans="1:7" x14ac:dyDescent="0.2">
      <c r="A230" t="s">
        <v>19</v>
      </c>
      <c r="B230">
        <v>7</v>
      </c>
      <c r="C230">
        <f>SUMIFS(Data!$E$2:$E$225,Data!$A$2:$A$225,A230,Data!$G$2:$G$225,B230)*10^3</f>
        <v>3350418.2242990653</v>
      </c>
    </row>
    <row r="231" spans="1:7" x14ac:dyDescent="0.2">
      <c r="A231" t="s">
        <v>20</v>
      </c>
      <c r="B231">
        <v>7</v>
      </c>
      <c r="C231">
        <f>SUMIFS(Data!$E$2:$E$225,Data!$A$2:$A$225,A231,Data!$G$2:$G$225,B231)*10^3</f>
        <v>28776098.130841117</v>
      </c>
    </row>
    <row r="232" spans="1:7" x14ac:dyDescent="0.2">
      <c r="A232" t="s">
        <v>21</v>
      </c>
      <c r="B232">
        <v>7</v>
      </c>
      <c r="C232">
        <f>SUMIFS(Data!$E$2:$E$225,Data!$A$2:$A$225,A232,Data!$G$2:$G$225,B232)*10^3</f>
        <v>1679285.0467289719</v>
      </c>
    </row>
    <row r="233" spans="1:7" x14ac:dyDescent="0.2">
      <c r="A233" t="s">
        <v>22</v>
      </c>
      <c r="B233">
        <v>7</v>
      </c>
      <c r="C233">
        <f>SUMIFS(Data!$E$2:$E$225,Data!$A$2:$A$225,A233,Data!$G$2:$G$225,B233)*10^3</f>
        <v>1728196.2616822431</v>
      </c>
    </row>
    <row r="234" spans="1:7" x14ac:dyDescent="0.2">
      <c r="A234" t="s">
        <v>23</v>
      </c>
      <c r="B234">
        <v>7</v>
      </c>
      <c r="C234">
        <f>SUMIFS(Data!$E$2:$E$225,Data!$A$2:$A$225,A234,Data!$G$2:$G$225,B234)*10^3</f>
        <v>904857.47663551406</v>
      </c>
    </row>
    <row r="235" spans="1:7" x14ac:dyDescent="0.2">
      <c r="A235" t="s">
        <v>24</v>
      </c>
      <c r="B235">
        <v>7</v>
      </c>
      <c r="C235">
        <f>SUMIFS(Data!$E$2:$E$225,Data!$A$2:$A$225,A235,Data!$G$2:$G$225,B235)*10^3</f>
        <v>527127.96312554867</v>
      </c>
    </row>
    <row r="236" spans="1:7" x14ac:dyDescent="0.2">
      <c r="A236" t="s">
        <v>25</v>
      </c>
      <c r="B236">
        <v>7</v>
      </c>
      <c r="C236">
        <f>SUMIFS(Data!$E$2:$E$225,Data!$A$2:$A$225,A236,Data!$G$2:$G$225,B236)*10^3</f>
        <v>8396425.2336448599</v>
      </c>
    </row>
    <row r="237" spans="1:7" x14ac:dyDescent="0.2">
      <c r="A237" t="s">
        <v>26</v>
      </c>
      <c r="B237">
        <v>7</v>
      </c>
      <c r="C237">
        <f>Data!$E$207*G237*10^3</f>
        <v>994854.11214953265</v>
      </c>
      <c r="G237">
        <v>0.27</v>
      </c>
    </row>
    <row r="238" spans="1:7" x14ac:dyDescent="0.2">
      <c r="A238" t="s">
        <v>27</v>
      </c>
      <c r="B238">
        <v>7</v>
      </c>
      <c r="C238">
        <f>Data!$E$207*G238*10^3</f>
        <v>994854.11214953265</v>
      </c>
      <c r="G238">
        <v>0.27</v>
      </c>
    </row>
    <row r="239" spans="1:7" x14ac:dyDescent="0.2">
      <c r="A239" t="s">
        <v>28</v>
      </c>
      <c r="B239">
        <v>7</v>
      </c>
      <c r="C239">
        <f>Data!$E$207*G239*10^3</f>
        <v>736928.97196261678</v>
      </c>
      <c r="G239">
        <v>0.2</v>
      </c>
    </row>
    <row r="240" spans="1:7" x14ac:dyDescent="0.2">
      <c r="A240" t="s">
        <v>29</v>
      </c>
      <c r="B240">
        <v>7</v>
      </c>
      <c r="C240">
        <f>Data!$E$207*G240*10^3</f>
        <v>515850.28037383175</v>
      </c>
      <c r="G240">
        <v>0.14000000000000001</v>
      </c>
    </row>
    <row r="241" spans="1:7" x14ac:dyDescent="0.2">
      <c r="A241" t="s">
        <v>30</v>
      </c>
      <c r="B241">
        <v>7</v>
      </c>
      <c r="C241">
        <f>Data!$E$207*G241*10^3</f>
        <v>442157.38317757001</v>
      </c>
      <c r="G241">
        <v>0.12</v>
      </c>
    </row>
    <row r="242" spans="1:7" x14ac:dyDescent="0.2">
      <c r="A242" t="s">
        <v>31</v>
      </c>
      <c r="B242">
        <v>7</v>
      </c>
      <c r="C242">
        <f>SUMIFS(Data!$E$2:$E$225,Data!$A$2:$A$225,A242,Data!$G$2:$G$225,B242)*10^3</f>
        <v>17934112.149532709</v>
      </c>
    </row>
    <row r="243" spans="1:7" x14ac:dyDescent="0.2">
      <c r="A243" t="s">
        <v>32</v>
      </c>
      <c r="B243">
        <v>7</v>
      </c>
      <c r="C243">
        <f>SUMIFS(Data!$E$2:$E$225,Data!$A$2:$A$225,A243,Data!$G$2:$G$225,B243)*10^3</f>
        <v>4997095.7943925224</v>
      </c>
    </row>
    <row r="244" spans="1:7" x14ac:dyDescent="0.2">
      <c r="A244" t="s">
        <v>33</v>
      </c>
      <c r="B244">
        <v>7</v>
      </c>
      <c r="C244">
        <f>SUMIFS(Data!$E$2:$E$225,Data!$A$2:$A$225,A244,Data!$G$2:$G$225,B244)*10^3</f>
        <v>5103070.0934579438</v>
      </c>
    </row>
    <row r="245" spans="1:7" x14ac:dyDescent="0.2">
      <c r="A245" t="s">
        <v>34</v>
      </c>
      <c r="B245">
        <v>7</v>
      </c>
      <c r="C245">
        <f>SUMIFS(Data!$E$2:$E$225,Data!$A$2:$A$225,A245,Data!$G$2:$G$225,B245)*10^3</f>
        <v>1744500</v>
      </c>
    </row>
    <row r="246" spans="1:7" x14ac:dyDescent="0.2">
      <c r="A246" t="s">
        <v>35</v>
      </c>
      <c r="B246">
        <v>7</v>
      </c>
      <c r="C246">
        <f>SUMIFS(Data!$E$2:$E$225,Data!$A$2:$A$225,A246,Data!$G$2:$G$225,B246)*10^3</f>
        <v>5910105.1401869152</v>
      </c>
    </row>
    <row r="247" spans="1:7" x14ac:dyDescent="0.2">
      <c r="A247" t="s">
        <v>36</v>
      </c>
      <c r="B247">
        <v>7</v>
      </c>
      <c r="C247">
        <f>SUMIFS(Data!$E$2:$E$225,Data!$A$2:$A$225,A247,Data!$G$2:$G$225,B247)*10^3</f>
        <v>1605918.2242990651</v>
      </c>
    </row>
    <row r="248" spans="1:7" x14ac:dyDescent="0.2">
      <c r="A248" t="s">
        <v>37</v>
      </c>
      <c r="B248">
        <v>7</v>
      </c>
      <c r="C248">
        <f>SUMIFS(Data!$E$2:$E$225,Data!$A$2:$A$225,A248,Data!$G$2:$G$225,B248)*10^3</f>
        <v>2768863.878504673</v>
      </c>
    </row>
    <row r="249" spans="1:7" x14ac:dyDescent="0.2">
      <c r="A249" t="s">
        <v>3</v>
      </c>
      <c r="B249">
        <v>8</v>
      </c>
      <c r="C249">
        <f>C214</f>
        <v>7271467.2897196263</v>
      </c>
    </row>
    <row r="250" spans="1:7" x14ac:dyDescent="0.2">
      <c r="A250" t="s">
        <v>4</v>
      </c>
      <c r="B250">
        <v>8</v>
      </c>
      <c r="C250">
        <f t="shared" ref="C250:C271" si="0">C215</f>
        <v>834980.90430201928</v>
      </c>
    </row>
    <row r="251" spans="1:7" x14ac:dyDescent="0.2">
      <c r="A251" t="s">
        <v>5</v>
      </c>
      <c r="B251">
        <v>8</v>
      </c>
      <c r="C251">
        <f t="shared" si="0"/>
        <v>7181796.7289719619</v>
      </c>
    </row>
    <row r="252" spans="1:7" x14ac:dyDescent="0.2">
      <c r="A252" t="s">
        <v>6</v>
      </c>
      <c r="B252">
        <v>8</v>
      </c>
      <c r="C252">
        <f t="shared" si="0"/>
        <v>2633053.7383177569</v>
      </c>
    </row>
    <row r="253" spans="1:7" x14ac:dyDescent="0.2">
      <c r="A253" t="s">
        <v>7</v>
      </c>
      <c r="B253">
        <v>8</v>
      </c>
      <c r="C253">
        <f t="shared" si="0"/>
        <v>4581350.4672897188</v>
      </c>
    </row>
    <row r="254" spans="1:7" x14ac:dyDescent="0.2">
      <c r="A254" t="s">
        <v>8</v>
      </c>
      <c r="B254">
        <v>8</v>
      </c>
      <c r="C254">
        <f t="shared" si="0"/>
        <v>5429144.8598130839</v>
      </c>
    </row>
    <row r="255" spans="1:7" x14ac:dyDescent="0.2">
      <c r="A255" t="s">
        <v>9</v>
      </c>
      <c r="B255">
        <v>8</v>
      </c>
      <c r="C255">
        <f t="shared" si="0"/>
        <v>46139579.439252332</v>
      </c>
    </row>
    <row r="256" spans="1:7" x14ac:dyDescent="0.2">
      <c r="A256" t="s">
        <v>10</v>
      </c>
      <c r="B256">
        <v>8</v>
      </c>
      <c r="C256">
        <f t="shared" si="0"/>
        <v>3684644.8598130839</v>
      </c>
    </row>
    <row r="257" spans="1:7" x14ac:dyDescent="0.2">
      <c r="A257" t="s">
        <v>11</v>
      </c>
      <c r="B257">
        <v>8</v>
      </c>
      <c r="C257">
        <f t="shared" si="0"/>
        <v>679865.88785046723</v>
      </c>
    </row>
    <row r="258" spans="1:7" x14ac:dyDescent="0.2">
      <c r="A258" t="s">
        <v>12</v>
      </c>
      <c r="B258">
        <v>8</v>
      </c>
      <c r="C258">
        <f t="shared" si="0"/>
        <v>26412056.074766356</v>
      </c>
    </row>
    <row r="259" spans="1:7" x14ac:dyDescent="0.2">
      <c r="A259" t="s">
        <v>13</v>
      </c>
      <c r="B259">
        <v>8</v>
      </c>
      <c r="C259">
        <f t="shared" si="0"/>
        <v>3489000</v>
      </c>
    </row>
    <row r="260" spans="1:7" x14ac:dyDescent="0.2">
      <c r="A260" t="s">
        <v>14</v>
      </c>
      <c r="B260">
        <v>8</v>
      </c>
      <c r="C260">
        <f t="shared" si="0"/>
        <v>36031261.68224299</v>
      </c>
    </row>
    <row r="261" spans="1:7" x14ac:dyDescent="0.2">
      <c r="A261" t="s">
        <v>15</v>
      </c>
      <c r="B261">
        <v>8</v>
      </c>
      <c r="C261">
        <f t="shared" si="0"/>
        <v>34074813.084112145</v>
      </c>
    </row>
    <row r="262" spans="1:7" x14ac:dyDescent="0.2">
      <c r="A262" t="s">
        <v>16</v>
      </c>
      <c r="B262">
        <v>8</v>
      </c>
      <c r="C262">
        <f t="shared" si="0"/>
        <v>4809602.8037383175</v>
      </c>
    </row>
    <row r="263" spans="1:7" x14ac:dyDescent="0.2">
      <c r="A263" t="s">
        <v>17</v>
      </c>
      <c r="B263">
        <v>8</v>
      </c>
      <c r="C263">
        <f t="shared" si="0"/>
        <v>1744500</v>
      </c>
    </row>
    <row r="264" spans="1:7" x14ac:dyDescent="0.2">
      <c r="A264" t="s">
        <v>18</v>
      </c>
      <c r="B264">
        <v>8</v>
      </c>
      <c r="C264">
        <f t="shared" si="0"/>
        <v>3921049.0654205605</v>
      </c>
    </row>
    <row r="265" spans="1:7" x14ac:dyDescent="0.2">
      <c r="A265" t="s">
        <v>19</v>
      </c>
      <c r="B265">
        <v>8</v>
      </c>
      <c r="C265">
        <f t="shared" si="0"/>
        <v>3350418.2242990653</v>
      </c>
    </row>
    <row r="266" spans="1:7" x14ac:dyDescent="0.2">
      <c r="A266" t="s">
        <v>20</v>
      </c>
      <c r="B266">
        <v>8</v>
      </c>
      <c r="C266">
        <f t="shared" si="0"/>
        <v>28776098.130841117</v>
      </c>
    </row>
    <row r="267" spans="1:7" x14ac:dyDescent="0.2">
      <c r="A267" t="s">
        <v>21</v>
      </c>
      <c r="B267">
        <v>8</v>
      </c>
      <c r="C267">
        <f t="shared" si="0"/>
        <v>1679285.0467289719</v>
      </c>
    </row>
    <row r="268" spans="1:7" x14ac:dyDescent="0.2">
      <c r="A268" t="s">
        <v>22</v>
      </c>
      <c r="B268">
        <v>8</v>
      </c>
      <c r="C268">
        <f t="shared" si="0"/>
        <v>1728196.2616822431</v>
      </c>
    </row>
    <row r="269" spans="1:7" x14ac:dyDescent="0.2">
      <c r="A269" t="s">
        <v>23</v>
      </c>
      <c r="B269">
        <v>8</v>
      </c>
      <c r="C269">
        <f t="shared" si="0"/>
        <v>904857.47663551406</v>
      </c>
    </row>
    <row r="270" spans="1:7" x14ac:dyDescent="0.2">
      <c r="A270" t="s">
        <v>24</v>
      </c>
      <c r="B270">
        <v>8</v>
      </c>
      <c r="C270">
        <f t="shared" si="0"/>
        <v>527127.96312554867</v>
      </c>
    </row>
    <row r="271" spans="1:7" x14ac:dyDescent="0.2">
      <c r="A271" t="s">
        <v>25</v>
      </c>
      <c r="B271">
        <v>8</v>
      </c>
      <c r="C271">
        <f t="shared" si="0"/>
        <v>8396425.2336448599</v>
      </c>
    </row>
    <row r="272" spans="1:7" x14ac:dyDescent="0.2">
      <c r="A272" t="s">
        <v>26</v>
      </c>
      <c r="B272">
        <v>8</v>
      </c>
      <c r="C272">
        <f t="shared" ref="C250:C283" si="1">C237</f>
        <v>994854.11214953265</v>
      </c>
      <c r="G272">
        <v>0.27</v>
      </c>
    </row>
    <row r="273" spans="1:7" x14ac:dyDescent="0.2">
      <c r="A273" t="s">
        <v>27</v>
      </c>
      <c r="B273">
        <v>8</v>
      </c>
      <c r="C273">
        <f t="shared" si="1"/>
        <v>994854.11214953265</v>
      </c>
      <c r="G273">
        <v>0.27</v>
      </c>
    </row>
    <row r="274" spans="1:7" x14ac:dyDescent="0.2">
      <c r="A274" t="s">
        <v>28</v>
      </c>
      <c r="B274">
        <v>8</v>
      </c>
      <c r="C274">
        <f t="shared" si="1"/>
        <v>736928.97196261678</v>
      </c>
      <c r="G274">
        <v>0.2</v>
      </c>
    </row>
    <row r="275" spans="1:7" x14ac:dyDescent="0.2">
      <c r="A275" t="s">
        <v>29</v>
      </c>
      <c r="B275">
        <v>8</v>
      </c>
      <c r="C275">
        <f t="shared" si="1"/>
        <v>515850.28037383175</v>
      </c>
      <c r="G275">
        <v>0.14000000000000001</v>
      </c>
    </row>
    <row r="276" spans="1:7" x14ac:dyDescent="0.2">
      <c r="A276" t="s">
        <v>30</v>
      </c>
      <c r="B276">
        <v>8</v>
      </c>
      <c r="C276">
        <f t="shared" si="1"/>
        <v>442157.38317757001</v>
      </c>
      <c r="G276">
        <v>0.12</v>
      </c>
    </row>
    <row r="277" spans="1:7" x14ac:dyDescent="0.2">
      <c r="A277" t="s">
        <v>31</v>
      </c>
      <c r="B277">
        <v>8</v>
      </c>
      <c r="C277">
        <f t="shared" si="1"/>
        <v>17934112.149532709</v>
      </c>
    </row>
    <row r="278" spans="1:7" x14ac:dyDescent="0.2">
      <c r="A278" t="s">
        <v>32</v>
      </c>
      <c r="B278">
        <v>8</v>
      </c>
      <c r="C278">
        <f t="shared" si="1"/>
        <v>4997095.7943925224</v>
      </c>
    </row>
    <row r="279" spans="1:7" x14ac:dyDescent="0.2">
      <c r="A279" t="s">
        <v>33</v>
      </c>
      <c r="B279">
        <v>8</v>
      </c>
      <c r="C279">
        <f t="shared" si="1"/>
        <v>5103070.0934579438</v>
      </c>
    </row>
    <row r="280" spans="1:7" x14ac:dyDescent="0.2">
      <c r="A280" t="s">
        <v>34</v>
      </c>
      <c r="B280">
        <v>8</v>
      </c>
      <c r="C280">
        <f t="shared" si="1"/>
        <v>1744500</v>
      </c>
    </row>
    <row r="281" spans="1:7" x14ac:dyDescent="0.2">
      <c r="A281" t="s">
        <v>35</v>
      </c>
      <c r="B281">
        <v>8</v>
      </c>
      <c r="C281">
        <f t="shared" si="1"/>
        <v>5910105.1401869152</v>
      </c>
    </row>
    <row r="282" spans="1:7" x14ac:dyDescent="0.2">
      <c r="A282" t="s">
        <v>36</v>
      </c>
      <c r="B282">
        <v>8</v>
      </c>
      <c r="C282">
        <f t="shared" si="1"/>
        <v>1605918.2242990651</v>
      </c>
    </row>
    <row r="283" spans="1:7" x14ac:dyDescent="0.2">
      <c r="A283" t="s">
        <v>37</v>
      </c>
      <c r="B283">
        <v>8</v>
      </c>
      <c r="C283">
        <f t="shared" si="1"/>
        <v>2768863.878504673</v>
      </c>
    </row>
  </sheetData>
  <autoFilter ref="A3:C283" xr:uid="{AFB644E3-2241-ED42-B2C5-C8CA0DB0AF6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C35F-1C94-DF40-95C6-D09852959A7F}">
  <dimension ref="A1:R225"/>
  <sheetViews>
    <sheetView topLeftCell="A184" workbookViewId="0">
      <selection activeCell="D225" sqref="D225"/>
    </sheetView>
  </sheetViews>
  <sheetFormatPr baseColWidth="10" defaultRowHeight="16" x14ac:dyDescent="0.2"/>
  <cols>
    <col min="1" max="1" width="18.5" bestFit="1" customWidth="1"/>
    <col min="2" max="2" width="24" style="1" bestFit="1" customWidth="1"/>
    <col min="3" max="5" width="10.83203125" style="1"/>
  </cols>
  <sheetData>
    <row r="1" spans="1:18" x14ac:dyDescent="0.2">
      <c r="A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t="s">
        <v>44</v>
      </c>
      <c r="G1" s="1" t="s">
        <v>1</v>
      </c>
    </row>
    <row r="2" spans="1:18" x14ac:dyDescent="0.2">
      <c r="A2" s="2" t="s">
        <v>3</v>
      </c>
      <c r="B2" s="1">
        <v>103739.6</v>
      </c>
      <c r="C2">
        <f t="shared" ref="C2:C32" si="0">B2*$L$19</f>
        <v>1461.1211267605636</v>
      </c>
      <c r="D2">
        <f t="shared" ref="D2:D32" si="1">B2*$L$20</f>
        <v>1461.1211267605636</v>
      </c>
      <c r="E2">
        <f t="shared" ref="E2:E32" si="2">B2*$L$21</f>
        <v>974.08075117370902</v>
      </c>
      <c r="F2">
        <v>2020</v>
      </c>
      <c r="G2">
        <f>(F2-2015)/5</f>
        <v>1</v>
      </c>
      <c r="J2" s="2" t="s">
        <v>45</v>
      </c>
    </row>
    <row r="3" spans="1:18" x14ac:dyDescent="0.2">
      <c r="A3" s="2" t="s">
        <v>5</v>
      </c>
      <c r="B3" s="1">
        <v>102460.3</v>
      </c>
      <c r="C3">
        <f t="shared" si="0"/>
        <v>1443.1028169014085</v>
      </c>
      <c r="D3">
        <f t="shared" si="1"/>
        <v>1443.1028169014085</v>
      </c>
      <c r="E3">
        <f t="shared" si="2"/>
        <v>962.06854460093905</v>
      </c>
      <c r="F3">
        <v>2020</v>
      </c>
      <c r="G3">
        <f t="shared" ref="G3:G66" si="3">(F3-2015)/5</f>
        <v>1</v>
      </c>
      <c r="J3" s="3" t="s">
        <v>46</v>
      </c>
    </row>
    <row r="4" spans="1:18" ht="19" customHeight="1" x14ac:dyDescent="0.2">
      <c r="A4" s="2" t="s">
        <v>6</v>
      </c>
      <c r="B4" s="1">
        <v>37564.9</v>
      </c>
      <c r="C4">
        <f t="shared" si="0"/>
        <v>529.08309859154929</v>
      </c>
      <c r="D4">
        <f t="shared" si="1"/>
        <v>529.08309859154929</v>
      </c>
      <c r="E4">
        <f t="shared" si="2"/>
        <v>352.72206572769954</v>
      </c>
      <c r="F4">
        <v>2020</v>
      </c>
      <c r="G4">
        <f t="shared" si="3"/>
        <v>1</v>
      </c>
      <c r="J4" s="3" t="s">
        <v>47</v>
      </c>
    </row>
    <row r="5" spans="1:18" ht="19" customHeight="1" x14ac:dyDescent="0.2">
      <c r="A5" s="2" t="s">
        <v>17</v>
      </c>
      <c r="B5" s="1">
        <v>24888.2</v>
      </c>
      <c r="C5">
        <f t="shared" si="0"/>
        <v>350.53802816901413</v>
      </c>
      <c r="D5">
        <f t="shared" si="1"/>
        <v>350.53802816901413</v>
      </c>
      <c r="E5">
        <f t="shared" si="2"/>
        <v>233.69201877934273</v>
      </c>
      <c r="F5">
        <v>2020</v>
      </c>
      <c r="G5">
        <f t="shared" si="3"/>
        <v>1</v>
      </c>
    </row>
    <row r="6" spans="1:18" x14ac:dyDescent="0.2">
      <c r="A6" s="2" t="s">
        <v>8</v>
      </c>
      <c r="B6" s="1">
        <v>77455.8</v>
      </c>
      <c r="C6">
        <f t="shared" si="0"/>
        <v>1090.9267605633804</v>
      </c>
      <c r="D6">
        <f t="shared" si="1"/>
        <v>1090.9267605633804</v>
      </c>
      <c r="E6">
        <f t="shared" si="2"/>
        <v>727.28450704225361</v>
      </c>
      <c r="F6">
        <v>2020</v>
      </c>
      <c r="G6">
        <f t="shared" si="3"/>
        <v>1</v>
      </c>
      <c r="K6" t="s">
        <v>48</v>
      </c>
    </row>
    <row r="7" spans="1:18" x14ac:dyDescent="0.2">
      <c r="A7" s="2" t="s">
        <v>10</v>
      </c>
      <c r="B7" s="1">
        <v>52567.6</v>
      </c>
      <c r="C7">
        <f t="shared" si="0"/>
        <v>740.38873239436623</v>
      </c>
      <c r="D7">
        <f t="shared" si="1"/>
        <v>740.38873239436623</v>
      </c>
      <c r="E7">
        <f t="shared" si="2"/>
        <v>493.59248826291082</v>
      </c>
      <c r="F7">
        <v>2020</v>
      </c>
      <c r="G7">
        <f t="shared" si="3"/>
        <v>1</v>
      </c>
      <c r="K7" t="s">
        <v>49</v>
      </c>
      <c r="L7">
        <v>3.2709999999999999</v>
      </c>
    </row>
    <row r="8" spans="1:18" x14ac:dyDescent="0.2">
      <c r="A8" s="2" t="s">
        <v>11</v>
      </c>
      <c r="B8" s="1">
        <v>9699.42</v>
      </c>
      <c r="C8">
        <f t="shared" si="0"/>
        <v>136.61154929577467</v>
      </c>
      <c r="D8">
        <f t="shared" si="1"/>
        <v>136.61154929577467</v>
      </c>
      <c r="E8">
        <f t="shared" si="2"/>
        <v>91.074366197183096</v>
      </c>
      <c r="F8">
        <v>2020</v>
      </c>
      <c r="G8">
        <f t="shared" si="3"/>
        <v>1</v>
      </c>
      <c r="K8" t="s">
        <v>50</v>
      </c>
      <c r="L8">
        <v>3.899</v>
      </c>
    </row>
    <row r="9" spans="1:18" x14ac:dyDescent="0.2">
      <c r="A9" s="2" t="s">
        <v>13</v>
      </c>
      <c r="B9" s="1">
        <v>49776.4</v>
      </c>
      <c r="C9">
        <f t="shared" si="0"/>
        <v>701.07605633802825</v>
      </c>
      <c r="D9">
        <f t="shared" si="1"/>
        <v>701.07605633802825</v>
      </c>
      <c r="E9">
        <f t="shared" si="2"/>
        <v>467.38403755868546</v>
      </c>
      <c r="F9">
        <v>2020</v>
      </c>
      <c r="G9">
        <f t="shared" si="3"/>
        <v>1</v>
      </c>
      <c r="K9" t="s">
        <v>51</v>
      </c>
      <c r="L9">
        <v>2.0649999999999999</v>
      </c>
    </row>
    <row r="10" spans="1:18" x14ac:dyDescent="0.2">
      <c r="A10" s="2" t="s">
        <v>14</v>
      </c>
      <c r="B10" s="1">
        <v>514046.00000000006</v>
      </c>
      <c r="C10">
        <f t="shared" si="0"/>
        <v>7240.0845070422547</v>
      </c>
      <c r="D10">
        <f t="shared" si="1"/>
        <v>7240.0845070422547</v>
      </c>
      <c r="E10">
        <f t="shared" si="2"/>
        <v>4826.7230046948362</v>
      </c>
      <c r="F10">
        <v>2020</v>
      </c>
      <c r="G10">
        <f t="shared" si="3"/>
        <v>1</v>
      </c>
      <c r="K10" t="s">
        <v>52</v>
      </c>
      <c r="L10">
        <v>6.8339999999999996</v>
      </c>
      <c r="M10">
        <f>L7/L10</f>
        <v>0.47863623061164767</v>
      </c>
      <c r="N10">
        <f>L9/L10</f>
        <v>0.30216564237635352</v>
      </c>
    </row>
    <row r="11" spans="1:18" x14ac:dyDescent="0.2">
      <c r="A11" s="2" t="s">
        <v>9</v>
      </c>
      <c r="B11" s="1">
        <v>658258</v>
      </c>
      <c r="C11">
        <f t="shared" si="0"/>
        <v>9271.2394366197186</v>
      </c>
      <c r="D11">
        <f t="shared" si="1"/>
        <v>9271.2394366197186</v>
      </c>
      <c r="E11">
        <f t="shared" si="2"/>
        <v>6180.8262910798121</v>
      </c>
      <c r="F11">
        <v>2020</v>
      </c>
      <c r="G11">
        <f t="shared" si="3"/>
        <v>1</v>
      </c>
    </row>
    <row r="12" spans="1:18" x14ac:dyDescent="0.2">
      <c r="A12" s="2" t="s">
        <v>16</v>
      </c>
      <c r="B12" s="1">
        <v>68617</v>
      </c>
      <c r="C12">
        <f t="shared" si="0"/>
        <v>966.43661971830988</v>
      </c>
      <c r="D12">
        <f t="shared" si="1"/>
        <v>966.43661971830988</v>
      </c>
      <c r="E12">
        <f t="shared" si="2"/>
        <v>644.29107981220659</v>
      </c>
      <c r="F12">
        <v>2020</v>
      </c>
      <c r="G12">
        <f t="shared" si="3"/>
        <v>1</v>
      </c>
    </row>
    <row r="13" spans="1:18" x14ac:dyDescent="0.2">
      <c r="A13" s="2" t="s">
        <v>18</v>
      </c>
      <c r="B13" s="1">
        <v>55940.299999999996</v>
      </c>
      <c r="C13">
        <f t="shared" si="0"/>
        <v>787.89154929577455</v>
      </c>
      <c r="D13">
        <f t="shared" si="1"/>
        <v>787.89154929577455</v>
      </c>
      <c r="E13">
        <f t="shared" si="2"/>
        <v>525.26103286384978</v>
      </c>
      <c r="F13">
        <v>2020</v>
      </c>
      <c r="G13">
        <f t="shared" si="3"/>
        <v>1</v>
      </c>
      <c r="J13" t="s">
        <v>53</v>
      </c>
      <c r="K13" s="4" t="s">
        <v>54</v>
      </c>
    </row>
    <row r="14" spans="1:18" x14ac:dyDescent="0.2">
      <c r="A14" s="2" t="s">
        <v>19</v>
      </c>
      <c r="B14" s="1">
        <v>47799.3</v>
      </c>
      <c r="C14">
        <f t="shared" si="0"/>
        <v>673.2295774647888</v>
      </c>
      <c r="D14">
        <f t="shared" si="1"/>
        <v>673.2295774647888</v>
      </c>
      <c r="E14">
        <f t="shared" si="2"/>
        <v>448.81971830985918</v>
      </c>
      <c r="F14">
        <v>2020</v>
      </c>
      <c r="G14">
        <f t="shared" si="3"/>
        <v>1</v>
      </c>
      <c r="J14" t="s">
        <v>55</v>
      </c>
      <c r="K14">
        <v>2015</v>
      </c>
      <c r="L14" t="s">
        <v>56</v>
      </c>
      <c r="M14">
        <v>2025</v>
      </c>
      <c r="N14">
        <v>2030</v>
      </c>
      <c r="O14">
        <v>2035</v>
      </c>
      <c r="P14">
        <v>2040</v>
      </c>
      <c r="Q14">
        <v>2045</v>
      </c>
      <c r="R14">
        <v>2050</v>
      </c>
    </row>
    <row r="15" spans="1:18" x14ac:dyDescent="0.2">
      <c r="A15" s="2" t="s">
        <v>20</v>
      </c>
      <c r="B15" s="1">
        <v>410538.99999999994</v>
      </c>
      <c r="C15">
        <f t="shared" si="0"/>
        <v>5782.2394366197177</v>
      </c>
      <c r="D15">
        <f t="shared" si="1"/>
        <v>5782.2394366197177</v>
      </c>
      <c r="E15">
        <f t="shared" si="2"/>
        <v>3854.8262910798117</v>
      </c>
      <c r="F15">
        <v>2020</v>
      </c>
      <c r="G15">
        <f t="shared" si="3"/>
        <v>1</v>
      </c>
      <c r="J15" t="s">
        <v>41</v>
      </c>
      <c r="K15">
        <v>2</v>
      </c>
      <c r="L15">
        <v>3</v>
      </c>
      <c r="M15">
        <v>4</v>
      </c>
      <c r="N15">
        <v>2</v>
      </c>
      <c r="O15">
        <v>2</v>
      </c>
      <c r="P15">
        <v>3</v>
      </c>
      <c r="Q15">
        <v>3</v>
      </c>
      <c r="R15">
        <v>3</v>
      </c>
    </row>
    <row r="16" spans="1:18" x14ac:dyDescent="0.2">
      <c r="A16" s="2" t="s">
        <v>23</v>
      </c>
      <c r="B16" s="1">
        <v>12909.300000000001</v>
      </c>
      <c r="C16">
        <f t="shared" si="0"/>
        <v>181.8211267605634</v>
      </c>
      <c r="D16">
        <f t="shared" si="1"/>
        <v>181.8211267605634</v>
      </c>
      <c r="E16">
        <f t="shared" si="2"/>
        <v>121.21408450704227</v>
      </c>
      <c r="F16">
        <v>2020</v>
      </c>
      <c r="G16">
        <f t="shared" si="3"/>
        <v>1</v>
      </c>
      <c r="J16" t="s">
        <v>42</v>
      </c>
      <c r="K16">
        <v>3</v>
      </c>
      <c r="L16">
        <v>3</v>
      </c>
      <c r="M16">
        <v>3</v>
      </c>
      <c r="N16">
        <v>7</v>
      </c>
      <c r="O16">
        <v>10</v>
      </c>
      <c r="P16">
        <v>12</v>
      </c>
      <c r="Q16">
        <v>15</v>
      </c>
      <c r="R16">
        <v>16</v>
      </c>
    </row>
    <row r="17" spans="1:18" x14ac:dyDescent="0.2">
      <c r="A17" s="2" t="s">
        <v>21</v>
      </c>
      <c r="B17" s="1">
        <v>23957.8</v>
      </c>
      <c r="C17">
        <f t="shared" si="0"/>
        <v>337.43380281690139</v>
      </c>
      <c r="D17">
        <f t="shared" si="1"/>
        <v>337.43380281690139</v>
      </c>
      <c r="E17">
        <f t="shared" si="2"/>
        <v>224.95586854460095</v>
      </c>
      <c r="F17">
        <v>2020</v>
      </c>
      <c r="G17">
        <f t="shared" si="3"/>
        <v>1</v>
      </c>
      <c r="J17" t="s">
        <v>43</v>
      </c>
      <c r="K17">
        <v>1</v>
      </c>
      <c r="L17">
        <v>2</v>
      </c>
      <c r="M17">
        <v>3</v>
      </c>
      <c r="N17">
        <v>7</v>
      </c>
      <c r="O17">
        <v>9</v>
      </c>
      <c r="P17">
        <v>12</v>
      </c>
      <c r="Q17">
        <v>13</v>
      </c>
      <c r="R17">
        <v>15</v>
      </c>
    </row>
    <row r="18" spans="1:18" x14ac:dyDescent="0.2">
      <c r="A18" s="2" t="s">
        <v>22</v>
      </c>
      <c r="B18" s="1">
        <v>24655.600000000002</v>
      </c>
      <c r="C18">
        <f t="shared" si="0"/>
        <v>347.26197183098594</v>
      </c>
      <c r="D18">
        <f t="shared" si="1"/>
        <v>347.26197183098594</v>
      </c>
      <c r="E18">
        <f t="shared" si="2"/>
        <v>231.50798122065731</v>
      </c>
      <c r="F18">
        <v>2020</v>
      </c>
      <c r="G18">
        <f t="shared" si="3"/>
        <v>1</v>
      </c>
      <c r="J18" t="s">
        <v>57</v>
      </c>
      <c r="K18">
        <v>214</v>
      </c>
      <c r="L18">
        <v>213</v>
      </c>
      <c r="M18">
        <v>212</v>
      </c>
      <c r="N18">
        <v>202</v>
      </c>
      <c r="O18">
        <v>192</v>
      </c>
      <c r="P18">
        <v>186</v>
      </c>
      <c r="Q18">
        <v>181</v>
      </c>
      <c r="R18">
        <v>180</v>
      </c>
    </row>
    <row r="19" spans="1:18" x14ac:dyDescent="0.2">
      <c r="A19" s="3" t="s">
        <v>58</v>
      </c>
      <c r="B19" s="1">
        <v>2744.68</v>
      </c>
      <c r="C19">
        <f t="shared" si="0"/>
        <v>38.657464788732391</v>
      </c>
      <c r="D19">
        <f t="shared" si="1"/>
        <v>38.657464788732391</v>
      </c>
      <c r="E19">
        <f t="shared" si="2"/>
        <v>25.771643192488263</v>
      </c>
      <c r="F19">
        <v>2020</v>
      </c>
      <c r="G19">
        <f t="shared" si="3"/>
        <v>1</v>
      </c>
      <c r="K19">
        <f>K15/K$18</f>
        <v>9.3457943925233638E-3</v>
      </c>
      <c r="L19">
        <f t="shared" ref="L19:R19" si="4">L15/L$18</f>
        <v>1.4084507042253521E-2</v>
      </c>
      <c r="M19">
        <f t="shared" si="4"/>
        <v>1.8867924528301886E-2</v>
      </c>
      <c r="N19">
        <f t="shared" si="4"/>
        <v>9.9009900990099011E-3</v>
      </c>
      <c r="O19">
        <f t="shared" si="4"/>
        <v>1.0416666666666666E-2</v>
      </c>
      <c r="P19">
        <f t="shared" si="4"/>
        <v>1.6129032258064516E-2</v>
      </c>
      <c r="Q19">
        <f t="shared" si="4"/>
        <v>1.6574585635359115E-2</v>
      </c>
      <c r="R19">
        <f t="shared" si="4"/>
        <v>1.6666666666666666E-2</v>
      </c>
    </row>
    <row r="20" spans="1:18" x14ac:dyDescent="0.2">
      <c r="A20" s="2" t="s">
        <v>25</v>
      </c>
      <c r="B20" s="1">
        <v>119789.00000000001</v>
      </c>
      <c r="C20">
        <f t="shared" si="0"/>
        <v>1687.1690140845074</v>
      </c>
      <c r="D20">
        <f t="shared" si="1"/>
        <v>1687.1690140845074</v>
      </c>
      <c r="E20">
        <f t="shared" si="2"/>
        <v>1124.7793427230049</v>
      </c>
      <c r="F20">
        <v>2020</v>
      </c>
      <c r="G20">
        <f t="shared" si="3"/>
        <v>1</v>
      </c>
      <c r="K20">
        <f t="shared" ref="K20:R21" si="5">K16/K$18</f>
        <v>1.4018691588785047E-2</v>
      </c>
      <c r="L20">
        <f t="shared" si="5"/>
        <v>1.4084507042253521E-2</v>
      </c>
      <c r="M20">
        <f t="shared" si="5"/>
        <v>1.4150943396226415E-2</v>
      </c>
      <c r="N20">
        <f t="shared" si="5"/>
        <v>3.4653465346534656E-2</v>
      </c>
      <c r="O20">
        <f t="shared" si="5"/>
        <v>5.2083333333333336E-2</v>
      </c>
      <c r="P20">
        <f t="shared" si="5"/>
        <v>6.4516129032258063E-2</v>
      </c>
      <c r="Q20">
        <f t="shared" si="5"/>
        <v>8.2872928176795577E-2</v>
      </c>
      <c r="R20">
        <f t="shared" si="5"/>
        <v>8.8888888888888892E-2</v>
      </c>
    </row>
    <row r="21" spans="1:18" x14ac:dyDescent="0.2">
      <c r="A21" s="2" t="s">
        <v>59</v>
      </c>
      <c r="B21" s="1">
        <v>52567.6</v>
      </c>
      <c r="C21">
        <f t="shared" si="0"/>
        <v>740.38873239436623</v>
      </c>
      <c r="D21">
        <f t="shared" si="1"/>
        <v>740.38873239436623</v>
      </c>
      <c r="E21">
        <f t="shared" si="2"/>
        <v>493.59248826291082</v>
      </c>
      <c r="F21">
        <v>2020</v>
      </c>
      <c r="G21">
        <f t="shared" si="3"/>
        <v>1</v>
      </c>
      <c r="K21">
        <f t="shared" si="5"/>
        <v>4.6728971962616819E-3</v>
      </c>
      <c r="L21">
        <f t="shared" si="5"/>
        <v>9.3896713615023476E-3</v>
      </c>
      <c r="M21">
        <f t="shared" si="5"/>
        <v>1.4150943396226415E-2</v>
      </c>
      <c r="N21">
        <f t="shared" si="5"/>
        <v>3.4653465346534656E-2</v>
      </c>
      <c r="O21">
        <f t="shared" si="5"/>
        <v>4.6875E-2</v>
      </c>
      <c r="P21">
        <f t="shared" si="5"/>
        <v>6.4516129032258063E-2</v>
      </c>
      <c r="Q21">
        <f t="shared" si="5"/>
        <v>7.18232044198895E-2</v>
      </c>
      <c r="R21">
        <f t="shared" si="5"/>
        <v>8.3333333333333329E-2</v>
      </c>
    </row>
    <row r="22" spans="1:18" x14ac:dyDescent="0.2">
      <c r="A22" s="2" t="s">
        <v>31</v>
      </c>
      <c r="B22" s="1">
        <v>255860</v>
      </c>
      <c r="C22">
        <f t="shared" si="0"/>
        <v>3603.6619718309862</v>
      </c>
      <c r="D22">
        <f t="shared" si="1"/>
        <v>3603.6619718309862</v>
      </c>
      <c r="E22">
        <f t="shared" si="2"/>
        <v>2402.4413145539907</v>
      </c>
      <c r="F22">
        <v>2020</v>
      </c>
      <c r="G22">
        <f t="shared" si="3"/>
        <v>1</v>
      </c>
      <c r="L22">
        <f>L18/$K$18</f>
        <v>0.99532710280373837</v>
      </c>
      <c r="M22">
        <f t="shared" ref="M22:R22" si="6">M18/$K$18</f>
        <v>0.99065420560747663</v>
      </c>
      <c r="N22">
        <f t="shared" si="6"/>
        <v>0.94392523364485981</v>
      </c>
      <c r="O22">
        <f t="shared" si="6"/>
        <v>0.89719626168224298</v>
      </c>
      <c r="P22">
        <f t="shared" si="6"/>
        <v>0.86915887850467288</v>
      </c>
      <c r="Q22">
        <f t="shared" si="6"/>
        <v>0.84579439252336452</v>
      </c>
      <c r="R22">
        <f t="shared" si="6"/>
        <v>0.84112149532710279</v>
      </c>
    </row>
    <row r="23" spans="1:18" x14ac:dyDescent="0.2">
      <c r="A23" s="2" t="s">
        <v>32</v>
      </c>
      <c r="B23" s="1">
        <v>71291.899999999994</v>
      </c>
      <c r="C23">
        <f t="shared" si="0"/>
        <v>1004.1112676056338</v>
      </c>
      <c r="D23">
        <f t="shared" si="1"/>
        <v>1004.1112676056338</v>
      </c>
      <c r="E23">
        <f t="shared" si="2"/>
        <v>669.40751173708918</v>
      </c>
      <c r="F23">
        <v>2020</v>
      </c>
      <c r="G23">
        <f t="shared" si="3"/>
        <v>1</v>
      </c>
    </row>
    <row r="24" spans="1:18" x14ac:dyDescent="0.2">
      <c r="A24" s="2" t="s">
        <v>33</v>
      </c>
      <c r="B24" s="1">
        <v>72803.8</v>
      </c>
      <c r="C24">
        <f t="shared" si="0"/>
        <v>1025.405633802817</v>
      </c>
      <c r="D24">
        <f t="shared" si="1"/>
        <v>1025.405633802817</v>
      </c>
      <c r="E24">
        <f t="shared" si="2"/>
        <v>683.60375586854468</v>
      </c>
      <c r="F24">
        <v>2020</v>
      </c>
      <c r="G24">
        <f t="shared" si="3"/>
        <v>1</v>
      </c>
    </row>
    <row r="25" spans="1:18" x14ac:dyDescent="0.2">
      <c r="A25" s="2" t="s">
        <v>34</v>
      </c>
      <c r="B25" s="1">
        <v>24888.2</v>
      </c>
      <c r="C25">
        <f t="shared" si="0"/>
        <v>350.53802816901413</v>
      </c>
      <c r="D25">
        <f t="shared" si="1"/>
        <v>350.53802816901413</v>
      </c>
      <c r="E25">
        <f t="shared" si="2"/>
        <v>233.69201877934273</v>
      </c>
      <c r="F25">
        <v>2020</v>
      </c>
      <c r="G25">
        <f t="shared" si="3"/>
        <v>1</v>
      </c>
    </row>
    <row r="26" spans="1:18" x14ac:dyDescent="0.2">
      <c r="A26" s="2" t="s">
        <v>36</v>
      </c>
      <c r="B26" s="1">
        <v>22911.1</v>
      </c>
      <c r="C26">
        <f t="shared" si="0"/>
        <v>322.69154929577462</v>
      </c>
      <c r="D26">
        <f t="shared" si="1"/>
        <v>322.69154929577462</v>
      </c>
      <c r="E26">
        <f t="shared" si="2"/>
        <v>215.12769953051642</v>
      </c>
      <c r="F26">
        <v>2020</v>
      </c>
      <c r="G26">
        <f t="shared" si="3"/>
        <v>1</v>
      </c>
    </row>
    <row r="27" spans="1:18" ht="19" customHeight="1" x14ac:dyDescent="0.2">
      <c r="A27" s="2" t="s">
        <v>12</v>
      </c>
      <c r="B27" s="1">
        <v>376812</v>
      </c>
      <c r="C27">
        <f t="shared" si="0"/>
        <v>5307.211267605634</v>
      </c>
      <c r="D27">
        <f t="shared" si="1"/>
        <v>5307.211267605634</v>
      </c>
      <c r="E27">
        <f t="shared" si="2"/>
        <v>3538.1408450704225</v>
      </c>
      <c r="F27">
        <v>2020</v>
      </c>
      <c r="G27">
        <f t="shared" si="3"/>
        <v>1</v>
      </c>
    </row>
    <row r="28" spans="1:18" x14ac:dyDescent="0.2">
      <c r="A28" s="2" t="s">
        <v>35</v>
      </c>
      <c r="B28" s="1">
        <v>84317.5</v>
      </c>
      <c r="C28">
        <f t="shared" si="0"/>
        <v>1187.5704225352113</v>
      </c>
      <c r="D28">
        <f t="shared" si="1"/>
        <v>1187.5704225352113</v>
      </c>
      <c r="E28">
        <f t="shared" si="2"/>
        <v>791.71361502347418</v>
      </c>
      <c r="F28">
        <v>2020</v>
      </c>
      <c r="G28">
        <f t="shared" si="3"/>
        <v>1</v>
      </c>
    </row>
    <row r="29" spans="1:18" x14ac:dyDescent="0.2">
      <c r="A29" s="2" t="s">
        <v>7</v>
      </c>
      <c r="B29" s="1">
        <v>65360.6</v>
      </c>
      <c r="C29">
        <f t="shared" si="0"/>
        <v>920.57183098591554</v>
      </c>
      <c r="D29">
        <f t="shared" si="1"/>
        <v>920.57183098591554</v>
      </c>
      <c r="E29">
        <f t="shared" si="2"/>
        <v>613.71455399061028</v>
      </c>
      <c r="F29">
        <v>2020</v>
      </c>
      <c r="G29">
        <f t="shared" si="3"/>
        <v>1</v>
      </c>
    </row>
    <row r="30" spans="1:18" x14ac:dyDescent="0.2">
      <c r="A30" s="2" t="s">
        <v>15</v>
      </c>
      <c r="B30" s="1">
        <v>486133.99999999994</v>
      </c>
      <c r="C30">
        <f t="shared" si="0"/>
        <v>6846.9577464788727</v>
      </c>
      <c r="D30">
        <f t="shared" si="1"/>
        <v>6846.9577464788727</v>
      </c>
      <c r="E30">
        <f t="shared" si="2"/>
        <v>4564.6384976525815</v>
      </c>
      <c r="F30">
        <v>2020</v>
      </c>
      <c r="G30">
        <f t="shared" si="3"/>
        <v>1</v>
      </c>
    </row>
    <row r="31" spans="1:18" x14ac:dyDescent="0.2">
      <c r="A31" s="2" t="s">
        <v>24</v>
      </c>
      <c r="B31" s="1">
        <v>7520.3589405911625</v>
      </c>
      <c r="C31">
        <f t="shared" si="0"/>
        <v>105.92054845903046</v>
      </c>
      <c r="D31">
        <f t="shared" si="1"/>
        <v>105.92054845903046</v>
      </c>
      <c r="E31">
        <f t="shared" si="2"/>
        <v>70.613698972686976</v>
      </c>
      <c r="F31">
        <v>2020</v>
      </c>
      <c r="G31">
        <f t="shared" si="3"/>
        <v>1</v>
      </c>
    </row>
    <row r="32" spans="1:18" x14ac:dyDescent="0.2">
      <c r="A32" s="2" t="s">
        <v>4</v>
      </c>
      <c r="B32" s="1">
        <v>11912.39423470881</v>
      </c>
      <c r="C32">
        <f t="shared" si="0"/>
        <v>167.78020048885648</v>
      </c>
      <c r="D32">
        <f t="shared" si="1"/>
        <v>167.78020048885648</v>
      </c>
      <c r="E32">
        <f t="shared" si="2"/>
        <v>111.85346699257099</v>
      </c>
      <c r="F32">
        <v>2020</v>
      </c>
      <c r="G32">
        <f t="shared" si="3"/>
        <v>1</v>
      </c>
    </row>
    <row r="33" spans="1:7" x14ac:dyDescent="0.2">
      <c r="A33" s="2" t="s">
        <v>3</v>
      </c>
      <c r="B33" s="1">
        <f t="shared" ref="B33:B63" si="7">B2*$L$22</f>
        <v>103254.8355140187</v>
      </c>
      <c r="C33" s="1">
        <f t="shared" ref="C33:C63" si="8">B33*$M$19</f>
        <v>1948.2044436607302</v>
      </c>
      <c r="D33" s="1">
        <f t="shared" ref="D33:D63" si="9">B33*$M$20</f>
        <v>1461.1533327455477</v>
      </c>
      <c r="E33" s="1">
        <f t="shared" ref="E33:E63" si="10">B33*$M$21</f>
        <v>1461.1533327455477</v>
      </c>
      <c r="F33">
        <v>2025</v>
      </c>
      <c r="G33">
        <f t="shared" si="3"/>
        <v>2</v>
      </c>
    </row>
    <row r="34" spans="1:7" x14ac:dyDescent="0.2">
      <c r="A34" s="2" t="s">
        <v>5</v>
      </c>
      <c r="B34" s="1">
        <f t="shared" si="7"/>
        <v>101981.51355140188</v>
      </c>
      <c r="C34" s="1">
        <f t="shared" si="8"/>
        <v>1924.1795009698467</v>
      </c>
      <c r="D34" s="1">
        <f t="shared" si="9"/>
        <v>1443.1346257273851</v>
      </c>
      <c r="E34" s="1">
        <f t="shared" si="10"/>
        <v>1443.1346257273851</v>
      </c>
      <c r="F34">
        <v>2025</v>
      </c>
      <c r="G34">
        <f t="shared" si="3"/>
        <v>2</v>
      </c>
    </row>
    <row r="35" spans="1:7" x14ac:dyDescent="0.2">
      <c r="A35" s="2" t="s">
        <v>6</v>
      </c>
      <c r="B35" s="1">
        <f t="shared" si="7"/>
        <v>37389.363084112156</v>
      </c>
      <c r="C35" s="1">
        <f t="shared" si="8"/>
        <v>705.4596808323048</v>
      </c>
      <c r="D35" s="1">
        <f t="shared" si="9"/>
        <v>529.09476062422868</v>
      </c>
      <c r="E35" s="1">
        <f t="shared" si="10"/>
        <v>529.09476062422868</v>
      </c>
      <c r="F35">
        <v>2025</v>
      </c>
      <c r="G35">
        <f t="shared" si="3"/>
        <v>2</v>
      </c>
    </row>
    <row r="36" spans="1:7" x14ac:dyDescent="0.2">
      <c r="A36" s="2" t="s">
        <v>17</v>
      </c>
      <c r="B36" s="1">
        <f t="shared" si="7"/>
        <v>24771.9</v>
      </c>
      <c r="C36" s="1">
        <f t="shared" si="8"/>
        <v>467.3943396226415</v>
      </c>
      <c r="D36" s="1">
        <f t="shared" si="9"/>
        <v>350.54575471698115</v>
      </c>
      <c r="E36" s="1">
        <f t="shared" si="10"/>
        <v>350.54575471698115</v>
      </c>
      <c r="F36">
        <v>2025</v>
      </c>
      <c r="G36">
        <f t="shared" si="3"/>
        <v>2</v>
      </c>
    </row>
    <row r="37" spans="1:7" x14ac:dyDescent="0.2">
      <c r="A37" s="2" t="s">
        <v>8</v>
      </c>
      <c r="B37" s="1">
        <f t="shared" si="7"/>
        <v>77093.857009345797</v>
      </c>
      <c r="C37" s="1">
        <f t="shared" si="8"/>
        <v>1454.6010756480339</v>
      </c>
      <c r="D37" s="1">
        <f t="shared" si="9"/>
        <v>1090.9508067360255</v>
      </c>
      <c r="E37" s="1">
        <f t="shared" si="10"/>
        <v>1090.9508067360255</v>
      </c>
      <c r="F37">
        <v>2025</v>
      </c>
      <c r="G37">
        <f t="shared" si="3"/>
        <v>2</v>
      </c>
    </row>
    <row r="38" spans="1:7" x14ac:dyDescent="0.2">
      <c r="A38" s="2" t="s">
        <v>10</v>
      </c>
      <c r="B38" s="1">
        <f t="shared" si="7"/>
        <v>52321.957009345795</v>
      </c>
      <c r="C38" s="1">
        <f t="shared" si="8"/>
        <v>987.20673602539227</v>
      </c>
      <c r="D38" s="1">
        <f t="shared" si="9"/>
        <v>740.40505201904432</v>
      </c>
      <c r="E38" s="1">
        <f t="shared" si="10"/>
        <v>740.40505201904432</v>
      </c>
      <c r="F38">
        <v>2025</v>
      </c>
      <c r="G38">
        <f t="shared" si="3"/>
        <v>2</v>
      </c>
    </row>
    <row r="39" spans="1:7" x14ac:dyDescent="0.2">
      <c r="A39" s="2" t="s">
        <v>11</v>
      </c>
      <c r="B39" s="1">
        <f t="shared" si="7"/>
        <v>9654.0956074766364</v>
      </c>
      <c r="C39" s="1">
        <f t="shared" si="8"/>
        <v>182.15274731087993</v>
      </c>
      <c r="D39" s="1">
        <f t="shared" si="9"/>
        <v>136.61456048315995</v>
      </c>
      <c r="E39" s="1">
        <f t="shared" si="10"/>
        <v>136.61456048315995</v>
      </c>
      <c r="F39">
        <v>2025</v>
      </c>
      <c r="G39">
        <f t="shared" si="3"/>
        <v>2</v>
      </c>
    </row>
    <row r="40" spans="1:7" x14ac:dyDescent="0.2">
      <c r="A40" s="2" t="s">
        <v>13</v>
      </c>
      <c r="B40" s="1">
        <f t="shared" si="7"/>
        <v>49543.8</v>
      </c>
      <c r="C40" s="1">
        <f t="shared" si="8"/>
        <v>934.78867924528299</v>
      </c>
      <c r="D40" s="1">
        <f t="shared" si="9"/>
        <v>701.0915094339623</v>
      </c>
      <c r="E40" s="1">
        <f t="shared" si="10"/>
        <v>701.0915094339623</v>
      </c>
      <c r="F40">
        <v>2025</v>
      </c>
      <c r="G40">
        <f t="shared" si="3"/>
        <v>2</v>
      </c>
    </row>
    <row r="41" spans="1:7" x14ac:dyDescent="0.2">
      <c r="A41" s="2" t="s">
        <v>14</v>
      </c>
      <c r="B41" s="1">
        <f t="shared" si="7"/>
        <v>511643.91588785057</v>
      </c>
      <c r="C41" s="1">
        <f t="shared" si="8"/>
        <v>9653.6587903368036</v>
      </c>
      <c r="D41" s="1">
        <f t="shared" si="9"/>
        <v>7240.2440927526022</v>
      </c>
      <c r="E41" s="1">
        <f t="shared" si="10"/>
        <v>7240.2440927526022</v>
      </c>
      <c r="F41">
        <v>2025</v>
      </c>
      <c r="G41">
        <f t="shared" si="3"/>
        <v>2</v>
      </c>
    </row>
    <row r="42" spans="1:7" x14ac:dyDescent="0.2">
      <c r="A42" s="2" t="s">
        <v>9</v>
      </c>
      <c r="B42" s="1">
        <f t="shared" si="7"/>
        <v>655182.02803738322</v>
      </c>
      <c r="C42" s="1">
        <f t="shared" si="8"/>
        <v>12361.925057309118</v>
      </c>
      <c r="D42" s="1">
        <f t="shared" si="9"/>
        <v>9271.4437929818378</v>
      </c>
      <c r="E42" s="1">
        <f t="shared" si="10"/>
        <v>9271.4437929818378</v>
      </c>
      <c r="F42">
        <v>2025</v>
      </c>
      <c r="G42">
        <f t="shared" si="3"/>
        <v>2</v>
      </c>
    </row>
    <row r="43" spans="1:7" x14ac:dyDescent="0.2">
      <c r="A43" s="2" t="s">
        <v>16</v>
      </c>
      <c r="B43" s="1">
        <f t="shared" si="7"/>
        <v>68296.359813084113</v>
      </c>
      <c r="C43" s="1">
        <f t="shared" si="8"/>
        <v>1288.610562511021</v>
      </c>
      <c r="D43" s="1">
        <f t="shared" si="9"/>
        <v>966.45792188326573</v>
      </c>
      <c r="E43" s="1">
        <f t="shared" si="10"/>
        <v>966.45792188326573</v>
      </c>
      <c r="F43">
        <v>2025</v>
      </c>
      <c r="G43">
        <f t="shared" si="3"/>
        <v>2</v>
      </c>
    </row>
    <row r="44" spans="1:7" x14ac:dyDescent="0.2">
      <c r="A44" s="2" t="s">
        <v>18</v>
      </c>
      <c r="B44" s="1">
        <f t="shared" si="7"/>
        <v>55678.896728971959</v>
      </c>
      <c r="C44" s="1">
        <f t="shared" si="8"/>
        <v>1050.5452213013577</v>
      </c>
      <c r="D44" s="1">
        <f t="shared" si="9"/>
        <v>787.90891597601831</v>
      </c>
      <c r="E44" s="1">
        <f t="shared" si="10"/>
        <v>787.90891597601831</v>
      </c>
      <c r="F44">
        <v>2025</v>
      </c>
      <c r="G44">
        <f t="shared" si="3"/>
        <v>2</v>
      </c>
    </row>
    <row r="45" spans="1:7" x14ac:dyDescent="0.2">
      <c r="A45" s="2" t="s">
        <v>19</v>
      </c>
      <c r="B45" s="1">
        <f t="shared" si="7"/>
        <v>47575.938785046732</v>
      </c>
      <c r="C45" s="1">
        <f t="shared" si="8"/>
        <v>897.65922235937228</v>
      </c>
      <c r="D45" s="1">
        <f t="shared" si="9"/>
        <v>673.24441676952927</v>
      </c>
      <c r="E45" s="1">
        <f t="shared" si="10"/>
        <v>673.24441676952927</v>
      </c>
      <c r="F45">
        <v>2025</v>
      </c>
      <c r="G45">
        <f t="shared" si="3"/>
        <v>2</v>
      </c>
    </row>
    <row r="46" spans="1:7" x14ac:dyDescent="0.2">
      <c r="A46" s="2" t="s">
        <v>20</v>
      </c>
      <c r="B46" s="1">
        <f t="shared" si="7"/>
        <v>408620.59345794388</v>
      </c>
      <c r="C46" s="1">
        <f t="shared" si="8"/>
        <v>7709.8225180744121</v>
      </c>
      <c r="D46" s="1">
        <f t="shared" si="9"/>
        <v>5782.36688855581</v>
      </c>
      <c r="E46" s="1">
        <f t="shared" si="10"/>
        <v>5782.36688855581</v>
      </c>
      <c r="F46">
        <v>2025</v>
      </c>
      <c r="G46">
        <f t="shared" si="3"/>
        <v>2</v>
      </c>
    </row>
    <row r="47" spans="1:7" x14ac:dyDescent="0.2">
      <c r="A47" s="2" t="s">
        <v>23</v>
      </c>
      <c r="B47" s="1">
        <f t="shared" si="7"/>
        <v>12848.976168224301</v>
      </c>
      <c r="C47" s="1">
        <f t="shared" si="8"/>
        <v>242.43351260800566</v>
      </c>
      <c r="D47" s="1">
        <f t="shared" si="9"/>
        <v>181.82513445600426</v>
      </c>
      <c r="E47" s="1">
        <f t="shared" si="10"/>
        <v>181.82513445600426</v>
      </c>
      <c r="F47">
        <v>2025</v>
      </c>
      <c r="G47">
        <f t="shared" si="3"/>
        <v>2</v>
      </c>
    </row>
    <row r="48" spans="1:7" x14ac:dyDescent="0.2">
      <c r="A48" s="2" t="s">
        <v>21</v>
      </c>
      <c r="B48" s="1">
        <f t="shared" si="7"/>
        <v>23845.847663551402</v>
      </c>
      <c r="C48" s="1">
        <f t="shared" si="8"/>
        <v>449.92165402927174</v>
      </c>
      <c r="D48" s="1">
        <f t="shared" si="9"/>
        <v>337.44124052195383</v>
      </c>
      <c r="E48" s="1">
        <f t="shared" si="10"/>
        <v>337.44124052195383</v>
      </c>
      <c r="F48">
        <v>2025</v>
      </c>
      <c r="G48">
        <f t="shared" si="3"/>
        <v>2</v>
      </c>
    </row>
    <row r="49" spans="1:7" x14ac:dyDescent="0.2">
      <c r="A49" s="2" t="s">
        <v>22</v>
      </c>
      <c r="B49" s="1">
        <f t="shared" si="7"/>
        <v>24540.386915887855</v>
      </c>
      <c r="C49" s="1">
        <f t="shared" si="8"/>
        <v>463.02616822429911</v>
      </c>
      <c r="D49" s="1">
        <f t="shared" si="9"/>
        <v>347.26962616822436</v>
      </c>
      <c r="E49" s="1">
        <f t="shared" si="10"/>
        <v>347.26962616822436</v>
      </c>
      <c r="F49">
        <v>2025</v>
      </c>
      <c r="G49">
        <f t="shared" si="3"/>
        <v>2</v>
      </c>
    </row>
    <row r="50" spans="1:7" x14ac:dyDescent="0.2">
      <c r="A50" s="3" t="s">
        <v>58</v>
      </c>
      <c r="B50" s="1">
        <f t="shared" si="7"/>
        <v>2731.8543925233644</v>
      </c>
      <c r="C50" s="1">
        <f t="shared" si="8"/>
        <v>51.544422500440838</v>
      </c>
      <c r="D50" s="1">
        <f t="shared" si="9"/>
        <v>38.658316875330627</v>
      </c>
      <c r="E50" s="1">
        <f t="shared" si="10"/>
        <v>38.658316875330627</v>
      </c>
      <c r="F50">
        <v>2025</v>
      </c>
      <c r="G50">
        <f t="shared" si="3"/>
        <v>2</v>
      </c>
    </row>
    <row r="51" spans="1:7" x14ac:dyDescent="0.2">
      <c r="A51" s="2" t="s">
        <v>25</v>
      </c>
      <c r="B51" s="1">
        <f t="shared" si="7"/>
        <v>119229.23831775703</v>
      </c>
      <c r="C51" s="1">
        <f t="shared" si="8"/>
        <v>2249.6082701463588</v>
      </c>
      <c r="D51" s="1">
        <f t="shared" si="9"/>
        <v>1687.2062026097694</v>
      </c>
      <c r="E51" s="1">
        <f t="shared" si="10"/>
        <v>1687.2062026097694</v>
      </c>
      <c r="F51">
        <v>2025</v>
      </c>
      <c r="G51">
        <f t="shared" si="3"/>
        <v>2</v>
      </c>
    </row>
    <row r="52" spans="1:7" x14ac:dyDescent="0.2">
      <c r="A52" s="2" t="s">
        <v>59</v>
      </c>
      <c r="B52" s="1">
        <f t="shared" si="7"/>
        <v>52321.957009345795</v>
      </c>
      <c r="C52" s="1">
        <f t="shared" si="8"/>
        <v>987.20673602539227</v>
      </c>
      <c r="D52" s="1">
        <f t="shared" si="9"/>
        <v>740.40505201904432</v>
      </c>
      <c r="E52" s="1">
        <f t="shared" si="10"/>
        <v>740.40505201904432</v>
      </c>
      <c r="F52">
        <v>2025</v>
      </c>
      <c r="G52">
        <f t="shared" si="3"/>
        <v>2</v>
      </c>
    </row>
    <row r="53" spans="1:7" x14ac:dyDescent="0.2">
      <c r="A53" s="2" t="s">
        <v>31</v>
      </c>
      <c r="B53" s="1">
        <f t="shared" si="7"/>
        <v>254664.39252336451</v>
      </c>
      <c r="C53" s="1">
        <f t="shared" si="8"/>
        <v>4804.988538176689</v>
      </c>
      <c r="D53" s="1">
        <f t="shared" si="9"/>
        <v>3603.7414036325167</v>
      </c>
      <c r="E53" s="1">
        <f t="shared" si="10"/>
        <v>3603.7414036325167</v>
      </c>
      <c r="F53">
        <v>2025</v>
      </c>
      <c r="G53">
        <f t="shared" si="3"/>
        <v>2</v>
      </c>
    </row>
    <row r="54" spans="1:7" x14ac:dyDescent="0.2">
      <c r="A54" s="2" t="s">
        <v>32</v>
      </c>
      <c r="B54" s="1">
        <f t="shared" si="7"/>
        <v>70958.760280373826</v>
      </c>
      <c r="C54" s="1">
        <f t="shared" si="8"/>
        <v>1338.8445335919589</v>
      </c>
      <c r="D54" s="1">
        <f t="shared" si="9"/>
        <v>1004.1334001939692</v>
      </c>
      <c r="E54" s="1">
        <f t="shared" si="10"/>
        <v>1004.1334001939692</v>
      </c>
      <c r="F54">
        <v>2025</v>
      </c>
      <c r="G54">
        <f t="shared" si="3"/>
        <v>2</v>
      </c>
    </row>
    <row r="55" spans="1:7" x14ac:dyDescent="0.2">
      <c r="A55" s="2" t="s">
        <v>33</v>
      </c>
      <c r="B55" s="1">
        <f t="shared" si="7"/>
        <v>72463.595327102812</v>
      </c>
      <c r="C55" s="1">
        <f t="shared" si="8"/>
        <v>1367.2376476811851</v>
      </c>
      <c r="D55" s="1">
        <f t="shared" si="9"/>
        <v>1025.4282357608888</v>
      </c>
      <c r="E55" s="1">
        <f t="shared" si="10"/>
        <v>1025.4282357608888</v>
      </c>
      <c r="F55">
        <v>2025</v>
      </c>
      <c r="G55">
        <f t="shared" si="3"/>
        <v>2</v>
      </c>
    </row>
    <row r="56" spans="1:7" x14ac:dyDescent="0.2">
      <c r="A56" s="2" t="s">
        <v>34</v>
      </c>
      <c r="B56" s="1">
        <f t="shared" si="7"/>
        <v>24771.9</v>
      </c>
      <c r="C56" s="1">
        <f t="shared" si="8"/>
        <v>467.3943396226415</v>
      </c>
      <c r="D56" s="1">
        <f t="shared" si="9"/>
        <v>350.54575471698115</v>
      </c>
      <c r="E56" s="1">
        <f t="shared" si="10"/>
        <v>350.54575471698115</v>
      </c>
      <c r="F56">
        <v>2025</v>
      </c>
      <c r="G56">
        <f t="shared" si="3"/>
        <v>2</v>
      </c>
    </row>
    <row r="57" spans="1:7" x14ac:dyDescent="0.2">
      <c r="A57" s="2" t="s">
        <v>36</v>
      </c>
      <c r="B57" s="1">
        <f t="shared" si="7"/>
        <v>22804.03878504673</v>
      </c>
      <c r="C57" s="1">
        <f t="shared" si="8"/>
        <v>430.26488273673073</v>
      </c>
      <c r="D57" s="1">
        <f t="shared" si="9"/>
        <v>322.69866205254806</v>
      </c>
      <c r="E57" s="1">
        <f t="shared" si="10"/>
        <v>322.69866205254806</v>
      </c>
      <c r="F57">
        <v>2025</v>
      </c>
      <c r="G57">
        <f t="shared" si="3"/>
        <v>2</v>
      </c>
    </row>
    <row r="58" spans="1:7" x14ac:dyDescent="0.2">
      <c r="A58" s="2" t="s">
        <v>12</v>
      </c>
      <c r="B58" s="1">
        <f t="shared" si="7"/>
        <v>375051.19626168226</v>
      </c>
      <c r="C58" s="1">
        <f t="shared" si="8"/>
        <v>7076.4376653147592</v>
      </c>
      <c r="D58" s="1">
        <f t="shared" si="9"/>
        <v>5307.3282489860694</v>
      </c>
      <c r="E58" s="1">
        <f t="shared" si="10"/>
        <v>5307.3282489860694</v>
      </c>
      <c r="F58">
        <v>2025</v>
      </c>
      <c r="G58">
        <f t="shared" si="3"/>
        <v>2</v>
      </c>
    </row>
    <row r="59" spans="1:7" x14ac:dyDescent="0.2">
      <c r="A59" s="2" t="s">
        <v>35</v>
      </c>
      <c r="B59" s="1">
        <f t="shared" si="7"/>
        <v>83923.492990654209</v>
      </c>
      <c r="C59" s="1">
        <f t="shared" si="8"/>
        <v>1583.462131899136</v>
      </c>
      <c r="D59" s="1">
        <f t="shared" si="9"/>
        <v>1187.5965989243521</v>
      </c>
      <c r="E59" s="1">
        <f t="shared" si="10"/>
        <v>1187.5965989243521</v>
      </c>
      <c r="F59">
        <v>2025</v>
      </c>
      <c r="G59">
        <f t="shared" si="3"/>
        <v>2</v>
      </c>
    </row>
    <row r="60" spans="1:7" x14ac:dyDescent="0.2">
      <c r="A60" s="2" t="s">
        <v>7</v>
      </c>
      <c r="B60" s="1">
        <f t="shared" si="7"/>
        <v>65055.176635514021</v>
      </c>
      <c r="C60" s="1">
        <f t="shared" si="8"/>
        <v>1227.4561629342268</v>
      </c>
      <c r="D60" s="1">
        <f t="shared" si="9"/>
        <v>920.59212220067013</v>
      </c>
      <c r="E60" s="1">
        <f t="shared" si="10"/>
        <v>920.59212220067013</v>
      </c>
      <c r="F60">
        <v>2025</v>
      </c>
      <c r="G60">
        <f t="shared" si="3"/>
        <v>2</v>
      </c>
    </row>
    <row r="61" spans="1:7" x14ac:dyDescent="0.2">
      <c r="A61" s="2" t="s">
        <v>15</v>
      </c>
      <c r="B61" s="1">
        <f t="shared" si="7"/>
        <v>483862.34579439252</v>
      </c>
      <c r="C61" s="1">
        <f t="shared" si="8"/>
        <v>9129.4782225357067</v>
      </c>
      <c r="D61" s="1">
        <f t="shared" si="9"/>
        <v>6847.1086669017814</v>
      </c>
      <c r="E61" s="1">
        <f t="shared" si="10"/>
        <v>6847.1086669017814</v>
      </c>
      <c r="F61">
        <v>2025</v>
      </c>
      <c r="G61">
        <f t="shared" si="3"/>
        <v>2</v>
      </c>
    </row>
    <row r="62" spans="1:7" x14ac:dyDescent="0.2">
      <c r="A62" s="2" t="s">
        <v>24</v>
      </c>
      <c r="B62" s="1">
        <f t="shared" si="7"/>
        <v>7485.2170763827926</v>
      </c>
      <c r="C62" s="1">
        <f t="shared" si="8"/>
        <v>141.23051087514702</v>
      </c>
      <c r="D62" s="1">
        <f t="shared" si="9"/>
        <v>105.92288315636027</v>
      </c>
      <c r="E62" s="1">
        <f t="shared" si="10"/>
        <v>105.92288315636027</v>
      </c>
      <c r="F62">
        <v>2025</v>
      </c>
      <c r="G62">
        <f t="shared" si="3"/>
        <v>2</v>
      </c>
    </row>
    <row r="63" spans="1:7" x14ac:dyDescent="0.2">
      <c r="A63" s="2" t="s">
        <v>4</v>
      </c>
      <c r="B63" s="1">
        <f t="shared" si="7"/>
        <v>11856.728841088676</v>
      </c>
      <c r="C63" s="1">
        <f t="shared" si="8"/>
        <v>223.71186492620143</v>
      </c>
      <c r="D63" s="1">
        <f t="shared" si="9"/>
        <v>167.78389869465107</v>
      </c>
      <c r="E63" s="1">
        <f t="shared" si="10"/>
        <v>167.78389869465107</v>
      </c>
      <c r="F63">
        <v>2025</v>
      </c>
      <c r="G63">
        <f t="shared" si="3"/>
        <v>2</v>
      </c>
    </row>
    <row r="64" spans="1:7" x14ac:dyDescent="0.2">
      <c r="A64" s="2" t="s">
        <v>3</v>
      </c>
      <c r="B64" s="1">
        <f t="shared" ref="B64:B94" si="11">B2*$N$22</f>
        <v>97922.426168224309</v>
      </c>
      <c r="C64" s="1">
        <f t="shared" ref="C64:C94" si="12">B64*$N$19</f>
        <v>969.52897196261688</v>
      </c>
      <c r="D64" s="1">
        <f t="shared" ref="D64:D94" si="13">B64*$N$20</f>
        <v>3393.3514018691594</v>
      </c>
      <c r="E64" s="1">
        <f t="shared" ref="E64:E94" si="14">B64*$N$21</f>
        <v>3393.3514018691594</v>
      </c>
      <c r="F64">
        <v>2030</v>
      </c>
      <c r="G64">
        <f t="shared" si="3"/>
        <v>3</v>
      </c>
    </row>
    <row r="65" spans="1:7" x14ac:dyDescent="0.2">
      <c r="A65" s="2" t="s">
        <v>5</v>
      </c>
      <c r="B65" s="1">
        <f t="shared" si="11"/>
        <v>96714.862616822429</v>
      </c>
      <c r="C65" s="1">
        <f t="shared" si="12"/>
        <v>957.57289719626169</v>
      </c>
      <c r="D65" s="1">
        <f t="shared" si="13"/>
        <v>3351.5051401869164</v>
      </c>
      <c r="E65" s="1">
        <f t="shared" si="14"/>
        <v>3351.5051401869164</v>
      </c>
      <c r="F65">
        <v>2030</v>
      </c>
      <c r="G65">
        <f t="shared" si="3"/>
        <v>3</v>
      </c>
    </row>
    <row r="66" spans="1:7" x14ac:dyDescent="0.2">
      <c r="A66" s="2" t="s">
        <v>6</v>
      </c>
      <c r="B66" s="1">
        <f t="shared" si="11"/>
        <v>35458.457009345795</v>
      </c>
      <c r="C66" s="1">
        <f t="shared" si="12"/>
        <v>351.07383177570097</v>
      </c>
      <c r="D66" s="1">
        <f t="shared" si="13"/>
        <v>1228.7584112149534</v>
      </c>
      <c r="E66" s="1">
        <f t="shared" si="14"/>
        <v>1228.7584112149534</v>
      </c>
      <c r="F66">
        <v>2030</v>
      </c>
      <c r="G66">
        <f t="shared" si="3"/>
        <v>3</v>
      </c>
    </row>
    <row r="67" spans="1:7" x14ac:dyDescent="0.2">
      <c r="A67" s="2" t="s">
        <v>17</v>
      </c>
      <c r="B67" s="1">
        <f t="shared" si="11"/>
        <v>23492.600000000002</v>
      </c>
      <c r="C67" s="1">
        <f t="shared" si="12"/>
        <v>232.60000000000002</v>
      </c>
      <c r="D67" s="1">
        <f t="shared" si="13"/>
        <v>814.10000000000014</v>
      </c>
      <c r="E67" s="1">
        <f t="shared" si="14"/>
        <v>814.10000000000014</v>
      </c>
      <c r="F67">
        <v>2030</v>
      </c>
      <c r="G67">
        <f t="shared" ref="G67:G130" si="15">(F67-2015)/5</f>
        <v>3</v>
      </c>
    </row>
    <row r="68" spans="1:7" x14ac:dyDescent="0.2">
      <c r="A68" s="2" t="s">
        <v>8</v>
      </c>
      <c r="B68" s="1">
        <f t="shared" si="11"/>
        <v>73112.484112149541</v>
      </c>
      <c r="C68" s="1">
        <f t="shared" si="12"/>
        <v>723.88598130841126</v>
      </c>
      <c r="D68" s="1">
        <f t="shared" si="13"/>
        <v>2533.6009345794396</v>
      </c>
      <c r="E68" s="1">
        <f t="shared" si="14"/>
        <v>2533.6009345794396</v>
      </c>
      <c r="F68">
        <v>2030</v>
      </c>
      <c r="G68">
        <f t="shared" si="15"/>
        <v>3</v>
      </c>
    </row>
    <row r="69" spans="1:7" x14ac:dyDescent="0.2">
      <c r="A69" s="2" t="s">
        <v>10</v>
      </c>
      <c r="B69" s="1">
        <f t="shared" si="11"/>
        <v>49619.884112149528</v>
      </c>
      <c r="C69" s="1">
        <f t="shared" si="12"/>
        <v>491.28598130841118</v>
      </c>
      <c r="D69" s="1">
        <f t="shared" si="13"/>
        <v>1719.5009345794392</v>
      </c>
      <c r="E69" s="1">
        <f t="shared" si="14"/>
        <v>1719.5009345794392</v>
      </c>
      <c r="F69">
        <v>2030</v>
      </c>
      <c r="G69">
        <f t="shared" si="15"/>
        <v>3</v>
      </c>
    </row>
    <row r="70" spans="1:7" x14ac:dyDescent="0.2">
      <c r="A70" s="2" t="s">
        <v>11</v>
      </c>
      <c r="B70" s="1">
        <f t="shared" si="11"/>
        <v>9155.5272897196264</v>
      </c>
      <c r="C70" s="1">
        <f t="shared" si="12"/>
        <v>90.648785046728975</v>
      </c>
      <c r="D70" s="1">
        <f t="shared" si="13"/>
        <v>317.27074766355145</v>
      </c>
      <c r="E70" s="1">
        <f t="shared" si="14"/>
        <v>317.27074766355145</v>
      </c>
      <c r="F70">
        <v>2030</v>
      </c>
      <c r="G70">
        <f t="shared" si="15"/>
        <v>3</v>
      </c>
    </row>
    <row r="71" spans="1:7" x14ac:dyDescent="0.2">
      <c r="A71" s="2" t="s">
        <v>13</v>
      </c>
      <c r="B71" s="1">
        <f t="shared" si="11"/>
        <v>46985.200000000004</v>
      </c>
      <c r="C71" s="1">
        <f t="shared" si="12"/>
        <v>465.20000000000005</v>
      </c>
      <c r="D71" s="1">
        <f t="shared" si="13"/>
        <v>1628.2000000000003</v>
      </c>
      <c r="E71" s="1">
        <f t="shared" si="14"/>
        <v>1628.2000000000003</v>
      </c>
      <c r="F71">
        <v>2030</v>
      </c>
      <c r="G71">
        <f t="shared" si="15"/>
        <v>3</v>
      </c>
    </row>
    <row r="72" spans="1:7" x14ac:dyDescent="0.2">
      <c r="A72" s="2" t="s">
        <v>14</v>
      </c>
      <c r="B72" s="1">
        <f t="shared" si="11"/>
        <v>485220.99065420567</v>
      </c>
      <c r="C72" s="1">
        <f t="shared" si="12"/>
        <v>4804.1682242990664</v>
      </c>
      <c r="D72" s="1">
        <f t="shared" si="13"/>
        <v>16814.588785046733</v>
      </c>
      <c r="E72" s="1">
        <f t="shared" si="14"/>
        <v>16814.588785046733</v>
      </c>
      <c r="F72">
        <v>2030</v>
      </c>
      <c r="G72">
        <f t="shared" si="15"/>
        <v>3</v>
      </c>
    </row>
    <row r="73" spans="1:7" x14ac:dyDescent="0.2">
      <c r="A73" s="2" t="s">
        <v>9</v>
      </c>
      <c r="B73" s="1">
        <f t="shared" si="11"/>
        <v>621346.33644859807</v>
      </c>
      <c r="C73" s="1">
        <f t="shared" si="12"/>
        <v>6151.9439252336442</v>
      </c>
      <c r="D73" s="1">
        <f t="shared" si="13"/>
        <v>21531.803738317758</v>
      </c>
      <c r="E73" s="1">
        <f t="shared" si="14"/>
        <v>21531.803738317758</v>
      </c>
      <c r="F73">
        <v>2030</v>
      </c>
      <c r="G73">
        <f t="shared" si="15"/>
        <v>3</v>
      </c>
    </row>
    <row r="74" spans="1:7" x14ac:dyDescent="0.2">
      <c r="A74" s="2" t="s">
        <v>16</v>
      </c>
      <c r="B74" s="1">
        <f t="shared" si="11"/>
        <v>64769.317757009347</v>
      </c>
      <c r="C74" s="1">
        <f t="shared" si="12"/>
        <v>641.28037383177571</v>
      </c>
      <c r="D74" s="1">
        <f t="shared" si="13"/>
        <v>2244.4813084112152</v>
      </c>
      <c r="E74" s="1">
        <f t="shared" si="14"/>
        <v>2244.4813084112152</v>
      </c>
      <c r="F74">
        <v>2030</v>
      </c>
      <c r="G74">
        <f t="shared" si="15"/>
        <v>3</v>
      </c>
    </row>
    <row r="75" spans="1:7" x14ac:dyDescent="0.2">
      <c r="A75" s="2" t="s">
        <v>18</v>
      </c>
      <c r="B75" s="1">
        <f t="shared" si="11"/>
        <v>52803.46074766355</v>
      </c>
      <c r="C75" s="1">
        <f t="shared" si="12"/>
        <v>522.8065420560747</v>
      </c>
      <c r="D75" s="1">
        <f t="shared" si="13"/>
        <v>1829.8228971962617</v>
      </c>
      <c r="E75" s="1">
        <f t="shared" si="14"/>
        <v>1829.8228971962617</v>
      </c>
      <c r="F75">
        <v>2030</v>
      </c>
      <c r="G75">
        <f t="shared" si="15"/>
        <v>3</v>
      </c>
    </row>
    <row r="76" spans="1:7" x14ac:dyDescent="0.2">
      <c r="A76" s="2" t="s">
        <v>19</v>
      </c>
      <c r="B76" s="1">
        <f t="shared" si="11"/>
        <v>45118.965420560751</v>
      </c>
      <c r="C76" s="1">
        <f t="shared" si="12"/>
        <v>446.72242990654212</v>
      </c>
      <c r="D76" s="1">
        <f t="shared" si="13"/>
        <v>1563.5285046728975</v>
      </c>
      <c r="E76" s="1">
        <f t="shared" si="14"/>
        <v>1563.5285046728975</v>
      </c>
      <c r="F76">
        <v>2030</v>
      </c>
      <c r="G76">
        <f t="shared" si="15"/>
        <v>3</v>
      </c>
    </row>
    <row r="77" spans="1:7" x14ac:dyDescent="0.2">
      <c r="A77" s="2" t="s">
        <v>20</v>
      </c>
      <c r="B77" s="1">
        <f t="shared" si="11"/>
        <v>387518.12149532704</v>
      </c>
      <c r="C77" s="1">
        <f t="shared" si="12"/>
        <v>3836.8130841121488</v>
      </c>
      <c r="D77" s="1">
        <f t="shared" si="13"/>
        <v>13428.845794392522</v>
      </c>
      <c r="E77" s="1">
        <f t="shared" si="14"/>
        <v>13428.845794392522</v>
      </c>
      <c r="F77">
        <v>2030</v>
      </c>
      <c r="G77">
        <f t="shared" si="15"/>
        <v>3</v>
      </c>
    </row>
    <row r="78" spans="1:7" x14ac:dyDescent="0.2">
      <c r="A78" s="2" t="s">
        <v>23</v>
      </c>
      <c r="B78" s="1">
        <f t="shared" si="11"/>
        <v>12185.41401869159</v>
      </c>
      <c r="C78" s="1">
        <f t="shared" si="12"/>
        <v>120.64766355140189</v>
      </c>
      <c r="D78" s="1">
        <f t="shared" si="13"/>
        <v>422.26682242990665</v>
      </c>
      <c r="E78" s="1">
        <f t="shared" si="14"/>
        <v>422.26682242990665</v>
      </c>
      <c r="F78">
        <v>2030</v>
      </c>
      <c r="G78">
        <f t="shared" si="15"/>
        <v>3</v>
      </c>
    </row>
    <row r="79" spans="1:7" x14ac:dyDescent="0.2">
      <c r="A79" s="2" t="s">
        <v>21</v>
      </c>
      <c r="B79" s="1">
        <f t="shared" si="11"/>
        <v>22614.37196261682</v>
      </c>
      <c r="C79" s="1">
        <f t="shared" si="12"/>
        <v>223.90467289719624</v>
      </c>
      <c r="D79" s="1">
        <f t="shared" si="13"/>
        <v>783.66635514018697</v>
      </c>
      <c r="E79" s="1">
        <f t="shared" si="14"/>
        <v>783.66635514018697</v>
      </c>
      <c r="F79">
        <v>2030</v>
      </c>
      <c r="G79">
        <f t="shared" si="15"/>
        <v>3</v>
      </c>
    </row>
    <row r="80" spans="1:7" x14ac:dyDescent="0.2">
      <c r="A80" s="2" t="s">
        <v>22</v>
      </c>
      <c r="B80" s="1">
        <f t="shared" si="11"/>
        <v>23273.042990654209</v>
      </c>
      <c r="C80" s="1">
        <f t="shared" si="12"/>
        <v>230.42616822429909</v>
      </c>
      <c r="D80" s="1">
        <f t="shared" si="13"/>
        <v>806.49158878504693</v>
      </c>
      <c r="E80" s="1">
        <f t="shared" si="14"/>
        <v>806.49158878504693</v>
      </c>
      <c r="F80">
        <v>2030</v>
      </c>
      <c r="G80">
        <f t="shared" si="15"/>
        <v>3</v>
      </c>
    </row>
    <row r="81" spans="1:7" x14ac:dyDescent="0.2">
      <c r="A81" s="3" t="s">
        <v>58</v>
      </c>
      <c r="B81" s="1">
        <f t="shared" si="11"/>
        <v>2590.7727102803738</v>
      </c>
      <c r="C81" s="1">
        <f t="shared" si="12"/>
        <v>25.651214953271026</v>
      </c>
      <c r="D81" s="1">
        <f t="shared" si="13"/>
        <v>89.779252336448607</v>
      </c>
      <c r="E81" s="1">
        <f t="shared" si="14"/>
        <v>89.779252336448607</v>
      </c>
      <c r="F81">
        <v>2030</v>
      </c>
      <c r="G81">
        <f t="shared" si="15"/>
        <v>3</v>
      </c>
    </row>
    <row r="82" spans="1:7" x14ac:dyDescent="0.2">
      <c r="A82" s="2" t="s">
        <v>25</v>
      </c>
      <c r="B82" s="1">
        <f t="shared" si="11"/>
        <v>113071.85981308413</v>
      </c>
      <c r="C82" s="1">
        <f t="shared" si="12"/>
        <v>1119.5233644859816</v>
      </c>
      <c r="D82" s="1">
        <f t="shared" si="13"/>
        <v>3918.3317757009354</v>
      </c>
      <c r="E82" s="1">
        <f t="shared" si="14"/>
        <v>3918.3317757009354</v>
      </c>
      <c r="F82">
        <v>2030</v>
      </c>
      <c r="G82">
        <f t="shared" si="15"/>
        <v>3</v>
      </c>
    </row>
    <row r="83" spans="1:7" x14ac:dyDescent="0.2">
      <c r="A83" s="2" t="s">
        <v>59</v>
      </c>
      <c r="B83" s="1">
        <f t="shared" si="11"/>
        <v>49619.884112149528</v>
      </c>
      <c r="C83" s="1">
        <f t="shared" si="12"/>
        <v>491.28598130841118</v>
      </c>
      <c r="D83" s="1">
        <f t="shared" si="13"/>
        <v>1719.5009345794392</v>
      </c>
      <c r="E83" s="1">
        <f t="shared" si="14"/>
        <v>1719.5009345794392</v>
      </c>
      <c r="F83">
        <v>2030</v>
      </c>
      <c r="G83">
        <f t="shared" si="15"/>
        <v>3</v>
      </c>
    </row>
    <row r="84" spans="1:7" x14ac:dyDescent="0.2">
      <c r="A84" s="2" t="s">
        <v>31</v>
      </c>
      <c r="B84" s="1">
        <f t="shared" si="11"/>
        <v>241512.71028037384</v>
      </c>
      <c r="C84" s="1">
        <f t="shared" si="12"/>
        <v>2391.2149532710282</v>
      </c>
      <c r="D84" s="1">
        <f t="shared" si="13"/>
        <v>8369.2523364485987</v>
      </c>
      <c r="E84" s="1">
        <f t="shared" si="14"/>
        <v>8369.2523364485987</v>
      </c>
      <c r="F84">
        <v>2030</v>
      </c>
      <c r="G84">
        <f t="shared" si="15"/>
        <v>3</v>
      </c>
    </row>
    <row r="85" spans="1:7" x14ac:dyDescent="0.2">
      <c r="A85" s="2" t="s">
        <v>32</v>
      </c>
      <c r="B85" s="1">
        <f t="shared" si="11"/>
        <v>67294.223364485981</v>
      </c>
      <c r="C85" s="1">
        <f t="shared" si="12"/>
        <v>666.27943925233649</v>
      </c>
      <c r="D85" s="1">
        <f t="shared" si="13"/>
        <v>2331.9780373831777</v>
      </c>
      <c r="E85" s="1">
        <f t="shared" si="14"/>
        <v>2331.9780373831777</v>
      </c>
      <c r="F85">
        <v>2030</v>
      </c>
      <c r="G85">
        <f t="shared" si="15"/>
        <v>3</v>
      </c>
    </row>
    <row r="86" spans="1:7" x14ac:dyDescent="0.2">
      <c r="A86" s="2" t="s">
        <v>33</v>
      </c>
      <c r="B86" s="1">
        <f t="shared" si="11"/>
        <v>68721.343925233654</v>
      </c>
      <c r="C86" s="1">
        <f t="shared" si="12"/>
        <v>680.40934579439261</v>
      </c>
      <c r="D86" s="1">
        <f t="shared" si="13"/>
        <v>2381.4327102803745</v>
      </c>
      <c r="E86" s="1">
        <f t="shared" si="14"/>
        <v>2381.4327102803745</v>
      </c>
      <c r="F86">
        <v>2030</v>
      </c>
      <c r="G86">
        <f t="shared" si="15"/>
        <v>3</v>
      </c>
    </row>
    <row r="87" spans="1:7" x14ac:dyDescent="0.2">
      <c r="A87" s="2" t="s">
        <v>34</v>
      </c>
      <c r="B87" s="1">
        <f t="shared" si="11"/>
        <v>23492.600000000002</v>
      </c>
      <c r="C87" s="1">
        <f t="shared" si="12"/>
        <v>232.60000000000002</v>
      </c>
      <c r="D87" s="1">
        <f t="shared" si="13"/>
        <v>814.10000000000014</v>
      </c>
      <c r="E87" s="1">
        <f t="shared" si="14"/>
        <v>814.10000000000014</v>
      </c>
      <c r="F87">
        <v>2030</v>
      </c>
      <c r="G87">
        <f t="shared" si="15"/>
        <v>3</v>
      </c>
    </row>
    <row r="88" spans="1:7" x14ac:dyDescent="0.2">
      <c r="A88" s="2" t="s">
        <v>36</v>
      </c>
      <c r="B88" s="1">
        <f t="shared" si="11"/>
        <v>21626.365420560745</v>
      </c>
      <c r="C88" s="1">
        <f t="shared" si="12"/>
        <v>214.12242990654204</v>
      </c>
      <c r="D88" s="1">
        <f t="shared" si="13"/>
        <v>749.42850467289713</v>
      </c>
      <c r="E88" s="1">
        <f t="shared" si="14"/>
        <v>749.42850467289713</v>
      </c>
      <c r="F88">
        <v>2030</v>
      </c>
      <c r="G88">
        <f t="shared" si="15"/>
        <v>3</v>
      </c>
    </row>
    <row r="89" spans="1:7" x14ac:dyDescent="0.2">
      <c r="A89" s="2" t="s">
        <v>12</v>
      </c>
      <c r="B89" s="1">
        <f t="shared" si="11"/>
        <v>355682.3551401869</v>
      </c>
      <c r="C89" s="1">
        <f t="shared" si="12"/>
        <v>3521.6074766355141</v>
      </c>
      <c r="D89" s="1">
        <f t="shared" si="13"/>
        <v>12325.6261682243</v>
      </c>
      <c r="E89" s="1">
        <f t="shared" si="14"/>
        <v>12325.6261682243</v>
      </c>
      <c r="F89">
        <v>2030</v>
      </c>
      <c r="G89">
        <f t="shared" si="15"/>
        <v>3</v>
      </c>
    </row>
    <row r="90" spans="1:7" x14ac:dyDescent="0.2">
      <c r="A90" s="2" t="s">
        <v>35</v>
      </c>
      <c r="B90" s="1">
        <f t="shared" si="11"/>
        <v>79589.415887850468</v>
      </c>
      <c r="C90" s="1">
        <f t="shared" si="12"/>
        <v>788.01401869158883</v>
      </c>
      <c r="D90" s="1">
        <f t="shared" si="13"/>
        <v>2758.049065420561</v>
      </c>
      <c r="E90" s="1">
        <f t="shared" si="14"/>
        <v>2758.049065420561</v>
      </c>
      <c r="F90">
        <v>2030</v>
      </c>
      <c r="G90">
        <f t="shared" si="15"/>
        <v>3</v>
      </c>
    </row>
    <row r="91" spans="1:7" x14ac:dyDescent="0.2">
      <c r="A91" s="2" t="s">
        <v>7</v>
      </c>
      <c r="B91" s="1">
        <f t="shared" si="11"/>
        <v>61695.519626168221</v>
      </c>
      <c r="C91" s="1">
        <f t="shared" si="12"/>
        <v>610.84672897196265</v>
      </c>
      <c r="D91" s="1">
        <f t="shared" si="13"/>
        <v>2137.9635514018692</v>
      </c>
      <c r="E91" s="1">
        <f t="shared" si="14"/>
        <v>2137.9635514018692</v>
      </c>
      <c r="F91">
        <v>2030</v>
      </c>
      <c r="G91">
        <f t="shared" si="15"/>
        <v>3</v>
      </c>
    </row>
    <row r="92" spans="1:7" x14ac:dyDescent="0.2">
      <c r="A92" s="2" t="s">
        <v>15</v>
      </c>
      <c r="B92" s="1">
        <f t="shared" si="11"/>
        <v>458874.1495327102</v>
      </c>
      <c r="C92" s="1">
        <f t="shared" si="12"/>
        <v>4543.3084112149527</v>
      </c>
      <c r="D92" s="1">
        <f t="shared" si="13"/>
        <v>15901.579439252335</v>
      </c>
      <c r="E92" s="1">
        <f t="shared" si="14"/>
        <v>15901.579439252335</v>
      </c>
      <c r="F92">
        <v>2030</v>
      </c>
      <c r="G92">
        <f t="shared" si="15"/>
        <v>3</v>
      </c>
    </row>
    <row r="93" spans="1:7" x14ac:dyDescent="0.2">
      <c r="A93" s="2" t="s">
        <v>24</v>
      </c>
      <c r="B93" s="1">
        <f t="shared" si="11"/>
        <v>7098.6565700907231</v>
      </c>
      <c r="C93" s="1">
        <f t="shared" si="12"/>
        <v>70.283728416739834</v>
      </c>
      <c r="D93" s="1">
        <f t="shared" si="13"/>
        <v>245.99304945858944</v>
      </c>
      <c r="E93" s="1">
        <f t="shared" si="14"/>
        <v>245.99304945858944</v>
      </c>
      <c r="F93">
        <v>2030</v>
      </c>
      <c r="G93">
        <f t="shared" si="15"/>
        <v>3</v>
      </c>
    </row>
    <row r="94" spans="1:7" x14ac:dyDescent="0.2">
      <c r="A94" s="2" t="s">
        <v>4</v>
      </c>
      <c r="B94" s="1">
        <f t="shared" si="11"/>
        <v>11244.409511267195</v>
      </c>
      <c r="C94" s="1">
        <f t="shared" si="12"/>
        <v>111.33078724026926</v>
      </c>
      <c r="D94" s="1">
        <f t="shared" si="13"/>
        <v>389.6577553409424</v>
      </c>
      <c r="E94" s="1">
        <f t="shared" si="14"/>
        <v>389.6577553409424</v>
      </c>
      <c r="F94">
        <v>2030</v>
      </c>
      <c r="G94">
        <f t="shared" si="15"/>
        <v>3</v>
      </c>
    </row>
    <row r="95" spans="1:7" x14ac:dyDescent="0.2">
      <c r="A95" s="2" t="s">
        <v>3</v>
      </c>
      <c r="B95" s="1">
        <f t="shared" ref="B95:B125" si="16">B2*$O$22</f>
        <v>93074.781308411213</v>
      </c>
      <c r="C95" s="1">
        <f t="shared" ref="C95:C125" si="17">B95*O$19</f>
        <v>969.52897196261677</v>
      </c>
      <c r="D95" s="1">
        <f t="shared" ref="D95:D125" si="18">B95*$O$20</f>
        <v>4847.6448598130846</v>
      </c>
      <c r="E95" s="1">
        <f t="shared" ref="E95:E125" si="19">B95*$O$21</f>
        <v>4362.8803738317756</v>
      </c>
      <c r="F95">
        <v>2035</v>
      </c>
      <c r="G95">
        <f t="shared" si="15"/>
        <v>4</v>
      </c>
    </row>
    <row r="96" spans="1:7" x14ac:dyDescent="0.2">
      <c r="A96" s="2" t="s">
        <v>5</v>
      </c>
      <c r="B96" s="1">
        <f t="shared" si="16"/>
        <v>91926.998130841122</v>
      </c>
      <c r="C96" s="1">
        <f t="shared" si="17"/>
        <v>957.57289719626169</v>
      </c>
      <c r="D96" s="1">
        <f t="shared" si="18"/>
        <v>4787.8644859813085</v>
      </c>
      <c r="E96" s="1">
        <f t="shared" si="19"/>
        <v>4309.0780373831776</v>
      </c>
      <c r="F96">
        <v>2035</v>
      </c>
      <c r="G96">
        <f t="shared" si="15"/>
        <v>4</v>
      </c>
    </row>
    <row r="97" spans="1:7" x14ac:dyDescent="0.2">
      <c r="A97" s="2" t="s">
        <v>6</v>
      </c>
      <c r="B97" s="1">
        <f t="shared" si="16"/>
        <v>33703.087850467287</v>
      </c>
      <c r="C97" s="1">
        <f t="shared" si="17"/>
        <v>351.07383177570091</v>
      </c>
      <c r="D97" s="1">
        <f t="shared" si="18"/>
        <v>1755.3691588785045</v>
      </c>
      <c r="E97" s="1">
        <f t="shared" si="19"/>
        <v>1579.8322429906541</v>
      </c>
      <c r="F97">
        <v>2035</v>
      </c>
      <c r="G97">
        <f t="shared" si="15"/>
        <v>4</v>
      </c>
    </row>
    <row r="98" spans="1:7" x14ac:dyDescent="0.2">
      <c r="A98" s="2" t="s">
        <v>17</v>
      </c>
      <c r="B98" s="1">
        <f t="shared" si="16"/>
        <v>22329.600000000002</v>
      </c>
      <c r="C98" s="1">
        <f t="shared" si="17"/>
        <v>232.60000000000002</v>
      </c>
      <c r="D98" s="1">
        <f t="shared" si="18"/>
        <v>1163.0000000000002</v>
      </c>
      <c r="E98" s="1">
        <f t="shared" si="19"/>
        <v>1046.7</v>
      </c>
      <c r="F98">
        <v>2035</v>
      </c>
      <c r="G98">
        <f t="shared" si="15"/>
        <v>4</v>
      </c>
    </row>
    <row r="99" spans="1:7" x14ac:dyDescent="0.2">
      <c r="A99" s="2" t="s">
        <v>8</v>
      </c>
      <c r="B99" s="1">
        <f t="shared" si="16"/>
        <v>69493.054205607477</v>
      </c>
      <c r="C99" s="1">
        <f t="shared" si="17"/>
        <v>723.88598130841115</v>
      </c>
      <c r="D99" s="1">
        <f t="shared" si="18"/>
        <v>3619.4299065420564</v>
      </c>
      <c r="E99" s="1">
        <f t="shared" si="19"/>
        <v>3257.4869158878505</v>
      </c>
      <c r="F99">
        <v>2035</v>
      </c>
      <c r="G99">
        <f t="shared" si="15"/>
        <v>4</v>
      </c>
    </row>
    <row r="100" spans="1:7" x14ac:dyDescent="0.2">
      <c r="A100" s="2" t="s">
        <v>10</v>
      </c>
      <c r="B100" s="1">
        <f t="shared" si="16"/>
        <v>47163.454205607472</v>
      </c>
      <c r="C100" s="1">
        <f t="shared" si="17"/>
        <v>491.28598130841112</v>
      </c>
      <c r="D100" s="1">
        <f t="shared" si="18"/>
        <v>2456.429906542056</v>
      </c>
      <c r="E100" s="1">
        <f t="shared" si="19"/>
        <v>2210.7869158878502</v>
      </c>
      <c r="F100">
        <v>2035</v>
      </c>
      <c r="G100">
        <f t="shared" si="15"/>
        <v>4</v>
      </c>
    </row>
    <row r="101" spans="1:7" x14ac:dyDescent="0.2">
      <c r="A101" s="2" t="s">
        <v>11</v>
      </c>
      <c r="B101" s="1">
        <f t="shared" si="16"/>
        <v>8702.283364485982</v>
      </c>
      <c r="C101" s="1">
        <f t="shared" si="17"/>
        <v>90.648785046728975</v>
      </c>
      <c r="D101" s="1">
        <f t="shared" si="18"/>
        <v>453.24392523364492</v>
      </c>
      <c r="E101" s="1">
        <f t="shared" si="19"/>
        <v>407.91953271028041</v>
      </c>
      <c r="F101">
        <v>2035</v>
      </c>
      <c r="G101">
        <f t="shared" si="15"/>
        <v>4</v>
      </c>
    </row>
    <row r="102" spans="1:7" x14ac:dyDescent="0.2">
      <c r="A102" s="2" t="s">
        <v>13</v>
      </c>
      <c r="B102" s="1">
        <f t="shared" si="16"/>
        <v>44659.200000000004</v>
      </c>
      <c r="C102" s="1">
        <f t="shared" si="17"/>
        <v>465.20000000000005</v>
      </c>
      <c r="D102" s="1">
        <f t="shared" si="18"/>
        <v>2326.0000000000005</v>
      </c>
      <c r="E102" s="1">
        <f t="shared" si="19"/>
        <v>2093.4</v>
      </c>
      <c r="F102">
        <v>2035</v>
      </c>
      <c r="G102">
        <f t="shared" si="15"/>
        <v>4</v>
      </c>
    </row>
    <row r="103" spans="1:7" x14ac:dyDescent="0.2">
      <c r="A103" s="2" t="s">
        <v>14</v>
      </c>
      <c r="B103" s="1">
        <f t="shared" si="16"/>
        <v>461200.14953271032</v>
      </c>
      <c r="C103" s="1">
        <f t="shared" si="17"/>
        <v>4804.1682242990655</v>
      </c>
      <c r="D103" s="1">
        <f t="shared" si="18"/>
        <v>24020.84112149533</v>
      </c>
      <c r="E103" s="1">
        <f t="shared" si="19"/>
        <v>21618.757009345798</v>
      </c>
      <c r="F103">
        <v>2035</v>
      </c>
      <c r="G103">
        <f t="shared" si="15"/>
        <v>4</v>
      </c>
    </row>
    <row r="104" spans="1:7" x14ac:dyDescent="0.2">
      <c r="A104" s="2" t="s">
        <v>9</v>
      </c>
      <c r="B104" s="1">
        <f t="shared" si="16"/>
        <v>590586.61682242993</v>
      </c>
      <c r="C104" s="1">
        <f t="shared" si="17"/>
        <v>6151.9439252336451</v>
      </c>
      <c r="D104" s="1">
        <f t="shared" si="18"/>
        <v>30759.719626168226</v>
      </c>
      <c r="E104" s="1">
        <f t="shared" si="19"/>
        <v>27683.747663551403</v>
      </c>
      <c r="F104">
        <v>2035</v>
      </c>
      <c r="G104">
        <f t="shared" si="15"/>
        <v>4</v>
      </c>
    </row>
    <row r="105" spans="1:7" x14ac:dyDescent="0.2">
      <c r="A105" s="2" t="s">
        <v>16</v>
      </c>
      <c r="B105" s="1">
        <f t="shared" si="16"/>
        <v>61562.915887850468</v>
      </c>
      <c r="C105" s="1">
        <f t="shared" si="17"/>
        <v>641.28037383177571</v>
      </c>
      <c r="D105" s="1">
        <f t="shared" si="18"/>
        <v>3206.4018691588785</v>
      </c>
      <c r="E105" s="1">
        <f t="shared" si="19"/>
        <v>2885.7616822429909</v>
      </c>
      <c r="F105">
        <v>2035</v>
      </c>
      <c r="G105">
        <f t="shared" si="15"/>
        <v>4</v>
      </c>
    </row>
    <row r="106" spans="1:7" x14ac:dyDescent="0.2">
      <c r="A106" s="2" t="s">
        <v>18</v>
      </c>
      <c r="B106" s="1">
        <f t="shared" si="16"/>
        <v>50189.428037383172</v>
      </c>
      <c r="C106" s="1">
        <f t="shared" si="17"/>
        <v>522.8065420560747</v>
      </c>
      <c r="D106" s="1">
        <f t="shared" si="18"/>
        <v>2614.0327102803735</v>
      </c>
      <c r="E106" s="1">
        <f t="shared" si="19"/>
        <v>2352.6294392523359</v>
      </c>
      <c r="F106">
        <v>2035</v>
      </c>
      <c r="G106">
        <f t="shared" si="15"/>
        <v>4</v>
      </c>
    </row>
    <row r="107" spans="1:7" x14ac:dyDescent="0.2">
      <c r="A107" s="2" t="s">
        <v>19</v>
      </c>
      <c r="B107" s="1">
        <f t="shared" si="16"/>
        <v>42885.353271028041</v>
      </c>
      <c r="C107" s="1">
        <f t="shared" si="17"/>
        <v>446.72242990654206</v>
      </c>
      <c r="D107" s="1">
        <f t="shared" si="18"/>
        <v>2233.6121495327106</v>
      </c>
      <c r="E107" s="1">
        <f t="shared" si="19"/>
        <v>2010.2509345794394</v>
      </c>
      <c r="F107">
        <v>2035</v>
      </c>
      <c r="G107">
        <f t="shared" si="15"/>
        <v>4</v>
      </c>
    </row>
    <row r="108" spans="1:7" x14ac:dyDescent="0.2">
      <c r="A108" s="2" t="s">
        <v>20</v>
      </c>
      <c r="B108" s="1">
        <f t="shared" si="16"/>
        <v>368334.05607476633</v>
      </c>
      <c r="C108" s="1">
        <f t="shared" si="17"/>
        <v>3836.8130841121492</v>
      </c>
      <c r="D108" s="1">
        <f t="shared" si="18"/>
        <v>19184.065420560746</v>
      </c>
      <c r="E108" s="1">
        <f t="shared" si="19"/>
        <v>17265.65887850467</v>
      </c>
      <c r="F108">
        <v>2035</v>
      </c>
      <c r="G108">
        <f t="shared" si="15"/>
        <v>4</v>
      </c>
    </row>
    <row r="109" spans="1:7" x14ac:dyDescent="0.2">
      <c r="A109" s="2" t="s">
        <v>23</v>
      </c>
      <c r="B109" s="1">
        <f t="shared" si="16"/>
        <v>11582.17570093458</v>
      </c>
      <c r="C109" s="1">
        <f t="shared" si="17"/>
        <v>120.64766355140188</v>
      </c>
      <c r="D109" s="1">
        <f t="shared" si="18"/>
        <v>603.23831775700944</v>
      </c>
      <c r="E109" s="1">
        <f t="shared" si="19"/>
        <v>542.91448598130842</v>
      </c>
      <c r="F109">
        <v>2035</v>
      </c>
      <c r="G109">
        <f t="shared" si="15"/>
        <v>4</v>
      </c>
    </row>
    <row r="110" spans="1:7" x14ac:dyDescent="0.2">
      <c r="A110" s="2" t="s">
        <v>21</v>
      </c>
      <c r="B110" s="1">
        <f t="shared" si="16"/>
        <v>21494.84859813084</v>
      </c>
      <c r="C110" s="1">
        <f t="shared" si="17"/>
        <v>223.90467289719624</v>
      </c>
      <c r="D110" s="1">
        <f t="shared" si="18"/>
        <v>1119.5233644859813</v>
      </c>
      <c r="E110" s="1">
        <f t="shared" si="19"/>
        <v>1007.5710280373831</v>
      </c>
      <c r="F110">
        <v>2035</v>
      </c>
      <c r="G110">
        <f t="shared" si="15"/>
        <v>4</v>
      </c>
    </row>
    <row r="111" spans="1:7" x14ac:dyDescent="0.2">
      <c r="A111" s="2" t="s">
        <v>22</v>
      </c>
      <c r="B111" s="1">
        <f t="shared" si="16"/>
        <v>22120.912149532713</v>
      </c>
      <c r="C111" s="1">
        <f t="shared" si="17"/>
        <v>230.42616822429909</v>
      </c>
      <c r="D111" s="1">
        <f t="shared" si="18"/>
        <v>1152.1308411214955</v>
      </c>
      <c r="E111" s="1">
        <f t="shared" si="19"/>
        <v>1036.9177570093459</v>
      </c>
      <c r="F111">
        <v>2035</v>
      </c>
      <c r="G111">
        <f t="shared" si="15"/>
        <v>4</v>
      </c>
    </row>
    <row r="112" spans="1:7" x14ac:dyDescent="0.2">
      <c r="A112" s="3" t="s">
        <v>58</v>
      </c>
      <c r="B112" s="1">
        <f t="shared" si="16"/>
        <v>2462.5166355140186</v>
      </c>
      <c r="C112" s="1">
        <f t="shared" si="17"/>
        <v>25.651214953271026</v>
      </c>
      <c r="D112" s="1">
        <f t="shared" si="18"/>
        <v>128.25607476635514</v>
      </c>
      <c r="E112" s="1">
        <f t="shared" si="19"/>
        <v>115.43046728971962</v>
      </c>
      <c r="F112">
        <v>2035</v>
      </c>
      <c r="G112">
        <f t="shared" si="15"/>
        <v>4</v>
      </c>
    </row>
    <row r="113" spans="1:7" x14ac:dyDescent="0.2">
      <c r="A113" s="2" t="s">
        <v>25</v>
      </c>
      <c r="B113" s="1">
        <f t="shared" si="16"/>
        <v>107474.24299065422</v>
      </c>
      <c r="C113" s="1">
        <f t="shared" si="17"/>
        <v>1119.5233644859813</v>
      </c>
      <c r="D113" s="1">
        <f t="shared" si="18"/>
        <v>5597.6168224299081</v>
      </c>
      <c r="E113" s="1">
        <f t="shared" si="19"/>
        <v>5037.8551401869172</v>
      </c>
      <c r="F113">
        <v>2035</v>
      </c>
      <c r="G113">
        <f t="shared" si="15"/>
        <v>4</v>
      </c>
    </row>
    <row r="114" spans="1:7" x14ac:dyDescent="0.2">
      <c r="A114" s="2" t="s">
        <v>59</v>
      </c>
      <c r="B114" s="1">
        <f t="shared" si="16"/>
        <v>47163.454205607472</v>
      </c>
      <c r="C114" s="1">
        <f t="shared" si="17"/>
        <v>491.28598130841112</v>
      </c>
      <c r="D114" s="1">
        <f t="shared" si="18"/>
        <v>2456.429906542056</v>
      </c>
      <c r="E114" s="1">
        <f t="shared" si="19"/>
        <v>2210.7869158878502</v>
      </c>
      <c r="F114">
        <v>2035</v>
      </c>
      <c r="G114">
        <f t="shared" si="15"/>
        <v>4</v>
      </c>
    </row>
    <row r="115" spans="1:7" x14ac:dyDescent="0.2">
      <c r="A115" s="2" t="s">
        <v>31</v>
      </c>
      <c r="B115" s="1">
        <f t="shared" si="16"/>
        <v>229556.63551401868</v>
      </c>
      <c r="C115" s="1">
        <f t="shared" si="17"/>
        <v>2391.2149532710278</v>
      </c>
      <c r="D115" s="1">
        <f t="shared" si="18"/>
        <v>11956.074766355139</v>
      </c>
      <c r="E115" s="1">
        <f t="shared" si="19"/>
        <v>10760.467289719625</v>
      </c>
      <c r="F115">
        <v>2035</v>
      </c>
      <c r="G115">
        <f t="shared" si="15"/>
        <v>4</v>
      </c>
    </row>
    <row r="116" spans="1:7" x14ac:dyDescent="0.2">
      <c r="A116" s="2" t="s">
        <v>32</v>
      </c>
      <c r="B116" s="1">
        <f t="shared" si="16"/>
        <v>63962.826168224296</v>
      </c>
      <c r="C116" s="1">
        <f t="shared" si="17"/>
        <v>666.27943925233637</v>
      </c>
      <c r="D116" s="1">
        <f t="shared" si="18"/>
        <v>3331.397196261682</v>
      </c>
      <c r="E116" s="1">
        <f t="shared" si="19"/>
        <v>2998.2574766355137</v>
      </c>
      <c r="F116">
        <v>2035</v>
      </c>
      <c r="G116">
        <f t="shared" si="15"/>
        <v>4</v>
      </c>
    </row>
    <row r="117" spans="1:7" x14ac:dyDescent="0.2">
      <c r="A117" s="2" t="s">
        <v>33</v>
      </c>
      <c r="B117" s="1">
        <f t="shared" si="16"/>
        <v>65319.297196261687</v>
      </c>
      <c r="C117" s="1">
        <f t="shared" si="17"/>
        <v>680.40934579439249</v>
      </c>
      <c r="D117" s="1">
        <f t="shared" si="18"/>
        <v>3402.0467289719631</v>
      </c>
      <c r="E117" s="1">
        <f t="shared" si="19"/>
        <v>3061.8420560747663</v>
      </c>
      <c r="F117">
        <v>2035</v>
      </c>
      <c r="G117">
        <f t="shared" si="15"/>
        <v>4</v>
      </c>
    </row>
    <row r="118" spans="1:7" x14ac:dyDescent="0.2">
      <c r="A118" s="2" t="s">
        <v>34</v>
      </c>
      <c r="B118" s="1">
        <f t="shared" si="16"/>
        <v>22329.600000000002</v>
      </c>
      <c r="C118" s="1">
        <f t="shared" si="17"/>
        <v>232.60000000000002</v>
      </c>
      <c r="D118" s="1">
        <f t="shared" si="18"/>
        <v>1163.0000000000002</v>
      </c>
      <c r="E118" s="1">
        <f t="shared" si="19"/>
        <v>1046.7</v>
      </c>
      <c r="F118">
        <v>2035</v>
      </c>
      <c r="G118">
        <f t="shared" si="15"/>
        <v>4</v>
      </c>
    </row>
    <row r="119" spans="1:7" x14ac:dyDescent="0.2">
      <c r="A119" s="2" t="s">
        <v>36</v>
      </c>
      <c r="B119" s="1">
        <f t="shared" si="16"/>
        <v>20555.753271028036</v>
      </c>
      <c r="C119" s="1">
        <f t="shared" si="17"/>
        <v>214.12242990654204</v>
      </c>
      <c r="D119" s="1">
        <f t="shared" si="18"/>
        <v>1070.6121495327102</v>
      </c>
      <c r="E119" s="1">
        <f t="shared" si="19"/>
        <v>963.55093457943917</v>
      </c>
      <c r="F119">
        <v>2035</v>
      </c>
      <c r="G119">
        <f t="shared" si="15"/>
        <v>4</v>
      </c>
    </row>
    <row r="120" spans="1:7" x14ac:dyDescent="0.2">
      <c r="A120" s="2" t="s">
        <v>12</v>
      </c>
      <c r="B120" s="1">
        <f t="shared" si="16"/>
        <v>338074.31775700935</v>
      </c>
      <c r="C120" s="1">
        <f t="shared" si="17"/>
        <v>3521.6074766355141</v>
      </c>
      <c r="D120" s="1">
        <f t="shared" si="18"/>
        <v>17608.037383177572</v>
      </c>
      <c r="E120" s="1">
        <f t="shared" si="19"/>
        <v>15847.233644859814</v>
      </c>
      <c r="F120">
        <v>2035</v>
      </c>
      <c r="G120">
        <f t="shared" si="15"/>
        <v>4</v>
      </c>
    </row>
    <row r="121" spans="1:7" x14ac:dyDescent="0.2">
      <c r="A121" s="2" t="s">
        <v>35</v>
      </c>
      <c r="B121" s="1">
        <f t="shared" si="16"/>
        <v>75649.345794392517</v>
      </c>
      <c r="C121" s="1">
        <f t="shared" si="17"/>
        <v>788.01401869158872</v>
      </c>
      <c r="D121" s="1">
        <f t="shared" si="18"/>
        <v>3940.0700934579436</v>
      </c>
      <c r="E121" s="1">
        <f t="shared" si="19"/>
        <v>3546.0630841121492</v>
      </c>
      <c r="F121">
        <v>2035</v>
      </c>
      <c r="G121">
        <f t="shared" si="15"/>
        <v>4</v>
      </c>
    </row>
    <row r="122" spans="1:7" x14ac:dyDescent="0.2">
      <c r="A122" s="2" t="s">
        <v>7</v>
      </c>
      <c r="B122" s="1">
        <f t="shared" si="16"/>
        <v>58641.285981308407</v>
      </c>
      <c r="C122" s="1">
        <f t="shared" si="17"/>
        <v>610.84672897196253</v>
      </c>
      <c r="D122" s="1">
        <f t="shared" si="18"/>
        <v>3054.233644859813</v>
      </c>
      <c r="E122" s="1">
        <f t="shared" si="19"/>
        <v>2748.8102803738316</v>
      </c>
      <c r="F122">
        <v>2035</v>
      </c>
      <c r="G122">
        <f t="shared" si="15"/>
        <v>4</v>
      </c>
    </row>
    <row r="123" spans="1:7" x14ac:dyDescent="0.2">
      <c r="A123" s="2" t="s">
        <v>15</v>
      </c>
      <c r="B123" s="1">
        <f t="shared" si="16"/>
        <v>436157.60747663543</v>
      </c>
      <c r="C123" s="1">
        <f t="shared" si="17"/>
        <v>4543.3084112149518</v>
      </c>
      <c r="D123" s="1">
        <f t="shared" si="18"/>
        <v>22716.542056074763</v>
      </c>
      <c r="E123" s="1">
        <f t="shared" si="19"/>
        <v>20444.887850467287</v>
      </c>
      <c r="F123">
        <v>2035</v>
      </c>
      <c r="G123">
        <f t="shared" si="15"/>
        <v>4</v>
      </c>
    </row>
    <row r="124" spans="1:7" x14ac:dyDescent="0.2">
      <c r="A124" s="2" t="s">
        <v>24</v>
      </c>
      <c r="B124" s="1">
        <f t="shared" si="16"/>
        <v>6747.2379280070245</v>
      </c>
      <c r="C124" s="1">
        <f t="shared" si="17"/>
        <v>70.283728416739834</v>
      </c>
      <c r="D124" s="1">
        <f t="shared" si="18"/>
        <v>351.41864208369918</v>
      </c>
      <c r="E124" s="1">
        <f t="shared" si="19"/>
        <v>316.27677787532929</v>
      </c>
      <c r="F124">
        <v>2035</v>
      </c>
      <c r="G124">
        <f t="shared" si="15"/>
        <v>4</v>
      </c>
    </row>
    <row r="125" spans="1:7" x14ac:dyDescent="0.2">
      <c r="A125" s="2" t="s">
        <v>4</v>
      </c>
      <c r="B125" s="1">
        <f t="shared" si="16"/>
        <v>10687.755575065848</v>
      </c>
      <c r="C125" s="1">
        <f t="shared" si="17"/>
        <v>111.33078724026925</v>
      </c>
      <c r="D125" s="1">
        <f t="shared" si="18"/>
        <v>556.65393620134626</v>
      </c>
      <c r="E125" s="1">
        <f t="shared" si="19"/>
        <v>500.98854258121162</v>
      </c>
      <c r="F125">
        <v>2035</v>
      </c>
      <c r="G125">
        <f t="shared" si="15"/>
        <v>4</v>
      </c>
    </row>
    <row r="126" spans="1:7" x14ac:dyDescent="0.2">
      <c r="A126" s="2" t="s">
        <v>3</v>
      </c>
      <c r="B126" s="1">
        <f t="shared" ref="B126:B156" si="20">B2*$P$22</f>
        <v>90166.194392523365</v>
      </c>
      <c r="C126" s="1">
        <f t="shared" ref="C126:C156" si="21">B126*$P$19</f>
        <v>1454.2934579439252</v>
      </c>
      <c r="D126" s="1">
        <f t="shared" ref="D126:D156" si="22">B126*$P$20</f>
        <v>5817.1738317757008</v>
      </c>
      <c r="E126" s="1">
        <f t="shared" ref="E126:E156" si="23">B126*$P$21</f>
        <v>5817.1738317757008</v>
      </c>
      <c r="F126">
        <v>2040</v>
      </c>
      <c r="G126">
        <f t="shared" si="15"/>
        <v>5</v>
      </c>
    </row>
    <row r="127" spans="1:7" x14ac:dyDescent="0.2">
      <c r="A127" s="2" t="s">
        <v>5</v>
      </c>
      <c r="B127" s="1">
        <f t="shared" si="20"/>
        <v>89054.279439252336</v>
      </c>
      <c r="C127" s="1">
        <f t="shared" si="21"/>
        <v>1436.3593457943925</v>
      </c>
      <c r="D127" s="1">
        <f t="shared" si="22"/>
        <v>5745.4373831775702</v>
      </c>
      <c r="E127" s="1">
        <f t="shared" si="23"/>
        <v>5745.4373831775702</v>
      </c>
      <c r="F127">
        <v>2040</v>
      </c>
      <c r="G127">
        <f t="shared" si="15"/>
        <v>5</v>
      </c>
    </row>
    <row r="128" spans="1:7" x14ac:dyDescent="0.2">
      <c r="A128" s="2" t="s">
        <v>6</v>
      </c>
      <c r="B128" s="1">
        <f t="shared" si="20"/>
        <v>32649.866355140188</v>
      </c>
      <c r="C128" s="1">
        <f t="shared" si="21"/>
        <v>526.61074766355136</v>
      </c>
      <c r="D128" s="1">
        <f t="shared" si="22"/>
        <v>2106.4429906542055</v>
      </c>
      <c r="E128" s="1">
        <f t="shared" si="23"/>
        <v>2106.4429906542055</v>
      </c>
      <c r="F128">
        <v>2040</v>
      </c>
      <c r="G128">
        <f t="shared" si="15"/>
        <v>5</v>
      </c>
    </row>
    <row r="129" spans="1:7" x14ac:dyDescent="0.2">
      <c r="A129" s="2" t="s">
        <v>17</v>
      </c>
      <c r="B129" s="1">
        <f t="shared" si="20"/>
        <v>21631.8</v>
      </c>
      <c r="C129" s="1">
        <f t="shared" si="21"/>
        <v>348.9</v>
      </c>
      <c r="D129" s="1">
        <f t="shared" si="22"/>
        <v>1395.6</v>
      </c>
      <c r="E129" s="1">
        <f t="shared" si="23"/>
        <v>1395.6</v>
      </c>
      <c r="F129">
        <v>2040</v>
      </c>
      <c r="G129">
        <f t="shared" si="15"/>
        <v>5</v>
      </c>
    </row>
    <row r="130" spans="1:7" x14ac:dyDescent="0.2">
      <c r="A130" s="2" t="s">
        <v>8</v>
      </c>
      <c r="B130" s="1">
        <f t="shared" si="20"/>
        <v>67321.396261682239</v>
      </c>
      <c r="C130" s="1">
        <f t="shared" si="21"/>
        <v>1085.8289719626168</v>
      </c>
      <c r="D130" s="1">
        <f t="shared" si="22"/>
        <v>4343.3158878504673</v>
      </c>
      <c r="E130" s="1">
        <f t="shared" si="23"/>
        <v>4343.3158878504673</v>
      </c>
      <c r="F130">
        <v>2040</v>
      </c>
      <c r="G130">
        <f t="shared" si="15"/>
        <v>5</v>
      </c>
    </row>
    <row r="131" spans="1:7" x14ac:dyDescent="0.2">
      <c r="A131" s="2" t="s">
        <v>10</v>
      </c>
      <c r="B131" s="1">
        <f t="shared" si="20"/>
        <v>45689.596261682243</v>
      </c>
      <c r="C131" s="1">
        <f t="shared" si="21"/>
        <v>736.92897196261686</v>
      </c>
      <c r="D131" s="1">
        <f t="shared" si="22"/>
        <v>2947.7158878504674</v>
      </c>
      <c r="E131" s="1">
        <f t="shared" si="23"/>
        <v>2947.7158878504674</v>
      </c>
      <c r="F131">
        <v>2040</v>
      </c>
      <c r="G131">
        <f t="shared" ref="G131:G194" si="24">(F131-2015)/5</f>
        <v>5</v>
      </c>
    </row>
    <row r="132" spans="1:7" x14ac:dyDescent="0.2">
      <c r="A132" s="2" t="s">
        <v>11</v>
      </c>
      <c r="B132" s="1">
        <f t="shared" si="20"/>
        <v>8430.3370093457943</v>
      </c>
      <c r="C132" s="1">
        <f t="shared" si="21"/>
        <v>135.97317757009344</v>
      </c>
      <c r="D132" s="1">
        <f t="shared" si="22"/>
        <v>543.89271028037376</v>
      </c>
      <c r="E132" s="1">
        <f t="shared" si="23"/>
        <v>543.89271028037376</v>
      </c>
      <c r="F132">
        <v>2040</v>
      </c>
      <c r="G132">
        <f t="shared" si="24"/>
        <v>5</v>
      </c>
    </row>
    <row r="133" spans="1:7" x14ac:dyDescent="0.2">
      <c r="A133" s="2" t="s">
        <v>13</v>
      </c>
      <c r="B133" s="1">
        <f t="shared" si="20"/>
        <v>43263.6</v>
      </c>
      <c r="C133" s="1">
        <f t="shared" si="21"/>
        <v>697.8</v>
      </c>
      <c r="D133" s="1">
        <f t="shared" si="22"/>
        <v>2791.2</v>
      </c>
      <c r="E133" s="1">
        <f t="shared" si="23"/>
        <v>2791.2</v>
      </c>
      <c r="F133">
        <v>2040</v>
      </c>
      <c r="G133">
        <f t="shared" si="24"/>
        <v>5</v>
      </c>
    </row>
    <row r="134" spans="1:7" x14ac:dyDescent="0.2">
      <c r="A134" s="2" t="s">
        <v>14</v>
      </c>
      <c r="B134" s="1">
        <f t="shared" si="20"/>
        <v>446787.64485981315</v>
      </c>
      <c r="C134" s="1">
        <f t="shared" si="21"/>
        <v>7206.2523364485987</v>
      </c>
      <c r="D134" s="1">
        <f t="shared" si="22"/>
        <v>28825.009345794395</v>
      </c>
      <c r="E134" s="1">
        <f t="shared" si="23"/>
        <v>28825.009345794395</v>
      </c>
      <c r="F134">
        <v>2040</v>
      </c>
      <c r="G134">
        <f t="shared" si="24"/>
        <v>5</v>
      </c>
    </row>
    <row r="135" spans="1:7" x14ac:dyDescent="0.2">
      <c r="A135" s="2" t="s">
        <v>9</v>
      </c>
      <c r="B135" s="1">
        <f t="shared" si="20"/>
        <v>572130.78504672891</v>
      </c>
      <c r="C135" s="1">
        <f t="shared" si="21"/>
        <v>9227.9158878504659</v>
      </c>
      <c r="D135" s="1">
        <f t="shared" si="22"/>
        <v>36911.663551401864</v>
      </c>
      <c r="E135" s="1">
        <f t="shared" si="23"/>
        <v>36911.663551401864</v>
      </c>
      <c r="F135">
        <v>2040</v>
      </c>
      <c r="G135">
        <f t="shared" si="24"/>
        <v>5</v>
      </c>
    </row>
    <row r="136" spans="1:7" x14ac:dyDescent="0.2">
      <c r="A136" s="2" t="s">
        <v>16</v>
      </c>
      <c r="B136" s="1">
        <f t="shared" si="20"/>
        <v>59639.074766355137</v>
      </c>
      <c r="C136" s="1">
        <f t="shared" si="21"/>
        <v>961.92056074766344</v>
      </c>
      <c r="D136" s="1">
        <f t="shared" si="22"/>
        <v>3847.6822429906538</v>
      </c>
      <c r="E136" s="1">
        <f t="shared" si="23"/>
        <v>3847.6822429906538</v>
      </c>
      <c r="F136">
        <v>2040</v>
      </c>
      <c r="G136">
        <f t="shared" si="24"/>
        <v>5</v>
      </c>
    </row>
    <row r="137" spans="1:7" x14ac:dyDescent="0.2">
      <c r="A137" s="2" t="s">
        <v>18</v>
      </c>
      <c r="B137" s="1">
        <f t="shared" si="20"/>
        <v>48621.008411214949</v>
      </c>
      <c r="C137" s="1">
        <f t="shared" si="21"/>
        <v>784.20981308411206</v>
      </c>
      <c r="D137" s="1">
        <f t="shared" si="22"/>
        <v>3136.8392523364482</v>
      </c>
      <c r="E137" s="1">
        <f t="shared" si="23"/>
        <v>3136.8392523364482</v>
      </c>
      <c r="F137">
        <v>2040</v>
      </c>
      <c r="G137">
        <f t="shared" si="24"/>
        <v>5</v>
      </c>
    </row>
    <row r="138" spans="1:7" x14ac:dyDescent="0.2">
      <c r="A138" s="2" t="s">
        <v>19</v>
      </c>
      <c r="B138" s="1">
        <f t="shared" si="20"/>
        <v>41545.185981308416</v>
      </c>
      <c r="C138" s="1">
        <f t="shared" si="21"/>
        <v>670.08364485981315</v>
      </c>
      <c r="D138" s="1">
        <f t="shared" si="22"/>
        <v>2680.3345794392526</v>
      </c>
      <c r="E138" s="1">
        <f t="shared" si="23"/>
        <v>2680.3345794392526</v>
      </c>
      <c r="F138">
        <v>2040</v>
      </c>
      <c r="G138">
        <f t="shared" si="24"/>
        <v>5</v>
      </c>
    </row>
    <row r="139" spans="1:7" x14ac:dyDescent="0.2">
      <c r="A139" s="2" t="s">
        <v>20</v>
      </c>
      <c r="B139" s="1">
        <f t="shared" si="20"/>
        <v>356823.61682242987</v>
      </c>
      <c r="C139" s="1">
        <f t="shared" si="21"/>
        <v>5755.2196261682238</v>
      </c>
      <c r="D139" s="1">
        <f t="shared" si="22"/>
        <v>23020.878504672895</v>
      </c>
      <c r="E139" s="1">
        <f t="shared" si="23"/>
        <v>23020.878504672895</v>
      </c>
      <c r="F139">
        <v>2040</v>
      </c>
      <c r="G139">
        <f t="shared" si="24"/>
        <v>5</v>
      </c>
    </row>
    <row r="140" spans="1:7" x14ac:dyDescent="0.2">
      <c r="A140" s="2" t="s">
        <v>23</v>
      </c>
      <c r="B140" s="1">
        <f t="shared" si="20"/>
        <v>11220.232710280374</v>
      </c>
      <c r="C140" s="1">
        <f t="shared" si="21"/>
        <v>180.97149532710279</v>
      </c>
      <c r="D140" s="1">
        <f t="shared" si="22"/>
        <v>723.88598130841115</v>
      </c>
      <c r="E140" s="1">
        <f t="shared" si="23"/>
        <v>723.88598130841115</v>
      </c>
      <c r="F140">
        <v>2040</v>
      </c>
      <c r="G140">
        <f t="shared" si="24"/>
        <v>5</v>
      </c>
    </row>
    <row r="141" spans="1:7" x14ac:dyDescent="0.2">
      <c r="A141" s="2" t="s">
        <v>21</v>
      </c>
      <c r="B141" s="1">
        <f t="shared" si="20"/>
        <v>20823.134579439251</v>
      </c>
      <c r="C141" s="1">
        <f t="shared" si="21"/>
        <v>335.85700934579438</v>
      </c>
      <c r="D141" s="1">
        <f t="shared" si="22"/>
        <v>1343.4280373831775</v>
      </c>
      <c r="E141" s="1">
        <f t="shared" si="23"/>
        <v>1343.4280373831775</v>
      </c>
      <c r="F141">
        <v>2040</v>
      </c>
      <c r="G141">
        <f t="shared" si="24"/>
        <v>5</v>
      </c>
    </row>
    <row r="142" spans="1:7" x14ac:dyDescent="0.2">
      <c r="A142" s="2" t="s">
        <v>22</v>
      </c>
      <c r="B142" s="1">
        <f t="shared" si="20"/>
        <v>21429.633644859816</v>
      </c>
      <c r="C142" s="1">
        <f t="shared" si="21"/>
        <v>345.63925233644864</v>
      </c>
      <c r="D142" s="1">
        <f t="shared" si="22"/>
        <v>1382.5570093457945</v>
      </c>
      <c r="E142" s="1">
        <f t="shared" si="23"/>
        <v>1382.5570093457945</v>
      </c>
      <c r="F142">
        <v>2040</v>
      </c>
      <c r="G142">
        <f t="shared" si="24"/>
        <v>5</v>
      </c>
    </row>
    <row r="143" spans="1:7" x14ac:dyDescent="0.2">
      <c r="A143" s="3" t="s">
        <v>58</v>
      </c>
      <c r="B143" s="1">
        <f t="shared" si="20"/>
        <v>2385.5629906542054</v>
      </c>
      <c r="C143" s="1">
        <f t="shared" si="21"/>
        <v>38.476822429906534</v>
      </c>
      <c r="D143" s="1">
        <f t="shared" si="22"/>
        <v>153.90728971962614</v>
      </c>
      <c r="E143" s="1">
        <f t="shared" si="23"/>
        <v>153.90728971962614</v>
      </c>
      <c r="F143">
        <v>2040</v>
      </c>
      <c r="G143">
        <f t="shared" si="24"/>
        <v>5</v>
      </c>
    </row>
    <row r="144" spans="1:7" x14ac:dyDescent="0.2">
      <c r="A144" s="2" t="s">
        <v>25</v>
      </c>
      <c r="B144" s="1">
        <f t="shared" si="20"/>
        <v>104115.67289719627</v>
      </c>
      <c r="C144" s="1">
        <f t="shared" si="21"/>
        <v>1679.285046728972</v>
      </c>
      <c r="D144" s="1">
        <f t="shared" si="22"/>
        <v>6717.1401869158881</v>
      </c>
      <c r="E144" s="1">
        <f t="shared" si="23"/>
        <v>6717.1401869158881</v>
      </c>
      <c r="F144">
        <v>2040</v>
      </c>
      <c r="G144">
        <f t="shared" si="24"/>
        <v>5</v>
      </c>
    </row>
    <row r="145" spans="1:7" x14ac:dyDescent="0.2">
      <c r="A145" s="2" t="s">
        <v>59</v>
      </c>
      <c r="B145" s="1">
        <f t="shared" si="20"/>
        <v>45689.596261682243</v>
      </c>
      <c r="C145" s="1">
        <f t="shared" si="21"/>
        <v>736.92897196261686</v>
      </c>
      <c r="D145" s="1">
        <f t="shared" si="22"/>
        <v>2947.7158878504674</v>
      </c>
      <c r="E145" s="1">
        <f t="shared" si="23"/>
        <v>2947.7158878504674</v>
      </c>
      <c r="F145">
        <v>2040</v>
      </c>
      <c r="G145">
        <f t="shared" si="24"/>
        <v>5</v>
      </c>
    </row>
    <row r="146" spans="1:7" x14ac:dyDescent="0.2">
      <c r="A146" s="2" t="s">
        <v>31</v>
      </c>
      <c r="B146" s="1">
        <f t="shared" si="20"/>
        <v>222382.99065420561</v>
      </c>
      <c r="C146" s="1">
        <f t="shared" si="21"/>
        <v>3586.8224299065419</v>
      </c>
      <c r="D146" s="1">
        <f t="shared" si="22"/>
        <v>14347.289719626167</v>
      </c>
      <c r="E146" s="1">
        <f t="shared" si="23"/>
        <v>14347.289719626167</v>
      </c>
      <c r="F146">
        <v>2040</v>
      </c>
      <c r="G146">
        <f t="shared" si="24"/>
        <v>5</v>
      </c>
    </row>
    <row r="147" spans="1:7" x14ac:dyDescent="0.2">
      <c r="A147" s="2" t="s">
        <v>32</v>
      </c>
      <c r="B147" s="1">
        <f t="shared" si="20"/>
        <v>61963.987850467282</v>
      </c>
      <c r="C147" s="1">
        <f t="shared" si="21"/>
        <v>999.4191588785045</v>
      </c>
      <c r="D147" s="1">
        <f t="shared" si="22"/>
        <v>3997.676635514018</v>
      </c>
      <c r="E147" s="1">
        <f t="shared" si="23"/>
        <v>3997.676635514018</v>
      </c>
      <c r="F147">
        <v>2040</v>
      </c>
      <c r="G147">
        <f t="shared" si="24"/>
        <v>5</v>
      </c>
    </row>
    <row r="148" spans="1:7" x14ac:dyDescent="0.2">
      <c r="A148" s="2" t="s">
        <v>33</v>
      </c>
      <c r="B148" s="1">
        <f t="shared" si="20"/>
        <v>63278.069158878505</v>
      </c>
      <c r="C148" s="1">
        <f t="shared" si="21"/>
        <v>1020.6140186915887</v>
      </c>
      <c r="D148" s="1">
        <f t="shared" si="22"/>
        <v>4082.456074766355</v>
      </c>
      <c r="E148" s="1">
        <f t="shared" si="23"/>
        <v>4082.456074766355</v>
      </c>
      <c r="F148">
        <v>2040</v>
      </c>
      <c r="G148">
        <f t="shared" si="24"/>
        <v>5</v>
      </c>
    </row>
    <row r="149" spans="1:7" x14ac:dyDescent="0.2">
      <c r="A149" s="2" t="s">
        <v>34</v>
      </c>
      <c r="B149" s="1">
        <f t="shared" si="20"/>
        <v>21631.8</v>
      </c>
      <c r="C149" s="1">
        <f t="shared" si="21"/>
        <v>348.9</v>
      </c>
      <c r="D149" s="1">
        <f t="shared" si="22"/>
        <v>1395.6</v>
      </c>
      <c r="E149" s="1">
        <f t="shared" si="23"/>
        <v>1395.6</v>
      </c>
      <c r="F149">
        <v>2040</v>
      </c>
      <c r="G149">
        <f t="shared" si="24"/>
        <v>5</v>
      </c>
    </row>
    <row r="150" spans="1:7" x14ac:dyDescent="0.2">
      <c r="A150" s="2" t="s">
        <v>36</v>
      </c>
      <c r="B150" s="1">
        <f t="shared" si="20"/>
        <v>19913.385981308409</v>
      </c>
      <c r="C150" s="1">
        <f t="shared" si="21"/>
        <v>321.18364485981306</v>
      </c>
      <c r="D150" s="1">
        <f t="shared" si="22"/>
        <v>1284.7345794392522</v>
      </c>
      <c r="E150" s="1">
        <f t="shared" si="23"/>
        <v>1284.7345794392522</v>
      </c>
      <c r="F150">
        <v>2040</v>
      </c>
      <c r="G150">
        <f t="shared" si="24"/>
        <v>5</v>
      </c>
    </row>
    <row r="151" spans="1:7" x14ac:dyDescent="0.2">
      <c r="A151" s="2" t="s">
        <v>12</v>
      </c>
      <c r="B151" s="1">
        <f t="shared" si="20"/>
        <v>327509.49532710278</v>
      </c>
      <c r="C151" s="1">
        <f t="shared" si="21"/>
        <v>5282.4112149532702</v>
      </c>
      <c r="D151" s="1">
        <f t="shared" si="22"/>
        <v>21129.644859813081</v>
      </c>
      <c r="E151" s="1">
        <f t="shared" si="23"/>
        <v>21129.644859813081</v>
      </c>
      <c r="F151">
        <v>2040</v>
      </c>
      <c r="G151">
        <f t="shared" si="24"/>
        <v>5</v>
      </c>
    </row>
    <row r="152" spans="1:7" x14ac:dyDescent="0.2">
      <c r="A152" s="2" t="s">
        <v>35</v>
      </c>
      <c r="B152" s="1">
        <f t="shared" si="20"/>
        <v>73285.303738317758</v>
      </c>
      <c r="C152" s="1">
        <f t="shared" si="21"/>
        <v>1182.0210280373831</v>
      </c>
      <c r="D152" s="1">
        <f t="shared" si="22"/>
        <v>4728.0841121495323</v>
      </c>
      <c r="E152" s="1">
        <f t="shared" si="23"/>
        <v>4728.0841121495323</v>
      </c>
      <c r="F152">
        <v>2040</v>
      </c>
      <c r="G152">
        <f t="shared" si="24"/>
        <v>5</v>
      </c>
    </row>
    <row r="153" spans="1:7" x14ac:dyDescent="0.2">
      <c r="A153" s="2" t="s">
        <v>7</v>
      </c>
      <c r="B153" s="1">
        <f t="shared" si="20"/>
        <v>56808.745794392518</v>
      </c>
      <c r="C153" s="1">
        <f t="shared" si="21"/>
        <v>916.27009345794386</v>
      </c>
      <c r="D153" s="1">
        <f t="shared" si="22"/>
        <v>3665.0803738317754</v>
      </c>
      <c r="E153" s="1">
        <f t="shared" si="23"/>
        <v>3665.0803738317754</v>
      </c>
      <c r="F153">
        <v>2040</v>
      </c>
      <c r="G153">
        <f t="shared" si="24"/>
        <v>5</v>
      </c>
    </row>
    <row r="154" spans="1:7" x14ac:dyDescent="0.2">
      <c r="A154" s="2" t="s">
        <v>15</v>
      </c>
      <c r="B154" s="1">
        <f t="shared" si="20"/>
        <v>422527.68224299059</v>
      </c>
      <c r="C154" s="1">
        <f t="shared" si="21"/>
        <v>6814.9626168224286</v>
      </c>
      <c r="D154" s="1">
        <f t="shared" si="22"/>
        <v>27259.850467289714</v>
      </c>
      <c r="E154" s="1">
        <f t="shared" si="23"/>
        <v>27259.850467289714</v>
      </c>
      <c r="F154">
        <v>2040</v>
      </c>
      <c r="G154">
        <f t="shared" si="24"/>
        <v>5</v>
      </c>
    </row>
    <row r="155" spans="1:7" x14ac:dyDescent="0.2">
      <c r="A155" s="2" t="s">
        <v>24</v>
      </c>
      <c r="B155" s="1">
        <f t="shared" si="20"/>
        <v>6536.3867427568048</v>
      </c>
      <c r="C155" s="1">
        <f t="shared" si="21"/>
        <v>105.42559262510976</v>
      </c>
      <c r="D155" s="1">
        <f t="shared" si="22"/>
        <v>421.70237050043903</v>
      </c>
      <c r="E155" s="1">
        <f t="shared" si="23"/>
        <v>421.70237050043903</v>
      </c>
      <c r="F155">
        <v>2040</v>
      </c>
      <c r="G155">
        <f t="shared" si="24"/>
        <v>5</v>
      </c>
    </row>
    <row r="156" spans="1:7" x14ac:dyDescent="0.2">
      <c r="A156" s="2" t="s">
        <v>4</v>
      </c>
      <c r="B156" s="1">
        <f t="shared" si="20"/>
        <v>10353.763213345041</v>
      </c>
      <c r="C156" s="1">
        <f t="shared" si="21"/>
        <v>166.99618086040388</v>
      </c>
      <c r="D156" s="1">
        <f t="shared" si="22"/>
        <v>667.98472344161553</v>
      </c>
      <c r="E156" s="1">
        <f t="shared" si="23"/>
        <v>667.98472344161553</v>
      </c>
      <c r="F156">
        <v>2040</v>
      </c>
      <c r="G156">
        <f t="shared" si="24"/>
        <v>5</v>
      </c>
    </row>
    <row r="157" spans="1:7" x14ac:dyDescent="0.2">
      <c r="A157" s="2" t="s">
        <v>3</v>
      </c>
      <c r="B157" s="1">
        <f t="shared" ref="B157:B187" si="25">B2*$Q$22</f>
        <v>87742.371962616831</v>
      </c>
      <c r="C157" s="1">
        <f t="shared" ref="C157:C187" si="26">B157*$Q$19</f>
        <v>1454.2934579439254</v>
      </c>
      <c r="D157" s="1">
        <f t="shared" ref="D157:D187" si="27">B157*$Q$20</f>
        <v>7271.4672897196269</v>
      </c>
      <c r="E157" s="1">
        <f t="shared" ref="E157:E187" si="28">B157*$Q$21</f>
        <v>6301.9383177570098</v>
      </c>
      <c r="F157">
        <v>2045</v>
      </c>
      <c r="G157">
        <f t="shared" si="24"/>
        <v>6</v>
      </c>
    </row>
    <row r="158" spans="1:7" x14ac:dyDescent="0.2">
      <c r="A158" s="2" t="s">
        <v>5</v>
      </c>
      <c r="B158" s="1">
        <f t="shared" si="25"/>
        <v>86660.34719626169</v>
      </c>
      <c r="C158" s="1">
        <f t="shared" si="26"/>
        <v>1436.3593457943925</v>
      </c>
      <c r="D158" s="1">
        <f t="shared" si="27"/>
        <v>7181.7967289719627</v>
      </c>
      <c r="E158" s="1">
        <f t="shared" si="28"/>
        <v>6224.223831775701</v>
      </c>
      <c r="F158">
        <v>2045</v>
      </c>
      <c r="G158">
        <f t="shared" si="24"/>
        <v>6</v>
      </c>
    </row>
    <row r="159" spans="1:7" x14ac:dyDescent="0.2">
      <c r="A159" s="2" t="s">
        <v>6</v>
      </c>
      <c r="B159" s="1">
        <f t="shared" si="25"/>
        <v>31772.181775700938</v>
      </c>
      <c r="C159" s="1">
        <f t="shared" si="26"/>
        <v>526.61074766355148</v>
      </c>
      <c r="D159" s="1">
        <f t="shared" si="27"/>
        <v>2633.0537383177571</v>
      </c>
      <c r="E159" s="1">
        <f t="shared" si="28"/>
        <v>2281.9799065420561</v>
      </c>
      <c r="F159">
        <v>2045</v>
      </c>
      <c r="G159">
        <f t="shared" si="24"/>
        <v>6</v>
      </c>
    </row>
    <row r="160" spans="1:7" x14ac:dyDescent="0.2">
      <c r="A160" s="2" t="s">
        <v>17</v>
      </c>
      <c r="B160" s="1">
        <f t="shared" si="25"/>
        <v>21050.300000000003</v>
      </c>
      <c r="C160" s="1">
        <f t="shared" si="26"/>
        <v>348.90000000000003</v>
      </c>
      <c r="D160" s="1">
        <f t="shared" si="27"/>
        <v>1744.5000000000002</v>
      </c>
      <c r="E160" s="1">
        <f t="shared" si="28"/>
        <v>1511.9</v>
      </c>
      <c r="F160">
        <v>2045</v>
      </c>
      <c r="G160">
        <f t="shared" si="24"/>
        <v>6</v>
      </c>
    </row>
    <row r="161" spans="1:7" x14ac:dyDescent="0.2">
      <c r="A161" s="2" t="s">
        <v>8</v>
      </c>
      <c r="B161" s="1">
        <f t="shared" si="25"/>
        <v>65511.681308411222</v>
      </c>
      <c r="C161" s="1">
        <f t="shared" si="26"/>
        <v>1085.8289719626168</v>
      </c>
      <c r="D161" s="1">
        <f t="shared" si="27"/>
        <v>5429.1448598130846</v>
      </c>
      <c r="E161" s="1">
        <f t="shared" si="28"/>
        <v>4705.2588785046728</v>
      </c>
      <c r="F161">
        <v>2045</v>
      </c>
      <c r="G161">
        <f t="shared" si="24"/>
        <v>6</v>
      </c>
    </row>
    <row r="162" spans="1:7" x14ac:dyDescent="0.2">
      <c r="A162" s="2" t="s">
        <v>10</v>
      </c>
      <c r="B162" s="1">
        <f t="shared" si="25"/>
        <v>44461.381308411219</v>
      </c>
      <c r="C162" s="1">
        <f t="shared" si="26"/>
        <v>736.92897196261686</v>
      </c>
      <c r="D162" s="1">
        <f t="shared" si="27"/>
        <v>3684.6448598130842</v>
      </c>
      <c r="E162" s="1">
        <f t="shared" si="28"/>
        <v>3193.3588785046732</v>
      </c>
      <c r="F162">
        <v>2045</v>
      </c>
      <c r="G162">
        <f t="shared" si="24"/>
        <v>6</v>
      </c>
    </row>
    <row r="163" spans="1:7" x14ac:dyDescent="0.2">
      <c r="A163" s="2" t="s">
        <v>11</v>
      </c>
      <c r="B163" s="1">
        <f t="shared" si="25"/>
        <v>8203.7150467289721</v>
      </c>
      <c r="C163" s="1">
        <f t="shared" si="26"/>
        <v>135.97317757009344</v>
      </c>
      <c r="D163" s="1">
        <f t="shared" si="27"/>
        <v>679.86588785046729</v>
      </c>
      <c r="E163" s="1">
        <f t="shared" si="28"/>
        <v>589.21710280373827</v>
      </c>
      <c r="F163">
        <v>2045</v>
      </c>
      <c r="G163">
        <f t="shared" si="24"/>
        <v>6</v>
      </c>
    </row>
    <row r="164" spans="1:7" x14ac:dyDescent="0.2">
      <c r="A164" s="2" t="s">
        <v>13</v>
      </c>
      <c r="B164" s="1">
        <f t="shared" si="25"/>
        <v>42100.600000000006</v>
      </c>
      <c r="C164" s="1">
        <f t="shared" si="26"/>
        <v>697.80000000000007</v>
      </c>
      <c r="D164" s="1">
        <f t="shared" si="27"/>
        <v>3489.0000000000005</v>
      </c>
      <c r="E164" s="1">
        <f t="shared" si="28"/>
        <v>3023.8</v>
      </c>
      <c r="F164">
        <v>2045</v>
      </c>
      <c r="G164">
        <f t="shared" si="24"/>
        <v>6</v>
      </c>
    </row>
    <row r="165" spans="1:7" x14ac:dyDescent="0.2">
      <c r="A165" s="2" t="s">
        <v>14</v>
      </c>
      <c r="B165" s="1">
        <f t="shared" si="25"/>
        <v>434777.22429906548</v>
      </c>
      <c r="C165" s="1">
        <f t="shared" si="26"/>
        <v>7206.2523364485987</v>
      </c>
      <c r="D165" s="1">
        <f t="shared" si="27"/>
        <v>36031.261682242992</v>
      </c>
      <c r="E165" s="1">
        <f t="shared" si="28"/>
        <v>31227.093457943927</v>
      </c>
      <c r="F165">
        <v>2045</v>
      </c>
      <c r="G165">
        <f t="shared" si="24"/>
        <v>6</v>
      </c>
    </row>
    <row r="166" spans="1:7" x14ac:dyDescent="0.2">
      <c r="A166" s="2" t="s">
        <v>9</v>
      </c>
      <c r="B166" s="1">
        <f t="shared" si="25"/>
        <v>556750.9252336449</v>
      </c>
      <c r="C166" s="1">
        <f t="shared" si="26"/>
        <v>9227.9158878504677</v>
      </c>
      <c r="D166" s="1">
        <f t="shared" si="27"/>
        <v>46139.579439252338</v>
      </c>
      <c r="E166" s="1">
        <f t="shared" si="28"/>
        <v>39987.635514018693</v>
      </c>
      <c r="F166">
        <v>2045</v>
      </c>
      <c r="G166">
        <f t="shared" si="24"/>
        <v>6</v>
      </c>
    </row>
    <row r="167" spans="1:7" x14ac:dyDescent="0.2">
      <c r="A167" s="2" t="s">
        <v>16</v>
      </c>
      <c r="B167" s="1">
        <f t="shared" si="25"/>
        <v>58035.873831775702</v>
      </c>
      <c r="C167" s="1">
        <f t="shared" si="26"/>
        <v>961.92056074766356</v>
      </c>
      <c r="D167" s="1">
        <f t="shared" si="27"/>
        <v>4809.6028037383176</v>
      </c>
      <c r="E167" s="1">
        <f t="shared" si="28"/>
        <v>4168.3224299065423</v>
      </c>
      <c r="F167">
        <v>2045</v>
      </c>
      <c r="G167">
        <f t="shared" si="24"/>
        <v>6</v>
      </c>
    </row>
    <row r="168" spans="1:7" x14ac:dyDescent="0.2">
      <c r="A168" s="2" t="s">
        <v>18</v>
      </c>
      <c r="B168" s="1">
        <f t="shared" si="25"/>
        <v>47313.992056074763</v>
      </c>
      <c r="C168" s="1">
        <f t="shared" si="26"/>
        <v>784.20981308411206</v>
      </c>
      <c r="D168" s="1">
        <f t="shared" si="27"/>
        <v>3921.0490654205605</v>
      </c>
      <c r="E168" s="1">
        <f t="shared" si="28"/>
        <v>3398.2425233644858</v>
      </c>
      <c r="F168">
        <v>2045</v>
      </c>
      <c r="G168">
        <f t="shared" si="24"/>
        <v>6</v>
      </c>
    </row>
    <row r="169" spans="1:7" x14ac:dyDescent="0.2">
      <c r="A169" s="2" t="s">
        <v>19</v>
      </c>
      <c r="B169" s="1">
        <f t="shared" si="25"/>
        <v>40428.379906542061</v>
      </c>
      <c r="C169" s="1">
        <f t="shared" si="26"/>
        <v>670.08364485981315</v>
      </c>
      <c r="D169" s="1">
        <f t="shared" si="27"/>
        <v>3350.4182242990655</v>
      </c>
      <c r="E169" s="1">
        <f t="shared" si="28"/>
        <v>2903.6957943925236</v>
      </c>
      <c r="F169">
        <v>2045</v>
      </c>
      <c r="G169">
        <f t="shared" si="24"/>
        <v>6</v>
      </c>
    </row>
    <row r="170" spans="1:7" x14ac:dyDescent="0.2">
      <c r="A170" s="2" t="s">
        <v>20</v>
      </c>
      <c r="B170" s="1">
        <f t="shared" si="25"/>
        <v>347231.58411214949</v>
      </c>
      <c r="C170" s="1">
        <f t="shared" si="26"/>
        <v>5755.2196261682229</v>
      </c>
      <c r="D170" s="1">
        <f t="shared" si="27"/>
        <v>28776.098130841117</v>
      </c>
      <c r="E170" s="1">
        <f t="shared" si="28"/>
        <v>24939.285046728968</v>
      </c>
      <c r="F170">
        <v>2045</v>
      </c>
      <c r="G170">
        <f t="shared" si="24"/>
        <v>6</v>
      </c>
    </row>
    <row r="171" spans="1:7" x14ac:dyDescent="0.2">
      <c r="A171" s="2" t="s">
        <v>23</v>
      </c>
      <c r="B171" s="1">
        <f t="shared" si="25"/>
        <v>10918.61355140187</v>
      </c>
      <c r="C171" s="1">
        <f t="shared" si="26"/>
        <v>180.97149532710282</v>
      </c>
      <c r="D171" s="1">
        <f t="shared" si="27"/>
        <v>904.85747663551399</v>
      </c>
      <c r="E171" s="1">
        <f t="shared" si="28"/>
        <v>784.20981308411217</v>
      </c>
      <c r="F171">
        <v>2045</v>
      </c>
      <c r="G171">
        <f t="shared" si="24"/>
        <v>6</v>
      </c>
    </row>
    <row r="172" spans="1:7" x14ac:dyDescent="0.2">
      <c r="A172" s="2" t="s">
        <v>21</v>
      </c>
      <c r="B172" s="1">
        <f t="shared" si="25"/>
        <v>20263.372897196263</v>
      </c>
      <c r="C172" s="1">
        <f t="shared" si="26"/>
        <v>335.85700934579438</v>
      </c>
      <c r="D172" s="1">
        <f t="shared" si="27"/>
        <v>1679.285046728972</v>
      </c>
      <c r="E172" s="1">
        <f t="shared" si="28"/>
        <v>1455.3803738317756</v>
      </c>
      <c r="F172">
        <v>2045</v>
      </c>
      <c r="G172">
        <f t="shared" si="24"/>
        <v>6</v>
      </c>
    </row>
    <row r="173" spans="1:7" x14ac:dyDescent="0.2">
      <c r="A173" s="2" t="s">
        <v>22</v>
      </c>
      <c r="B173" s="1">
        <f t="shared" si="25"/>
        <v>20853.56822429907</v>
      </c>
      <c r="C173" s="1">
        <f t="shared" si="26"/>
        <v>345.63925233644864</v>
      </c>
      <c r="D173" s="1">
        <f t="shared" si="27"/>
        <v>1728.1962616822432</v>
      </c>
      <c r="E173" s="1">
        <f t="shared" si="28"/>
        <v>1497.7700934579441</v>
      </c>
      <c r="F173">
        <v>2045</v>
      </c>
      <c r="G173">
        <f t="shared" si="24"/>
        <v>6</v>
      </c>
    </row>
    <row r="174" spans="1:7" x14ac:dyDescent="0.2">
      <c r="A174" s="3" t="s">
        <v>58</v>
      </c>
      <c r="B174" s="1">
        <f t="shared" si="25"/>
        <v>2321.434953271028</v>
      </c>
      <c r="C174" s="1">
        <f t="shared" si="26"/>
        <v>38.476822429906541</v>
      </c>
      <c r="D174" s="1">
        <f t="shared" si="27"/>
        <v>192.38411214953271</v>
      </c>
      <c r="E174" s="1">
        <f t="shared" si="28"/>
        <v>166.73289719626166</v>
      </c>
      <c r="F174">
        <v>2045</v>
      </c>
      <c r="G174">
        <f t="shared" si="24"/>
        <v>6</v>
      </c>
    </row>
    <row r="175" spans="1:7" x14ac:dyDescent="0.2">
      <c r="A175" s="2" t="s">
        <v>25</v>
      </c>
      <c r="B175" s="1">
        <f t="shared" si="25"/>
        <v>101316.86448598132</v>
      </c>
      <c r="C175" s="1">
        <f t="shared" si="26"/>
        <v>1679.285046728972</v>
      </c>
      <c r="D175" s="1">
        <f t="shared" si="27"/>
        <v>8396.4252336448608</v>
      </c>
      <c r="E175" s="1">
        <f t="shared" si="28"/>
        <v>7276.901869158879</v>
      </c>
      <c r="F175">
        <v>2045</v>
      </c>
      <c r="G175">
        <f t="shared" si="24"/>
        <v>6</v>
      </c>
    </row>
    <row r="176" spans="1:7" x14ac:dyDescent="0.2">
      <c r="A176" s="2" t="s">
        <v>59</v>
      </c>
      <c r="B176" s="1">
        <f t="shared" si="25"/>
        <v>44461.381308411219</v>
      </c>
      <c r="C176" s="1">
        <f t="shared" si="26"/>
        <v>736.92897196261686</v>
      </c>
      <c r="D176" s="1">
        <f t="shared" si="27"/>
        <v>3684.6448598130842</v>
      </c>
      <c r="E176" s="1">
        <f t="shared" si="28"/>
        <v>3193.3588785046732</v>
      </c>
      <c r="F176">
        <v>2045</v>
      </c>
      <c r="G176">
        <f t="shared" si="24"/>
        <v>6</v>
      </c>
    </row>
    <row r="177" spans="1:7" x14ac:dyDescent="0.2">
      <c r="A177" s="2" t="s">
        <v>31</v>
      </c>
      <c r="B177" s="1">
        <f t="shared" si="25"/>
        <v>216404.95327102803</v>
      </c>
      <c r="C177" s="1">
        <f t="shared" si="26"/>
        <v>3586.8224299065419</v>
      </c>
      <c r="D177" s="1">
        <f t="shared" si="27"/>
        <v>17934.11214953271</v>
      </c>
      <c r="E177" s="1">
        <f t="shared" si="28"/>
        <v>15542.897196261682</v>
      </c>
      <c r="F177">
        <v>2045</v>
      </c>
      <c r="G177">
        <f t="shared" si="24"/>
        <v>6</v>
      </c>
    </row>
    <row r="178" spans="1:7" x14ac:dyDescent="0.2">
      <c r="A178" s="2" t="s">
        <v>32</v>
      </c>
      <c r="B178" s="1">
        <f t="shared" si="25"/>
        <v>60298.28925233645</v>
      </c>
      <c r="C178" s="1">
        <f t="shared" si="26"/>
        <v>999.41915887850462</v>
      </c>
      <c r="D178" s="1">
        <f t="shared" si="27"/>
        <v>4997.0957943925232</v>
      </c>
      <c r="E178" s="1">
        <f t="shared" si="28"/>
        <v>4330.8163551401867</v>
      </c>
      <c r="F178">
        <v>2045</v>
      </c>
      <c r="G178">
        <f t="shared" si="24"/>
        <v>6</v>
      </c>
    </row>
    <row r="179" spans="1:7" x14ac:dyDescent="0.2">
      <c r="A179" s="2" t="s">
        <v>33</v>
      </c>
      <c r="B179" s="1">
        <f t="shared" si="25"/>
        <v>61577.045794392528</v>
      </c>
      <c r="C179" s="1">
        <f t="shared" si="26"/>
        <v>1020.6140186915889</v>
      </c>
      <c r="D179" s="1">
        <f t="shared" si="27"/>
        <v>5103.0700934579445</v>
      </c>
      <c r="E179" s="1">
        <f t="shared" si="28"/>
        <v>4422.6607476635518</v>
      </c>
      <c r="F179">
        <v>2045</v>
      </c>
      <c r="G179">
        <f t="shared" si="24"/>
        <v>6</v>
      </c>
    </row>
    <row r="180" spans="1:7" x14ac:dyDescent="0.2">
      <c r="A180" s="2" t="s">
        <v>34</v>
      </c>
      <c r="B180" s="1">
        <f t="shared" si="25"/>
        <v>21050.300000000003</v>
      </c>
      <c r="C180" s="1">
        <f t="shared" si="26"/>
        <v>348.90000000000003</v>
      </c>
      <c r="D180" s="1">
        <f t="shared" si="27"/>
        <v>1744.5000000000002</v>
      </c>
      <c r="E180" s="1">
        <f t="shared" si="28"/>
        <v>1511.9</v>
      </c>
      <c r="F180">
        <v>2045</v>
      </c>
      <c r="G180">
        <f t="shared" si="24"/>
        <v>6</v>
      </c>
    </row>
    <row r="181" spans="1:7" x14ac:dyDescent="0.2">
      <c r="A181" s="2" t="s">
        <v>36</v>
      </c>
      <c r="B181" s="1">
        <f t="shared" si="25"/>
        <v>19378.079906542054</v>
      </c>
      <c r="C181" s="1">
        <f t="shared" si="26"/>
        <v>321.18364485981306</v>
      </c>
      <c r="D181" s="1">
        <f t="shared" si="27"/>
        <v>1605.9182242990653</v>
      </c>
      <c r="E181" s="1">
        <f t="shared" si="28"/>
        <v>1391.7957943925232</v>
      </c>
      <c r="F181">
        <v>2045</v>
      </c>
      <c r="G181">
        <f t="shared" si="24"/>
        <v>6</v>
      </c>
    </row>
    <row r="182" spans="1:7" x14ac:dyDescent="0.2">
      <c r="A182" s="2" t="s">
        <v>12</v>
      </c>
      <c r="B182" s="1">
        <f t="shared" si="25"/>
        <v>318705.47663551406</v>
      </c>
      <c r="C182" s="1">
        <f t="shared" si="26"/>
        <v>5282.4112149532712</v>
      </c>
      <c r="D182" s="1">
        <f t="shared" si="27"/>
        <v>26412.056074766359</v>
      </c>
      <c r="E182" s="1">
        <f t="shared" si="28"/>
        <v>22890.448598130843</v>
      </c>
      <c r="F182">
        <v>2045</v>
      </c>
      <c r="G182">
        <f t="shared" si="24"/>
        <v>6</v>
      </c>
    </row>
    <row r="183" spans="1:7" x14ac:dyDescent="0.2">
      <c r="A183" s="2" t="s">
        <v>35</v>
      </c>
      <c r="B183" s="1">
        <f t="shared" si="25"/>
        <v>71315.26869158879</v>
      </c>
      <c r="C183" s="1">
        <f t="shared" si="26"/>
        <v>1182.0210280373833</v>
      </c>
      <c r="D183" s="1">
        <f t="shared" si="27"/>
        <v>5910.1051401869163</v>
      </c>
      <c r="E183" s="1">
        <f t="shared" si="28"/>
        <v>5122.0911214953276</v>
      </c>
      <c r="F183">
        <v>2045</v>
      </c>
      <c r="G183">
        <f t="shared" si="24"/>
        <v>6</v>
      </c>
    </row>
    <row r="184" spans="1:7" x14ac:dyDescent="0.2">
      <c r="A184" s="2" t="s">
        <v>7</v>
      </c>
      <c r="B184" s="1">
        <f t="shared" si="25"/>
        <v>55281.628971962615</v>
      </c>
      <c r="C184" s="1">
        <f t="shared" si="26"/>
        <v>916.27009345794386</v>
      </c>
      <c r="D184" s="1">
        <f t="shared" si="27"/>
        <v>4581.3504672897188</v>
      </c>
      <c r="E184" s="1">
        <f t="shared" si="28"/>
        <v>3970.5037383177569</v>
      </c>
      <c r="F184">
        <v>2045</v>
      </c>
      <c r="G184">
        <f t="shared" si="24"/>
        <v>6</v>
      </c>
    </row>
    <row r="185" spans="1:7" x14ac:dyDescent="0.2">
      <c r="A185" s="2" t="s">
        <v>15</v>
      </c>
      <c r="B185" s="1">
        <f t="shared" si="25"/>
        <v>411169.41121495323</v>
      </c>
      <c r="C185" s="1">
        <f t="shared" si="26"/>
        <v>6814.9626168224286</v>
      </c>
      <c r="D185" s="1">
        <f t="shared" si="27"/>
        <v>34074.813084112146</v>
      </c>
      <c r="E185" s="1">
        <f t="shared" si="28"/>
        <v>29531.504672897194</v>
      </c>
      <c r="F185">
        <v>2045</v>
      </c>
      <c r="G185">
        <f t="shared" si="24"/>
        <v>6</v>
      </c>
    </row>
    <row r="186" spans="1:7" x14ac:dyDescent="0.2">
      <c r="A186" s="2" t="s">
        <v>24</v>
      </c>
      <c r="B186" s="1">
        <f t="shared" si="25"/>
        <v>6360.6774217149559</v>
      </c>
      <c r="C186" s="1">
        <f t="shared" si="26"/>
        <v>105.42559262510976</v>
      </c>
      <c r="D186" s="1">
        <f t="shared" si="27"/>
        <v>527.12796312554883</v>
      </c>
      <c r="E186" s="1">
        <f t="shared" si="28"/>
        <v>456.84423470880898</v>
      </c>
      <c r="F186">
        <v>2045</v>
      </c>
      <c r="G186">
        <f t="shared" si="24"/>
        <v>6</v>
      </c>
    </row>
    <row r="187" spans="1:7" x14ac:dyDescent="0.2">
      <c r="A187" s="2" t="s">
        <v>4</v>
      </c>
      <c r="B187" s="1">
        <f t="shared" si="25"/>
        <v>10075.436245244367</v>
      </c>
      <c r="C187" s="1">
        <f t="shared" si="26"/>
        <v>166.99618086040388</v>
      </c>
      <c r="D187" s="1">
        <f t="shared" si="27"/>
        <v>834.98090430201933</v>
      </c>
      <c r="E187" s="1">
        <f t="shared" si="28"/>
        <v>723.65011706175017</v>
      </c>
      <c r="F187">
        <v>2045</v>
      </c>
      <c r="G187">
        <f t="shared" si="24"/>
        <v>6</v>
      </c>
    </row>
    <row r="188" spans="1:7" x14ac:dyDescent="0.2">
      <c r="A188" s="2" t="s">
        <v>3</v>
      </c>
      <c r="B188" s="1">
        <f t="shared" ref="B188:B218" si="29">B2*$R$22</f>
        <v>87257.607476635516</v>
      </c>
      <c r="C188" s="1">
        <f t="shared" ref="C188:C218" si="30">B188*$R$19</f>
        <v>1454.2934579439252</v>
      </c>
      <c r="D188" s="1">
        <f t="shared" ref="D188:D218" si="31">B188*$R$20</f>
        <v>7756.231775700935</v>
      </c>
      <c r="E188" s="1">
        <f t="shared" ref="E188:E218" si="32">B188*$R$21</f>
        <v>7271.467289719626</v>
      </c>
      <c r="F188">
        <v>2050</v>
      </c>
      <c r="G188">
        <f t="shared" si="24"/>
        <v>7</v>
      </c>
    </row>
    <row r="189" spans="1:7" x14ac:dyDescent="0.2">
      <c r="A189" s="2" t="s">
        <v>5</v>
      </c>
      <c r="B189" s="1">
        <f t="shared" si="29"/>
        <v>86181.560747663549</v>
      </c>
      <c r="C189" s="1">
        <f t="shared" si="30"/>
        <v>1436.3593457943925</v>
      </c>
      <c r="D189" s="1">
        <f t="shared" si="31"/>
        <v>7660.5831775700935</v>
      </c>
      <c r="E189" s="1">
        <f t="shared" si="32"/>
        <v>7181.7967289719618</v>
      </c>
      <c r="F189">
        <v>2050</v>
      </c>
      <c r="G189">
        <f t="shared" si="24"/>
        <v>7</v>
      </c>
    </row>
    <row r="190" spans="1:7" x14ac:dyDescent="0.2">
      <c r="A190" s="2" t="s">
        <v>6</v>
      </c>
      <c r="B190" s="1">
        <f t="shared" si="29"/>
        <v>31596.644859813085</v>
      </c>
      <c r="C190" s="1">
        <f t="shared" si="30"/>
        <v>526.61074766355136</v>
      </c>
      <c r="D190" s="1">
        <f t="shared" si="31"/>
        <v>2808.5906542056077</v>
      </c>
      <c r="E190" s="1">
        <f t="shared" si="32"/>
        <v>2633.0537383177571</v>
      </c>
      <c r="F190">
        <v>2050</v>
      </c>
      <c r="G190">
        <f t="shared" si="24"/>
        <v>7</v>
      </c>
    </row>
    <row r="191" spans="1:7" x14ac:dyDescent="0.2">
      <c r="A191" s="2" t="s">
        <v>17</v>
      </c>
      <c r="B191" s="1">
        <f t="shared" si="29"/>
        <v>20934</v>
      </c>
      <c r="C191" s="1">
        <f t="shared" si="30"/>
        <v>348.9</v>
      </c>
      <c r="D191" s="1">
        <f t="shared" si="31"/>
        <v>1860.8000000000002</v>
      </c>
      <c r="E191" s="1">
        <f t="shared" si="32"/>
        <v>1744.5</v>
      </c>
      <c r="F191">
        <v>2050</v>
      </c>
      <c r="G191">
        <f t="shared" si="24"/>
        <v>7</v>
      </c>
    </row>
    <row r="192" spans="1:7" x14ac:dyDescent="0.2">
      <c r="A192" s="2" t="s">
        <v>8</v>
      </c>
      <c r="B192" s="1">
        <f t="shared" si="29"/>
        <v>65149.738317757008</v>
      </c>
      <c r="C192" s="1">
        <f t="shared" si="30"/>
        <v>1085.8289719626168</v>
      </c>
      <c r="D192" s="1">
        <f t="shared" si="31"/>
        <v>5791.0878504672901</v>
      </c>
      <c r="E192" s="1">
        <f t="shared" si="32"/>
        <v>5429.1448598130837</v>
      </c>
      <c r="F192">
        <v>2050</v>
      </c>
      <c r="G192">
        <f t="shared" si="24"/>
        <v>7</v>
      </c>
    </row>
    <row r="193" spans="1:7" x14ac:dyDescent="0.2">
      <c r="A193" s="2" t="s">
        <v>10</v>
      </c>
      <c r="B193" s="1">
        <f t="shared" si="29"/>
        <v>44215.738317757008</v>
      </c>
      <c r="C193" s="1">
        <f t="shared" si="30"/>
        <v>736.92897196261674</v>
      </c>
      <c r="D193" s="1">
        <f t="shared" si="31"/>
        <v>3930.2878504672899</v>
      </c>
      <c r="E193" s="1">
        <f t="shared" si="32"/>
        <v>3684.6448598130837</v>
      </c>
      <c r="F193">
        <v>2050</v>
      </c>
      <c r="G193">
        <f t="shared" si="24"/>
        <v>7</v>
      </c>
    </row>
    <row r="194" spans="1:7" x14ac:dyDescent="0.2">
      <c r="A194" s="2" t="s">
        <v>11</v>
      </c>
      <c r="B194" s="1">
        <f t="shared" si="29"/>
        <v>8158.3906542056075</v>
      </c>
      <c r="C194" s="1">
        <f t="shared" si="30"/>
        <v>135.97317757009347</v>
      </c>
      <c r="D194" s="1">
        <f t="shared" si="31"/>
        <v>725.1902803738318</v>
      </c>
      <c r="E194" s="1">
        <f t="shared" si="32"/>
        <v>679.86588785046729</v>
      </c>
      <c r="F194">
        <v>2050</v>
      </c>
      <c r="G194">
        <f t="shared" si="24"/>
        <v>7</v>
      </c>
    </row>
    <row r="195" spans="1:7" x14ac:dyDescent="0.2">
      <c r="A195" s="2" t="s">
        <v>13</v>
      </c>
      <c r="B195" s="1">
        <f t="shared" si="29"/>
        <v>41868</v>
      </c>
      <c r="C195" s="1">
        <f t="shared" si="30"/>
        <v>697.8</v>
      </c>
      <c r="D195" s="1">
        <f t="shared" si="31"/>
        <v>3721.6000000000004</v>
      </c>
      <c r="E195" s="1">
        <f t="shared" si="32"/>
        <v>3489</v>
      </c>
      <c r="F195">
        <v>2050</v>
      </c>
      <c r="G195">
        <f t="shared" ref="G195:G218" si="33">(F195-2015)/5</f>
        <v>7</v>
      </c>
    </row>
    <row r="196" spans="1:7" x14ac:dyDescent="0.2">
      <c r="A196" s="2" t="s">
        <v>14</v>
      </c>
      <c r="B196" s="1">
        <f t="shared" si="29"/>
        <v>432375.14018691593</v>
      </c>
      <c r="C196" s="1">
        <f t="shared" si="30"/>
        <v>7206.2523364485987</v>
      </c>
      <c r="D196" s="1">
        <f t="shared" si="31"/>
        <v>38433.345794392531</v>
      </c>
      <c r="E196" s="1">
        <f t="shared" si="32"/>
        <v>36031.261682242992</v>
      </c>
      <c r="F196">
        <v>2050</v>
      </c>
      <c r="G196">
        <f t="shared" si="33"/>
        <v>7</v>
      </c>
    </row>
    <row r="197" spans="1:7" x14ac:dyDescent="0.2">
      <c r="A197" s="2" t="s">
        <v>9</v>
      </c>
      <c r="B197" s="1">
        <f t="shared" si="29"/>
        <v>553674.953271028</v>
      </c>
      <c r="C197" s="1">
        <f t="shared" si="30"/>
        <v>9227.9158878504659</v>
      </c>
      <c r="D197" s="1">
        <f t="shared" si="31"/>
        <v>49215.551401869161</v>
      </c>
      <c r="E197" s="1">
        <f t="shared" si="32"/>
        <v>46139.579439252331</v>
      </c>
      <c r="F197">
        <v>2050</v>
      </c>
      <c r="G197">
        <f t="shared" si="33"/>
        <v>7</v>
      </c>
    </row>
    <row r="198" spans="1:7" x14ac:dyDescent="0.2">
      <c r="A198" s="2" t="s">
        <v>16</v>
      </c>
      <c r="B198" s="1">
        <f t="shared" si="29"/>
        <v>57715.233644859814</v>
      </c>
      <c r="C198" s="1">
        <f t="shared" si="30"/>
        <v>961.92056074766356</v>
      </c>
      <c r="D198" s="1">
        <f t="shared" si="31"/>
        <v>5130.2429906542056</v>
      </c>
      <c r="E198" s="1">
        <f t="shared" si="32"/>
        <v>4809.6028037383176</v>
      </c>
      <c r="F198">
        <v>2050</v>
      </c>
      <c r="G198">
        <f t="shared" si="33"/>
        <v>7</v>
      </c>
    </row>
    <row r="199" spans="1:7" x14ac:dyDescent="0.2">
      <c r="A199" s="2" t="s">
        <v>18</v>
      </c>
      <c r="B199" s="1">
        <f t="shared" si="29"/>
        <v>47052.588785046726</v>
      </c>
      <c r="C199" s="1">
        <f t="shared" si="30"/>
        <v>784.20981308411206</v>
      </c>
      <c r="D199" s="1">
        <f t="shared" si="31"/>
        <v>4182.4523364485976</v>
      </c>
      <c r="E199" s="1">
        <f t="shared" si="32"/>
        <v>3921.0490654205605</v>
      </c>
      <c r="F199">
        <v>2050</v>
      </c>
      <c r="G199">
        <f t="shared" si="33"/>
        <v>7</v>
      </c>
    </row>
    <row r="200" spans="1:7" x14ac:dyDescent="0.2">
      <c r="A200" s="2" t="s">
        <v>19</v>
      </c>
      <c r="B200" s="1">
        <f t="shared" si="29"/>
        <v>40205.01869158879</v>
      </c>
      <c r="C200" s="1">
        <f t="shared" si="30"/>
        <v>670.08364485981315</v>
      </c>
      <c r="D200" s="1">
        <f t="shared" si="31"/>
        <v>3573.7794392523369</v>
      </c>
      <c r="E200" s="1">
        <f t="shared" si="32"/>
        <v>3350.4182242990655</v>
      </c>
      <c r="F200">
        <v>2050</v>
      </c>
      <c r="G200">
        <f t="shared" si="33"/>
        <v>7</v>
      </c>
    </row>
    <row r="201" spans="1:7" x14ac:dyDescent="0.2">
      <c r="A201" s="2" t="s">
        <v>20</v>
      </c>
      <c r="B201" s="1">
        <f t="shared" si="29"/>
        <v>345313.17757009342</v>
      </c>
      <c r="C201" s="1">
        <f t="shared" si="30"/>
        <v>5755.2196261682238</v>
      </c>
      <c r="D201" s="1">
        <f t="shared" si="31"/>
        <v>30694.504672897194</v>
      </c>
      <c r="E201" s="1">
        <f t="shared" si="32"/>
        <v>28776.098130841117</v>
      </c>
      <c r="F201">
        <v>2050</v>
      </c>
      <c r="G201">
        <f t="shared" si="33"/>
        <v>7</v>
      </c>
    </row>
    <row r="202" spans="1:7" x14ac:dyDescent="0.2">
      <c r="A202" s="2" t="s">
        <v>23</v>
      </c>
      <c r="B202" s="1">
        <f t="shared" si="29"/>
        <v>10858.289719626169</v>
      </c>
      <c r="C202" s="1">
        <f t="shared" si="30"/>
        <v>180.97149532710282</v>
      </c>
      <c r="D202" s="1">
        <f t="shared" si="31"/>
        <v>965.18130841121513</v>
      </c>
      <c r="E202" s="1">
        <f t="shared" si="32"/>
        <v>904.8574766355141</v>
      </c>
      <c r="F202">
        <v>2050</v>
      </c>
      <c r="G202">
        <f t="shared" si="33"/>
        <v>7</v>
      </c>
    </row>
    <row r="203" spans="1:7" x14ac:dyDescent="0.2">
      <c r="A203" s="2" t="s">
        <v>21</v>
      </c>
      <c r="B203" s="1">
        <f t="shared" si="29"/>
        <v>20151.420560747662</v>
      </c>
      <c r="C203" s="1">
        <f t="shared" si="30"/>
        <v>335.85700934579438</v>
      </c>
      <c r="D203" s="1">
        <f t="shared" si="31"/>
        <v>1791.2373831775699</v>
      </c>
      <c r="E203" s="1">
        <f t="shared" si="32"/>
        <v>1679.2850467289718</v>
      </c>
      <c r="F203">
        <v>2050</v>
      </c>
      <c r="G203">
        <f t="shared" si="33"/>
        <v>7</v>
      </c>
    </row>
    <row r="204" spans="1:7" x14ac:dyDescent="0.2">
      <c r="A204" s="2" t="s">
        <v>22</v>
      </c>
      <c r="B204" s="1">
        <f t="shared" si="29"/>
        <v>20738.355140186919</v>
      </c>
      <c r="C204" s="1">
        <f t="shared" si="30"/>
        <v>345.63925233644864</v>
      </c>
      <c r="D204" s="1">
        <f t="shared" si="31"/>
        <v>1843.4093457943929</v>
      </c>
      <c r="E204" s="1">
        <f t="shared" si="32"/>
        <v>1728.1962616822432</v>
      </c>
      <c r="F204">
        <v>2050</v>
      </c>
      <c r="G204">
        <f t="shared" si="33"/>
        <v>7</v>
      </c>
    </row>
    <row r="205" spans="1:7" x14ac:dyDescent="0.2">
      <c r="A205" s="3" t="s">
        <v>58</v>
      </c>
      <c r="B205" s="1">
        <f t="shared" si="29"/>
        <v>2308.6093457943925</v>
      </c>
      <c r="C205" s="1">
        <f t="shared" si="30"/>
        <v>38.476822429906541</v>
      </c>
      <c r="D205" s="1">
        <f t="shared" si="31"/>
        <v>205.20971962616824</v>
      </c>
      <c r="E205" s="1">
        <f t="shared" si="32"/>
        <v>192.38411214953271</v>
      </c>
      <c r="F205">
        <v>2050</v>
      </c>
      <c r="G205">
        <f t="shared" si="33"/>
        <v>7</v>
      </c>
    </row>
    <row r="206" spans="1:7" x14ac:dyDescent="0.2">
      <c r="A206" s="2" t="s">
        <v>25</v>
      </c>
      <c r="B206" s="1">
        <f t="shared" si="29"/>
        <v>100757.10280373832</v>
      </c>
      <c r="C206" s="1">
        <f t="shared" si="30"/>
        <v>1679.285046728972</v>
      </c>
      <c r="D206" s="1">
        <f t="shared" si="31"/>
        <v>8956.1869158878508</v>
      </c>
      <c r="E206" s="1">
        <f t="shared" si="32"/>
        <v>8396.425233644859</v>
      </c>
      <c r="F206">
        <v>2050</v>
      </c>
      <c r="G206">
        <f t="shared" si="33"/>
        <v>7</v>
      </c>
    </row>
    <row r="207" spans="1:7" x14ac:dyDescent="0.2">
      <c r="A207" s="2" t="s">
        <v>59</v>
      </c>
      <c r="B207" s="1">
        <f t="shared" si="29"/>
        <v>44215.738317757008</v>
      </c>
      <c r="C207" s="1">
        <f t="shared" si="30"/>
        <v>736.92897196261674</v>
      </c>
      <c r="D207" s="1">
        <f t="shared" si="31"/>
        <v>3930.2878504672899</v>
      </c>
      <c r="E207" s="1">
        <f t="shared" si="32"/>
        <v>3684.6448598130837</v>
      </c>
      <c r="F207">
        <v>2050</v>
      </c>
      <c r="G207">
        <f t="shared" si="33"/>
        <v>7</v>
      </c>
    </row>
    <row r="208" spans="1:7" x14ac:dyDescent="0.2">
      <c r="A208" s="2" t="s">
        <v>31</v>
      </c>
      <c r="B208" s="1">
        <f t="shared" si="29"/>
        <v>215209.34579439252</v>
      </c>
      <c r="C208" s="1">
        <f t="shared" si="30"/>
        <v>3586.8224299065419</v>
      </c>
      <c r="D208" s="1">
        <f t="shared" si="31"/>
        <v>19129.719626168226</v>
      </c>
      <c r="E208" s="1">
        <f t="shared" si="32"/>
        <v>17934.11214953271</v>
      </c>
      <c r="F208">
        <v>2050</v>
      </c>
      <c r="G208">
        <f t="shared" si="33"/>
        <v>7</v>
      </c>
    </row>
    <row r="209" spans="1:7" x14ac:dyDescent="0.2">
      <c r="A209" s="2" t="s">
        <v>32</v>
      </c>
      <c r="B209" s="1">
        <f t="shared" si="29"/>
        <v>59965.149532710275</v>
      </c>
      <c r="C209" s="1">
        <f t="shared" si="30"/>
        <v>999.41915887850462</v>
      </c>
      <c r="D209" s="1">
        <f t="shared" si="31"/>
        <v>5330.235514018691</v>
      </c>
      <c r="E209" s="1">
        <f t="shared" si="32"/>
        <v>4997.0957943925223</v>
      </c>
      <c r="F209">
        <v>2050</v>
      </c>
      <c r="G209">
        <f t="shared" si="33"/>
        <v>7</v>
      </c>
    </row>
    <row r="210" spans="1:7" x14ac:dyDescent="0.2">
      <c r="A210" s="2" t="s">
        <v>33</v>
      </c>
      <c r="B210" s="1">
        <f t="shared" si="29"/>
        <v>61236.84112149533</v>
      </c>
      <c r="C210" s="1">
        <f t="shared" si="30"/>
        <v>1020.6140186915889</v>
      </c>
      <c r="D210" s="1">
        <f t="shared" si="31"/>
        <v>5443.2747663551409</v>
      </c>
      <c r="E210" s="1">
        <f t="shared" si="32"/>
        <v>5103.0700934579436</v>
      </c>
      <c r="F210">
        <v>2050</v>
      </c>
      <c r="G210">
        <f t="shared" si="33"/>
        <v>7</v>
      </c>
    </row>
    <row r="211" spans="1:7" x14ac:dyDescent="0.2">
      <c r="A211" s="2" t="s">
        <v>34</v>
      </c>
      <c r="B211" s="1">
        <f t="shared" si="29"/>
        <v>20934</v>
      </c>
      <c r="C211" s="1">
        <f t="shared" si="30"/>
        <v>348.9</v>
      </c>
      <c r="D211" s="1">
        <f t="shared" si="31"/>
        <v>1860.8000000000002</v>
      </c>
      <c r="E211" s="1">
        <f t="shared" si="32"/>
        <v>1744.5</v>
      </c>
      <c r="F211">
        <v>2050</v>
      </c>
      <c r="G211">
        <f t="shared" si="33"/>
        <v>7</v>
      </c>
    </row>
    <row r="212" spans="1:7" x14ac:dyDescent="0.2">
      <c r="A212" s="2" t="s">
        <v>36</v>
      </c>
      <c r="B212" s="1">
        <f t="shared" si="29"/>
        <v>19271.018691588783</v>
      </c>
      <c r="C212" s="1">
        <f t="shared" si="30"/>
        <v>321.18364485981306</v>
      </c>
      <c r="D212" s="1">
        <f t="shared" si="31"/>
        <v>1712.9794392523363</v>
      </c>
      <c r="E212" s="1">
        <f t="shared" si="32"/>
        <v>1605.9182242990651</v>
      </c>
      <c r="F212">
        <v>2050</v>
      </c>
      <c r="G212">
        <f t="shared" si="33"/>
        <v>7</v>
      </c>
    </row>
    <row r="213" spans="1:7" x14ac:dyDescent="0.2">
      <c r="A213" s="2" t="s">
        <v>12</v>
      </c>
      <c r="B213" s="1">
        <f t="shared" si="29"/>
        <v>316944.67289719626</v>
      </c>
      <c r="C213" s="1">
        <f t="shared" si="30"/>
        <v>5282.4112149532712</v>
      </c>
      <c r="D213" s="1">
        <f t="shared" si="31"/>
        <v>28172.859813084113</v>
      </c>
      <c r="E213" s="1">
        <f t="shared" si="32"/>
        <v>26412.056074766355</v>
      </c>
      <c r="F213">
        <v>2050</v>
      </c>
      <c r="G213">
        <f t="shared" si="33"/>
        <v>7</v>
      </c>
    </row>
    <row r="214" spans="1:7" x14ac:dyDescent="0.2">
      <c r="A214" s="2" t="s">
        <v>35</v>
      </c>
      <c r="B214" s="1">
        <f t="shared" si="29"/>
        <v>70921.261682242985</v>
      </c>
      <c r="C214" s="1">
        <f t="shared" si="30"/>
        <v>1182.0210280373831</v>
      </c>
      <c r="D214" s="1">
        <f t="shared" si="31"/>
        <v>6304.1121495327097</v>
      </c>
      <c r="E214" s="1">
        <f t="shared" si="32"/>
        <v>5910.1051401869154</v>
      </c>
      <c r="F214">
        <v>2050</v>
      </c>
      <c r="G214">
        <f t="shared" si="33"/>
        <v>7</v>
      </c>
    </row>
    <row r="215" spans="1:7" x14ac:dyDescent="0.2">
      <c r="A215" s="2" t="s">
        <v>7</v>
      </c>
      <c r="B215" s="1">
        <f t="shared" si="29"/>
        <v>54976.20560747663</v>
      </c>
      <c r="C215" s="1">
        <f t="shared" si="30"/>
        <v>916.27009345794386</v>
      </c>
      <c r="D215" s="1">
        <f t="shared" si="31"/>
        <v>4886.7738317757003</v>
      </c>
      <c r="E215" s="1">
        <f t="shared" si="32"/>
        <v>4581.3504672897188</v>
      </c>
      <c r="F215">
        <v>2050</v>
      </c>
      <c r="G215">
        <f t="shared" si="33"/>
        <v>7</v>
      </c>
    </row>
    <row r="216" spans="1:7" x14ac:dyDescent="0.2">
      <c r="A216" s="2" t="s">
        <v>15</v>
      </c>
      <c r="B216" s="1">
        <f t="shared" si="29"/>
        <v>408897.75700934575</v>
      </c>
      <c r="C216" s="1">
        <f t="shared" si="30"/>
        <v>6814.9626168224286</v>
      </c>
      <c r="D216" s="1">
        <f t="shared" si="31"/>
        <v>36346.467289719621</v>
      </c>
      <c r="E216" s="1">
        <f t="shared" si="32"/>
        <v>34074.813084112146</v>
      </c>
      <c r="F216">
        <v>2050</v>
      </c>
      <c r="G216">
        <f t="shared" si="33"/>
        <v>7</v>
      </c>
    </row>
    <row r="217" spans="1:7" x14ac:dyDescent="0.2">
      <c r="A217" s="2" t="s">
        <v>24</v>
      </c>
      <c r="B217" s="1">
        <f t="shared" si="29"/>
        <v>6325.5355575065851</v>
      </c>
      <c r="C217" s="1">
        <f t="shared" si="30"/>
        <v>105.42559262510974</v>
      </c>
      <c r="D217" s="1">
        <f t="shared" si="31"/>
        <v>562.26982733391867</v>
      </c>
      <c r="E217" s="1">
        <f t="shared" si="32"/>
        <v>527.12796312554872</v>
      </c>
      <c r="F217">
        <v>2050</v>
      </c>
      <c r="G217">
        <f t="shared" si="33"/>
        <v>7</v>
      </c>
    </row>
    <row r="218" spans="1:7" x14ac:dyDescent="0.2">
      <c r="A218" s="2" t="s">
        <v>4</v>
      </c>
      <c r="B218" s="1">
        <f t="shared" si="29"/>
        <v>10019.770851624233</v>
      </c>
      <c r="C218" s="1">
        <f t="shared" si="30"/>
        <v>166.99618086040388</v>
      </c>
      <c r="D218" s="1">
        <f t="shared" si="31"/>
        <v>890.64629792215408</v>
      </c>
      <c r="E218" s="1">
        <f t="shared" si="32"/>
        <v>834.98090430201933</v>
      </c>
      <c r="F218">
        <v>2050</v>
      </c>
      <c r="G218">
        <f t="shared" si="33"/>
        <v>7</v>
      </c>
    </row>
    <row r="219" spans="1:7" x14ac:dyDescent="0.2">
      <c r="A219" s="5" t="s">
        <v>37</v>
      </c>
      <c r="B219" s="1">
        <f>B6*0.51</f>
        <v>39502.457999999999</v>
      </c>
      <c r="C219" s="1">
        <f>C6*0.51</f>
        <v>556.37264788732398</v>
      </c>
      <c r="D219" s="1">
        <f>D6*0.51</f>
        <v>556.37264788732398</v>
      </c>
      <c r="E219" s="1">
        <f t="shared" ref="E219:F219" si="34">E6*0.51</f>
        <v>370.91509859154934</v>
      </c>
      <c r="F219">
        <v>2020</v>
      </c>
      <c r="G219">
        <v>1</v>
      </c>
    </row>
    <row r="220" spans="1:7" x14ac:dyDescent="0.2">
      <c r="A220" s="5" t="s">
        <v>37</v>
      </c>
      <c r="B220" s="1">
        <f>B37*0.51</f>
        <v>39317.867074766356</v>
      </c>
      <c r="C220" s="1">
        <f>C37*0.51</f>
        <v>741.84654858049726</v>
      </c>
      <c r="D220" s="1">
        <f t="shared" ref="D220:F220" si="35">D37*0.51</f>
        <v>556.38491143537306</v>
      </c>
      <c r="E220" s="1">
        <f t="shared" si="35"/>
        <v>556.38491143537306</v>
      </c>
      <c r="F220">
        <v>2025</v>
      </c>
      <c r="G220">
        <v>2</v>
      </c>
    </row>
    <row r="221" spans="1:7" x14ac:dyDescent="0.2">
      <c r="A221" s="5" t="s">
        <v>37</v>
      </c>
      <c r="B221" s="1">
        <f>B68*0.51</f>
        <v>37287.366897196269</v>
      </c>
      <c r="C221" s="1">
        <f>C68*0.51</f>
        <v>369.18185046728973</v>
      </c>
      <c r="D221" s="1">
        <f t="shared" ref="D221:E221" si="36">D68*0.51</f>
        <v>1292.1364766355141</v>
      </c>
      <c r="E221" s="1">
        <f t="shared" si="36"/>
        <v>1292.1364766355141</v>
      </c>
      <c r="F221">
        <v>2030</v>
      </c>
      <c r="G221">
        <v>3</v>
      </c>
    </row>
    <row r="222" spans="1:7" x14ac:dyDescent="0.2">
      <c r="A222" s="5" t="s">
        <v>37</v>
      </c>
      <c r="B222" s="1">
        <f>B99*0.51</f>
        <v>35441.457644859816</v>
      </c>
      <c r="C222" s="1">
        <f>C99*0.51</f>
        <v>369.18185046728968</v>
      </c>
      <c r="D222" s="1">
        <f t="shared" ref="D222:F222" si="37">D99*0.51</f>
        <v>1845.9092523364488</v>
      </c>
      <c r="E222" s="1">
        <f t="shared" si="37"/>
        <v>1661.3183271028038</v>
      </c>
      <c r="F222">
        <v>2035</v>
      </c>
      <c r="G222">
        <v>4</v>
      </c>
    </row>
    <row r="223" spans="1:7" x14ac:dyDescent="0.2">
      <c r="A223" s="5" t="s">
        <v>37</v>
      </c>
      <c r="B223" s="1">
        <f>B130*0.51</f>
        <v>34333.912093457941</v>
      </c>
      <c r="C223" s="1">
        <f>C130*0.51</f>
        <v>553.77277570093463</v>
      </c>
      <c r="D223" s="1">
        <f>D130*0.51</f>
        <v>2215.0911028037385</v>
      </c>
      <c r="E223" s="1">
        <f>E130*0.51</f>
        <v>2215.0911028037385</v>
      </c>
      <c r="F223">
        <v>2040</v>
      </c>
      <c r="G223">
        <v>5</v>
      </c>
    </row>
    <row r="224" spans="1:7" x14ac:dyDescent="0.2">
      <c r="A224" s="5" t="s">
        <v>37</v>
      </c>
      <c r="B224" s="1">
        <f>B161*0.51</f>
        <v>33410.957467289722</v>
      </c>
      <c r="C224" s="1">
        <f>C161*0.51</f>
        <v>553.77277570093463</v>
      </c>
      <c r="D224" s="1">
        <f t="shared" ref="D224:F224" si="38">D161*0.51</f>
        <v>2768.8638785046733</v>
      </c>
      <c r="E224" s="1">
        <f t="shared" si="38"/>
        <v>2399.6820280373831</v>
      </c>
      <c r="F224">
        <v>2045</v>
      </c>
      <c r="G224">
        <v>6</v>
      </c>
    </row>
    <row r="225" spans="1:7" x14ac:dyDescent="0.2">
      <c r="A225" s="5" t="s">
        <v>37</v>
      </c>
      <c r="B225" s="1">
        <f>B192*0.51</f>
        <v>33226.366542056072</v>
      </c>
      <c r="C225" s="1">
        <f>C192*0.51</f>
        <v>553.77277570093463</v>
      </c>
      <c r="D225" s="1">
        <f t="shared" ref="D225:F225" si="39">D192*0.51</f>
        <v>2953.4548037383179</v>
      </c>
      <c r="E225" s="1">
        <f t="shared" si="39"/>
        <v>2768.8638785046728</v>
      </c>
      <c r="F225">
        <v>2050</v>
      </c>
      <c r="G225">
        <v>7</v>
      </c>
    </row>
  </sheetData>
  <autoFilter ref="A1:G218" xr:uid="{4E8DC35F-1C94-DF40-95C6-D09852959A7F}"/>
  <hyperlinks>
    <hyperlink ref="K13" r:id="rId1" tooltip="https://op.europa.eu/en/publication-detail/-/publication/96c2ca82-e85e-11eb-93a8-01aa75ed71a1/language-en/format-pdf/source-219903975" xr:uid="{4A4D1637-D942-6E45-9D85-70941D7886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ElectricityDemand</vt:lpstr>
      <vt:lpstr>HydrogenDemand</vt:lpstr>
      <vt:lpstr>NaturalGasDemand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2023-06-08T13:45:30Z</dcterms:created>
  <dcterms:modified xsi:type="dcterms:W3CDTF">2023-06-20T19:56:12Z</dcterms:modified>
</cp:coreProperties>
</file>