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yberPhysics\Lab_5\"/>
    </mc:Choice>
  </mc:AlternateContent>
  <xr:revisionPtr revIDLastSave="0" documentId="13_ncr:1_{4CB4D23C-83E5-4E00-B2D6-FFA97C353EDB}" xr6:coauthVersionLast="37" xr6:coauthVersionMax="37" xr10:uidLastSave="{00000000-0000-0000-0000-000000000000}"/>
  <bookViews>
    <workbookView xWindow="0" yWindow="0" windowWidth="16410" windowHeight="7485" xr2:uid="{8C120F4B-AD2E-4ED4-910E-1F69DECA8DE0}"/>
  </bookViews>
  <sheets>
    <sheet name="Лист1" sheetId="1" r:id="rId1"/>
    <sheet name="Лист3" sheetId="3" r:id="rId2"/>
    <sheet name="Лист2" sheetId="2" r:id="rId3"/>
  </sheets>
  <definedNames>
    <definedName name="_xlnm.Print_Area" localSheetId="0">Лист1!$A$1:$Q$35</definedName>
    <definedName name="_xlnm.Print_Area" localSheetId="1">Лист3!$A$1:$Q$35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5" i="3" l="1"/>
  <c r="N35" i="3"/>
  <c r="I35" i="3"/>
  <c r="J35" i="3" s="1"/>
  <c r="Q34" i="3"/>
  <c r="N34" i="3"/>
  <c r="I34" i="3"/>
  <c r="K34" i="3" s="1"/>
  <c r="Q33" i="3"/>
  <c r="N33" i="3"/>
  <c r="I33" i="3"/>
  <c r="Q32" i="3"/>
  <c r="N32" i="3"/>
  <c r="I32" i="3"/>
  <c r="Q31" i="3"/>
  <c r="N31" i="3"/>
  <c r="I31" i="3"/>
  <c r="J31" i="3" s="1"/>
  <c r="Q30" i="3"/>
  <c r="N30" i="3"/>
  <c r="I30" i="3"/>
  <c r="K30" i="3" s="1"/>
  <c r="Q29" i="3"/>
  <c r="N29" i="3"/>
  <c r="I29" i="3"/>
  <c r="Q28" i="3"/>
  <c r="N28" i="3"/>
  <c r="I28" i="3"/>
  <c r="Q27" i="3"/>
  <c r="N27" i="3"/>
  <c r="I27" i="3"/>
  <c r="J27" i="3" s="1"/>
  <c r="Q26" i="3"/>
  <c r="N26" i="3"/>
  <c r="I26" i="3"/>
  <c r="K26" i="3" s="1"/>
  <c r="Q25" i="3"/>
  <c r="N25" i="3"/>
  <c r="I25" i="3"/>
  <c r="Q24" i="3"/>
  <c r="N24" i="3"/>
  <c r="I24" i="3"/>
  <c r="Q23" i="3"/>
  <c r="N23" i="3"/>
  <c r="J23" i="3"/>
  <c r="I23" i="3"/>
  <c r="Q22" i="3"/>
  <c r="N22" i="3"/>
  <c r="K22" i="3"/>
  <c r="I22" i="3"/>
  <c r="Q21" i="3"/>
  <c r="N21" i="3"/>
  <c r="I21" i="3"/>
  <c r="Q20" i="3"/>
  <c r="N20" i="3"/>
  <c r="I20" i="3"/>
  <c r="Q19" i="3"/>
  <c r="N19" i="3"/>
  <c r="I19" i="3"/>
  <c r="J19" i="3" s="1"/>
  <c r="Q18" i="3"/>
  <c r="N18" i="3"/>
  <c r="I18" i="3"/>
  <c r="K18" i="3" s="1"/>
  <c r="Q17" i="3"/>
  <c r="N17" i="3"/>
  <c r="I17" i="3"/>
  <c r="Q16" i="3"/>
  <c r="N16" i="3"/>
  <c r="I16" i="3"/>
  <c r="Q15" i="3"/>
  <c r="N15" i="3"/>
  <c r="J15" i="3"/>
  <c r="I15" i="3"/>
  <c r="Q14" i="3"/>
  <c r="N14" i="3"/>
  <c r="K14" i="3"/>
  <c r="I14" i="3"/>
  <c r="Q13" i="3"/>
  <c r="N13" i="3"/>
  <c r="I13" i="3"/>
  <c r="Q12" i="3"/>
  <c r="N12" i="3"/>
  <c r="I12" i="3"/>
  <c r="Q11" i="3"/>
  <c r="N11" i="3"/>
  <c r="I11" i="3"/>
  <c r="J11" i="3" s="1"/>
  <c r="Q10" i="3"/>
  <c r="N10" i="3"/>
  <c r="I10" i="3"/>
  <c r="K10" i="3" s="1"/>
  <c r="Q9" i="3"/>
  <c r="N9" i="3"/>
  <c r="I9" i="3"/>
  <c r="Q8" i="3"/>
  <c r="N8" i="3"/>
  <c r="I8" i="3"/>
  <c r="J8" i="3" s="1"/>
  <c r="Q7" i="3"/>
  <c r="N7" i="3"/>
  <c r="J7" i="3"/>
  <c r="I7" i="3"/>
  <c r="Q6" i="3"/>
  <c r="N6" i="3"/>
  <c r="K6" i="3"/>
  <c r="I6" i="3"/>
  <c r="Q5" i="3"/>
  <c r="N5" i="3"/>
  <c r="I5" i="3"/>
  <c r="J5" i="3" s="1"/>
  <c r="Q4" i="3"/>
  <c r="N4" i="3"/>
  <c r="J4" i="3"/>
  <c r="I4" i="3"/>
  <c r="Q3" i="3"/>
  <c r="N3" i="3"/>
  <c r="K3" i="3"/>
  <c r="I3" i="3"/>
  <c r="B3" i="3"/>
  <c r="Q2" i="3"/>
  <c r="N2" i="3"/>
  <c r="I2" i="3"/>
  <c r="J2" i="3" s="1"/>
  <c r="B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B3" i="1"/>
  <c r="K16" i="1" s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J34" i="3" l="1"/>
  <c r="L34" i="3" s="1"/>
  <c r="M34" i="3" s="1"/>
  <c r="O34" i="3" s="1"/>
  <c r="P34" i="3" s="1"/>
  <c r="K33" i="3"/>
  <c r="K4" i="3"/>
  <c r="L4" i="3" s="1"/>
  <c r="M4" i="3" s="1"/>
  <c r="O4" i="3" s="1"/>
  <c r="P4" i="3" s="1"/>
  <c r="B6" i="3"/>
  <c r="K7" i="3"/>
  <c r="L7" i="3" s="1"/>
  <c r="M7" i="3" s="1"/>
  <c r="O7" i="3" s="1"/>
  <c r="P7" i="3" s="1"/>
  <c r="K11" i="3"/>
  <c r="L11" i="3" s="1"/>
  <c r="M11" i="3" s="1"/>
  <c r="O11" i="3" s="1"/>
  <c r="P11" i="3" s="1"/>
  <c r="J12" i="3"/>
  <c r="K15" i="3"/>
  <c r="L15" i="3" s="1"/>
  <c r="M15" i="3" s="1"/>
  <c r="O15" i="3" s="1"/>
  <c r="P15" i="3" s="1"/>
  <c r="J16" i="3"/>
  <c r="K19" i="3"/>
  <c r="L19" i="3" s="1"/>
  <c r="M19" i="3" s="1"/>
  <c r="O19" i="3" s="1"/>
  <c r="P19" i="3" s="1"/>
  <c r="J20" i="3"/>
  <c r="K23" i="3"/>
  <c r="L23" i="3" s="1"/>
  <c r="M23" i="3" s="1"/>
  <c r="O23" i="3" s="1"/>
  <c r="P23" i="3" s="1"/>
  <c r="J24" i="3"/>
  <c r="K27" i="3"/>
  <c r="L27" i="3" s="1"/>
  <c r="M27" i="3" s="1"/>
  <c r="O27" i="3" s="1"/>
  <c r="P27" i="3" s="1"/>
  <c r="J28" i="3"/>
  <c r="K31" i="3"/>
  <c r="L31" i="3" s="1"/>
  <c r="M31" i="3" s="1"/>
  <c r="O31" i="3" s="1"/>
  <c r="P31" i="3" s="1"/>
  <c r="J32" i="3"/>
  <c r="K35" i="3"/>
  <c r="L35" i="3" s="1"/>
  <c r="M35" i="3" s="1"/>
  <c r="O35" i="3" s="1"/>
  <c r="P35" i="3" s="1"/>
  <c r="K2" i="3"/>
  <c r="L2" i="3" s="1"/>
  <c r="M2" i="3" s="1"/>
  <c r="O2" i="3" s="1"/>
  <c r="P2" i="3" s="1"/>
  <c r="K5" i="3"/>
  <c r="L5" i="3" s="1"/>
  <c r="M5" i="3" s="1"/>
  <c r="O5" i="3" s="1"/>
  <c r="P5" i="3" s="1"/>
  <c r="K8" i="3"/>
  <c r="L8" i="3" s="1"/>
  <c r="M8" i="3" s="1"/>
  <c r="O8" i="3" s="1"/>
  <c r="P8" i="3" s="1"/>
  <c r="J9" i="3"/>
  <c r="L9" i="3" s="1"/>
  <c r="M9" i="3" s="1"/>
  <c r="O9" i="3" s="1"/>
  <c r="P9" i="3" s="1"/>
  <c r="K12" i="3"/>
  <c r="J13" i="3"/>
  <c r="K16" i="3"/>
  <c r="J17" i="3"/>
  <c r="L17" i="3" s="1"/>
  <c r="M17" i="3" s="1"/>
  <c r="O17" i="3" s="1"/>
  <c r="P17" i="3" s="1"/>
  <c r="K20" i="3"/>
  <c r="J21" i="3"/>
  <c r="K24" i="3"/>
  <c r="J25" i="3"/>
  <c r="L25" i="3" s="1"/>
  <c r="M25" i="3" s="1"/>
  <c r="O25" i="3" s="1"/>
  <c r="P25" i="3" s="1"/>
  <c r="K28" i="3"/>
  <c r="J29" i="3"/>
  <c r="K32" i="3"/>
  <c r="J33" i="3"/>
  <c r="L33" i="3" s="1"/>
  <c r="M33" i="3" s="1"/>
  <c r="O33" i="3" s="1"/>
  <c r="P33" i="3" s="1"/>
  <c r="J3" i="3"/>
  <c r="L3" i="3" s="1"/>
  <c r="M3" i="3" s="1"/>
  <c r="O3" i="3" s="1"/>
  <c r="P3" i="3" s="1"/>
  <c r="J6" i="3"/>
  <c r="L6" i="3" s="1"/>
  <c r="M6" i="3" s="1"/>
  <c r="O6" i="3" s="1"/>
  <c r="P6" i="3" s="1"/>
  <c r="K9" i="3"/>
  <c r="J10" i="3"/>
  <c r="L10" i="3" s="1"/>
  <c r="M10" i="3" s="1"/>
  <c r="O10" i="3" s="1"/>
  <c r="P10" i="3" s="1"/>
  <c r="K13" i="3"/>
  <c r="J14" i="3"/>
  <c r="L14" i="3" s="1"/>
  <c r="M14" i="3" s="1"/>
  <c r="O14" i="3" s="1"/>
  <c r="P14" i="3" s="1"/>
  <c r="K17" i="3"/>
  <c r="J18" i="3"/>
  <c r="L18" i="3" s="1"/>
  <c r="M18" i="3" s="1"/>
  <c r="O18" i="3" s="1"/>
  <c r="P18" i="3" s="1"/>
  <c r="K21" i="3"/>
  <c r="J22" i="3"/>
  <c r="L22" i="3" s="1"/>
  <c r="M22" i="3" s="1"/>
  <c r="O22" i="3" s="1"/>
  <c r="P22" i="3" s="1"/>
  <c r="K25" i="3"/>
  <c r="J26" i="3"/>
  <c r="L26" i="3" s="1"/>
  <c r="M26" i="3" s="1"/>
  <c r="O26" i="3" s="1"/>
  <c r="P26" i="3" s="1"/>
  <c r="K29" i="3"/>
  <c r="J30" i="3"/>
  <c r="L30" i="3" s="1"/>
  <c r="M30" i="3" s="1"/>
  <c r="O30" i="3" s="1"/>
  <c r="P30" i="3" s="1"/>
  <c r="K24" i="1"/>
  <c r="K14" i="1"/>
  <c r="K10" i="1"/>
  <c r="K6" i="1"/>
  <c r="L6" i="1" s="1"/>
  <c r="M6" i="1" s="1"/>
  <c r="O6" i="1" s="1"/>
  <c r="P6" i="1" s="1"/>
  <c r="J3" i="1"/>
  <c r="K5" i="1"/>
  <c r="K32" i="1"/>
  <c r="J10" i="1"/>
  <c r="L10" i="1" s="1"/>
  <c r="M10" i="1" s="1"/>
  <c r="O10" i="1" s="1"/>
  <c r="P10" i="1" s="1"/>
  <c r="J6" i="1"/>
  <c r="B6" i="1"/>
  <c r="K12" i="1"/>
  <c r="K8" i="1"/>
  <c r="K4" i="1"/>
  <c r="J23" i="1"/>
  <c r="K2" i="1"/>
  <c r="K28" i="1"/>
  <c r="K20" i="1"/>
  <c r="K29" i="1"/>
  <c r="K21" i="1"/>
  <c r="J35" i="1"/>
  <c r="L35" i="1" s="1"/>
  <c r="M35" i="1" s="1"/>
  <c r="O35" i="1" s="1"/>
  <c r="P35" i="1" s="1"/>
  <c r="K31" i="1"/>
  <c r="J27" i="1"/>
  <c r="K23" i="1"/>
  <c r="K19" i="1"/>
  <c r="J15" i="1"/>
  <c r="K11" i="1"/>
  <c r="K7" i="1"/>
  <c r="K3" i="1"/>
  <c r="L3" i="1" s="1"/>
  <c r="M3" i="1" s="1"/>
  <c r="O3" i="1" s="1"/>
  <c r="P3" i="1" s="1"/>
  <c r="J14" i="1"/>
  <c r="L14" i="1" s="1"/>
  <c r="M14" i="1" s="1"/>
  <c r="O14" i="1" s="1"/>
  <c r="P14" i="1" s="1"/>
  <c r="K33" i="1"/>
  <c r="K25" i="1"/>
  <c r="K17" i="1"/>
  <c r="J31" i="1"/>
  <c r="L31" i="1" s="1"/>
  <c r="M31" i="1" s="1"/>
  <c r="O31" i="1" s="1"/>
  <c r="P31" i="1" s="1"/>
  <c r="J19" i="1"/>
  <c r="J34" i="1"/>
  <c r="J26" i="1"/>
  <c r="J22" i="1"/>
  <c r="J13" i="1"/>
  <c r="J9" i="1"/>
  <c r="J5" i="1"/>
  <c r="L5" i="1" s="1"/>
  <c r="M5" i="1" s="1"/>
  <c r="O5" i="1" s="1"/>
  <c r="P5" i="1" s="1"/>
  <c r="K35" i="1"/>
  <c r="K27" i="1"/>
  <c r="L27" i="1" s="1"/>
  <c r="M27" i="1" s="1"/>
  <c r="O27" i="1" s="1"/>
  <c r="P27" i="1" s="1"/>
  <c r="J33" i="1"/>
  <c r="J29" i="1"/>
  <c r="J25" i="1"/>
  <c r="L25" i="1" s="1"/>
  <c r="M25" i="1" s="1"/>
  <c r="O25" i="1" s="1"/>
  <c r="P25" i="1" s="1"/>
  <c r="J21" i="1"/>
  <c r="L21" i="1" s="1"/>
  <c r="M21" i="1" s="1"/>
  <c r="O21" i="1" s="1"/>
  <c r="P21" i="1" s="1"/>
  <c r="J17" i="1"/>
  <c r="J12" i="1"/>
  <c r="J8" i="1"/>
  <c r="J4" i="1"/>
  <c r="L4" i="1" s="1"/>
  <c r="M4" i="1" s="1"/>
  <c r="O4" i="1" s="1"/>
  <c r="P4" i="1" s="1"/>
  <c r="K34" i="1"/>
  <c r="K30" i="1"/>
  <c r="K26" i="1"/>
  <c r="K22" i="1"/>
  <c r="K18" i="1"/>
  <c r="K13" i="1"/>
  <c r="K9" i="1"/>
  <c r="J30" i="1"/>
  <c r="J18" i="1"/>
  <c r="L18" i="1" s="1"/>
  <c r="M18" i="1" s="1"/>
  <c r="O18" i="1" s="1"/>
  <c r="P18" i="1" s="1"/>
  <c r="J2" i="1"/>
  <c r="J32" i="1"/>
  <c r="L32" i="1" s="1"/>
  <c r="M32" i="1" s="1"/>
  <c r="O32" i="1" s="1"/>
  <c r="P32" i="1" s="1"/>
  <c r="J28" i="1"/>
  <c r="J24" i="1"/>
  <c r="L24" i="1" s="1"/>
  <c r="M24" i="1" s="1"/>
  <c r="O24" i="1" s="1"/>
  <c r="P24" i="1" s="1"/>
  <c r="J20" i="1"/>
  <c r="J16" i="1"/>
  <c r="L16" i="1" s="1"/>
  <c r="M16" i="1" s="1"/>
  <c r="O16" i="1" s="1"/>
  <c r="P16" i="1" s="1"/>
  <c r="J11" i="1"/>
  <c r="L11" i="1" s="1"/>
  <c r="M11" i="1" s="1"/>
  <c r="O11" i="1" s="1"/>
  <c r="P11" i="1" s="1"/>
  <c r="J7" i="1"/>
  <c r="K15" i="1"/>
  <c r="L32" i="3" l="1"/>
  <c r="M32" i="3" s="1"/>
  <c r="O32" i="3" s="1"/>
  <c r="P32" i="3" s="1"/>
  <c r="L24" i="3"/>
  <c r="M24" i="3" s="1"/>
  <c r="O24" i="3" s="1"/>
  <c r="P24" i="3" s="1"/>
  <c r="L16" i="3"/>
  <c r="M16" i="3" s="1"/>
  <c r="O16" i="3" s="1"/>
  <c r="P16" i="3" s="1"/>
  <c r="L29" i="3"/>
  <c r="M29" i="3" s="1"/>
  <c r="O29" i="3" s="1"/>
  <c r="P29" i="3" s="1"/>
  <c r="L21" i="3"/>
  <c r="M21" i="3" s="1"/>
  <c r="O21" i="3" s="1"/>
  <c r="P21" i="3" s="1"/>
  <c r="L13" i="3"/>
  <c r="M13" i="3" s="1"/>
  <c r="O13" i="3" s="1"/>
  <c r="P13" i="3" s="1"/>
  <c r="L28" i="3"/>
  <c r="M28" i="3" s="1"/>
  <c r="O28" i="3" s="1"/>
  <c r="P28" i="3" s="1"/>
  <c r="L20" i="3"/>
  <c r="M20" i="3" s="1"/>
  <c r="O20" i="3" s="1"/>
  <c r="P20" i="3" s="1"/>
  <c r="L12" i="3"/>
  <c r="M12" i="3" s="1"/>
  <c r="O12" i="3" s="1"/>
  <c r="P12" i="3" s="1"/>
  <c r="L28" i="1"/>
  <c r="M28" i="1" s="1"/>
  <c r="O28" i="1" s="1"/>
  <c r="P28" i="1" s="1"/>
  <c r="L19" i="1"/>
  <c r="M19" i="1" s="1"/>
  <c r="O19" i="1" s="1"/>
  <c r="P19" i="1" s="1"/>
  <c r="L2" i="1"/>
  <c r="M2" i="1" s="1"/>
  <c r="O2" i="1" s="1"/>
  <c r="P2" i="1" s="1"/>
  <c r="L12" i="1"/>
  <c r="M12" i="1" s="1"/>
  <c r="O12" i="1" s="1"/>
  <c r="P12" i="1" s="1"/>
  <c r="L23" i="1"/>
  <c r="M23" i="1" s="1"/>
  <c r="O23" i="1" s="1"/>
  <c r="P23" i="1" s="1"/>
  <c r="L8" i="1"/>
  <c r="M8" i="1" s="1"/>
  <c r="O8" i="1" s="1"/>
  <c r="P8" i="1" s="1"/>
  <c r="L7" i="1"/>
  <c r="M7" i="1" s="1"/>
  <c r="O7" i="1" s="1"/>
  <c r="P7" i="1" s="1"/>
  <c r="L29" i="1"/>
  <c r="M29" i="1" s="1"/>
  <c r="O29" i="1" s="1"/>
  <c r="P29" i="1" s="1"/>
  <c r="L26" i="1"/>
  <c r="M26" i="1" s="1"/>
  <c r="O26" i="1" s="1"/>
  <c r="P26" i="1" s="1"/>
  <c r="L20" i="1"/>
  <c r="M20" i="1" s="1"/>
  <c r="O20" i="1" s="1"/>
  <c r="P20" i="1" s="1"/>
  <c r="L15" i="1"/>
  <c r="M15" i="1" s="1"/>
  <c r="O15" i="1" s="1"/>
  <c r="P15" i="1" s="1"/>
  <c r="L17" i="1"/>
  <c r="M17" i="1" s="1"/>
  <c r="O17" i="1" s="1"/>
  <c r="P17" i="1" s="1"/>
  <c r="L33" i="1"/>
  <c r="M33" i="1" s="1"/>
  <c r="O33" i="1" s="1"/>
  <c r="P33" i="1" s="1"/>
  <c r="L9" i="1"/>
  <c r="M9" i="1" s="1"/>
  <c r="O9" i="1" s="1"/>
  <c r="P9" i="1" s="1"/>
  <c r="L34" i="1"/>
  <c r="M34" i="1" s="1"/>
  <c r="O34" i="1" s="1"/>
  <c r="P34" i="1" s="1"/>
  <c r="L30" i="1"/>
  <c r="M30" i="1" s="1"/>
  <c r="O30" i="1" s="1"/>
  <c r="P30" i="1" s="1"/>
  <c r="L13" i="1"/>
  <c r="M13" i="1" s="1"/>
  <c r="O13" i="1" s="1"/>
  <c r="P13" i="1" s="1"/>
  <c r="L22" i="1"/>
  <c r="M22" i="1" s="1"/>
  <c r="O22" i="1" s="1"/>
  <c r="P22" i="1" s="1"/>
</calcChain>
</file>

<file path=xl/sharedStrings.xml><?xml version="1.0" encoding="utf-8"?>
<sst xmlns="http://schemas.openxmlformats.org/spreadsheetml/2006/main" count="50" uniqueCount="24">
  <si>
    <t>f</t>
  </si>
  <si>
    <t>V1</t>
  </si>
  <si>
    <t>V2</t>
  </si>
  <si>
    <t>V3</t>
  </si>
  <si>
    <t>A</t>
  </si>
  <si>
    <t>dPhi</t>
  </si>
  <si>
    <t>0,4 1,0 1,8 1,9 2,0 2,1 2,2 2,3 2,4 2,4 2,5 2,6 2,6 2,7 2,8 2,8 2,9 2,9 3,0 3,0 3,0 3,0 3,0 3,1 3,1 3,1 3,1 3,0 2,9 2,8 2,7 2,7 2,6 2,6</t>
  </si>
  <si>
    <t>2,7 3,0 3,1 3,1 3,1 3,1 3,1 3,0 3,0 3,0 3,0 2,9 2,9 2,8 2,8 2,7 2,7 2,6 2,6 2,5 2,5 2,4 2,3 2,3 2,2 1,7 1,3 1,0 0,8 0,6 0,4 0,3 0,2 0,2</t>
  </si>
  <si>
    <t>2,4 2,3 2,2 2,2 2,2 2,1 2,1 2,1 2,1 2,1 2,1 2,1 2,1 2,1 2,1 2,1 2,1 2,1 2,1 2,1 2,1 2,1 2,1 2,1 2,1 2,2 2,3 2,4 2,4 2,4 2,4 2,4 2,5 2,5</t>
  </si>
  <si>
    <t>3,7 5,9 7,9 8,1 8,2 8,4 8,5 8,7 8,8 8,9 8,9 9,0 9,0 9,1 9,1 9,0 9,0 9,0 8,9 8,9 8,8 8,7 8,6 8,6 8,5 7,4 6,4 5,4 4,7 3,7 2,9 2,4 2,0 1,7</t>
  </si>
  <si>
    <t>omega</t>
  </si>
  <si>
    <t>XL</t>
  </si>
  <si>
    <t>L=</t>
  </si>
  <si>
    <t>C=</t>
  </si>
  <si>
    <t>XC</t>
  </si>
  <si>
    <t>U=</t>
  </si>
  <si>
    <t>XL-1/XC</t>
  </si>
  <si>
    <t>R=</t>
  </si>
  <si>
    <t>dZ</t>
  </si>
  <si>
    <t>Zтеор</t>
  </si>
  <si>
    <t>Zпракт</t>
  </si>
  <si>
    <t>epsZ</t>
  </si>
  <si>
    <t>cos(fi)</t>
  </si>
  <si>
    <t>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</si>
</sst>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NumberFormat="1" applyFill="1"/>
    <xf numFmtId="1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D537-A225-407C-9EB5-544793E5FFBD}">
  <dimension ref="A1:Y41"/>
  <sheetViews>
    <sheetView tabSelected="1" topLeftCell="A4" workbookViewId="0">
      <selection activeCell="F10" sqref="F10"/>
    </sheetView>
  </sheetViews>
  <sheetFormatPr defaultRowHeight="15" x14ac:dyDescent="0.25"/>
  <cols>
    <col min="1" max="1" width="3.42578125" bestFit="1" customWidth="1"/>
    <col min="2" max="2" width="12" bestFit="1" customWidth="1"/>
    <col min="3" max="3" width="6" bestFit="1" customWidth="1"/>
    <col min="4" max="6" width="4" bestFit="1" customWidth="1"/>
    <col min="7" max="8" width="5" bestFit="1" customWidth="1"/>
  </cols>
  <sheetData>
    <row r="1" spans="1:25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</v>
      </c>
      <c r="J1" s="3" t="s">
        <v>11</v>
      </c>
      <c r="K1" s="3" t="s">
        <v>14</v>
      </c>
      <c r="L1" s="3" t="s">
        <v>16</v>
      </c>
      <c r="M1" s="3" t="s">
        <v>19</v>
      </c>
      <c r="N1" s="3" t="s">
        <v>20</v>
      </c>
      <c r="O1" s="3" t="s">
        <v>18</v>
      </c>
      <c r="P1" s="3" t="s">
        <v>21</v>
      </c>
      <c r="Q1" s="3" t="s">
        <v>22</v>
      </c>
      <c r="R1" s="3"/>
      <c r="S1" s="3"/>
      <c r="T1" s="3"/>
      <c r="U1" s="3"/>
      <c r="V1" s="3"/>
      <c r="W1" s="3"/>
      <c r="X1" s="3"/>
      <c r="Y1" s="3"/>
    </row>
    <row r="2" spans="1:25" x14ac:dyDescent="0.25">
      <c r="A2" t="s">
        <v>12</v>
      </c>
      <c r="B2">
        <f>10*0.001</f>
        <v>0.01</v>
      </c>
      <c r="C2" s="3">
        <v>2000</v>
      </c>
      <c r="D2" s="3">
        <v>0.4</v>
      </c>
      <c r="E2" s="3">
        <v>2.9</v>
      </c>
      <c r="F2" s="3">
        <v>2.5</v>
      </c>
      <c r="G2" s="3">
        <v>3.7</v>
      </c>
      <c r="H2" s="3">
        <v>-62</v>
      </c>
      <c r="I2" s="3">
        <f t="shared" ref="I2:I35" si="0" xml:space="preserve"> 2 * 3.14159 *C2</f>
        <v>12566.359999999999</v>
      </c>
      <c r="J2" s="3">
        <f t="shared" ref="J2:J35" si="1">$B$2 * I2</f>
        <v>125.66359999999999</v>
      </c>
      <c r="K2" s="3">
        <f t="shared" ref="K2:K35" si="2">1/($B$3 * I2)</f>
        <v>795.77538762219126</v>
      </c>
      <c r="L2" s="3">
        <f>J2-K2</f>
        <v>-670.11178762219129</v>
      </c>
      <c r="M2" s="3">
        <f>SQRT(($B$5*$B$5) + (L2*L2))</f>
        <v>674.63605589251517</v>
      </c>
      <c r="N2" s="3">
        <f t="shared" ref="N2:N35" si="3">F2* 1000/G2</f>
        <v>675.67567567567562</v>
      </c>
      <c r="O2" s="3">
        <f>ABS(M2-N2)</f>
        <v>1.0396197831604468</v>
      </c>
      <c r="P2" s="4">
        <f>O2/M2</f>
        <v>1.54100833194436E-3</v>
      </c>
      <c r="Q2" s="3">
        <f t="shared" ref="Q2:Q35" si="4">COS(ATAN((D2-E2)/$B$4))</f>
        <v>0.97014250014533188</v>
      </c>
      <c r="R2" s="3"/>
      <c r="S2" s="3"/>
      <c r="T2" s="3"/>
      <c r="U2" s="3"/>
      <c r="V2" s="3"/>
      <c r="W2" s="3"/>
      <c r="X2" s="3"/>
      <c r="Y2" s="3"/>
    </row>
    <row r="3" spans="1:25" x14ac:dyDescent="0.25">
      <c r="A3" t="s">
        <v>13</v>
      </c>
      <c r="B3">
        <f>0.1*0.001*0.001</f>
        <v>1.0000000000000001E-7</v>
      </c>
      <c r="C3" s="3">
        <v>3000</v>
      </c>
      <c r="D3" s="3">
        <v>1.2</v>
      </c>
      <c r="E3" s="3">
        <v>3.5</v>
      </c>
      <c r="F3" s="3">
        <v>2.4</v>
      </c>
      <c r="G3" s="3">
        <v>6.8</v>
      </c>
      <c r="H3" s="3">
        <v>-64</v>
      </c>
      <c r="I3" s="3">
        <f t="shared" si="0"/>
        <v>18849.54</v>
      </c>
      <c r="J3" s="3">
        <f t="shared" si="1"/>
        <v>188.49540000000002</v>
      </c>
      <c r="K3" s="3">
        <f t="shared" si="2"/>
        <v>530.51692508146084</v>
      </c>
      <c r="L3" s="3">
        <f t="shared" ref="L3:L35" si="5">J3-K3</f>
        <v>-342.02152508146082</v>
      </c>
      <c r="M3" s="3">
        <f t="shared" ref="M3:M35" si="6">SQRT(($B$5*$B$5) + (L3*L3))</f>
        <v>350.80296979793138</v>
      </c>
      <c r="N3" s="3">
        <f t="shared" si="3"/>
        <v>352.94117647058823</v>
      </c>
      <c r="O3" s="3">
        <f t="shared" ref="O3:O35" si="7">ABS(M3-N3)</f>
        <v>2.1382066726568496</v>
      </c>
      <c r="P3" s="4">
        <f t="shared" ref="P3:P35" si="8">O3/M3</f>
        <v>6.0951783671856991E-3</v>
      </c>
      <c r="Q3" s="3">
        <f t="shared" si="4"/>
        <v>0.97455518661489959</v>
      </c>
      <c r="R3" s="3"/>
      <c r="S3" s="3"/>
      <c r="T3" s="3"/>
      <c r="U3" s="3"/>
      <c r="V3" s="3"/>
      <c r="W3" s="3"/>
      <c r="X3" s="3"/>
      <c r="Y3" s="3"/>
    </row>
    <row r="4" spans="1:25" x14ac:dyDescent="0.25">
      <c r="A4" t="s">
        <v>15</v>
      </c>
      <c r="B4">
        <v>10</v>
      </c>
      <c r="C4" s="3">
        <v>3900</v>
      </c>
      <c r="D4" s="3">
        <v>2.8</v>
      </c>
      <c r="E4" s="3">
        <v>4.5999999999999996</v>
      </c>
      <c r="F4" s="3">
        <v>2.1</v>
      </c>
      <c r="G4" s="3">
        <v>11.6</v>
      </c>
      <c r="H4" s="3">
        <v>-56</v>
      </c>
      <c r="I4" s="3">
        <f t="shared" si="0"/>
        <v>24504.401999999998</v>
      </c>
      <c r="J4" s="3">
        <f t="shared" si="1"/>
        <v>245.04401999999999</v>
      </c>
      <c r="K4" s="3">
        <f t="shared" si="2"/>
        <v>408.08994237035455</v>
      </c>
      <c r="L4" s="3">
        <f t="shared" si="5"/>
        <v>-163.04592237035456</v>
      </c>
      <c r="M4" s="3">
        <f t="shared" si="6"/>
        <v>180.74283610035471</v>
      </c>
      <c r="N4" s="3">
        <f t="shared" si="3"/>
        <v>181.0344827586207</v>
      </c>
      <c r="O4" s="3">
        <f t="shared" si="7"/>
        <v>0.29164665826598934</v>
      </c>
      <c r="P4" s="4">
        <f t="shared" si="8"/>
        <v>1.6136000992263782E-3</v>
      </c>
      <c r="Q4" s="3">
        <f t="shared" si="4"/>
        <v>0.98418332397369535</v>
      </c>
      <c r="R4" s="3"/>
      <c r="S4" s="3"/>
      <c r="T4" s="3"/>
      <c r="U4" s="3"/>
      <c r="V4" s="3"/>
      <c r="W4" s="3"/>
      <c r="X4" s="3"/>
      <c r="Y4" s="3"/>
    </row>
    <row r="5" spans="1:25" x14ac:dyDescent="0.25">
      <c r="A5" t="s">
        <v>17</v>
      </c>
      <c r="B5">
        <v>78</v>
      </c>
      <c r="C5" s="3">
        <v>4000</v>
      </c>
      <c r="D5" s="3">
        <v>3.1</v>
      </c>
      <c r="E5" s="3">
        <v>4.8</v>
      </c>
      <c r="F5" s="3">
        <v>2.1</v>
      </c>
      <c r="G5" s="3">
        <v>12.2</v>
      </c>
      <c r="H5" s="3">
        <v>-53</v>
      </c>
      <c r="I5" s="3">
        <f t="shared" si="0"/>
        <v>25132.719999999998</v>
      </c>
      <c r="J5" s="3">
        <f t="shared" si="1"/>
        <v>251.32719999999998</v>
      </c>
      <c r="K5" s="3">
        <f t="shared" si="2"/>
        <v>397.88769381109563</v>
      </c>
      <c r="L5" s="3">
        <f t="shared" si="5"/>
        <v>-146.56049381109565</v>
      </c>
      <c r="M5" s="3">
        <f t="shared" si="6"/>
        <v>166.02402942391265</v>
      </c>
      <c r="N5" s="3">
        <f t="shared" si="3"/>
        <v>172.13114754098362</v>
      </c>
      <c r="O5" s="3">
        <f t="shared" si="7"/>
        <v>6.1071181170709679</v>
      </c>
      <c r="P5" s="4">
        <f t="shared" si="8"/>
        <v>3.6784543407734877E-2</v>
      </c>
      <c r="Q5" s="3">
        <f t="shared" si="4"/>
        <v>0.9858558466698174</v>
      </c>
      <c r="R5" s="3"/>
      <c r="S5" s="3"/>
      <c r="T5" s="3"/>
      <c r="U5" s="3"/>
      <c r="V5" s="3"/>
      <c r="W5" s="3"/>
      <c r="X5" s="3"/>
      <c r="Y5" s="3"/>
    </row>
    <row r="6" spans="1:25" x14ac:dyDescent="0.25">
      <c r="A6" t="s">
        <v>23</v>
      </c>
      <c r="B6">
        <f>SQRT(B2/B3)/B5</f>
        <v>4.0542021284209993</v>
      </c>
      <c r="C6" s="3">
        <v>4100</v>
      </c>
      <c r="D6" s="3">
        <v>3.3</v>
      </c>
      <c r="E6" s="3">
        <v>4.9000000000000004</v>
      </c>
      <c r="F6" s="3">
        <v>2</v>
      </c>
      <c r="G6" s="3">
        <v>12.9</v>
      </c>
      <c r="H6" s="3">
        <v>-51</v>
      </c>
      <c r="I6" s="3">
        <f t="shared" si="0"/>
        <v>25761.038</v>
      </c>
      <c r="J6" s="3">
        <f t="shared" si="1"/>
        <v>257.61038000000002</v>
      </c>
      <c r="K6" s="3">
        <f t="shared" si="2"/>
        <v>388.18311591326398</v>
      </c>
      <c r="L6" s="3">
        <f t="shared" si="5"/>
        <v>-130.57273591326395</v>
      </c>
      <c r="M6" s="3">
        <f t="shared" si="6"/>
        <v>152.09615170633006</v>
      </c>
      <c r="N6" s="3">
        <f t="shared" si="3"/>
        <v>155.03875968992247</v>
      </c>
      <c r="O6" s="3">
        <f t="shared" si="7"/>
        <v>2.9426079835924099</v>
      </c>
      <c r="P6" s="4">
        <f t="shared" si="8"/>
        <v>1.9347024566894036E-2</v>
      </c>
      <c r="Q6" s="3">
        <f t="shared" si="4"/>
        <v>0.98744063191670539</v>
      </c>
      <c r="R6" s="3"/>
      <c r="S6" s="3"/>
      <c r="T6" s="3"/>
      <c r="U6" s="3"/>
      <c r="V6" s="3"/>
      <c r="W6" s="3"/>
      <c r="X6" s="3"/>
      <c r="Y6" s="3"/>
    </row>
    <row r="7" spans="1:25" x14ac:dyDescent="0.25">
      <c r="C7" s="3">
        <v>4200</v>
      </c>
      <c r="D7" s="3">
        <v>3.6</v>
      </c>
      <c r="E7" s="3">
        <v>5.0999999999999996</v>
      </c>
      <c r="F7" s="3">
        <v>2</v>
      </c>
      <c r="G7" s="3">
        <v>13.6</v>
      </c>
      <c r="H7" s="3">
        <v>-47</v>
      </c>
      <c r="I7" s="3">
        <f t="shared" si="0"/>
        <v>26389.356</v>
      </c>
      <c r="J7" s="3">
        <f t="shared" si="1"/>
        <v>263.89355999999998</v>
      </c>
      <c r="K7" s="3">
        <f t="shared" si="2"/>
        <v>378.94066077247203</v>
      </c>
      <c r="L7" s="3">
        <f t="shared" si="5"/>
        <v>-115.04710077247205</v>
      </c>
      <c r="M7" s="3">
        <f t="shared" si="6"/>
        <v>138.99581071439289</v>
      </c>
      <c r="N7" s="3">
        <f t="shared" si="3"/>
        <v>147.05882352941177</v>
      </c>
      <c r="O7" s="3">
        <f t="shared" si="7"/>
        <v>8.0630128150188796</v>
      </c>
      <c r="P7" s="4">
        <f t="shared" si="8"/>
        <v>5.8009034758512774E-2</v>
      </c>
      <c r="Q7" s="3">
        <f t="shared" si="4"/>
        <v>0.98893635286829751</v>
      </c>
      <c r="R7" s="3"/>
      <c r="S7" s="3"/>
      <c r="T7" s="3"/>
      <c r="U7" s="3"/>
      <c r="V7" s="3"/>
      <c r="W7" s="3"/>
      <c r="X7" s="3"/>
      <c r="Y7" s="3"/>
    </row>
    <row r="8" spans="1:25" x14ac:dyDescent="0.25">
      <c r="C8" s="3">
        <v>4300</v>
      </c>
      <c r="D8" s="3">
        <v>3.9</v>
      </c>
      <c r="E8" s="3">
        <v>5.2</v>
      </c>
      <c r="F8" s="3">
        <v>1.9</v>
      </c>
      <c r="G8" s="3">
        <v>14.2</v>
      </c>
      <c r="H8" s="3">
        <v>-43</v>
      </c>
      <c r="I8" s="3">
        <f t="shared" si="0"/>
        <v>27017.673999999999</v>
      </c>
      <c r="J8" s="3">
        <f t="shared" si="1"/>
        <v>270.17674</v>
      </c>
      <c r="K8" s="3">
        <f t="shared" si="2"/>
        <v>370.12808726613548</v>
      </c>
      <c r="L8" s="3">
        <f t="shared" si="5"/>
        <v>-99.951347266135485</v>
      </c>
      <c r="M8" s="3">
        <f t="shared" si="6"/>
        <v>126.78435163818763</v>
      </c>
      <c r="N8" s="3">
        <f t="shared" si="3"/>
        <v>133.80281690140845</v>
      </c>
      <c r="O8" s="3">
        <f t="shared" si="7"/>
        <v>7.0184652632208184</v>
      </c>
      <c r="P8" s="4">
        <f t="shared" si="8"/>
        <v>5.5357504081022933E-2</v>
      </c>
      <c r="Q8" s="3">
        <f t="shared" si="4"/>
        <v>0.99165561734323782</v>
      </c>
      <c r="R8" s="3"/>
      <c r="S8" s="3"/>
      <c r="T8" s="3"/>
      <c r="U8" s="3"/>
      <c r="V8" s="3"/>
      <c r="W8" s="3"/>
      <c r="X8" s="3"/>
      <c r="Y8" s="3"/>
    </row>
    <row r="9" spans="1:25" x14ac:dyDescent="0.25">
      <c r="C9" s="3">
        <v>4400</v>
      </c>
      <c r="D9" s="3">
        <v>4.0999999999999996</v>
      </c>
      <c r="E9" s="3">
        <v>5.3</v>
      </c>
      <c r="F9" s="3">
        <v>1.9</v>
      </c>
      <c r="G9" s="3">
        <v>14.8</v>
      </c>
      <c r="H9" s="3">
        <v>-38</v>
      </c>
      <c r="I9" s="3">
        <f t="shared" si="0"/>
        <v>27645.991999999998</v>
      </c>
      <c r="J9" s="3">
        <f t="shared" si="1"/>
        <v>276.45992000000001</v>
      </c>
      <c r="K9" s="3">
        <f t="shared" si="2"/>
        <v>361.71608528281422</v>
      </c>
      <c r="L9" s="3">
        <f t="shared" si="5"/>
        <v>-85.256165282814209</v>
      </c>
      <c r="M9" s="3">
        <f t="shared" si="6"/>
        <v>115.55351019649095</v>
      </c>
      <c r="N9" s="3">
        <f t="shared" si="3"/>
        <v>128.37837837837839</v>
      </c>
      <c r="O9" s="3">
        <f t="shared" si="7"/>
        <v>12.824868181887439</v>
      </c>
      <c r="P9" s="4">
        <f t="shared" si="8"/>
        <v>0.11098640067341629</v>
      </c>
      <c r="Q9" s="3">
        <f t="shared" si="4"/>
        <v>0.9928768384869221</v>
      </c>
      <c r="R9" s="3"/>
      <c r="S9" s="3"/>
      <c r="T9" s="3"/>
      <c r="U9" s="3"/>
      <c r="V9" s="3"/>
      <c r="W9" s="3"/>
      <c r="X9" s="3"/>
      <c r="Y9" s="3"/>
    </row>
    <row r="10" spans="1:25" x14ac:dyDescent="0.25">
      <c r="C10" s="3">
        <v>4500</v>
      </c>
      <c r="D10" s="3">
        <v>4.4000000000000004</v>
      </c>
      <c r="E10" s="3">
        <v>5.4</v>
      </c>
      <c r="F10" s="3">
        <v>1.8</v>
      </c>
      <c r="G10" s="3">
        <v>15.4</v>
      </c>
      <c r="H10" s="3">
        <v>-34</v>
      </c>
      <c r="I10" s="3">
        <f t="shared" si="0"/>
        <v>28274.309999999998</v>
      </c>
      <c r="J10" s="3">
        <f t="shared" si="1"/>
        <v>282.74309999999997</v>
      </c>
      <c r="K10" s="3">
        <f t="shared" si="2"/>
        <v>353.67795005430725</v>
      </c>
      <c r="L10" s="3">
        <f t="shared" si="5"/>
        <v>-70.934850054307276</v>
      </c>
      <c r="M10" s="3">
        <f t="shared" si="6"/>
        <v>105.43127122551002</v>
      </c>
      <c r="N10" s="3">
        <f t="shared" si="3"/>
        <v>116.88311688311688</v>
      </c>
      <c r="O10" s="3">
        <f t="shared" si="7"/>
        <v>11.451845657606867</v>
      </c>
      <c r="P10" s="4">
        <f t="shared" si="8"/>
        <v>0.10861906078237624</v>
      </c>
      <c r="Q10" s="3">
        <f t="shared" si="4"/>
        <v>0.99503719020998915</v>
      </c>
      <c r="R10" s="3"/>
      <c r="S10" s="3"/>
      <c r="T10" s="3"/>
      <c r="U10" s="3"/>
      <c r="V10" s="3"/>
      <c r="W10" s="3"/>
      <c r="X10" s="3"/>
      <c r="Y10" s="3"/>
    </row>
    <row r="11" spans="1:25" x14ac:dyDescent="0.25">
      <c r="C11" s="3">
        <v>4600</v>
      </c>
      <c r="D11" s="3">
        <v>4.5999999999999996</v>
      </c>
      <c r="E11" s="3">
        <v>5.4</v>
      </c>
      <c r="F11" s="3">
        <v>1.8</v>
      </c>
      <c r="G11" s="3">
        <v>15.8</v>
      </c>
      <c r="H11" s="3">
        <v>-27</v>
      </c>
      <c r="I11" s="3">
        <f t="shared" si="0"/>
        <v>28902.628000000001</v>
      </c>
      <c r="J11" s="3">
        <f t="shared" si="1"/>
        <v>289.02627999999999</v>
      </c>
      <c r="K11" s="3">
        <f t="shared" si="2"/>
        <v>345.98929896617005</v>
      </c>
      <c r="L11" s="3">
        <f t="shared" si="5"/>
        <v>-56.963018966170068</v>
      </c>
      <c r="M11" s="3">
        <f t="shared" si="6"/>
        <v>96.585638320302323</v>
      </c>
      <c r="N11" s="3">
        <f t="shared" si="3"/>
        <v>113.92405063291139</v>
      </c>
      <c r="O11" s="3">
        <f t="shared" si="7"/>
        <v>17.338412312609066</v>
      </c>
      <c r="P11" s="4">
        <f t="shared" si="8"/>
        <v>0.17951335844683783</v>
      </c>
      <c r="Q11" s="3">
        <f t="shared" si="4"/>
        <v>0.99681527853612495</v>
      </c>
      <c r="R11" s="3"/>
      <c r="S11" s="3"/>
      <c r="T11" s="3"/>
      <c r="U11" s="3"/>
      <c r="V11" s="3"/>
      <c r="W11" s="3"/>
      <c r="X11" s="3"/>
      <c r="Y11" s="3"/>
    </row>
    <row r="12" spans="1:25" x14ac:dyDescent="0.25">
      <c r="C12" s="3">
        <v>4700</v>
      </c>
      <c r="D12" s="3">
        <v>4.9000000000000004</v>
      </c>
      <c r="E12" s="3">
        <v>5.4</v>
      </c>
      <c r="F12" s="3">
        <v>1.7</v>
      </c>
      <c r="G12" s="3">
        <v>16.2</v>
      </c>
      <c r="H12" s="3">
        <v>-21</v>
      </c>
      <c r="I12" s="3">
        <f t="shared" si="0"/>
        <v>29530.946</v>
      </c>
      <c r="J12" s="3">
        <f t="shared" si="1"/>
        <v>295.30946</v>
      </c>
      <c r="K12" s="3">
        <f t="shared" si="2"/>
        <v>338.62782452008139</v>
      </c>
      <c r="L12" s="3">
        <f t="shared" si="5"/>
        <v>-43.318364520081388</v>
      </c>
      <c r="M12" s="3">
        <f t="shared" si="6"/>
        <v>89.22152601639722</v>
      </c>
      <c r="N12" s="3">
        <f t="shared" si="3"/>
        <v>104.93827160493828</v>
      </c>
      <c r="O12" s="3">
        <f t="shared" si="7"/>
        <v>15.716745588541059</v>
      </c>
      <c r="P12" s="4">
        <f t="shared" si="8"/>
        <v>0.17615418935619437</v>
      </c>
      <c r="Q12" s="3">
        <f t="shared" si="4"/>
        <v>0.99875233887784465</v>
      </c>
      <c r="R12" s="3"/>
      <c r="S12" s="3"/>
      <c r="T12" s="3"/>
      <c r="U12" s="3"/>
      <c r="V12" s="3"/>
      <c r="W12" s="3"/>
      <c r="X12" s="3"/>
      <c r="Y12" s="3"/>
    </row>
    <row r="13" spans="1:25" x14ac:dyDescent="0.25">
      <c r="C13" s="3">
        <v>4800</v>
      </c>
      <c r="D13" s="3">
        <v>5.0999999999999996</v>
      </c>
      <c r="E13" s="3">
        <v>5.4</v>
      </c>
      <c r="F13" s="3">
        <v>1.7</v>
      </c>
      <c r="G13" s="3">
        <v>16.5</v>
      </c>
      <c r="H13" s="3">
        <v>-14</v>
      </c>
      <c r="I13" s="3">
        <f t="shared" si="0"/>
        <v>30159.263999999999</v>
      </c>
      <c r="J13" s="3">
        <f t="shared" si="1"/>
        <v>301.59264000000002</v>
      </c>
      <c r="K13" s="3">
        <f t="shared" si="2"/>
        <v>331.57307817591305</v>
      </c>
      <c r="L13" s="3">
        <f t="shared" si="5"/>
        <v>-29.980438175913037</v>
      </c>
      <c r="M13" s="3">
        <f t="shared" si="6"/>
        <v>83.563309372114645</v>
      </c>
      <c r="N13" s="3">
        <f t="shared" si="3"/>
        <v>103.03030303030303</v>
      </c>
      <c r="O13" s="3">
        <f t="shared" si="7"/>
        <v>19.466993658188386</v>
      </c>
      <c r="P13" s="4">
        <f t="shared" si="8"/>
        <v>0.23296101847163783</v>
      </c>
      <c r="Q13" s="3">
        <f t="shared" si="4"/>
        <v>0.99955030352236673</v>
      </c>
      <c r="R13" s="3"/>
      <c r="S13" s="3"/>
      <c r="T13" s="3"/>
      <c r="U13" s="3"/>
      <c r="V13" s="3"/>
      <c r="W13" s="3"/>
      <c r="X13" s="3"/>
      <c r="Y13" s="3"/>
    </row>
    <row r="14" spans="1:25" x14ac:dyDescent="0.25">
      <c r="C14" s="3">
        <v>4900</v>
      </c>
      <c r="D14" s="3">
        <v>5.2</v>
      </c>
      <c r="E14" s="3">
        <v>5.4</v>
      </c>
      <c r="F14" s="3">
        <v>1.6</v>
      </c>
      <c r="G14" s="3">
        <v>16.600000000000001</v>
      </c>
      <c r="H14" s="3">
        <v>-7</v>
      </c>
      <c r="I14" s="3">
        <f t="shared" si="0"/>
        <v>30787.581999999999</v>
      </c>
      <c r="J14" s="3">
        <f t="shared" si="1"/>
        <v>307.87581999999998</v>
      </c>
      <c r="K14" s="3">
        <f t="shared" si="2"/>
        <v>324.80628066211887</v>
      </c>
      <c r="L14" s="3">
        <f t="shared" si="5"/>
        <v>-16.93046066211889</v>
      </c>
      <c r="M14" s="3">
        <f t="shared" si="6"/>
        <v>79.816292185440162</v>
      </c>
      <c r="N14" s="3">
        <f t="shared" si="3"/>
        <v>96.385542168674689</v>
      </c>
      <c r="O14" s="3">
        <f t="shared" si="7"/>
        <v>16.569249983234528</v>
      </c>
      <c r="P14" s="4">
        <f t="shared" si="8"/>
        <v>0.20759232895382526</v>
      </c>
      <c r="Q14" s="3">
        <f t="shared" si="4"/>
        <v>0.99980005998000698</v>
      </c>
      <c r="R14" s="3"/>
      <c r="S14" s="3"/>
      <c r="T14" s="3"/>
      <c r="U14" s="3"/>
      <c r="V14" s="3"/>
      <c r="W14" s="3"/>
      <c r="X14" s="3"/>
      <c r="Y14" s="3"/>
    </row>
    <row r="15" spans="1:25" s="5" customFormat="1" x14ac:dyDescent="0.25">
      <c r="C15" s="8">
        <v>5000</v>
      </c>
      <c r="D15" s="8">
        <v>5.3</v>
      </c>
      <c r="E15" s="8">
        <v>5.3</v>
      </c>
      <c r="F15" s="8">
        <v>1.6</v>
      </c>
      <c r="G15" s="8">
        <v>16.7</v>
      </c>
      <c r="H15" s="8">
        <v>0</v>
      </c>
      <c r="I15" s="8">
        <f t="shared" si="0"/>
        <v>31415.899999999998</v>
      </c>
      <c r="J15" s="8">
        <f t="shared" si="1"/>
        <v>314.15899999999999</v>
      </c>
      <c r="K15" s="8">
        <f t="shared" si="2"/>
        <v>318.31015504887654</v>
      </c>
      <c r="L15" s="8">
        <f t="shared" si="5"/>
        <v>-4.1511550488765465</v>
      </c>
      <c r="M15" s="8">
        <f t="shared" si="6"/>
        <v>78.110383997518625</v>
      </c>
      <c r="N15" s="8">
        <f t="shared" si="3"/>
        <v>95.808383233532936</v>
      </c>
      <c r="O15" s="8">
        <f t="shared" si="7"/>
        <v>17.697999236014311</v>
      </c>
      <c r="P15" s="9">
        <f t="shared" si="8"/>
        <v>0.22657677929961953</v>
      </c>
      <c r="Q15" s="8">
        <f t="shared" si="4"/>
        <v>1</v>
      </c>
      <c r="R15" s="8"/>
      <c r="S15" s="8"/>
      <c r="T15" s="8"/>
      <c r="U15" s="8"/>
      <c r="V15" s="8"/>
      <c r="W15" s="8"/>
      <c r="X15" s="8"/>
      <c r="Y15" s="8"/>
    </row>
    <row r="16" spans="1:25" x14ac:dyDescent="0.25">
      <c r="C16" s="3">
        <v>5100</v>
      </c>
      <c r="D16" s="3">
        <v>5.4</v>
      </c>
      <c r="E16" s="3">
        <v>5.2</v>
      </c>
      <c r="F16" s="3">
        <v>1.6</v>
      </c>
      <c r="G16" s="3">
        <v>16.600000000000001</v>
      </c>
      <c r="H16" s="3">
        <v>7</v>
      </c>
      <c r="I16" s="3">
        <f t="shared" si="0"/>
        <v>32044.217999999997</v>
      </c>
      <c r="J16" s="3">
        <f t="shared" si="1"/>
        <v>320.44217999999995</v>
      </c>
      <c r="K16" s="3">
        <f t="shared" si="2"/>
        <v>312.06877945968284</v>
      </c>
      <c r="L16" s="3">
        <f t="shared" si="5"/>
        <v>8.3734005403171068</v>
      </c>
      <c r="M16" s="3">
        <f t="shared" si="6"/>
        <v>78.448160186256644</v>
      </c>
      <c r="N16" s="3">
        <f t="shared" si="3"/>
        <v>96.385542168674689</v>
      </c>
      <c r="O16" s="3">
        <f t="shared" si="7"/>
        <v>17.937381982418046</v>
      </c>
      <c r="P16" s="4">
        <f t="shared" si="8"/>
        <v>0.22865267891343743</v>
      </c>
      <c r="Q16" s="3">
        <f t="shared" si="4"/>
        <v>0.99980005998000698</v>
      </c>
      <c r="R16" s="3"/>
      <c r="S16" s="3"/>
      <c r="T16" s="3"/>
      <c r="U16" s="3"/>
      <c r="V16" s="3"/>
      <c r="W16" s="3"/>
      <c r="X16" s="3"/>
      <c r="Y16" s="3"/>
    </row>
    <row r="17" spans="3:25" x14ac:dyDescent="0.25">
      <c r="C17" s="3">
        <v>5200</v>
      </c>
      <c r="D17" s="3">
        <v>5.5</v>
      </c>
      <c r="E17" s="3">
        <v>5.0999999999999996</v>
      </c>
      <c r="F17" s="3">
        <v>1.7</v>
      </c>
      <c r="G17" s="3">
        <v>16.5</v>
      </c>
      <c r="H17" s="3">
        <v>14</v>
      </c>
      <c r="I17" s="3">
        <f t="shared" si="0"/>
        <v>32672.536</v>
      </c>
      <c r="J17" s="3">
        <f t="shared" si="1"/>
        <v>326.72536000000002</v>
      </c>
      <c r="K17" s="3">
        <f t="shared" si="2"/>
        <v>306.06745677776587</v>
      </c>
      <c r="L17" s="3">
        <f t="shared" si="5"/>
        <v>20.657903222234154</v>
      </c>
      <c r="M17" s="3">
        <f t="shared" si="6"/>
        <v>80.689212200511605</v>
      </c>
      <c r="N17" s="3">
        <f t="shared" si="3"/>
        <v>103.03030303030303</v>
      </c>
      <c r="O17" s="3">
        <f t="shared" si="7"/>
        <v>22.341090829791426</v>
      </c>
      <c r="P17" s="4">
        <f t="shared" si="8"/>
        <v>0.27687828670670517</v>
      </c>
      <c r="Q17" s="3">
        <f t="shared" si="4"/>
        <v>0.99920095872178938</v>
      </c>
      <c r="R17" s="3"/>
      <c r="S17" s="3"/>
      <c r="T17" s="3"/>
      <c r="U17" s="3"/>
      <c r="V17" s="3"/>
      <c r="W17" s="3"/>
      <c r="X17" s="3"/>
      <c r="Y17" s="3"/>
    </row>
    <row r="18" spans="3:25" x14ac:dyDescent="0.25">
      <c r="C18" s="3">
        <v>5300</v>
      </c>
      <c r="D18" s="3">
        <v>5.5</v>
      </c>
      <c r="E18" s="3">
        <v>4.9000000000000004</v>
      </c>
      <c r="F18" s="3">
        <v>1.7</v>
      </c>
      <c r="G18" s="3">
        <v>16.2</v>
      </c>
      <c r="H18" s="3">
        <v>20</v>
      </c>
      <c r="I18" s="3">
        <f t="shared" si="0"/>
        <v>33300.853999999999</v>
      </c>
      <c r="J18" s="3">
        <f t="shared" si="1"/>
        <v>333.00853999999998</v>
      </c>
      <c r="K18" s="3">
        <f t="shared" si="2"/>
        <v>300.29259910271367</v>
      </c>
      <c r="L18" s="3">
        <f t="shared" si="5"/>
        <v>32.715940897286316</v>
      </c>
      <c r="M18" s="3">
        <f t="shared" si="6"/>
        <v>84.583289063471227</v>
      </c>
      <c r="N18" s="3">
        <f t="shared" si="3"/>
        <v>104.93827160493828</v>
      </c>
      <c r="O18" s="3">
        <f t="shared" si="7"/>
        <v>20.354982541467052</v>
      </c>
      <c r="P18" s="4">
        <f t="shared" si="8"/>
        <v>0.24065016585241431</v>
      </c>
      <c r="Q18" s="3">
        <f t="shared" si="4"/>
        <v>0.9982048454657787</v>
      </c>
      <c r="R18" s="3"/>
      <c r="S18" s="3"/>
      <c r="T18" s="3"/>
      <c r="U18" s="3"/>
      <c r="V18" s="3"/>
      <c r="W18" s="3"/>
      <c r="X18" s="3"/>
      <c r="Y18" s="3"/>
    </row>
    <row r="19" spans="3:25" x14ac:dyDescent="0.25">
      <c r="C19" s="3">
        <v>5400</v>
      </c>
      <c r="D19" s="3">
        <v>5.5</v>
      </c>
      <c r="E19" s="3">
        <v>4.7</v>
      </c>
      <c r="F19" s="3">
        <v>1.7</v>
      </c>
      <c r="G19" s="3">
        <v>15.4</v>
      </c>
      <c r="H19" s="3">
        <v>25</v>
      </c>
      <c r="I19" s="3">
        <f t="shared" si="0"/>
        <v>33929.171999999999</v>
      </c>
      <c r="J19" s="3">
        <f t="shared" si="1"/>
        <v>339.29172</v>
      </c>
      <c r="K19" s="3">
        <f t="shared" si="2"/>
        <v>294.73162504525601</v>
      </c>
      <c r="L19" s="3">
        <f t="shared" si="5"/>
        <v>44.560094954743988</v>
      </c>
      <c r="M19" s="3">
        <f t="shared" si="6"/>
        <v>89.830963828603117</v>
      </c>
      <c r="N19" s="3">
        <f t="shared" si="3"/>
        <v>110.38961038961038</v>
      </c>
      <c r="O19" s="3">
        <f t="shared" si="7"/>
        <v>20.558646561007265</v>
      </c>
      <c r="P19" s="4">
        <f t="shared" si="8"/>
        <v>0.2288592450174867</v>
      </c>
      <c r="Q19" s="3">
        <f t="shared" si="4"/>
        <v>0.99681527853612495</v>
      </c>
      <c r="R19" s="3"/>
      <c r="S19" s="3"/>
      <c r="T19" s="3"/>
      <c r="U19" s="3"/>
      <c r="V19" s="3"/>
      <c r="W19" s="3"/>
      <c r="X19" s="3"/>
      <c r="Y19" s="3"/>
    </row>
    <row r="20" spans="3:25" x14ac:dyDescent="0.25">
      <c r="C20" s="3">
        <v>5500</v>
      </c>
      <c r="D20" s="3">
        <v>5.5</v>
      </c>
      <c r="E20" s="3">
        <v>4.5999999999999996</v>
      </c>
      <c r="F20" s="3">
        <v>1.8</v>
      </c>
      <c r="G20" s="3">
        <v>15.6</v>
      </c>
      <c r="H20" s="3">
        <v>30</v>
      </c>
      <c r="I20" s="3">
        <f t="shared" si="0"/>
        <v>34557.49</v>
      </c>
      <c r="J20" s="3">
        <f t="shared" si="1"/>
        <v>345.57490000000001</v>
      </c>
      <c r="K20" s="3">
        <f t="shared" si="2"/>
        <v>289.3728682262514</v>
      </c>
      <c r="L20" s="3">
        <f t="shared" si="5"/>
        <v>56.202031773748615</v>
      </c>
      <c r="M20" s="3">
        <f t="shared" si="6"/>
        <v>96.138797451899975</v>
      </c>
      <c r="N20" s="3">
        <f t="shared" si="3"/>
        <v>115.38461538461539</v>
      </c>
      <c r="O20" s="3">
        <f t="shared" si="7"/>
        <v>19.245817932715411</v>
      </c>
      <c r="P20" s="4">
        <f t="shared" si="8"/>
        <v>0.20018783719803079</v>
      </c>
      <c r="Q20" s="3">
        <f t="shared" si="4"/>
        <v>0.99597443884322878</v>
      </c>
      <c r="R20" s="3"/>
      <c r="S20" s="3"/>
      <c r="T20" s="3"/>
      <c r="U20" s="3"/>
      <c r="V20" s="3"/>
      <c r="W20" s="3"/>
      <c r="X20" s="3"/>
      <c r="Y20" s="3"/>
    </row>
    <row r="21" spans="3:25" x14ac:dyDescent="0.25">
      <c r="C21" s="3">
        <v>5600</v>
      </c>
      <c r="D21" s="3">
        <v>5.5</v>
      </c>
      <c r="E21" s="3">
        <v>4.4000000000000004</v>
      </c>
      <c r="F21" s="3">
        <v>1.8</v>
      </c>
      <c r="G21" s="3">
        <v>15.2</v>
      </c>
      <c r="H21" s="3">
        <v>34</v>
      </c>
      <c r="I21" s="3">
        <f t="shared" si="0"/>
        <v>35185.807999999997</v>
      </c>
      <c r="J21" s="3">
        <f t="shared" si="1"/>
        <v>351.85807999999997</v>
      </c>
      <c r="K21" s="3">
        <f t="shared" si="2"/>
        <v>284.20549557935402</v>
      </c>
      <c r="L21" s="3">
        <f t="shared" si="5"/>
        <v>67.652584420645951</v>
      </c>
      <c r="M21" s="3">
        <f t="shared" si="6"/>
        <v>103.25149964427939</v>
      </c>
      <c r="N21" s="3">
        <f t="shared" si="3"/>
        <v>118.42105263157896</v>
      </c>
      <c r="O21" s="3">
        <f t="shared" si="7"/>
        <v>15.169552987299568</v>
      </c>
      <c r="P21" s="4">
        <f t="shared" si="8"/>
        <v>0.14691847614379935</v>
      </c>
      <c r="Q21" s="3">
        <f t="shared" si="4"/>
        <v>0.9940043559354329</v>
      </c>
      <c r="R21" s="3"/>
      <c r="S21" s="3"/>
      <c r="T21" s="3"/>
      <c r="U21" s="3"/>
      <c r="V21" s="3"/>
      <c r="W21" s="3"/>
      <c r="X21" s="3"/>
      <c r="Y21" s="3"/>
    </row>
    <row r="22" spans="3:25" x14ac:dyDescent="0.25">
      <c r="C22" s="3">
        <v>5700</v>
      </c>
      <c r="D22" s="3">
        <v>5.4</v>
      </c>
      <c r="E22" s="3">
        <v>4.2</v>
      </c>
      <c r="F22" s="3">
        <v>1.9</v>
      </c>
      <c r="G22" s="3">
        <v>14.8</v>
      </c>
      <c r="H22" s="3">
        <v>38</v>
      </c>
      <c r="I22" s="3">
        <f t="shared" si="0"/>
        <v>35814.125999999997</v>
      </c>
      <c r="J22" s="3">
        <f t="shared" si="1"/>
        <v>358.14125999999999</v>
      </c>
      <c r="K22" s="3">
        <f t="shared" si="2"/>
        <v>279.21943425340044</v>
      </c>
      <c r="L22" s="3">
        <f t="shared" si="5"/>
        <v>78.921825746599552</v>
      </c>
      <c r="M22" s="3">
        <f t="shared" si="6"/>
        <v>110.96240164657857</v>
      </c>
      <c r="N22" s="3">
        <f t="shared" si="3"/>
        <v>128.37837837837839</v>
      </c>
      <c r="O22" s="3">
        <f t="shared" si="7"/>
        <v>17.415976731799816</v>
      </c>
      <c r="P22" s="4">
        <f t="shared" si="8"/>
        <v>0.15695385530020045</v>
      </c>
      <c r="Q22" s="3">
        <f t="shared" si="4"/>
        <v>0.9928768384869221</v>
      </c>
      <c r="R22" s="3"/>
      <c r="S22" s="3"/>
      <c r="T22" s="3"/>
      <c r="U22" s="3"/>
      <c r="V22" s="3"/>
      <c r="W22" s="3"/>
      <c r="X22" s="3"/>
      <c r="Y22" s="3"/>
    </row>
    <row r="23" spans="3:25" x14ac:dyDescent="0.25">
      <c r="C23" s="3">
        <v>5800</v>
      </c>
      <c r="D23" s="3">
        <v>5.3</v>
      </c>
      <c r="E23" s="3">
        <v>4</v>
      </c>
      <c r="F23" s="3">
        <v>1.9</v>
      </c>
      <c r="G23" s="3">
        <v>14.4</v>
      </c>
      <c r="H23" s="3">
        <v>42</v>
      </c>
      <c r="I23" s="3">
        <f t="shared" si="0"/>
        <v>36442.443999999996</v>
      </c>
      <c r="J23" s="3">
        <f t="shared" si="1"/>
        <v>364.42443999999995</v>
      </c>
      <c r="K23" s="3">
        <f t="shared" si="2"/>
        <v>274.40530607661771</v>
      </c>
      <c r="L23" s="3">
        <f t="shared" si="5"/>
        <v>90.019133923382242</v>
      </c>
      <c r="M23" s="3">
        <f t="shared" si="6"/>
        <v>119.11105940388502</v>
      </c>
      <c r="N23" s="3">
        <f t="shared" si="3"/>
        <v>131.94444444444443</v>
      </c>
      <c r="O23" s="3">
        <f t="shared" si="7"/>
        <v>12.833385040559406</v>
      </c>
      <c r="P23" s="4">
        <f t="shared" si="8"/>
        <v>0.10774301819483961</v>
      </c>
      <c r="Q23" s="3">
        <f t="shared" si="4"/>
        <v>0.99165561734323782</v>
      </c>
      <c r="R23" s="3"/>
      <c r="S23" s="3"/>
      <c r="T23" s="3"/>
      <c r="U23" s="3"/>
      <c r="V23" s="3"/>
      <c r="W23" s="3"/>
      <c r="X23" s="3"/>
      <c r="Y23" s="3"/>
    </row>
    <row r="24" spans="3:25" x14ac:dyDescent="0.25">
      <c r="C24" s="3">
        <v>5900</v>
      </c>
      <c r="D24" s="3">
        <v>5.3</v>
      </c>
      <c r="E24" s="3">
        <v>3.9</v>
      </c>
      <c r="F24" s="3">
        <v>1.9</v>
      </c>
      <c r="G24" s="3">
        <v>14</v>
      </c>
      <c r="H24" s="3">
        <v>44</v>
      </c>
      <c r="I24" s="3">
        <f t="shared" si="0"/>
        <v>37070.761999999995</v>
      </c>
      <c r="J24" s="3">
        <f t="shared" si="1"/>
        <v>370.70761999999996</v>
      </c>
      <c r="K24" s="3">
        <f t="shared" si="2"/>
        <v>269.7543686854886</v>
      </c>
      <c r="L24" s="3">
        <f t="shared" si="5"/>
        <v>100.95325131451136</v>
      </c>
      <c r="M24" s="3">
        <f t="shared" si="6"/>
        <v>127.57569890449705</v>
      </c>
      <c r="N24" s="3">
        <f t="shared" si="3"/>
        <v>135.71428571428572</v>
      </c>
      <c r="O24" s="3">
        <f t="shared" si="7"/>
        <v>8.1385868097886771</v>
      </c>
      <c r="P24" s="4">
        <f t="shared" si="8"/>
        <v>6.3794177728794643E-2</v>
      </c>
      <c r="Q24" s="3">
        <f t="shared" si="4"/>
        <v>0.99034174667433017</v>
      </c>
      <c r="R24" s="3"/>
      <c r="S24" s="3"/>
      <c r="T24" s="3"/>
      <c r="U24" s="3"/>
      <c r="V24" s="3"/>
      <c r="W24" s="3"/>
      <c r="X24" s="3"/>
      <c r="Y24" s="3"/>
    </row>
    <row r="25" spans="3:25" x14ac:dyDescent="0.25">
      <c r="C25" s="3">
        <v>6000</v>
      </c>
      <c r="D25" s="3">
        <v>5.2</v>
      </c>
      <c r="E25" s="3">
        <v>3.7</v>
      </c>
      <c r="F25" s="3">
        <v>2</v>
      </c>
      <c r="G25" s="3">
        <v>13.6</v>
      </c>
      <c r="H25" s="3">
        <v>47</v>
      </c>
      <c r="I25" s="3">
        <f t="shared" si="0"/>
        <v>37699.08</v>
      </c>
      <c r="J25" s="3">
        <f t="shared" si="1"/>
        <v>376.99080000000004</v>
      </c>
      <c r="K25" s="3">
        <f t="shared" si="2"/>
        <v>265.25846254073042</v>
      </c>
      <c r="L25" s="3">
        <f t="shared" si="5"/>
        <v>111.73233745926962</v>
      </c>
      <c r="M25" s="3">
        <f t="shared" si="6"/>
        <v>136.26487160714643</v>
      </c>
      <c r="N25" s="3">
        <f t="shared" si="3"/>
        <v>147.05882352941177</v>
      </c>
      <c r="O25" s="3">
        <f t="shared" si="7"/>
        <v>10.793951922265336</v>
      </c>
      <c r="P25" s="4">
        <f t="shared" si="8"/>
        <v>7.9213019430161374E-2</v>
      </c>
      <c r="Q25" s="3">
        <f t="shared" si="4"/>
        <v>0.98893635286829751</v>
      </c>
      <c r="R25" s="3"/>
      <c r="S25" s="3"/>
      <c r="T25" s="3"/>
      <c r="U25" s="3"/>
      <c r="V25" s="3"/>
      <c r="W25" s="3"/>
      <c r="X25" s="3"/>
      <c r="Y25" s="3"/>
    </row>
    <row r="26" spans="3:25" x14ac:dyDescent="0.25">
      <c r="C26" s="3">
        <v>6100</v>
      </c>
      <c r="D26" s="3">
        <v>5.0999999999999996</v>
      </c>
      <c r="E26" s="3">
        <v>3.6</v>
      </c>
      <c r="F26" s="3">
        <v>2.1</v>
      </c>
      <c r="G26" s="3">
        <v>13.2</v>
      </c>
      <c r="H26" s="3">
        <v>49</v>
      </c>
      <c r="I26" s="3">
        <f t="shared" si="0"/>
        <v>38327.398000000001</v>
      </c>
      <c r="J26" s="3">
        <f t="shared" si="1"/>
        <v>383.27397999999999</v>
      </c>
      <c r="K26" s="3">
        <f t="shared" si="2"/>
        <v>260.90996315481681</v>
      </c>
      <c r="L26" s="3">
        <f t="shared" si="5"/>
        <v>122.36401684518319</v>
      </c>
      <c r="M26" s="3">
        <f t="shared" si="6"/>
        <v>145.11013961294461</v>
      </c>
      <c r="N26" s="3">
        <f t="shared" si="3"/>
        <v>159.09090909090909</v>
      </c>
      <c r="O26" s="3">
        <f t="shared" si="7"/>
        <v>13.980769477964486</v>
      </c>
      <c r="P26" s="4">
        <f t="shared" si="8"/>
        <v>9.6345917075510323E-2</v>
      </c>
      <c r="Q26" s="3">
        <f t="shared" si="4"/>
        <v>0.98893635286829751</v>
      </c>
      <c r="R26" s="3"/>
      <c r="S26" s="3"/>
      <c r="T26" s="3"/>
      <c r="U26" s="3"/>
      <c r="V26" s="3"/>
      <c r="W26" s="3"/>
      <c r="X26" s="3"/>
      <c r="Y26" s="3"/>
    </row>
    <row r="27" spans="3:25" x14ac:dyDescent="0.25">
      <c r="C27" s="3">
        <v>7000</v>
      </c>
      <c r="D27" s="3">
        <v>4.4000000000000004</v>
      </c>
      <c r="E27" s="3">
        <v>2.4</v>
      </c>
      <c r="F27" s="3">
        <v>2.2000000000000002</v>
      </c>
      <c r="G27" s="3">
        <v>9.9</v>
      </c>
      <c r="H27" s="3">
        <v>62</v>
      </c>
      <c r="I27" s="3">
        <f t="shared" si="0"/>
        <v>43982.259999999995</v>
      </c>
      <c r="J27" s="3">
        <f t="shared" si="1"/>
        <v>439.82259999999997</v>
      </c>
      <c r="K27" s="3">
        <f t="shared" si="2"/>
        <v>227.36439646348325</v>
      </c>
      <c r="L27" s="3">
        <f t="shared" si="5"/>
        <v>212.45820353651672</v>
      </c>
      <c r="M27" s="3">
        <f t="shared" si="6"/>
        <v>226.32385700576057</v>
      </c>
      <c r="N27" s="3">
        <f t="shared" si="3"/>
        <v>222.2222222222222</v>
      </c>
      <c r="O27" s="3">
        <f t="shared" si="7"/>
        <v>4.1016347835383726</v>
      </c>
      <c r="P27" s="4">
        <f t="shared" si="8"/>
        <v>1.8122856502193557E-2</v>
      </c>
      <c r="Q27" s="3">
        <f t="shared" si="4"/>
        <v>0.98058067569092011</v>
      </c>
      <c r="R27" s="3"/>
      <c r="S27" s="3"/>
      <c r="T27" s="3"/>
      <c r="U27" s="3"/>
      <c r="V27" s="3"/>
      <c r="W27" s="3"/>
      <c r="X27" s="3"/>
      <c r="Y27" s="3"/>
    </row>
    <row r="28" spans="3:25" x14ac:dyDescent="0.25">
      <c r="C28" s="3">
        <v>8000</v>
      </c>
      <c r="D28" s="3">
        <v>3.9</v>
      </c>
      <c r="E28" s="3">
        <v>1.7</v>
      </c>
      <c r="F28" s="3">
        <v>2.2999999999999998</v>
      </c>
      <c r="G28" s="3">
        <v>7.5</v>
      </c>
      <c r="H28" s="3">
        <v>66</v>
      </c>
      <c r="I28" s="3">
        <f t="shared" si="0"/>
        <v>50265.439999999995</v>
      </c>
      <c r="J28" s="3">
        <f t="shared" si="1"/>
        <v>502.65439999999995</v>
      </c>
      <c r="K28" s="3">
        <f t="shared" si="2"/>
        <v>198.94384690554782</v>
      </c>
      <c r="L28" s="3">
        <f t="shared" si="5"/>
        <v>303.71055309445217</v>
      </c>
      <c r="M28" s="3">
        <f t="shared" si="6"/>
        <v>313.56673940476855</v>
      </c>
      <c r="N28" s="3">
        <f t="shared" si="3"/>
        <v>306.66666666666669</v>
      </c>
      <c r="O28" s="3">
        <f t="shared" si="7"/>
        <v>6.9000727381018692</v>
      </c>
      <c r="P28" s="4">
        <f t="shared" si="8"/>
        <v>2.2005116841154793E-2</v>
      </c>
      <c r="Q28" s="3">
        <f t="shared" si="4"/>
        <v>0.97664446670508998</v>
      </c>
      <c r="R28" s="3"/>
      <c r="S28" s="3"/>
      <c r="T28" s="3"/>
      <c r="U28" s="3"/>
      <c r="V28" s="3"/>
      <c r="W28" s="3"/>
      <c r="X28" s="3"/>
      <c r="Y28" s="3"/>
    </row>
    <row r="29" spans="3:25" x14ac:dyDescent="0.25">
      <c r="C29" s="3">
        <v>9000</v>
      </c>
      <c r="D29" s="3">
        <v>3.5</v>
      </c>
      <c r="E29" s="3">
        <v>1.2</v>
      </c>
      <c r="F29" s="3">
        <v>2.4</v>
      </c>
      <c r="G29" s="3">
        <v>6</v>
      </c>
      <c r="H29" s="3">
        <v>70</v>
      </c>
      <c r="I29" s="3">
        <f t="shared" si="0"/>
        <v>56548.619999999995</v>
      </c>
      <c r="J29" s="3">
        <f t="shared" si="1"/>
        <v>565.48619999999994</v>
      </c>
      <c r="K29" s="3">
        <f t="shared" si="2"/>
        <v>176.83897502715362</v>
      </c>
      <c r="L29" s="3">
        <f t="shared" si="5"/>
        <v>388.64722497284629</v>
      </c>
      <c r="M29" s="3">
        <f t="shared" si="6"/>
        <v>396.39710579051177</v>
      </c>
      <c r="N29" s="3">
        <f t="shared" si="3"/>
        <v>400</v>
      </c>
      <c r="O29" s="3">
        <f t="shared" si="7"/>
        <v>3.6028942094882268</v>
      </c>
      <c r="P29" s="4">
        <f t="shared" si="8"/>
        <v>9.0891032170963594E-3</v>
      </c>
      <c r="Q29" s="3">
        <f t="shared" si="4"/>
        <v>0.97455518661489959</v>
      </c>
      <c r="R29" s="3"/>
      <c r="S29" s="3"/>
      <c r="T29" s="3"/>
      <c r="U29" s="3"/>
      <c r="V29" s="3"/>
      <c r="W29" s="3"/>
      <c r="X29" s="3"/>
      <c r="Y29" s="3"/>
    </row>
    <row r="30" spans="3:25" x14ac:dyDescent="0.25">
      <c r="C30" s="3">
        <v>10000</v>
      </c>
      <c r="D30" s="3">
        <v>3.3</v>
      </c>
      <c r="E30" s="3">
        <v>0.9</v>
      </c>
      <c r="F30" s="3">
        <v>2.4</v>
      </c>
      <c r="G30" s="3">
        <v>5</v>
      </c>
      <c r="H30" s="3">
        <v>72</v>
      </c>
      <c r="I30" s="3">
        <f t="shared" si="0"/>
        <v>62831.799999999996</v>
      </c>
      <c r="J30" s="3">
        <f t="shared" si="1"/>
        <v>628.31799999999998</v>
      </c>
      <c r="K30" s="3">
        <f t="shared" si="2"/>
        <v>159.15507752443827</v>
      </c>
      <c r="L30" s="3">
        <f t="shared" si="5"/>
        <v>469.16292247556169</v>
      </c>
      <c r="M30" s="3">
        <f t="shared" si="6"/>
        <v>475.60261545307958</v>
      </c>
      <c r="N30" s="3">
        <f t="shared" si="3"/>
        <v>480</v>
      </c>
      <c r="O30" s="3">
        <f t="shared" si="7"/>
        <v>4.3973845469204207</v>
      </c>
      <c r="P30" s="4">
        <f t="shared" si="8"/>
        <v>9.2459217086753864E-3</v>
      </c>
      <c r="Q30" s="3">
        <f t="shared" si="4"/>
        <v>0.97238730198051748</v>
      </c>
      <c r="R30" s="3"/>
      <c r="S30" s="3"/>
      <c r="T30" s="3"/>
      <c r="U30" s="3"/>
      <c r="V30" s="3"/>
      <c r="W30" s="3"/>
      <c r="X30" s="3"/>
      <c r="Y30" s="3"/>
    </row>
    <row r="31" spans="3:25" x14ac:dyDescent="0.25">
      <c r="C31" s="3">
        <v>12000</v>
      </c>
      <c r="D31" s="3">
        <v>3</v>
      </c>
      <c r="E31" s="3">
        <v>0.6</v>
      </c>
      <c r="F31" s="3">
        <v>2.4</v>
      </c>
      <c r="G31" s="3">
        <v>3.7</v>
      </c>
      <c r="H31" s="3">
        <v>70</v>
      </c>
      <c r="I31" s="3">
        <f t="shared" si="0"/>
        <v>75398.16</v>
      </c>
      <c r="J31" s="3">
        <f t="shared" si="1"/>
        <v>753.98160000000007</v>
      </c>
      <c r="K31" s="3">
        <f t="shared" si="2"/>
        <v>132.62923127036521</v>
      </c>
      <c r="L31" s="3">
        <f t="shared" si="5"/>
        <v>621.35236872963492</v>
      </c>
      <c r="M31" s="3">
        <f t="shared" si="6"/>
        <v>626.22900453901707</v>
      </c>
      <c r="N31" s="3">
        <f t="shared" si="3"/>
        <v>648.64864864864865</v>
      </c>
      <c r="O31" s="3">
        <f t="shared" si="7"/>
        <v>22.419644109631577</v>
      </c>
      <c r="P31" s="4">
        <f t="shared" si="8"/>
        <v>3.5801031167719932E-2</v>
      </c>
      <c r="Q31" s="3">
        <f t="shared" si="4"/>
        <v>0.97238730198051748</v>
      </c>
      <c r="R31" s="3"/>
      <c r="S31" s="3"/>
      <c r="T31" s="3"/>
      <c r="U31" s="3"/>
      <c r="V31" s="3"/>
      <c r="W31" s="3"/>
      <c r="X31" s="3"/>
      <c r="Y31" s="3"/>
    </row>
    <row r="32" spans="3:25" x14ac:dyDescent="0.25">
      <c r="C32" s="3">
        <v>14000</v>
      </c>
      <c r="D32" s="3">
        <v>2.9</v>
      </c>
      <c r="E32" s="3">
        <v>0.4</v>
      </c>
      <c r="F32" s="3">
        <v>2.5</v>
      </c>
      <c r="G32" s="3">
        <v>2.9</v>
      </c>
      <c r="H32" s="3">
        <v>66</v>
      </c>
      <c r="I32" s="3">
        <f t="shared" si="0"/>
        <v>87964.51999999999</v>
      </c>
      <c r="J32" s="3">
        <f t="shared" si="1"/>
        <v>879.64519999999993</v>
      </c>
      <c r="K32" s="3">
        <f t="shared" si="2"/>
        <v>113.68219823174162</v>
      </c>
      <c r="L32" s="3">
        <f t="shared" si="5"/>
        <v>765.96300176825832</v>
      </c>
      <c r="M32" s="3">
        <f t="shared" si="6"/>
        <v>769.92423008880621</v>
      </c>
      <c r="N32" s="3">
        <f t="shared" si="3"/>
        <v>862.06896551724139</v>
      </c>
      <c r="O32" s="3">
        <f t="shared" si="7"/>
        <v>92.144735428435183</v>
      </c>
      <c r="P32" s="4">
        <f t="shared" si="8"/>
        <v>0.11968026440446852</v>
      </c>
      <c r="Q32" s="3">
        <f t="shared" si="4"/>
        <v>0.97014250014533188</v>
      </c>
      <c r="R32" s="3"/>
      <c r="S32" s="3"/>
      <c r="T32" s="3"/>
      <c r="U32" s="3"/>
      <c r="V32" s="3"/>
      <c r="W32" s="3"/>
      <c r="X32" s="3"/>
      <c r="Y32" s="3"/>
    </row>
    <row r="33" spans="3:25" x14ac:dyDescent="0.25">
      <c r="C33" s="3">
        <v>16000</v>
      </c>
      <c r="D33" s="3">
        <v>2.8</v>
      </c>
      <c r="E33" s="3">
        <v>0.3</v>
      </c>
      <c r="F33" s="3">
        <v>2.5</v>
      </c>
      <c r="G33" s="3">
        <v>2.2999999999999998</v>
      </c>
      <c r="H33" s="3">
        <v>66</v>
      </c>
      <c r="I33" s="3">
        <f t="shared" si="0"/>
        <v>100530.87999999999</v>
      </c>
      <c r="J33" s="3">
        <f t="shared" si="1"/>
        <v>1005.3087999999999</v>
      </c>
      <c r="K33" s="3">
        <f t="shared" si="2"/>
        <v>99.471923452773908</v>
      </c>
      <c r="L33" s="3">
        <f t="shared" si="5"/>
        <v>905.83687654722598</v>
      </c>
      <c r="M33" s="3">
        <f t="shared" si="6"/>
        <v>909.18889506682513</v>
      </c>
      <c r="N33" s="3">
        <f t="shared" si="3"/>
        <v>1086.9565217391305</v>
      </c>
      <c r="O33" s="3">
        <f t="shared" si="7"/>
        <v>177.76762667230537</v>
      </c>
      <c r="P33" s="4">
        <f t="shared" si="8"/>
        <v>0.19552331494242403</v>
      </c>
      <c r="Q33" s="3">
        <f t="shared" si="4"/>
        <v>0.97014250014533188</v>
      </c>
      <c r="R33" s="3"/>
      <c r="S33" s="3"/>
      <c r="T33" s="3"/>
      <c r="U33" s="3"/>
      <c r="V33" s="3"/>
      <c r="W33" s="3"/>
      <c r="X33" s="3"/>
      <c r="Y33" s="3"/>
    </row>
    <row r="34" spans="3:25" x14ac:dyDescent="0.25">
      <c r="C34" s="3">
        <v>18000</v>
      </c>
      <c r="D34" s="3">
        <v>2.7</v>
      </c>
      <c r="E34" s="3">
        <v>0.2</v>
      </c>
      <c r="F34" s="3">
        <v>2.5</v>
      </c>
      <c r="G34" s="3">
        <v>1.9</v>
      </c>
      <c r="H34" s="3">
        <v>62</v>
      </c>
      <c r="I34" s="3">
        <f t="shared" si="0"/>
        <v>113097.23999999999</v>
      </c>
      <c r="J34" s="3">
        <f t="shared" si="1"/>
        <v>1130.9723999999999</v>
      </c>
      <c r="K34" s="3">
        <f t="shared" si="2"/>
        <v>88.419487513576811</v>
      </c>
      <c r="L34" s="3">
        <f t="shared" si="5"/>
        <v>1042.5529124864231</v>
      </c>
      <c r="M34" s="3">
        <f t="shared" si="6"/>
        <v>1045.4666782513555</v>
      </c>
      <c r="N34" s="3">
        <f t="shared" si="3"/>
        <v>1315.7894736842106</v>
      </c>
      <c r="O34" s="3">
        <f t="shared" si="7"/>
        <v>270.32279543285517</v>
      </c>
      <c r="P34" s="4">
        <f t="shared" si="8"/>
        <v>0.25856662967488958</v>
      </c>
      <c r="Q34" s="3">
        <f t="shared" si="4"/>
        <v>0.97014250014533188</v>
      </c>
      <c r="R34" s="3"/>
      <c r="S34" s="3"/>
      <c r="T34" s="3"/>
      <c r="U34" s="3"/>
      <c r="V34" s="3"/>
      <c r="W34" s="3"/>
      <c r="X34" s="3"/>
      <c r="Y34" s="3"/>
    </row>
    <row r="35" spans="3:25" x14ac:dyDescent="0.25">
      <c r="C35" s="3">
        <v>20000</v>
      </c>
      <c r="D35" s="3">
        <v>2.7</v>
      </c>
      <c r="E35" s="3">
        <v>0.2</v>
      </c>
      <c r="F35" s="3">
        <v>2.5</v>
      </c>
      <c r="G35" s="3">
        <v>1.6</v>
      </c>
      <c r="H35" s="3">
        <v>56</v>
      </c>
      <c r="I35" s="3">
        <f t="shared" si="0"/>
        <v>125663.59999999999</v>
      </c>
      <c r="J35" s="3">
        <f t="shared" si="1"/>
        <v>1256.636</v>
      </c>
      <c r="K35" s="3">
        <f t="shared" si="2"/>
        <v>79.577538762219135</v>
      </c>
      <c r="L35" s="3">
        <f t="shared" si="5"/>
        <v>1177.0584612377809</v>
      </c>
      <c r="M35" s="3">
        <f t="shared" si="6"/>
        <v>1179.6400388133036</v>
      </c>
      <c r="N35" s="3">
        <f t="shared" si="3"/>
        <v>1562.5</v>
      </c>
      <c r="O35" s="3">
        <f t="shared" si="7"/>
        <v>382.85996118669641</v>
      </c>
      <c r="P35" s="4">
        <f t="shared" si="8"/>
        <v>0.32455660081853999</v>
      </c>
      <c r="Q35" s="3">
        <f t="shared" si="4"/>
        <v>0.97014250014533188</v>
      </c>
      <c r="R35" s="3"/>
      <c r="S35" s="3"/>
      <c r="T35" s="3"/>
      <c r="U35" s="3"/>
      <c r="V35" s="3"/>
      <c r="W35" s="3"/>
      <c r="X35" s="3"/>
      <c r="Y35" s="3"/>
    </row>
    <row r="36" spans="3:25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3:2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3:2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 t="s">
        <v>6</v>
      </c>
      <c r="W38" s="3"/>
      <c r="X38" s="3"/>
      <c r="Y38" s="3"/>
    </row>
    <row r="39" spans="3:2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 t="s">
        <v>7</v>
      </c>
      <c r="W39" s="3"/>
      <c r="X39" s="3"/>
      <c r="Y39" s="3"/>
    </row>
    <row r="40" spans="3:25" x14ac:dyDescent="0.25">
      <c r="V40" t="s">
        <v>8</v>
      </c>
    </row>
    <row r="41" spans="3:25" x14ac:dyDescent="0.25">
      <c r="V41" t="s">
        <v>9</v>
      </c>
    </row>
  </sheetData>
  <pageMargins left="0.70866141732283472" right="0.70866141732283472" top="0.15748031496062992" bottom="0.15748031496062992" header="0.31496062992125984" footer="0.31496062992125984"/>
  <pageSetup paperSize="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E243-65A3-4BE4-A873-0A5C433422EA}">
  <dimension ref="A1:U39"/>
  <sheetViews>
    <sheetView workbookViewId="0">
      <selection activeCell="Q35" sqref="A1:Q35"/>
    </sheetView>
  </sheetViews>
  <sheetFormatPr defaultRowHeight="15" x14ac:dyDescent="0.25"/>
  <cols>
    <col min="1" max="1" width="3.5703125" customWidth="1"/>
    <col min="2" max="2" width="6.42578125" customWidth="1"/>
    <col min="3" max="3" width="6" customWidth="1"/>
    <col min="4" max="4" width="3.5703125" bestFit="1" customWidth="1"/>
    <col min="5" max="6" width="4" bestFit="1" customWidth="1"/>
    <col min="7" max="7" width="3.5703125" bestFit="1" customWidth="1"/>
    <col min="8" max="8" width="5" bestFit="1" customWidth="1"/>
    <col min="9" max="10" width="10" bestFit="1" customWidth="1"/>
    <col min="16" max="16" width="7.140625" bestFit="1" customWidth="1"/>
    <col min="17" max="17" width="8.42578125" customWidth="1"/>
  </cols>
  <sheetData>
    <row r="1" spans="1:2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</v>
      </c>
      <c r="J1" s="3" t="s">
        <v>11</v>
      </c>
      <c r="K1" s="3" t="s">
        <v>14</v>
      </c>
      <c r="L1" s="3" t="s">
        <v>16</v>
      </c>
      <c r="M1" s="3" t="s">
        <v>19</v>
      </c>
      <c r="N1" s="3" t="s">
        <v>20</v>
      </c>
      <c r="O1" s="3" t="s">
        <v>18</v>
      </c>
      <c r="P1" s="3" t="s">
        <v>21</v>
      </c>
      <c r="Q1" s="3" t="s">
        <v>22</v>
      </c>
      <c r="R1" s="3"/>
      <c r="S1" s="3"/>
      <c r="T1" s="3"/>
      <c r="U1" s="3"/>
    </row>
    <row r="2" spans="1:21" x14ac:dyDescent="0.25">
      <c r="A2" t="s">
        <v>12</v>
      </c>
      <c r="B2">
        <f>10*0.001</f>
        <v>0.01</v>
      </c>
      <c r="C2">
        <v>2000</v>
      </c>
      <c r="D2" s="1">
        <v>0.4</v>
      </c>
      <c r="E2" s="1">
        <v>2.7</v>
      </c>
      <c r="F2" s="1">
        <v>2.4</v>
      </c>
      <c r="G2" s="1">
        <v>3.7</v>
      </c>
      <c r="H2" s="2">
        <v>-54</v>
      </c>
      <c r="I2" s="3">
        <f t="shared" ref="I2:I35" si="0" xml:space="preserve"> 2 * 3.14159 *C2</f>
        <v>12566.359999999999</v>
      </c>
      <c r="J2" s="3">
        <f t="shared" ref="J2:J35" si="1">$B$2 * I2</f>
        <v>125.66359999999999</v>
      </c>
      <c r="K2" s="3">
        <f t="shared" ref="K2:K35" si="2">1/($B$3 * I2)</f>
        <v>795.77538762219126</v>
      </c>
      <c r="L2" s="3">
        <f>J2-K2</f>
        <v>-670.11178762219129</v>
      </c>
      <c r="M2" s="3">
        <f>SQRT(($B$5*$B$5) + (L2*L2))</f>
        <v>725.4886683541024</v>
      </c>
      <c r="N2" s="3">
        <f t="shared" ref="N2:N35" si="3">F2* 1000/G2</f>
        <v>648.64864864864865</v>
      </c>
      <c r="O2" s="3">
        <f>ABS(M2-N2)</f>
        <v>76.840019705453756</v>
      </c>
      <c r="P2" s="4">
        <f>O2/M2</f>
        <v>0.10591484478975909</v>
      </c>
      <c r="Q2" s="3">
        <f t="shared" ref="Q2:Q35" si="4">COS(ATAN((D2-E2)/$B$4))</f>
        <v>0.97455518661489959</v>
      </c>
      <c r="R2" s="3"/>
      <c r="S2" s="3"/>
      <c r="T2" s="3"/>
      <c r="U2" s="3"/>
    </row>
    <row r="3" spans="1:21" x14ac:dyDescent="0.25">
      <c r="A3" t="s">
        <v>13</v>
      </c>
      <c r="B3">
        <f>0.1*0.001*0.001</f>
        <v>1.0000000000000001E-7</v>
      </c>
      <c r="C3">
        <v>3000</v>
      </c>
      <c r="D3" s="1">
        <v>1</v>
      </c>
      <c r="E3" s="1">
        <v>3</v>
      </c>
      <c r="F3" s="1">
        <v>2.2999999999999998</v>
      </c>
      <c r="G3" s="1">
        <v>5.9</v>
      </c>
      <c r="H3" s="2">
        <v>-50</v>
      </c>
      <c r="I3" s="3">
        <f t="shared" si="0"/>
        <v>18849.54</v>
      </c>
      <c r="J3" s="3">
        <f t="shared" si="1"/>
        <v>188.49540000000002</v>
      </c>
      <c r="K3" s="3">
        <f t="shared" si="2"/>
        <v>530.51692508146084</v>
      </c>
      <c r="L3" s="3">
        <f t="shared" ref="L3:L35" si="5">J3-K3</f>
        <v>-342.02152508146082</v>
      </c>
      <c r="M3" s="3">
        <f t="shared" ref="M3:M35" si="6">SQRT(($B$5*$B$5) + (L3*L3))</f>
        <v>440.75245163135321</v>
      </c>
      <c r="N3" s="3">
        <f t="shared" si="3"/>
        <v>389.83050847457622</v>
      </c>
      <c r="O3" s="3">
        <f t="shared" ref="O3:O35" si="7">ABS(M3-N3)</f>
        <v>50.92194315677699</v>
      </c>
      <c r="P3" s="4">
        <f t="shared" ref="P3:P35" si="8">O3/M3</f>
        <v>0.11553411210374451</v>
      </c>
      <c r="Q3" s="3">
        <f t="shared" si="4"/>
        <v>0.98058067569092011</v>
      </c>
      <c r="R3" s="3"/>
      <c r="S3" s="3"/>
      <c r="T3" s="3"/>
      <c r="U3" s="3"/>
    </row>
    <row r="4" spans="1:21" x14ac:dyDescent="0.25">
      <c r="A4" t="s">
        <v>15</v>
      </c>
      <c r="B4">
        <v>10</v>
      </c>
      <c r="C4">
        <v>3900</v>
      </c>
      <c r="D4" s="1">
        <v>1.8</v>
      </c>
      <c r="E4" s="1">
        <v>3.1</v>
      </c>
      <c r="F4" s="1">
        <v>2.2000000000000002</v>
      </c>
      <c r="G4" s="1">
        <v>7.9</v>
      </c>
      <c r="H4" s="2">
        <v>-35</v>
      </c>
      <c r="I4" s="3">
        <f t="shared" si="0"/>
        <v>24504.401999999998</v>
      </c>
      <c r="J4" s="3">
        <f t="shared" si="1"/>
        <v>245.04401999999999</v>
      </c>
      <c r="K4" s="3">
        <f t="shared" si="2"/>
        <v>408.08994237035455</v>
      </c>
      <c r="L4" s="3">
        <f t="shared" si="5"/>
        <v>-163.04592237035456</v>
      </c>
      <c r="M4" s="3">
        <f t="shared" si="6"/>
        <v>322.28554544316705</v>
      </c>
      <c r="N4" s="3">
        <f t="shared" si="3"/>
        <v>278.48101265822783</v>
      </c>
      <c r="O4" s="3">
        <f t="shared" si="7"/>
        <v>43.804532784939227</v>
      </c>
      <c r="P4" s="4">
        <f t="shared" si="8"/>
        <v>0.13591839101783071</v>
      </c>
      <c r="Q4" s="3">
        <f t="shared" si="4"/>
        <v>0.99165561734323782</v>
      </c>
      <c r="R4" s="3"/>
      <c r="S4" s="3"/>
      <c r="T4" s="3"/>
      <c r="U4" s="3"/>
    </row>
    <row r="5" spans="1:21" x14ac:dyDescent="0.25">
      <c r="A5" t="s">
        <v>17</v>
      </c>
      <c r="B5">
        <v>278</v>
      </c>
      <c r="C5">
        <v>4000</v>
      </c>
      <c r="D5" s="1">
        <v>1.9</v>
      </c>
      <c r="E5" s="1">
        <v>3.1</v>
      </c>
      <c r="F5" s="1">
        <v>2.2000000000000002</v>
      </c>
      <c r="G5" s="1">
        <v>8.1</v>
      </c>
      <c r="H5" s="2">
        <v>-33</v>
      </c>
      <c r="I5" s="3">
        <f t="shared" si="0"/>
        <v>25132.719999999998</v>
      </c>
      <c r="J5" s="3">
        <f t="shared" si="1"/>
        <v>251.32719999999998</v>
      </c>
      <c r="K5" s="3">
        <f t="shared" si="2"/>
        <v>397.88769381109563</v>
      </c>
      <c r="L5" s="3">
        <f t="shared" si="5"/>
        <v>-146.56049381109565</v>
      </c>
      <c r="M5" s="3">
        <f t="shared" si="6"/>
        <v>314.2673676125986</v>
      </c>
      <c r="N5" s="3">
        <f t="shared" si="3"/>
        <v>271.60493827160496</v>
      </c>
      <c r="O5" s="3">
        <f t="shared" si="7"/>
        <v>42.66242934099364</v>
      </c>
      <c r="P5" s="4">
        <f t="shared" si="8"/>
        <v>0.13575201798738507</v>
      </c>
      <c r="Q5" s="3">
        <f t="shared" si="4"/>
        <v>0.9928768384869221</v>
      </c>
      <c r="R5" s="3"/>
      <c r="S5" s="3"/>
      <c r="T5" s="3"/>
      <c r="U5" s="3"/>
    </row>
    <row r="6" spans="1:21" x14ac:dyDescent="0.25">
      <c r="A6" t="s">
        <v>23</v>
      </c>
      <c r="B6">
        <f>SQRT(B2/B3)/B5</f>
        <v>1.1375099497008561</v>
      </c>
      <c r="C6">
        <v>4100</v>
      </c>
      <c r="D6" s="1">
        <v>2</v>
      </c>
      <c r="E6" s="1">
        <v>3.1</v>
      </c>
      <c r="F6" s="1">
        <v>2.2000000000000002</v>
      </c>
      <c r="G6" s="1">
        <v>8.1999999999999993</v>
      </c>
      <c r="H6" s="2">
        <v>-30</v>
      </c>
      <c r="I6" s="3">
        <f t="shared" si="0"/>
        <v>25761.038</v>
      </c>
      <c r="J6" s="3">
        <f t="shared" si="1"/>
        <v>257.61038000000002</v>
      </c>
      <c r="K6" s="3">
        <f t="shared" si="2"/>
        <v>388.18311591326398</v>
      </c>
      <c r="L6" s="3">
        <f t="shared" si="5"/>
        <v>-130.57273591326395</v>
      </c>
      <c r="M6" s="3">
        <f t="shared" si="6"/>
        <v>307.13716701805237</v>
      </c>
      <c r="N6" s="3">
        <f t="shared" si="3"/>
        <v>268.29268292682929</v>
      </c>
      <c r="O6" s="3">
        <f t="shared" si="7"/>
        <v>38.84448409122308</v>
      </c>
      <c r="P6" s="4">
        <f t="shared" si="8"/>
        <v>0.12647275635299438</v>
      </c>
      <c r="Q6" s="3">
        <f t="shared" si="4"/>
        <v>0.9940043559354329</v>
      </c>
      <c r="R6" s="3"/>
      <c r="S6" s="3"/>
      <c r="T6" s="3"/>
      <c r="U6" s="3"/>
    </row>
    <row r="7" spans="1:21" x14ac:dyDescent="0.25">
      <c r="C7">
        <v>4200</v>
      </c>
      <c r="D7" s="1">
        <v>2.1</v>
      </c>
      <c r="E7" s="1">
        <v>3.1</v>
      </c>
      <c r="F7" s="1">
        <v>2.1</v>
      </c>
      <c r="G7" s="1">
        <v>8.4</v>
      </c>
      <c r="H7" s="2">
        <v>-28</v>
      </c>
      <c r="I7" s="3">
        <f t="shared" si="0"/>
        <v>26389.356</v>
      </c>
      <c r="J7" s="3">
        <f t="shared" si="1"/>
        <v>263.89355999999998</v>
      </c>
      <c r="K7" s="3">
        <f t="shared" si="2"/>
        <v>378.94066077247203</v>
      </c>
      <c r="L7" s="3">
        <f t="shared" si="5"/>
        <v>-115.04710077247205</v>
      </c>
      <c r="M7" s="3">
        <f t="shared" si="6"/>
        <v>300.86514486751594</v>
      </c>
      <c r="N7" s="3">
        <f t="shared" si="3"/>
        <v>250</v>
      </c>
      <c r="O7" s="3">
        <f t="shared" si="7"/>
        <v>50.865144867515937</v>
      </c>
      <c r="P7" s="4">
        <f t="shared" si="8"/>
        <v>0.16906293645252288</v>
      </c>
      <c r="Q7" s="3">
        <f t="shared" si="4"/>
        <v>0.99503719020998915</v>
      </c>
      <c r="R7" s="3"/>
      <c r="S7" s="3"/>
      <c r="T7" s="3"/>
      <c r="U7" s="3"/>
    </row>
    <row r="8" spans="1:21" x14ac:dyDescent="0.25">
      <c r="C8">
        <v>4300</v>
      </c>
      <c r="D8" s="1">
        <v>2.2000000000000002</v>
      </c>
      <c r="E8" s="1">
        <v>3.1</v>
      </c>
      <c r="F8" s="1">
        <v>2.1</v>
      </c>
      <c r="G8" s="1">
        <v>8.5</v>
      </c>
      <c r="H8" s="2">
        <v>-26</v>
      </c>
      <c r="I8" s="3">
        <f t="shared" si="0"/>
        <v>27017.673999999999</v>
      </c>
      <c r="J8" s="3">
        <f t="shared" si="1"/>
        <v>270.17674</v>
      </c>
      <c r="K8" s="3">
        <f t="shared" si="2"/>
        <v>370.12808726613548</v>
      </c>
      <c r="L8" s="3">
        <f t="shared" si="5"/>
        <v>-99.951347266135485</v>
      </c>
      <c r="M8" s="3">
        <f t="shared" si="6"/>
        <v>295.42219249798347</v>
      </c>
      <c r="N8" s="3">
        <f t="shared" si="3"/>
        <v>247.05882352941177</v>
      </c>
      <c r="O8" s="3">
        <f t="shared" si="7"/>
        <v>48.363368968571706</v>
      </c>
      <c r="P8" s="4">
        <f t="shared" si="8"/>
        <v>0.16370932921331505</v>
      </c>
      <c r="Q8" s="3">
        <f t="shared" si="4"/>
        <v>0.99597443884322878</v>
      </c>
      <c r="R8" s="3"/>
      <c r="S8" s="3"/>
      <c r="T8" s="3"/>
      <c r="U8" s="3"/>
    </row>
    <row r="9" spans="1:21" x14ac:dyDescent="0.25">
      <c r="C9">
        <v>4400</v>
      </c>
      <c r="D9" s="1">
        <v>2.2999999999999998</v>
      </c>
      <c r="E9" s="1">
        <v>3</v>
      </c>
      <c r="F9" s="1">
        <v>2.1</v>
      </c>
      <c r="G9" s="1">
        <v>8.6999999999999993</v>
      </c>
      <c r="H9" s="2">
        <v>-22</v>
      </c>
      <c r="I9" s="3">
        <f t="shared" si="0"/>
        <v>27645.991999999998</v>
      </c>
      <c r="J9" s="3">
        <f t="shared" si="1"/>
        <v>276.45992000000001</v>
      </c>
      <c r="K9" s="3">
        <f t="shared" si="2"/>
        <v>361.71608528281422</v>
      </c>
      <c r="L9" s="3">
        <f t="shared" si="5"/>
        <v>-85.256165282814209</v>
      </c>
      <c r="M9" s="3">
        <f t="shared" si="6"/>
        <v>290.77932133962094</v>
      </c>
      <c r="N9" s="3">
        <f t="shared" si="3"/>
        <v>241.37931034482762</v>
      </c>
      <c r="O9" s="3">
        <f t="shared" si="7"/>
        <v>49.40001099479332</v>
      </c>
      <c r="P9" s="4">
        <f t="shared" si="8"/>
        <v>0.16988832206914634</v>
      </c>
      <c r="Q9" s="3">
        <f t="shared" si="4"/>
        <v>0.99755896714162673</v>
      </c>
      <c r="R9" s="3"/>
      <c r="S9" s="3"/>
      <c r="T9" s="3"/>
      <c r="U9" s="3"/>
    </row>
    <row r="10" spans="1:21" x14ac:dyDescent="0.25">
      <c r="C10">
        <v>4500</v>
      </c>
      <c r="D10" s="1">
        <v>2.4</v>
      </c>
      <c r="E10" s="1">
        <v>3</v>
      </c>
      <c r="F10" s="1">
        <v>2.1</v>
      </c>
      <c r="G10" s="1">
        <v>8.8000000000000007</v>
      </c>
      <c r="H10" s="2">
        <v>-19</v>
      </c>
      <c r="I10" s="3">
        <f t="shared" si="0"/>
        <v>28274.309999999998</v>
      </c>
      <c r="J10" s="3">
        <f t="shared" si="1"/>
        <v>282.74309999999997</v>
      </c>
      <c r="K10" s="3">
        <f t="shared" si="2"/>
        <v>353.67795005430725</v>
      </c>
      <c r="L10" s="3">
        <f t="shared" si="5"/>
        <v>-70.934850054307276</v>
      </c>
      <c r="M10" s="3">
        <f t="shared" si="6"/>
        <v>286.90722011170624</v>
      </c>
      <c r="N10" s="3">
        <f t="shared" si="3"/>
        <v>238.63636363636363</v>
      </c>
      <c r="O10" s="3">
        <f t="shared" si="7"/>
        <v>48.270856475342612</v>
      </c>
      <c r="P10" s="4">
        <f t="shared" si="8"/>
        <v>0.16824552709600177</v>
      </c>
      <c r="Q10" s="3">
        <f t="shared" si="4"/>
        <v>0.9982048454657787</v>
      </c>
      <c r="R10" s="3"/>
      <c r="S10" s="3"/>
      <c r="T10" s="3"/>
      <c r="U10" s="3"/>
    </row>
    <row r="11" spans="1:21" x14ac:dyDescent="0.25">
      <c r="C11">
        <v>4600</v>
      </c>
      <c r="D11" s="1">
        <v>2.4</v>
      </c>
      <c r="E11" s="1">
        <v>3</v>
      </c>
      <c r="F11" s="1">
        <v>2.1</v>
      </c>
      <c r="G11" s="1">
        <v>8.9</v>
      </c>
      <c r="H11" s="2">
        <v>-16</v>
      </c>
      <c r="I11" s="3">
        <f t="shared" si="0"/>
        <v>28902.628000000001</v>
      </c>
      <c r="J11" s="3">
        <f t="shared" si="1"/>
        <v>289.02627999999999</v>
      </c>
      <c r="K11" s="3">
        <f t="shared" si="2"/>
        <v>345.98929896617005</v>
      </c>
      <c r="L11" s="3">
        <f t="shared" si="5"/>
        <v>-56.963018966170068</v>
      </c>
      <c r="M11" s="3">
        <f t="shared" si="6"/>
        <v>283.77594247881592</v>
      </c>
      <c r="N11" s="3">
        <f t="shared" si="3"/>
        <v>235.95505617977528</v>
      </c>
      <c r="O11" s="3">
        <f t="shared" si="7"/>
        <v>47.820886299040637</v>
      </c>
      <c r="P11" s="4">
        <f t="shared" si="8"/>
        <v>0.1685163508975413</v>
      </c>
      <c r="Q11" s="3">
        <f t="shared" si="4"/>
        <v>0.9982048454657787</v>
      </c>
      <c r="R11" s="3"/>
      <c r="S11" s="3"/>
      <c r="T11" s="3"/>
      <c r="U11" s="3"/>
    </row>
    <row r="12" spans="1:21" x14ac:dyDescent="0.25">
      <c r="C12">
        <v>4700</v>
      </c>
      <c r="D12" s="1">
        <v>2.5</v>
      </c>
      <c r="E12" s="1">
        <v>3</v>
      </c>
      <c r="F12" s="1">
        <v>2.1</v>
      </c>
      <c r="G12" s="1">
        <v>8.9</v>
      </c>
      <c r="H12" s="2">
        <v>-14</v>
      </c>
      <c r="I12" s="3">
        <f t="shared" si="0"/>
        <v>29530.946</v>
      </c>
      <c r="J12" s="3">
        <f t="shared" si="1"/>
        <v>295.30946</v>
      </c>
      <c r="K12" s="3">
        <f t="shared" si="2"/>
        <v>338.62782452008139</v>
      </c>
      <c r="L12" s="3">
        <f t="shared" si="5"/>
        <v>-43.318364520081388</v>
      </c>
      <c r="M12" s="3">
        <f t="shared" si="6"/>
        <v>281.35472397792552</v>
      </c>
      <c r="N12" s="3">
        <f t="shared" si="3"/>
        <v>235.95505617977528</v>
      </c>
      <c r="O12" s="3">
        <f t="shared" si="7"/>
        <v>45.399667798150233</v>
      </c>
      <c r="P12" s="4">
        <f t="shared" si="8"/>
        <v>0.16136095799732225</v>
      </c>
      <c r="Q12" s="3">
        <f t="shared" si="4"/>
        <v>0.99875233887784465</v>
      </c>
      <c r="R12" s="3"/>
      <c r="S12" s="3"/>
      <c r="T12" s="3"/>
      <c r="U12" s="3"/>
    </row>
    <row r="13" spans="1:21" x14ac:dyDescent="0.25">
      <c r="C13">
        <v>4800</v>
      </c>
      <c r="D13" s="1">
        <v>2.6</v>
      </c>
      <c r="E13" s="1">
        <v>2.9</v>
      </c>
      <c r="F13" s="1">
        <v>2.1</v>
      </c>
      <c r="G13" s="1">
        <v>9</v>
      </c>
      <c r="H13" s="2">
        <v>-11</v>
      </c>
      <c r="I13" s="3">
        <f t="shared" si="0"/>
        <v>30159.263999999999</v>
      </c>
      <c r="J13" s="3">
        <f t="shared" si="1"/>
        <v>301.59264000000002</v>
      </c>
      <c r="K13" s="3">
        <f t="shared" si="2"/>
        <v>331.57307817591305</v>
      </c>
      <c r="L13" s="3">
        <f t="shared" si="5"/>
        <v>-29.980438175913037</v>
      </c>
      <c r="M13" s="3">
        <f t="shared" si="6"/>
        <v>279.61192155060149</v>
      </c>
      <c r="N13" s="3">
        <f t="shared" si="3"/>
        <v>233.33333333333334</v>
      </c>
      <c r="O13" s="3">
        <f t="shared" si="7"/>
        <v>46.278588217268151</v>
      </c>
      <c r="P13" s="4">
        <f t="shared" si="8"/>
        <v>0.16551006824254128</v>
      </c>
      <c r="Q13" s="3">
        <f t="shared" si="4"/>
        <v>0.99955030352236673</v>
      </c>
      <c r="R13" s="3"/>
      <c r="S13" s="3"/>
      <c r="T13" s="3"/>
      <c r="U13" s="3"/>
    </row>
    <row r="14" spans="1:21" x14ac:dyDescent="0.25">
      <c r="C14">
        <v>4900</v>
      </c>
      <c r="D14" s="1">
        <v>2.6</v>
      </c>
      <c r="E14" s="1">
        <v>2.9</v>
      </c>
      <c r="F14" s="1">
        <v>2.1</v>
      </c>
      <c r="G14" s="1">
        <v>9</v>
      </c>
      <c r="H14" s="2">
        <v>-8</v>
      </c>
      <c r="I14" s="3">
        <f t="shared" si="0"/>
        <v>30787.581999999999</v>
      </c>
      <c r="J14" s="3">
        <f t="shared" si="1"/>
        <v>307.87581999999998</v>
      </c>
      <c r="K14" s="3">
        <f t="shared" si="2"/>
        <v>324.80628066211887</v>
      </c>
      <c r="L14" s="3">
        <f t="shared" si="5"/>
        <v>-16.93046066211889</v>
      </c>
      <c r="M14" s="3">
        <f t="shared" si="6"/>
        <v>278.51506332374834</v>
      </c>
      <c r="N14" s="3">
        <f t="shared" si="3"/>
        <v>233.33333333333334</v>
      </c>
      <c r="O14" s="3">
        <f t="shared" si="7"/>
        <v>45.181729990414993</v>
      </c>
      <c r="P14" s="4">
        <f t="shared" si="8"/>
        <v>0.16222364941854278</v>
      </c>
      <c r="Q14" s="3">
        <f t="shared" si="4"/>
        <v>0.99955030352236673</v>
      </c>
      <c r="R14" s="3"/>
      <c r="S14" s="3"/>
      <c r="T14" s="3"/>
      <c r="U14" s="3"/>
    </row>
    <row r="15" spans="1:21" s="5" customFormat="1" x14ac:dyDescent="0.25">
      <c r="C15" s="5">
        <v>5000</v>
      </c>
      <c r="D15" s="6">
        <v>2.7</v>
      </c>
      <c r="E15" s="6">
        <v>2.8</v>
      </c>
      <c r="F15" s="6">
        <v>2.1</v>
      </c>
      <c r="G15" s="6">
        <v>9.1</v>
      </c>
      <c r="H15" s="7">
        <v>-5</v>
      </c>
      <c r="I15" s="8">
        <f t="shared" si="0"/>
        <v>31415.899999999998</v>
      </c>
      <c r="J15" s="8">
        <f t="shared" si="1"/>
        <v>314.15899999999999</v>
      </c>
      <c r="K15" s="8">
        <f t="shared" si="2"/>
        <v>318.31015504887654</v>
      </c>
      <c r="L15" s="8">
        <f t="shared" si="5"/>
        <v>-4.1511550488765465</v>
      </c>
      <c r="M15" s="8">
        <f t="shared" si="6"/>
        <v>278.03099123701986</v>
      </c>
      <c r="N15" s="8">
        <f t="shared" si="3"/>
        <v>230.76923076923077</v>
      </c>
      <c r="O15" s="8">
        <f t="shared" si="7"/>
        <v>47.261760467789088</v>
      </c>
      <c r="P15" s="9">
        <f t="shared" si="8"/>
        <v>0.16998738254865517</v>
      </c>
      <c r="Q15" s="8">
        <f t="shared" si="4"/>
        <v>0.99995000374968757</v>
      </c>
      <c r="R15" s="8"/>
      <c r="S15" s="8"/>
      <c r="T15" s="8"/>
      <c r="U15" s="8"/>
    </row>
    <row r="16" spans="1:21" s="5" customFormat="1" x14ac:dyDescent="0.25">
      <c r="C16" s="5">
        <v>5100</v>
      </c>
      <c r="D16" s="6">
        <v>2.8</v>
      </c>
      <c r="E16" s="6">
        <v>2.8</v>
      </c>
      <c r="F16" s="6">
        <v>2.1</v>
      </c>
      <c r="G16" s="6">
        <v>9.1</v>
      </c>
      <c r="H16" s="7">
        <v>-2</v>
      </c>
      <c r="I16" s="8">
        <f t="shared" si="0"/>
        <v>32044.217999999997</v>
      </c>
      <c r="J16" s="8">
        <f t="shared" si="1"/>
        <v>320.44217999999995</v>
      </c>
      <c r="K16" s="8">
        <f t="shared" si="2"/>
        <v>312.06877945968284</v>
      </c>
      <c r="L16" s="8">
        <f t="shared" si="5"/>
        <v>8.3734005403171068</v>
      </c>
      <c r="M16" s="8">
        <f t="shared" si="6"/>
        <v>278.12607543452049</v>
      </c>
      <c r="N16" s="8">
        <f t="shared" si="3"/>
        <v>230.76923076923077</v>
      </c>
      <c r="O16" s="8">
        <f t="shared" si="7"/>
        <v>47.356844665289714</v>
      </c>
      <c r="P16" s="9">
        <f t="shared" si="8"/>
        <v>0.17027114265105642</v>
      </c>
      <c r="Q16" s="8">
        <f t="shared" si="4"/>
        <v>1</v>
      </c>
      <c r="R16" s="8"/>
      <c r="S16" s="8"/>
      <c r="T16" s="8"/>
      <c r="U16" s="8"/>
    </row>
    <row r="17" spans="3:21" x14ac:dyDescent="0.25">
      <c r="C17">
        <v>5200</v>
      </c>
      <c r="D17" s="1">
        <v>2.8</v>
      </c>
      <c r="E17" s="1">
        <v>2.7</v>
      </c>
      <c r="F17" s="1">
        <v>2.1</v>
      </c>
      <c r="G17" s="1">
        <v>9</v>
      </c>
      <c r="H17" s="2">
        <v>0</v>
      </c>
      <c r="I17" s="3">
        <f t="shared" si="0"/>
        <v>32672.536</v>
      </c>
      <c r="J17" s="3">
        <f t="shared" si="1"/>
        <v>326.72536000000002</v>
      </c>
      <c r="K17" s="3">
        <f t="shared" si="2"/>
        <v>306.06745677776587</v>
      </c>
      <c r="L17" s="3">
        <f t="shared" si="5"/>
        <v>20.657903222234154</v>
      </c>
      <c r="M17" s="3">
        <f t="shared" si="6"/>
        <v>278.76647747808414</v>
      </c>
      <c r="N17" s="3">
        <f t="shared" si="3"/>
        <v>233.33333333333334</v>
      </c>
      <c r="O17" s="3">
        <f t="shared" si="7"/>
        <v>45.433144144750798</v>
      </c>
      <c r="P17" s="4">
        <f t="shared" si="8"/>
        <v>0.16297922388577954</v>
      </c>
      <c r="Q17" s="3">
        <f t="shared" si="4"/>
        <v>0.99995000374968757</v>
      </c>
      <c r="R17" s="3"/>
      <c r="S17" s="3"/>
      <c r="T17" s="3"/>
      <c r="U17" s="3"/>
    </row>
    <row r="18" spans="3:21" x14ac:dyDescent="0.25">
      <c r="C18">
        <v>5300</v>
      </c>
      <c r="D18" s="1">
        <v>2.9</v>
      </c>
      <c r="E18" s="1">
        <v>2.7</v>
      </c>
      <c r="F18" s="1">
        <v>2.1</v>
      </c>
      <c r="G18" s="1">
        <v>9</v>
      </c>
      <c r="H18" s="2">
        <v>3</v>
      </c>
      <c r="I18" s="3">
        <f t="shared" si="0"/>
        <v>33300.853999999999</v>
      </c>
      <c r="J18" s="3">
        <f t="shared" si="1"/>
        <v>333.00853999999998</v>
      </c>
      <c r="K18" s="3">
        <f t="shared" si="2"/>
        <v>300.29259910271367</v>
      </c>
      <c r="L18" s="3">
        <f t="shared" si="5"/>
        <v>32.715940897286316</v>
      </c>
      <c r="M18" s="3">
        <f t="shared" si="6"/>
        <v>279.91843952979366</v>
      </c>
      <c r="N18" s="3">
        <f t="shared" si="3"/>
        <v>233.33333333333334</v>
      </c>
      <c r="O18" s="3">
        <f t="shared" si="7"/>
        <v>46.585106196460316</v>
      </c>
      <c r="P18" s="4">
        <f t="shared" si="8"/>
        <v>0.16642385644444813</v>
      </c>
      <c r="Q18" s="3">
        <f t="shared" si="4"/>
        <v>0.99980005998000698</v>
      </c>
      <c r="R18" s="3"/>
      <c r="S18" s="3"/>
      <c r="T18" s="3"/>
      <c r="U18" s="3"/>
    </row>
    <row r="19" spans="3:21" x14ac:dyDescent="0.25">
      <c r="C19">
        <v>5400</v>
      </c>
      <c r="D19" s="1">
        <v>2.9</v>
      </c>
      <c r="E19" s="1">
        <v>2.6</v>
      </c>
      <c r="F19" s="1">
        <v>2.1</v>
      </c>
      <c r="G19" s="1">
        <v>9</v>
      </c>
      <c r="H19" s="2">
        <v>6</v>
      </c>
      <c r="I19" s="3">
        <f t="shared" si="0"/>
        <v>33929.171999999999</v>
      </c>
      <c r="J19" s="3">
        <f t="shared" si="1"/>
        <v>339.29172</v>
      </c>
      <c r="K19" s="3">
        <f t="shared" si="2"/>
        <v>294.73162504525601</v>
      </c>
      <c r="L19" s="3">
        <f t="shared" si="5"/>
        <v>44.560094954743988</v>
      </c>
      <c r="M19" s="3">
        <f t="shared" si="6"/>
        <v>281.54857851244037</v>
      </c>
      <c r="N19" s="3">
        <f t="shared" si="3"/>
        <v>233.33333333333334</v>
      </c>
      <c r="O19" s="3">
        <f t="shared" si="7"/>
        <v>48.215245179107029</v>
      </c>
      <c r="P19" s="4">
        <f t="shared" si="8"/>
        <v>0.17125018152764929</v>
      </c>
      <c r="Q19" s="3">
        <f t="shared" si="4"/>
        <v>0.99955030352236673</v>
      </c>
      <c r="R19" s="3"/>
      <c r="S19" s="3"/>
      <c r="T19" s="3"/>
      <c r="U19" s="3"/>
    </row>
    <row r="20" spans="3:21" x14ac:dyDescent="0.25">
      <c r="C20">
        <v>5500</v>
      </c>
      <c r="D20" s="1">
        <v>3</v>
      </c>
      <c r="E20" s="1">
        <v>2.6</v>
      </c>
      <c r="F20" s="1">
        <v>2.1</v>
      </c>
      <c r="G20" s="1">
        <v>8.9</v>
      </c>
      <c r="H20" s="2">
        <v>9</v>
      </c>
      <c r="I20" s="3">
        <f t="shared" si="0"/>
        <v>34557.49</v>
      </c>
      <c r="J20" s="3">
        <f t="shared" si="1"/>
        <v>345.57490000000001</v>
      </c>
      <c r="K20" s="3">
        <f t="shared" si="2"/>
        <v>289.3728682262514</v>
      </c>
      <c r="L20" s="3">
        <f t="shared" si="5"/>
        <v>56.202031773748615</v>
      </c>
      <c r="M20" s="3">
        <f t="shared" si="6"/>
        <v>283.62416747431354</v>
      </c>
      <c r="N20" s="3">
        <f t="shared" si="3"/>
        <v>235.95505617977528</v>
      </c>
      <c r="O20" s="3">
        <f t="shared" si="7"/>
        <v>47.669111294538254</v>
      </c>
      <c r="P20" s="4">
        <f t="shared" si="8"/>
        <v>0.16807140138667984</v>
      </c>
      <c r="Q20" s="3">
        <f t="shared" si="4"/>
        <v>0.99920095872178938</v>
      </c>
      <c r="R20" s="3"/>
      <c r="S20" s="3"/>
      <c r="T20" s="3"/>
      <c r="U20" s="3"/>
    </row>
    <row r="21" spans="3:21" x14ac:dyDescent="0.25">
      <c r="C21">
        <v>5600</v>
      </c>
      <c r="D21" s="1">
        <v>3</v>
      </c>
      <c r="E21" s="1">
        <v>2.5</v>
      </c>
      <c r="F21" s="1">
        <v>2.1</v>
      </c>
      <c r="G21" s="1">
        <v>8.9</v>
      </c>
      <c r="H21" s="2">
        <v>11</v>
      </c>
      <c r="I21" s="3">
        <f t="shared" si="0"/>
        <v>35185.807999999997</v>
      </c>
      <c r="J21" s="3">
        <f t="shared" si="1"/>
        <v>351.85807999999997</v>
      </c>
      <c r="K21" s="3">
        <f t="shared" si="2"/>
        <v>284.20549557935402</v>
      </c>
      <c r="L21" s="3">
        <f t="shared" si="5"/>
        <v>67.652584420645951</v>
      </c>
      <c r="M21" s="3">
        <f t="shared" si="6"/>
        <v>286.11339042203639</v>
      </c>
      <c r="N21" s="3">
        <f t="shared" si="3"/>
        <v>235.95505617977528</v>
      </c>
      <c r="O21" s="3">
        <f t="shared" si="7"/>
        <v>50.158334242261105</v>
      </c>
      <c r="P21" s="4">
        <f t="shared" si="8"/>
        <v>0.17530928618291583</v>
      </c>
      <c r="Q21" s="3">
        <f t="shared" si="4"/>
        <v>0.99875233887784465</v>
      </c>
      <c r="R21" s="3"/>
      <c r="S21" s="3"/>
      <c r="T21" s="3"/>
      <c r="U21" s="3"/>
    </row>
    <row r="22" spans="3:21" x14ac:dyDescent="0.25">
      <c r="C22">
        <v>5700</v>
      </c>
      <c r="D22" s="1">
        <v>3</v>
      </c>
      <c r="E22" s="1">
        <v>2.5</v>
      </c>
      <c r="F22" s="1">
        <v>2.1</v>
      </c>
      <c r="G22" s="1">
        <v>8.8000000000000007</v>
      </c>
      <c r="H22" s="2">
        <v>13</v>
      </c>
      <c r="I22" s="3">
        <f t="shared" si="0"/>
        <v>35814.125999999997</v>
      </c>
      <c r="J22" s="3">
        <f t="shared" si="1"/>
        <v>358.14125999999999</v>
      </c>
      <c r="K22" s="3">
        <f t="shared" si="2"/>
        <v>279.21943425340044</v>
      </c>
      <c r="L22" s="3">
        <f t="shared" si="5"/>
        <v>78.921825746599552</v>
      </c>
      <c r="M22" s="3">
        <f t="shared" si="6"/>
        <v>288.98556119497846</v>
      </c>
      <c r="N22" s="3">
        <f t="shared" si="3"/>
        <v>238.63636363636363</v>
      </c>
      <c r="O22" s="3">
        <f t="shared" si="7"/>
        <v>50.349197558614833</v>
      </c>
      <c r="P22" s="4">
        <f t="shared" si="8"/>
        <v>0.1742273812934351</v>
      </c>
      <c r="Q22" s="3">
        <f t="shared" si="4"/>
        <v>0.99875233887784465</v>
      </c>
      <c r="R22" s="3"/>
      <c r="S22" s="3"/>
      <c r="T22" s="3"/>
      <c r="U22" s="3"/>
    </row>
    <row r="23" spans="3:21" x14ac:dyDescent="0.25">
      <c r="C23">
        <v>5800</v>
      </c>
      <c r="D23" s="1">
        <v>3</v>
      </c>
      <c r="E23" s="1">
        <v>2.4</v>
      </c>
      <c r="F23" s="1">
        <v>2.1</v>
      </c>
      <c r="G23" s="1">
        <v>8.6999999999999993</v>
      </c>
      <c r="H23" s="2">
        <v>15</v>
      </c>
      <c r="I23" s="3">
        <f t="shared" si="0"/>
        <v>36442.443999999996</v>
      </c>
      <c r="J23" s="3">
        <f t="shared" si="1"/>
        <v>364.42443999999995</v>
      </c>
      <c r="K23" s="3">
        <f t="shared" si="2"/>
        <v>274.40530607661771</v>
      </c>
      <c r="L23" s="3">
        <f t="shared" si="5"/>
        <v>90.019133923382242</v>
      </c>
      <c r="M23" s="3">
        <f t="shared" si="6"/>
        <v>292.21130106879133</v>
      </c>
      <c r="N23" s="3">
        <f t="shared" si="3"/>
        <v>241.37931034482762</v>
      </c>
      <c r="O23" s="3">
        <f t="shared" si="7"/>
        <v>50.831990723963713</v>
      </c>
      <c r="P23" s="4">
        <f t="shared" si="8"/>
        <v>0.17395627937058133</v>
      </c>
      <c r="Q23" s="3">
        <f t="shared" si="4"/>
        <v>0.9982048454657787</v>
      </c>
      <c r="R23" s="3"/>
      <c r="S23" s="3"/>
      <c r="T23" s="3"/>
      <c r="U23" s="3"/>
    </row>
    <row r="24" spans="3:21" x14ac:dyDescent="0.25">
      <c r="C24">
        <v>5900</v>
      </c>
      <c r="D24" s="1">
        <v>3</v>
      </c>
      <c r="E24" s="1">
        <v>2.2999999999999998</v>
      </c>
      <c r="F24" s="1">
        <v>2.1</v>
      </c>
      <c r="G24" s="1">
        <v>8.6</v>
      </c>
      <c r="H24" s="2">
        <v>18</v>
      </c>
      <c r="I24" s="3">
        <f t="shared" si="0"/>
        <v>37070.761999999995</v>
      </c>
      <c r="J24" s="3">
        <f t="shared" si="1"/>
        <v>370.70761999999996</v>
      </c>
      <c r="K24" s="3">
        <f t="shared" si="2"/>
        <v>269.7543686854886</v>
      </c>
      <c r="L24" s="3">
        <f t="shared" si="5"/>
        <v>100.95325131451136</v>
      </c>
      <c r="M24" s="3">
        <f t="shared" si="6"/>
        <v>295.76267335647833</v>
      </c>
      <c r="N24" s="3">
        <f t="shared" si="3"/>
        <v>244.18604651162792</v>
      </c>
      <c r="O24" s="3">
        <f t="shared" si="7"/>
        <v>51.576626844850409</v>
      </c>
      <c r="P24" s="4">
        <f t="shared" si="8"/>
        <v>0.17438517937213083</v>
      </c>
      <c r="Q24" s="3">
        <f t="shared" si="4"/>
        <v>0.99755896714162673</v>
      </c>
      <c r="R24" s="3"/>
      <c r="S24" s="3"/>
      <c r="T24" s="3"/>
      <c r="U24" s="3"/>
    </row>
    <row r="25" spans="3:21" x14ac:dyDescent="0.25">
      <c r="C25">
        <v>6000</v>
      </c>
      <c r="D25" s="1">
        <v>3.1</v>
      </c>
      <c r="E25" s="1">
        <v>2.2999999999999998</v>
      </c>
      <c r="F25" s="1">
        <v>2.1</v>
      </c>
      <c r="G25" s="1">
        <v>8.6</v>
      </c>
      <c r="H25" s="2">
        <v>20</v>
      </c>
      <c r="I25" s="3">
        <f t="shared" si="0"/>
        <v>37699.08</v>
      </c>
      <c r="J25" s="3">
        <f t="shared" si="1"/>
        <v>376.99080000000004</v>
      </c>
      <c r="K25" s="3">
        <f t="shared" si="2"/>
        <v>265.25846254073042</v>
      </c>
      <c r="L25" s="3">
        <f t="shared" si="5"/>
        <v>111.73233745926962</v>
      </c>
      <c r="M25" s="3">
        <f t="shared" si="6"/>
        <v>299.61327613126912</v>
      </c>
      <c r="N25" s="3">
        <f t="shared" si="3"/>
        <v>244.18604651162792</v>
      </c>
      <c r="O25" s="3">
        <f t="shared" si="7"/>
        <v>55.427229619641196</v>
      </c>
      <c r="P25" s="4">
        <f t="shared" si="8"/>
        <v>0.18499590650768408</v>
      </c>
      <c r="Q25" s="3">
        <f t="shared" si="4"/>
        <v>0.99681527853612495</v>
      </c>
      <c r="R25" s="3"/>
      <c r="S25" s="3"/>
      <c r="T25" s="3"/>
      <c r="U25" s="3"/>
    </row>
    <row r="26" spans="3:21" x14ac:dyDescent="0.25">
      <c r="C26">
        <v>6100</v>
      </c>
      <c r="D26" s="1">
        <v>3.1</v>
      </c>
      <c r="E26">
        <v>2.2000000000000002</v>
      </c>
      <c r="F26" s="1">
        <v>2.1</v>
      </c>
      <c r="G26" s="1">
        <v>8.5</v>
      </c>
      <c r="H26" s="2">
        <v>22</v>
      </c>
      <c r="I26" s="3">
        <f t="shared" si="0"/>
        <v>38327.398000000001</v>
      </c>
      <c r="J26" s="3">
        <f t="shared" si="1"/>
        <v>383.27397999999999</v>
      </c>
      <c r="K26" s="3">
        <f t="shared" si="2"/>
        <v>260.90996315481681</v>
      </c>
      <c r="L26" s="3">
        <f t="shared" si="5"/>
        <v>122.36401684518319</v>
      </c>
      <c r="M26" s="3">
        <f t="shared" si="6"/>
        <v>303.73829626586155</v>
      </c>
      <c r="N26" s="3">
        <f t="shared" si="3"/>
        <v>247.05882352941177</v>
      </c>
      <c r="O26" s="3">
        <f t="shared" si="7"/>
        <v>56.679472736449782</v>
      </c>
      <c r="P26" s="4">
        <f t="shared" si="8"/>
        <v>0.18660627728957283</v>
      </c>
      <c r="Q26" s="3">
        <f t="shared" si="4"/>
        <v>0.99597443884322878</v>
      </c>
      <c r="R26" s="3"/>
      <c r="S26" s="3"/>
      <c r="T26" s="3"/>
      <c r="U26" s="3"/>
    </row>
    <row r="27" spans="3:21" x14ac:dyDescent="0.25">
      <c r="C27">
        <v>7000</v>
      </c>
      <c r="D27" s="1">
        <v>3.1</v>
      </c>
      <c r="E27" s="1">
        <v>1.7</v>
      </c>
      <c r="F27">
        <v>2.2000000000000002</v>
      </c>
      <c r="G27" s="1">
        <v>7.4</v>
      </c>
      <c r="H27" s="2">
        <v>35</v>
      </c>
      <c r="I27" s="3">
        <f t="shared" si="0"/>
        <v>43982.259999999995</v>
      </c>
      <c r="J27" s="3">
        <f t="shared" si="1"/>
        <v>439.82259999999997</v>
      </c>
      <c r="K27" s="3">
        <f t="shared" si="2"/>
        <v>227.36439646348325</v>
      </c>
      <c r="L27" s="3">
        <f t="shared" si="5"/>
        <v>212.45820353651672</v>
      </c>
      <c r="M27" s="3">
        <f t="shared" si="6"/>
        <v>349.88925140673291</v>
      </c>
      <c r="N27" s="3">
        <f t="shared" si="3"/>
        <v>297.29729729729729</v>
      </c>
      <c r="O27" s="3">
        <f t="shared" si="7"/>
        <v>52.591954109435619</v>
      </c>
      <c r="P27" s="4">
        <f t="shared" si="8"/>
        <v>0.15031028789249509</v>
      </c>
      <c r="Q27" s="3">
        <f t="shared" si="4"/>
        <v>0.99034174667433017</v>
      </c>
      <c r="R27" s="3"/>
      <c r="S27" s="3"/>
      <c r="T27" s="3"/>
      <c r="U27" s="3"/>
    </row>
    <row r="28" spans="3:21" x14ac:dyDescent="0.25">
      <c r="C28">
        <v>8000</v>
      </c>
      <c r="D28" s="1">
        <v>3.1</v>
      </c>
      <c r="E28" s="1">
        <v>1.3</v>
      </c>
      <c r="F28" s="1">
        <v>2.2999999999999998</v>
      </c>
      <c r="G28" s="1">
        <v>6.4</v>
      </c>
      <c r="H28" s="2">
        <v>40</v>
      </c>
      <c r="I28" s="3">
        <f t="shared" si="0"/>
        <v>50265.439999999995</v>
      </c>
      <c r="J28" s="3">
        <f t="shared" si="1"/>
        <v>502.65439999999995</v>
      </c>
      <c r="K28" s="3">
        <f t="shared" si="2"/>
        <v>198.94384690554782</v>
      </c>
      <c r="L28" s="3">
        <f t="shared" si="5"/>
        <v>303.71055309445217</v>
      </c>
      <c r="M28" s="3">
        <f t="shared" si="6"/>
        <v>411.73304465507505</v>
      </c>
      <c r="N28" s="3">
        <f t="shared" si="3"/>
        <v>359.375</v>
      </c>
      <c r="O28" s="3">
        <f t="shared" si="7"/>
        <v>52.358044655075048</v>
      </c>
      <c r="P28" s="4">
        <f t="shared" si="8"/>
        <v>0.12716502922163422</v>
      </c>
      <c r="Q28" s="3">
        <f t="shared" si="4"/>
        <v>0.98418332397369535</v>
      </c>
      <c r="R28" s="3"/>
      <c r="S28" s="3"/>
      <c r="T28" s="3"/>
      <c r="U28" s="3"/>
    </row>
    <row r="29" spans="3:21" x14ac:dyDescent="0.25">
      <c r="C29">
        <v>9000</v>
      </c>
      <c r="D29" s="1">
        <v>3</v>
      </c>
      <c r="E29" s="1">
        <v>1</v>
      </c>
      <c r="F29" s="1">
        <v>2.4</v>
      </c>
      <c r="G29" s="1">
        <v>5.4</v>
      </c>
      <c r="H29" s="2">
        <v>50</v>
      </c>
      <c r="I29" s="3">
        <f t="shared" si="0"/>
        <v>56548.619999999995</v>
      </c>
      <c r="J29" s="3">
        <f t="shared" si="1"/>
        <v>565.48619999999994</v>
      </c>
      <c r="K29" s="3">
        <f t="shared" si="2"/>
        <v>176.83897502715362</v>
      </c>
      <c r="L29" s="3">
        <f t="shared" si="5"/>
        <v>388.64722497284629</v>
      </c>
      <c r="M29" s="3">
        <f t="shared" si="6"/>
        <v>477.83958132316144</v>
      </c>
      <c r="N29" s="3">
        <f t="shared" si="3"/>
        <v>444.4444444444444</v>
      </c>
      <c r="O29" s="3">
        <f t="shared" si="7"/>
        <v>33.39513687871704</v>
      </c>
      <c r="P29" s="4">
        <f t="shared" si="8"/>
        <v>6.9887757699444344E-2</v>
      </c>
      <c r="Q29" s="3">
        <f t="shared" si="4"/>
        <v>0.98058067569092011</v>
      </c>
      <c r="R29" s="3"/>
      <c r="S29" s="3"/>
      <c r="T29" s="3"/>
      <c r="U29" s="3"/>
    </row>
    <row r="30" spans="3:21" x14ac:dyDescent="0.25">
      <c r="C30">
        <v>10000</v>
      </c>
      <c r="D30" s="1">
        <v>2.9</v>
      </c>
      <c r="E30" s="1">
        <v>0.8</v>
      </c>
      <c r="F30" s="1">
        <v>2.4</v>
      </c>
      <c r="G30" s="1">
        <v>4.7</v>
      </c>
      <c r="H30" s="2">
        <v>54</v>
      </c>
      <c r="I30" s="3">
        <f t="shared" si="0"/>
        <v>62831.799999999996</v>
      </c>
      <c r="J30" s="3">
        <f t="shared" si="1"/>
        <v>628.31799999999998</v>
      </c>
      <c r="K30" s="3">
        <f t="shared" si="2"/>
        <v>159.15507752443827</v>
      </c>
      <c r="L30" s="3">
        <f t="shared" si="5"/>
        <v>469.16292247556169</v>
      </c>
      <c r="M30" s="3">
        <f t="shared" si="6"/>
        <v>545.34195494736139</v>
      </c>
      <c r="N30" s="3">
        <f t="shared" si="3"/>
        <v>510.63829787234039</v>
      </c>
      <c r="O30" s="3">
        <f t="shared" si="7"/>
        <v>34.703657075020999</v>
      </c>
      <c r="P30" s="4">
        <f t="shared" si="8"/>
        <v>6.3636506892947087E-2</v>
      </c>
      <c r="Q30" s="3">
        <f t="shared" si="4"/>
        <v>0.97865349660197065</v>
      </c>
      <c r="R30" s="3"/>
      <c r="S30" s="3"/>
      <c r="T30" s="3"/>
      <c r="U30" s="3"/>
    </row>
    <row r="31" spans="3:21" x14ac:dyDescent="0.25">
      <c r="C31">
        <v>12000</v>
      </c>
      <c r="D31" s="1">
        <v>2.8</v>
      </c>
      <c r="E31" s="1">
        <v>0.6</v>
      </c>
      <c r="F31">
        <v>2.4</v>
      </c>
      <c r="G31" s="1">
        <v>3.7</v>
      </c>
      <c r="H31" s="2">
        <v>56</v>
      </c>
      <c r="I31" s="3">
        <f t="shared" si="0"/>
        <v>75398.16</v>
      </c>
      <c r="J31" s="3">
        <f t="shared" si="1"/>
        <v>753.98160000000007</v>
      </c>
      <c r="K31" s="3">
        <f t="shared" si="2"/>
        <v>132.62923127036521</v>
      </c>
      <c r="L31" s="3">
        <f t="shared" si="5"/>
        <v>621.35236872963492</v>
      </c>
      <c r="M31" s="3">
        <f t="shared" si="6"/>
        <v>680.70754816288627</v>
      </c>
      <c r="N31" s="3">
        <f t="shared" si="3"/>
        <v>648.64864864864865</v>
      </c>
      <c r="O31" s="3">
        <f t="shared" si="7"/>
        <v>32.058899514237623</v>
      </c>
      <c r="P31" s="4">
        <f t="shared" si="8"/>
        <v>4.7096436055041747E-2</v>
      </c>
      <c r="Q31" s="3">
        <f t="shared" si="4"/>
        <v>0.97664446670508998</v>
      </c>
      <c r="R31" s="3"/>
      <c r="S31" s="3"/>
      <c r="T31" s="3"/>
      <c r="U31" s="3"/>
    </row>
    <row r="32" spans="3:21" x14ac:dyDescent="0.25">
      <c r="C32">
        <v>14000</v>
      </c>
      <c r="D32" s="1">
        <v>2.7</v>
      </c>
      <c r="E32">
        <v>0.4</v>
      </c>
      <c r="F32" s="1">
        <v>2.4</v>
      </c>
      <c r="G32" s="1">
        <v>2.9</v>
      </c>
      <c r="H32" s="2">
        <v>56</v>
      </c>
      <c r="I32" s="3">
        <f t="shared" si="0"/>
        <v>87964.51999999999</v>
      </c>
      <c r="J32" s="3">
        <f t="shared" si="1"/>
        <v>879.64519999999993</v>
      </c>
      <c r="K32" s="3">
        <f t="shared" si="2"/>
        <v>113.68219823174162</v>
      </c>
      <c r="L32" s="3">
        <f t="shared" si="5"/>
        <v>765.96300176825832</v>
      </c>
      <c r="M32" s="3">
        <f t="shared" si="6"/>
        <v>814.85171661955826</v>
      </c>
      <c r="N32" s="3">
        <f t="shared" si="3"/>
        <v>827.58620689655174</v>
      </c>
      <c r="O32" s="3">
        <f t="shared" si="7"/>
        <v>12.734490276993483</v>
      </c>
      <c r="P32" s="4">
        <f t="shared" si="8"/>
        <v>1.5627984843454679E-2</v>
      </c>
      <c r="Q32" s="3">
        <f t="shared" si="4"/>
        <v>0.97455518661489959</v>
      </c>
      <c r="R32" s="3"/>
      <c r="S32" s="3"/>
      <c r="T32" s="3"/>
      <c r="U32" s="3"/>
    </row>
    <row r="33" spans="3:21" x14ac:dyDescent="0.25">
      <c r="C33">
        <v>16000</v>
      </c>
      <c r="D33" s="1">
        <v>2.7</v>
      </c>
      <c r="E33">
        <v>0.3</v>
      </c>
      <c r="F33" s="1">
        <v>2.4</v>
      </c>
      <c r="G33" s="1">
        <v>2.4</v>
      </c>
      <c r="H33" s="2">
        <v>52</v>
      </c>
      <c r="I33" s="3">
        <f t="shared" si="0"/>
        <v>100530.87999999999</v>
      </c>
      <c r="J33" s="3">
        <f t="shared" si="1"/>
        <v>1005.3087999999999</v>
      </c>
      <c r="K33" s="3">
        <f t="shared" si="2"/>
        <v>99.471923452773908</v>
      </c>
      <c r="L33" s="3">
        <f t="shared" si="5"/>
        <v>905.83687654722598</v>
      </c>
      <c r="M33" s="3">
        <f t="shared" si="6"/>
        <v>947.53598713338283</v>
      </c>
      <c r="N33" s="3">
        <f t="shared" si="3"/>
        <v>1000</v>
      </c>
      <c r="O33" s="3">
        <f t="shared" si="7"/>
        <v>52.464012866617168</v>
      </c>
      <c r="P33" s="4">
        <f t="shared" si="8"/>
        <v>5.5368886859208981E-2</v>
      </c>
      <c r="Q33" s="3">
        <f t="shared" si="4"/>
        <v>0.97238730198051748</v>
      </c>
      <c r="R33" s="3"/>
      <c r="S33" s="3"/>
      <c r="T33" s="3"/>
      <c r="U33" s="3"/>
    </row>
    <row r="34" spans="3:21" x14ac:dyDescent="0.25">
      <c r="C34">
        <v>18000</v>
      </c>
      <c r="D34" s="1">
        <v>2.6</v>
      </c>
      <c r="E34" s="1">
        <v>0.2</v>
      </c>
      <c r="F34" s="1">
        <v>2.5</v>
      </c>
      <c r="G34" s="1">
        <v>2</v>
      </c>
      <c r="H34" s="2">
        <v>52</v>
      </c>
      <c r="I34" s="3">
        <f t="shared" si="0"/>
        <v>113097.23999999999</v>
      </c>
      <c r="J34" s="3">
        <f t="shared" si="1"/>
        <v>1130.9723999999999</v>
      </c>
      <c r="K34" s="3">
        <f t="shared" si="2"/>
        <v>88.419487513576811</v>
      </c>
      <c r="L34" s="3">
        <f t="shared" si="5"/>
        <v>1042.5529124864231</v>
      </c>
      <c r="M34" s="3">
        <f t="shared" si="6"/>
        <v>1078.9812673693289</v>
      </c>
      <c r="N34" s="3">
        <f t="shared" si="3"/>
        <v>1250</v>
      </c>
      <c r="O34" s="3">
        <f t="shared" si="7"/>
        <v>171.01873263067114</v>
      </c>
      <c r="P34" s="4">
        <f t="shared" si="8"/>
        <v>0.15850018698436999</v>
      </c>
      <c r="Q34" s="3">
        <f t="shared" si="4"/>
        <v>0.97238730198051748</v>
      </c>
      <c r="R34" s="3"/>
      <c r="S34" s="3"/>
      <c r="T34" s="3"/>
      <c r="U34" s="3"/>
    </row>
    <row r="35" spans="3:21" x14ac:dyDescent="0.25">
      <c r="C35">
        <v>20000</v>
      </c>
      <c r="D35" s="1">
        <v>2.6</v>
      </c>
      <c r="E35" s="1">
        <v>0.2</v>
      </c>
      <c r="F35" s="1">
        <v>2.5</v>
      </c>
      <c r="G35" s="1">
        <v>1.7</v>
      </c>
      <c r="H35" s="2">
        <v>45</v>
      </c>
      <c r="I35" s="3">
        <f t="shared" si="0"/>
        <v>125663.59999999999</v>
      </c>
      <c r="J35" s="3">
        <f t="shared" si="1"/>
        <v>1256.636</v>
      </c>
      <c r="K35" s="3">
        <f t="shared" si="2"/>
        <v>79.577538762219135</v>
      </c>
      <c r="L35" s="3">
        <f t="shared" si="5"/>
        <v>1177.0584612377809</v>
      </c>
      <c r="M35" s="3">
        <f t="shared" si="6"/>
        <v>1209.4422769076052</v>
      </c>
      <c r="N35" s="3">
        <f t="shared" si="3"/>
        <v>1470.5882352941178</v>
      </c>
      <c r="O35" s="3">
        <f t="shared" si="7"/>
        <v>261.14595838651258</v>
      </c>
      <c r="P35" s="4">
        <f t="shared" si="8"/>
        <v>0.21592263092888617</v>
      </c>
      <c r="Q35" s="3">
        <f t="shared" si="4"/>
        <v>0.97238730198051748</v>
      </c>
      <c r="R35" s="3"/>
      <c r="S35" s="3"/>
      <c r="T35" s="3"/>
      <c r="U35" s="3"/>
    </row>
    <row r="36" spans="3:2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3:2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3:2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3:2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</sheetData>
  <pageMargins left="0.23622047244094491" right="0.23622047244094491" top="0.19685039370078741" bottom="0.19685039370078741" header="0.31496062992125984" footer="0.31496062992125984"/>
  <pageSetup paperSize="9" orientation="landscape" horizont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9843-1ED9-472A-9E21-43FAB4892910}">
  <dimension ref="A1:F35"/>
  <sheetViews>
    <sheetView topLeftCell="A16" workbookViewId="0">
      <selection activeCell="A2" sqref="A2:F3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2000</v>
      </c>
      <c r="B2" s="1">
        <v>0.4</v>
      </c>
      <c r="C2" s="1">
        <v>2.7</v>
      </c>
      <c r="D2" s="1">
        <v>2.4</v>
      </c>
      <c r="E2" s="1">
        <v>3.7</v>
      </c>
      <c r="F2" s="2">
        <v>-54</v>
      </c>
    </row>
    <row r="3" spans="1:6" x14ac:dyDescent="0.25">
      <c r="A3">
        <v>3000</v>
      </c>
      <c r="B3" s="1">
        <v>1</v>
      </c>
      <c r="C3" s="1">
        <v>3</v>
      </c>
      <c r="D3" s="1">
        <v>2.2999999999999998</v>
      </c>
      <c r="E3" s="1">
        <v>5.9</v>
      </c>
      <c r="F3" s="2">
        <v>-50</v>
      </c>
    </row>
    <row r="4" spans="1:6" x14ac:dyDescent="0.25">
      <c r="A4">
        <v>3900</v>
      </c>
      <c r="B4" s="1">
        <v>1.8</v>
      </c>
      <c r="C4" s="1">
        <v>3.1</v>
      </c>
      <c r="D4" s="1">
        <v>2.2000000000000002</v>
      </c>
      <c r="E4" s="1">
        <v>7.9</v>
      </c>
      <c r="F4" s="2">
        <v>-35</v>
      </c>
    </row>
    <row r="5" spans="1:6" x14ac:dyDescent="0.25">
      <c r="A5">
        <v>4000</v>
      </c>
      <c r="B5" s="1">
        <v>1.9</v>
      </c>
      <c r="C5" s="1">
        <v>3.1</v>
      </c>
      <c r="D5" s="1">
        <v>2.2000000000000002</v>
      </c>
      <c r="E5" s="1">
        <v>8.1</v>
      </c>
      <c r="F5" s="2">
        <v>-33</v>
      </c>
    </row>
    <row r="6" spans="1:6" x14ac:dyDescent="0.25">
      <c r="A6">
        <v>4100</v>
      </c>
      <c r="B6" s="1">
        <v>2</v>
      </c>
      <c r="C6" s="1">
        <v>3.1</v>
      </c>
      <c r="D6" s="1">
        <v>2.2000000000000002</v>
      </c>
      <c r="E6" s="1">
        <v>8.1999999999999993</v>
      </c>
      <c r="F6" s="2">
        <v>-30</v>
      </c>
    </row>
    <row r="7" spans="1:6" x14ac:dyDescent="0.25">
      <c r="A7">
        <v>4200</v>
      </c>
      <c r="B7" s="1">
        <v>2.1</v>
      </c>
      <c r="C7" s="1">
        <v>3.1</v>
      </c>
      <c r="D7" s="1">
        <v>2.1</v>
      </c>
      <c r="E7" s="1">
        <v>8.4</v>
      </c>
      <c r="F7" s="2">
        <v>-28</v>
      </c>
    </row>
    <row r="8" spans="1:6" x14ac:dyDescent="0.25">
      <c r="A8">
        <v>4300</v>
      </c>
      <c r="B8" s="1">
        <v>2.2000000000000002</v>
      </c>
      <c r="C8" s="1">
        <v>3.1</v>
      </c>
      <c r="D8" s="1">
        <v>2.1</v>
      </c>
      <c r="E8" s="1">
        <v>8.5</v>
      </c>
      <c r="F8" s="2">
        <v>-26</v>
      </c>
    </row>
    <row r="9" spans="1:6" x14ac:dyDescent="0.25">
      <c r="A9">
        <v>4400</v>
      </c>
      <c r="B9" s="1">
        <v>2.2999999999999998</v>
      </c>
      <c r="C9" s="1">
        <v>3</v>
      </c>
      <c r="D9" s="1">
        <v>2.1</v>
      </c>
      <c r="E9" s="1">
        <v>8.6999999999999993</v>
      </c>
      <c r="F9" s="2">
        <v>-22</v>
      </c>
    </row>
    <row r="10" spans="1:6" x14ac:dyDescent="0.25">
      <c r="A10">
        <v>4500</v>
      </c>
      <c r="B10" s="1">
        <v>2.4</v>
      </c>
      <c r="C10" s="1">
        <v>3</v>
      </c>
      <c r="D10" s="1">
        <v>2.1</v>
      </c>
      <c r="E10" s="1">
        <v>8.8000000000000007</v>
      </c>
      <c r="F10" s="2">
        <v>-19</v>
      </c>
    </row>
    <row r="11" spans="1:6" x14ac:dyDescent="0.25">
      <c r="A11">
        <v>4600</v>
      </c>
      <c r="B11" s="1">
        <v>2.4</v>
      </c>
      <c r="C11" s="1">
        <v>3</v>
      </c>
      <c r="D11" s="1">
        <v>2.1</v>
      </c>
      <c r="E11" s="1">
        <v>8.9</v>
      </c>
      <c r="F11" s="2">
        <v>-16</v>
      </c>
    </row>
    <row r="12" spans="1:6" x14ac:dyDescent="0.25">
      <c r="A12">
        <v>4700</v>
      </c>
      <c r="B12" s="1">
        <v>2.5</v>
      </c>
      <c r="C12" s="1">
        <v>3</v>
      </c>
      <c r="D12" s="1">
        <v>2.1</v>
      </c>
      <c r="E12" s="1">
        <v>8.9</v>
      </c>
      <c r="F12" s="2">
        <v>-14</v>
      </c>
    </row>
    <row r="13" spans="1:6" x14ac:dyDescent="0.25">
      <c r="A13">
        <v>4800</v>
      </c>
      <c r="B13" s="1">
        <v>2.6</v>
      </c>
      <c r="C13" s="1">
        <v>2.9</v>
      </c>
      <c r="D13" s="1">
        <v>2.1</v>
      </c>
      <c r="E13" s="1">
        <v>9</v>
      </c>
      <c r="F13" s="2">
        <v>-11</v>
      </c>
    </row>
    <row r="14" spans="1:6" x14ac:dyDescent="0.25">
      <c r="A14">
        <v>4900</v>
      </c>
      <c r="B14" s="1">
        <v>2.6</v>
      </c>
      <c r="C14" s="1">
        <v>2.9</v>
      </c>
      <c r="D14" s="1">
        <v>2.1</v>
      </c>
      <c r="E14" s="1">
        <v>9</v>
      </c>
      <c r="F14" s="2">
        <v>-8</v>
      </c>
    </row>
    <row r="15" spans="1:6" x14ac:dyDescent="0.25">
      <c r="A15">
        <v>5000</v>
      </c>
      <c r="B15" s="1">
        <v>2.7</v>
      </c>
      <c r="C15" s="1">
        <v>2.8</v>
      </c>
      <c r="D15" s="1">
        <v>2.1</v>
      </c>
      <c r="E15" s="1">
        <v>9.1</v>
      </c>
      <c r="F15" s="2">
        <v>-5</v>
      </c>
    </row>
    <row r="16" spans="1:6" x14ac:dyDescent="0.25">
      <c r="A16">
        <v>5100</v>
      </c>
      <c r="B16" s="1">
        <v>2.8</v>
      </c>
      <c r="C16" s="1">
        <v>2.8</v>
      </c>
      <c r="D16" s="1">
        <v>2.1</v>
      </c>
      <c r="E16" s="1">
        <v>9.1</v>
      </c>
      <c r="F16" s="2">
        <v>-2</v>
      </c>
    </row>
    <row r="17" spans="1:6" x14ac:dyDescent="0.25">
      <c r="A17">
        <v>5200</v>
      </c>
      <c r="B17" s="1">
        <v>2.8</v>
      </c>
      <c r="C17" s="1">
        <v>2.7</v>
      </c>
      <c r="D17" s="1">
        <v>2.1</v>
      </c>
      <c r="E17" s="1">
        <v>9</v>
      </c>
      <c r="F17" s="2">
        <v>0</v>
      </c>
    </row>
    <row r="18" spans="1:6" x14ac:dyDescent="0.25">
      <c r="A18">
        <v>5300</v>
      </c>
      <c r="B18" s="1">
        <v>2.9</v>
      </c>
      <c r="C18" s="1">
        <v>2.7</v>
      </c>
      <c r="D18" s="1">
        <v>2.1</v>
      </c>
      <c r="E18" s="1">
        <v>9</v>
      </c>
      <c r="F18" s="2">
        <v>3</v>
      </c>
    </row>
    <row r="19" spans="1:6" x14ac:dyDescent="0.25">
      <c r="A19">
        <v>5400</v>
      </c>
      <c r="B19" s="1">
        <v>2.9</v>
      </c>
      <c r="C19" s="1">
        <v>2.6</v>
      </c>
      <c r="D19" s="1">
        <v>2.1</v>
      </c>
      <c r="E19" s="1">
        <v>9</v>
      </c>
      <c r="F19" s="2">
        <v>6</v>
      </c>
    </row>
    <row r="20" spans="1:6" x14ac:dyDescent="0.25">
      <c r="A20">
        <v>5500</v>
      </c>
      <c r="B20" s="1">
        <v>3</v>
      </c>
      <c r="C20" s="1">
        <v>2.6</v>
      </c>
      <c r="D20" s="1">
        <v>2.1</v>
      </c>
      <c r="E20" s="1">
        <v>8.9</v>
      </c>
      <c r="F20" s="2">
        <v>9</v>
      </c>
    </row>
    <row r="21" spans="1:6" x14ac:dyDescent="0.25">
      <c r="A21">
        <v>5600</v>
      </c>
      <c r="B21" s="1">
        <v>3</v>
      </c>
      <c r="C21" s="1">
        <v>2.5</v>
      </c>
      <c r="D21" s="1">
        <v>2.1</v>
      </c>
      <c r="E21" s="1">
        <v>8.9</v>
      </c>
      <c r="F21" s="2">
        <v>11</v>
      </c>
    </row>
    <row r="22" spans="1:6" x14ac:dyDescent="0.25">
      <c r="A22">
        <v>5700</v>
      </c>
      <c r="B22" s="1">
        <v>3</v>
      </c>
      <c r="C22" s="1">
        <v>2.5</v>
      </c>
      <c r="D22" s="1">
        <v>2.1</v>
      </c>
      <c r="E22" s="1">
        <v>8.8000000000000007</v>
      </c>
      <c r="F22" s="2">
        <v>13</v>
      </c>
    </row>
    <row r="23" spans="1:6" x14ac:dyDescent="0.25">
      <c r="A23">
        <v>5800</v>
      </c>
      <c r="B23" s="1">
        <v>3</v>
      </c>
      <c r="C23" s="1">
        <v>2.4</v>
      </c>
      <c r="D23" s="1">
        <v>2.1</v>
      </c>
      <c r="E23" s="1">
        <v>8.6999999999999993</v>
      </c>
      <c r="F23" s="2">
        <v>15</v>
      </c>
    </row>
    <row r="24" spans="1:6" x14ac:dyDescent="0.25">
      <c r="A24">
        <v>5900</v>
      </c>
      <c r="B24" s="1">
        <v>3</v>
      </c>
      <c r="C24" s="1">
        <v>2.2999999999999998</v>
      </c>
      <c r="D24" s="1">
        <v>2.1</v>
      </c>
      <c r="E24" s="1">
        <v>8.6</v>
      </c>
      <c r="F24" s="2">
        <v>18</v>
      </c>
    </row>
    <row r="25" spans="1:6" x14ac:dyDescent="0.25">
      <c r="A25">
        <v>6000</v>
      </c>
      <c r="B25" s="1">
        <v>3.1</v>
      </c>
      <c r="C25" s="1">
        <v>2.2999999999999998</v>
      </c>
      <c r="D25" s="1">
        <v>2.1</v>
      </c>
      <c r="E25" s="1">
        <v>8.6</v>
      </c>
      <c r="F25" s="2">
        <v>20</v>
      </c>
    </row>
    <row r="26" spans="1:6" x14ac:dyDescent="0.25">
      <c r="A26">
        <v>6100</v>
      </c>
      <c r="B26" s="1">
        <v>3.1</v>
      </c>
      <c r="C26">
        <v>2.2000000000000002</v>
      </c>
      <c r="D26" s="1">
        <v>2.1</v>
      </c>
      <c r="E26" s="1">
        <v>8.5</v>
      </c>
      <c r="F26" s="2">
        <v>22</v>
      </c>
    </row>
    <row r="27" spans="1:6" x14ac:dyDescent="0.25">
      <c r="A27">
        <v>7000</v>
      </c>
      <c r="B27" s="1">
        <v>3.1</v>
      </c>
      <c r="C27" s="1">
        <v>1.7</v>
      </c>
      <c r="D27">
        <v>2.2000000000000002</v>
      </c>
      <c r="E27" s="1">
        <v>7.4</v>
      </c>
      <c r="F27" s="2">
        <v>35</v>
      </c>
    </row>
    <row r="28" spans="1:6" x14ac:dyDescent="0.25">
      <c r="A28">
        <v>8000</v>
      </c>
      <c r="B28" s="1">
        <v>3.1</v>
      </c>
      <c r="C28" s="1">
        <v>1.3</v>
      </c>
      <c r="D28" s="1">
        <v>2.2999999999999998</v>
      </c>
      <c r="E28" s="1">
        <v>6.4</v>
      </c>
      <c r="F28" s="2">
        <v>40</v>
      </c>
    </row>
    <row r="29" spans="1:6" x14ac:dyDescent="0.25">
      <c r="A29">
        <v>9000</v>
      </c>
      <c r="B29" s="1">
        <v>3</v>
      </c>
      <c r="C29" s="1">
        <v>1</v>
      </c>
      <c r="D29" s="1">
        <v>2.4</v>
      </c>
      <c r="E29" s="1">
        <v>5.4</v>
      </c>
      <c r="F29" s="2">
        <v>50</v>
      </c>
    </row>
    <row r="30" spans="1:6" x14ac:dyDescent="0.25">
      <c r="A30">
        <v>10000</v>
      </c>
      <c r="B30" s="1">
        <v>2.9</v>
      </c>
      <c r="C30" s="1">
        <v>0.8</v>
      </c>
      <c r="D30" s="1">
        <v>2.4</v>
      </c>
      <c r="E30" s="1">
        <v>4.7</v>
      </c>
      <c r="F30" s="2">
        <v>54</v>
      </c>
    </row>
    <row r="31" spans="1:6" x14ac:dyDescent="0.25">
      <c r="A31">
        <v>12000</v>
      </c>
      <c r="B31" s="1">
        <v>2.8</v>
      </c>
      <c r="C31" s="1">
        <v>0.6</v>
      </c>
      <c r="D31">
        <v>2.4</v>
      </c>
      <c r="E31" s="1">
        <v>3.7</v>
      </c>
      <c r="F31" s="2">
        <v>56</v>
      </c>
    </row>
    <row r="32" spans="1:6" x14ac:dyDescent="0.25">
      <c r="A32">
        <v>14000</v>
      </c>
      <c r="B32" s="1">
        <v>2.7</v>
      </c>
      <c r="C32">
        <v>0.4</v>
      </c>
      <c r="D32" s="1">
        <v>2.4</v>
      </c>
      <c r="E32" s="1">
        <v>2.9</v>
      </c>
      <c r="F32" s="2">
        <v>56</v>
      </c>
    </row>
    <row r="33" spans="1:6" x14ac:dyDescent="0.25">
      <c r="A33">
        <v>16000</v>
      </c>
      <c r="B33" s="1">
        <v>2.7</v>
      </c>
      <c r="C33">
        <v>0.3</v>
      </c>
      <c r="D33" s="1">
        <v>2.4</v>
      </c>
      <c r="E33" s="1">
        <v>2.4</v>
      </c>
      <c r="F33" s="2">
        <v>52</v>
      </c>
    </row>
    <row r="34" spans="1:6" x14ac:dyDescent="0.25">
      <c r="A34">
        <v>18000</v>
      </c>
      <c r="B34" s="1">
        <v>2.6</v>
      </c>
      <c r="C34" s="1">
        <v>0.2</v>
      </c>
      <c r="D34" s="1">
        <v>2.5</v>
      </c>
      <c r="E34" s="1">
        <v>2</v>
      </c>
      <c r="F34" s="2">
        <v>52</v>
      </c>
    </row>
    <row r="35" spans="1:6" x14ac:dyDescent="0.25">
      <c r="A35">
        <v>20000</v>
      </c>
      <c r="B35" s="1">
        <v>2.6</v>
      </c>
      <c r="C35" s="1">
        <v>0.2</v>
      </c>
      <c r="D35" s="1">
        <v>2.5</v>
      </c>
      <c r="E35" s="1">
        <v>1.7</v>
      </c>
      <c r="F35" s="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Лист3</vt:lpstr>
      <vt:lpstr>Лист2</vt:lpstr>
      <vt:lpstr>Лист1!Область_печати</vt:lpstr>
      <vt:lpstr>Лист3!Область_печати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cp:lastPrinted>2018-10-16T00:36:20Z</cp:lastPrinted>
  <dcterms:created xsi:type="dcterms:W3CDTF">2018-10-15T19:58:39Z</dcterms:created>
  <dcterms:modified xsi:type="dcterms:W3CDTF">2018-10-16T00:36:33Z</dcterms:modified>
</cp:coreProperties>
</file>