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yberPhysics\Lab_5\"/>
    </mc:Choice>
  </mc:AlternateContent>
  <xr:revisionPtr revIDLastSave="0" documentId="13_ncr:1_{128BA4C1-A8BF-4DD0-A7F9-EFCE45DC970A}" xr6:coauthVersionLast="37" xr6:coauthVersionMax="37" xr10:uidLastSave="{00000000-0000-0000-0000-000000000000}"/>
  <bookViews>
    <workbookView xWindow="0" yWindow="0" windowWidth="16410" windowHeight="7485" activeTab="1" xr2:uid="{8C120F4B-AD2E-4ED4-910E-1F69DECA8DE0}"/>
  </bookViews>
  <sheets>
    <sheet name="Лист1" sheetId="1" r:id="rId1"/>
    <sheet name="Лист3" sheetId="3" r:id="rId2"/>
    <sheet name="Лист2" sheetId="2" r:id="rId3"/>
  </sheets>
  <definedNames>
    <definedName name="_xlnm.Print_Area" localSheetId="0">Лист1!$A$1:$Q$35</definedName>
    <definedName name="_xlnm.Print_Area" localSheetId="1">Лист3!$A$1:$Q$35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3" l="1"/>
  <c r="S3" i="3" s="1"/>
  <c r="S2" i="1"/>
  <c r="B6" i="1"/>
  <c r="Q35" i="3" l="1"/>
  <c r="N35" i="3"/>
  <c r="I35" i="3"/>
  <c r="J35" i="3" s="1"/>
  <c r="Q34" i="3"/>
  <c r="N34" i="3"/>
  <c r="I34" i="3"/>
  <c r="K34" i="3" s="1"/>
  <c r="Q33" i="3"/>
  <c r="N33" i="3"/>
  <c r="I33" i="3"/>
  <c r="Q32" i="3"/>
  <c r="N32" i="3"/>
  <c r="I32" i="3"/>
  <c r="Q31" i="3"/>
  <c r="N31" i="3"/>
  <c r="I31" i="3"/>
  <c r="J31" i="3" s="1"/>
  <c r="Q30" i="3"/>
  <c r="N30" i="3"/>
  <c r="I30" i="3"/>
  <c r="K30" i="3" s="1"/>
  <c r="Q29" i="3"/>
  <c r="N29" i="3"/>
  <c r="I29" i="3"/>
  <c r="Q28" i="3"/>
  <c r="N28" i="3"/>
  <c r="I28" i="3"/>
  <c r="Q27" i="3"/>
  <c r="N27" i="3"/>
  <c r="I27" i="3"/>
  <c r="J27" i="3" s="1"/>
  <c r="Q26" i="3"/>
  <c r="N26" i="3"/>
  <c r="I26" i="3"/>
  <c r="K26" i="3" s="1"/>
  <c r="Q25" i="3"/>
  <c r="N25" i="3"/>
  <c r="I25" i="3"/>
  <c r="Q24" i="3"/>
  <c r="N24" i="3"/>
  <c r="I24" i="3"/>
  <c r="Q23" i="3"/>
  <c r="N23" i="3"/>
  <c r="J23" i="3"/>
  <c r="I23" i="3"/>
  <c r="Q22" i="3"/>
  <c r="N22" i="3"/>
  <c r="K22" i="3"/>
  <c r="I22" i="3"/>
  <c r="Q21" i="3"/>
  <c r="N21" i="3"/>
  <c r="I21" i="3"/>
  <c r="Q20" i="3"/>
  <c r="N20" i="3"/>
  <c r="I20" i="3"/>
  <c r="Q19" i="3"/>
  <c r="N19" i="3"/>
  <c r="I19" i="3"/>
  <c r="J19" i="3" s="1"/>
  <c r="Q18" i="3"/>
  <c r="N18" i="3"/>
  <c r="I18" i="3"/>
  <c r="K18" i="3" s="1"/>
  <c r="Q17" i="3"/>
  <c r="N17" i="3"/>
  <c r="I17" i="3"/>
  <c r="Q16" i="3"/>
  <c r="N16" i="3"/>
  <c r="I16" i="3"/>
  <c r="Q15" i="3"/>
  <c r="N15" i="3"/>
  <c r="J15" i="3"/>
  <c r="I15" i="3"/>
  <c r="Q14" i="3"/>
  <c r="N14" i="3"/>
  <c r="K14" i="3"/>
  <c r="I14" i="3"/>
  <c r="Q13" i="3"/>
  <c r="N13" i="3"/>
  <c r="I13" i="3"/>
  <c r="Q12" i="3"/>
  <c r="N12" i="3"/>
  <c r="I12" i="3"/>
  <c r="Q11" i="3"/>
  <c r="N11" i="3"/>
  <c r="I11" i="3"/>
  <c r="J11" i="3" s="1"/>
  <c r="Q10" i="3"/>
  <c r="N10" i="3"/>
  <c r="I10" i="3"/>
  <c r="K10" i="3" s="1"/>
  <c r="Q9" i="3"/>
  <c r="N9" i="3"/>
  <c r="I9" i="3"/>
  <c r="Q8" i="3"/>
  <c r="N8" i="3"/>
  <c r="I8" i="3"/>
  <c r="J8" i="3" s="1"/>
  <c r="Q7" i="3"/>
  <c r="N7" i="3"/>
  <c r="J7" i="3"/>
  <c r="I7" i="3"/>
  <c r="Q6" i="3"/>
  <c r="N6" i="3"/>
  <c r="K6" i="3"/>
  <c r="I6" i="3"/>
  <c r="Q5" i="3"/>
  <c r="N5" i="3"/>
  <c r="I5" i="3"/>
  <c r="J5" i="3" s="1"/>
  <c r="Q4" i="3"/>
  <c r="N4" i="3"/>
  <c r="J4" i="3"/>
  <c r="I4" i="3"/>
  <c r="Q3" i="3"/>
  <c r="N3" i="3"/>
  <c r="K3" i="3"/>
  <c r="I3" i="3"/>
  <c r="B3" i="3"/>
  <c r="Q2" i="3"/>
  <c r="N2" i="3"/>
  <c r="I2" i="3"/>
  <c r="J2" i="3" s="1"/>
  <c r="B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B3" i="1"/>
  <c r="K16" i="1" s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J34" i="3" l="1"/>
  <c r="L34" i="3" s="1"/>
  <c r="M34" i="3" s="1"/>
  <c r="O34" i="3" s="1"/>
  <c r="P34" i="3" s="1"/>
  <c r="K33" i="3"/>
  <c r="K4" i="3"/>
  <c r="L4" i="3" s="1"/>
  <c r="M4" i="3" s="1"/>
  <c r="O4" i="3" s="1"/>
  <c r="P4" i="3" s="1"/>
  <c r="B6" i="3"/>
  <c r="K7" i="3"/>
  <c r="L7" i="3" s="1"/>
  <c r="M7" i="3" s="1"/>
  <c r="O7" i="3" s="1"/>
  <c r="P7" i="3" s="1"/>
  <c r="K11" i="3"/>
  <c r="L11" i="3" s="1"/>
  <c r="M11" i="3" s="1"/>
  <c r="O11" i="3" s="1"/>
  <c r="P11" i="3" s="1"/>
  <c r="J12" i="3"/>
  <c r="K15" i="3"/>
  <c r="L15" i="3" s="1"/>
  <c r="M15" i="3" s="1"/>
  <c r="O15" i="3" s="1"/>
  <c r="P15" i="3" s="1"/>
  <c r="J16" i="3"/>
  <c r="K19" i="3"/>
  <c r="L19" i="3" s="1"/>
  <c r="M19" i="3" s="1"/>
  <c r="O19" i="3" s="1"/>
  <c r="P19" i="3" s="1"/>
  <c r="J20" i="3"/>
  <c r="K23" i="3"/>
  <c r="L23" i="3" s="1"/>
  <c r="M23" i="3" s="1"/>
  <c r="O23" i="3" s="1"/>
  <c r="P23" i="3" s="1"/>
  <c r="J24" i="3"/>
  <c r="K27" i="3"/>
  <c r="L27" i="3" s="1"/>
  <c r="M27" i="3" s="1"/>
  <c r="O27" i="3" s="1"/>
  <c r="P27" i="3" s="1"/>
  <c r="J28" i="3"/>
  <c r="K31" i="3"/>
  <c r="L31" i="3" s="1"/>
  <c r="M31" i="3" s="1"/>
  <c r="O31" i="3" s="1"/>
  <c r="P31" i="3" s="1"/>
  <c r="J32" i="3"/>
  <c r="K35" i="3"/>
  <c r="L35" i="3" s="1"/>
  <c r="M35" i="3" s="1"/>
  <c r="O35" i="3" s="1"/>
  <c r="P35" i="3" s="1"/>
  <c r="K2" i="3"/>
  <c r="L2" i="3" s="1"/>
  <c r="M2" i="3" s="1"/>
  <c r="O2" i="3" s="1"/>
  <c r="P2" i="3" s="1"/>
  <c r="K5" i="3"/>
  <c r="L5" i="3" s="1"/>
  <c r="M5" i="3" s="1"/>
  <c r="O5" i="3" s="1"/>
  <c r="P5" i="3" s="1"/>
  <c r="K8" i="3"/>
  <c r="L8" i="3" s="1"/>
  <c r="M8" i="3" s="1"/>
  <c r="O8" i="3" s="1"/>
  <c r="P8" i="3" s="1"/>
  <c r="J9" i="3"/>
  <c r="L9" i="3" s="1"/>
  <c r="M9" i="3" s="1"/>
  <c r="O9" i="3" s="1"/>
  <c r="P9" i="3" s="1"/>
  <c r="K12" i="3"/>
  <c r="J13" i="3"/>
  <c r="K16" i="3"/>
  <c r="J17" i="3"/>
  <c r="L17" i="3" s="1"/>
  <c r="M17" i="3" s="1"/>
  <c r="O17" i="3" s="1"/>
  <c r="P17" i="3" s="1"/>
  <c r="K20" i="3"/>
  <c r="J21" i="3"/>
  <c r="K24" i="3"/>
  <c r="J25" i="3"/>
  <c r="L25" i="3" s="1"/>
  <c r="M25" i="3" s="1"/>
  <c r="O25" i="3" s="1"/>
  <c r="P25" i="3" s="1"/>
  <c r="K28" i="3"/>
  <c r="J29" i="3"/>
  <c r="K32" i="3"/>
  <c r="J33" i="3"/>
  <c r="L33" i="3" s="1"/>
  <c r="M33" i="3" s="1"/>
  <c r="O33" i="3" s="1"/>
  <c r="P33" i="3" s="1"/>
  <c r="J3" i="3"/>
  <c r="L3" i="3" s="1"/>
  <c r="M3" i="3" s="1"/>
  <c r="O3" i="3" s="1"/>
  <c r="P3" i="3" s="1"/>
  <c r="J6" i="3"/>
  <c r="L6" i="3" s="1"/>
  <c r="M6" i="3" s="1"/>
  <c r="O6" i="3" s="1"/>
  <c r="P6" i="3" s="1"/>
  <c r="K9" i="3"/>
  <c r="J10" i="3"/>
  <c r="L10" i="3" s="1"/>
  <c r="M10" i="3" s="1"/>
  <c r="O10" i="3" s="1"/>
  <c r="P10" i="3" s="1"/>
  <c r="K13" i="3"/>
  <c r="J14" i="3"/>
  <c r="L14" i="3" s="1"/>
  <c r="M14" i="3" s="1"/>
  <c r="O14" i="3" s="1"/>
  <c r="P14" i="3" s="1"/>
  <c r="K17" i="3"/>
  <c r="J18" i="3"/>
  <c r="L18" i="3" s="1"/>
  <c r="M18" i="3" s="1"/>
  <c r="O18" i="3" s="1"/>
  <c r="P18" i="3" s="1"/>
  <c r="K21" i="3"/>
  <c r="J22" i="3"/>
  <c r="L22" i="3" s="1"/>
  <c r="M22" i="3" s="1"/>
  <c r="O22" i="3" s="1"/>
  <c r="P22" i="3" s="1"/>
  <c r="K25" i="3"/>
  <c r="J26" i="3"/>
  <c r="L26" i="3" s="1"/>
  <c r="M26" i="3" s="1"/>
  <c r="O26" i="3" s="1"/>
  <c r="P26" i="3" s="1"/>
  <c r="K29" i="3"/>
  <c r="J30" i="3"/>
  <c r="L30" i="3" s="1"/>
  <c r="M30" i="3" s="1"/>
  <c r="O30" i="3" s="1"/>
  <c r="P30" i="3" s="1"/>
  <c r="K24" i="1"/>
  <c r="K14" i="1"/>
  <c r="K10" i="1"/>
  <c r="K6" i="1"/>
  <c r="L6" i="1" s="1"/>
  <c r="M6" i="1" s="1"/>
  <c r="O6" i="1" s="1"/>
  <c r="P6" i="1" s="1"/>
  <c r="J3" i="1"/>
  <c r="K5" i="1"/>
  <c r="K32" i="1"/>
  <c r="J10" i="1"/>
  <c r="L10" i="1" s="1"/>
  <c r="M10" i="1" s="1"/>
  <c r="O10" i="1" s="1"/>
  <c r="P10" i="1" s="1"/>
  <c r="J6" i="1"/>
  <c r="K12" i="1"/>
  <c r="K8" i="1"/>
  <c r="K4" i="1"/>
  <c r="J23" i="1"/>
  <c r="K2" i="1"/>
  <c r="K28" i="1"/>
  <c r="K20" i="1"/>
  <c r="K29" i="1"/>
  <c r="K21" i="1"/>
  <c r="J35" i="1"/>
  <c r="L35" i="1" s="1"/>
  <c r="M35" i="1" s="1"/>
  <c r="O35" i="1" s="1"/>
  <c r="P35" i="1" s="1"/>
  <c r="K31" i="1"/>
  <c r="J27" i="1"/>
  <c r="K23" i="1"/>
  <c r="K19" i="1"/>
  <c r="J15" i="1"/>
  <c r="K11" i="1"/>
  <c r="K7" i="1"/>
  <c r="K3" i="1"/>
  <c r="L3" i="1" s="1"/>
  <c r="M3" i="1" s="1"/>
  <c r="O3" i="1" s="1"/>
  <c r="P3" i="1" s="1"/>
  <c r="J14" i="1"/>
  <c r="L14" i="1" s="1"/>
  <c r="M14" i="1" s="1"/>
  <c r="O14" i="1" s="1"/>
  <c r="P14" i="1" s="1"/>
  <c r="K33" i="1"/>
  <c r="K25" i="1"/>
  <c r="K17" i="1"/>
  <c r="J31" i="1"/>
  <c r="L31" i="1" s="1"/>
  <c r="M31" i="1" s="1"/>
  <c r="O31" i="1" s="1"/>
  <c r="P31" i="1" s="1"/>
  <c r="J19" i="1"/>
  <c r="J34" i="1"/>
  <c r="J26" i="1"/>
  <c r="J22" i="1"/>
  <c r="J13" i="1"/>
  <c r="J9" i="1"/>
  <c r="J5" i="1"/>
  <c r="L5" i="1" s="1"/>
  <c r="M5" i="1" s="1"/>
  <c r="O5" i="1" s="1"/>
  <c r="P5" i="1" s="1"/>
  <c r="K35" i="1"/>
  <c r="K27" i="1"/>
  <c r="L27" i="1" s="1"/>
  <c r="M27" i="1" s="1"/>
  <c r="O27" i="1" s="1"/>
  <c r="P27" i="1" s="1"/>
  <c r="J33" i="1"/>
  <c r="J29" i="1"/>
  <c r="J25" i="1"/>
  <c r="L25" i="1" s="1"/>
  <c r="M25" i="1" s="1"/>
  <c r="O25" i="1" s="1"/>
  <c r="P25" i="1" s="1"/>
  <c r="J21" i="1"/>
  <c r="L21" i="1" s="1"/>
  <c r="M21" i="1" s="1"/>
  <c r="O21" i="1" s="1"/>
  <c r="P21" i="1" s="1"/>
  <c r="J17" i="1"/>
  <c r="J12" i="1"/>
  <c r="J8" i="1"/>
  <c r="J4" i="1"/>
  <c r="L4" i="1" s="1"/>
  <c r="M4" i="1" s="1"/>
  <c r="O4" i="1" s="1"/>
  <c r="P4" i="1" s="1"/>
  <c r="K34" i="1"/>
  <c r="K30" i="1"/>
  <c r="K26" i="1"/>
  <c r="K22" i="1"/>
  <c r="K18" i="1"/>
  <c r="K13" i="1"/>
  <c r="K9" i="1"/>
  <c r="J30" i="1"/>
  <c r="J18" i="1"/>
  <c r="L18" i="1" s="1"/>
  <c r="M18" i="1" s="1"/>
  <c r="O18" i="1" s="1"/>
  <c r="P18" i="1" s="1"/>
  <c r="J2" i="1"/>
  <c r="J32" i="1"/>
  <c r="L32" i="1" s="1"/>
  <c r="M32" i="1" s="1"/>
  <c r="O32" i="1" s="1"/>
  <c r="P32" i="1" s="1"/>
  <c r="J28" i="1"/>
  <c r="J24" i="1"/>
  <c r="L24" i="1" s="1"/>
  <c r="M24" i="1" s="1"/>
  <c r="O24" i="1" s="1"/>
  <c r="P24" i="1" s="1"/>
  <c r="J20" i="1"/>
  <c r="J16" i="1"/>
  <c r="L16" i="1" s="1"/>
  <c r="M16" i="1" s="1"/>
  <c r="O16" i="1" s="1"/>
  <c r="P16" i="1" s="1"/>
  <c r="J11" i="1"/>
  <c r="L11" i="1" s="1"/>
  <c r="M11" i="1" s="1"/>
  <c r="O11" i="1" s="1"/>
  <c r="P11" i="1" s="1"/>
  <c r="J7" i="1"/>
  <c r="K15" i="1"/>
  <c r="L32" i="3" l="1"/>
  <c r="M32" i="3" s="1"/>
  <c r="O32" i="3" s="1"/>
  <c r="P32" i="3" s="1"/>
  <c r="L24" i="3"/>
  <c r="M24" i="3" s="1"/>
  <c r="O24" i="3" s="1"/>
  <c r="P24" i="3" s="1"/>
  <c r="L16" i="3"/>
  <c r="M16" i="3" s="1"/>
  <c r="O16" i="3" s="1"/>
  <c r="P16" i="3" s="1"/>
  <c r="L29" i="3"/>
  <c r="M29" i="3" s="1"/>
  <c r="O29" i="3" s="1"/>
  <c r="P29" i="3" s="1"/>
  <c r="L21" i="3"/>
  <c r="M21" i="3" s="1"/>
  <c r="O21" i="3" s="1"/>
  <c r="P21" i="3" s="1"/>
  <c r="L13" i="3"/>
  <c r="M13" i="3" s="1"/>
  <c r="O13" i="3" s="1"/>
  <c r="P13" i="3" s="1"/>
  <c r="L28" i="3"/>
  <c r="M28" i="3" s="1"/>
  <c r="O28" i="3" s="1"/>
  <c r="P28" i="3" s="1"/>
  <c r="L20" i="3"/>
  <c r="M20" i="3" s="1"/>
  <c r="O20" i="3" s="1"/>
  <c r="P20" i="3" s="1"/>
  <c r="L12" i="3"/>
  <c r="M12" i="3" s="1"/>
  <c r="O12" i="3" s="1"/>
  <c r="P12" i="3" s="1"/>
  <c r="L28" i="1"/>
  <c r="M28" i="1" s="1"/>
  <c r="O28" i="1" s="1"/>
  <c r="P28" i="1" s="1"/>
  <c r="L19" i="1"/>
  <c r="M19" i="1" s="1"/>
  <c r="O19" i="1" s="1"/>
  <c r="P19" i="1" s="1"/>
  <c r="L2" i="1"/>
  <c r="M2" i="1" s="1"/>
  <c r="O2" i="1" s="1"/>
  <c r="P2" i="1" s="1"/>
  <c r="L12" i="1"/>
  <c r="M12" i="1" s="1"/>
  <c r="O12" i="1" s="1"/>
  <c r="P12" i="1" s="1"/>
  <c r="L23" i="1"/>
  <c r="M23" i="1" s="1"/>
  <c r="O23" i="1" s="1"/>
  <c r="P23" i="1" s="1"/>
  <c r="L8" i="1"/>
  <c r="M8" i="1" s="1"/>
  <c r="O8" i="1" s="1"/>
  <c r="P8" i="1" s="1"/>
  <c r="L7" i="1"/>
  <c r="M7" i="1" s="1"/>
  <c r="O7" i="1" s="1"/>
  <c r="P7" i="1" s="1"/>
  <c r="L29" i="1"/>
  <c r="M29" i="1" s="1"/>
  <c r="O29" i="1" s="1"/>
  <c r="P29" i="1" s="1"/>
  <c r="L26" i="1"/>
  <c r="M26" i="1" s="1"/>
  <c r="O26" i="1" s="1"/>
  <c r="P26" i="1" s="1"/>
  <c r="L20" i="1"/>
  <c r="M20" i="1" s="1"/>
  <c r="O20" i="1" s="1"/>
  <c r="P20" i="1" s="1"/>
  <c r="L15" i="1"/>
  <c r="M15" i="1" s="1"/>
  <c r="O15" i="1" s="1"/>
  <c r="P15" i="1" s="1"/>
  <c r="L17" i="1"/>
  <c r="M17" i="1" s="1"/>
  <c r="O17" i="1" s="1"/>
  <c r="P17" i="1" s="1"/>
  <c r="L33" i="1"/>
  <c r="M33" i="1" s="1"/>
  <c r="O33" i="1" s="1"/>
  <c r="P33" i="1" s="1"/>
  <c r="L9" i="1"/>
  <c r="M9" i="1" s="1"/>
  <c r="O9" i="1" s="1"/>
  <c r="P9" i="1" s="1"/>
  <c r="L34" i="1"/>
  <c r="M34" i="1" s="1"/>
  <c r="O34" i="1" s="1"/>
  <c r="P34" i="1" s="1"/>
  <c r="L30" i="1"/>
  <c r="M30" i="1" s="1"/>
  <c r="O30" i="1" s="1"/>
  <c r="P30" i="1" s="1"/>
  <c r="L13" i="1"/>
  <c r="M13" i="1" s="1"/>
  <c r="O13" i="1" s="1"/>
  <c r="P13" i="1" s="1"/>
  <c r="L22" i="1"/>
  <c r="M22" i="1" s="1"/>
  <c r="O22" i="1" s="1"/>
  <c r="P22" i="1" s="1"/>
</calcChain>
</file>

<file path=xl/sharedStrings.xml><?xml version="1.0" encoding="utf-8"?>
<sst xmlns="http://schemas.openxmlformats.org/spreadsheetml/2006/main" count="51" uniqueCount="25">
  <si>
    <t>f</t>
  </si>
  <si>
    <t>V1</t>
  </si>
  <si>
    <t>V2</t>
  </si>
  <si>
    <t>V3</t>
  </si>
  <si>
    <t>A</t>
  </si>
  <si>
    <t>dPhi</t>
  </si>
  <si>
    <t>0,4 1,0 1,8 1,9 2,0 2,1 2,2 2,3 2,4 2,4 2,5 2,6 2,6 2,7 2,8 2,8 2,9 2,9 3,0 3,0 3,0 3,0 3,0 3,1 3,1 3,1 3,1 3,0 2,9 2,8 2,7 2,7 2,6 2,6</t>
  </si>
  <si>
    <t>2,7 3,0 3,1 3,1 3,1 3,1 3,1 3,0 3,0 3,0 3,0 2,9 2,9 2,8 2,8 2,7 2,7 2,6 2,6 2,5 2,5 2,4 2,3 2,3 2,2 1,7 1,3 1,0 0,8 0,6 0,4 0,3 0,2 0,2</t>
  </si>
  <si>
    <t>2,4 2,3 2,2 2,2 2,2 2,1 2,1 2,1 2,1 2,1 2,1 2,1 2,1 2,1 2,1 2,1 2,1 2,1 2,1 2,1 2,1 2,1 2,1 2,1 2,1 2,2 2,3 2,4 2,4 2,4 2,4 2,4 2,5 2,5</t>
  </si>
  <si>
    <t>3,7 5,9 7,9 8,1 8,2 8,4 8,5 8,7 8,8 8,9 8,9 9,0 9,0 9,1 9,1 9,0 9,0 9,0 8,9 8,9 8,8 8,7 8,6 8,6 8,5 7,4 6,4 5,4 4,7 3,7 2,9 2,4 2,0 1,7</t>
  </si>
  <si>
    <t>omega</t>
  </si>
  <si>
    <t>XL</t>
  </si>
  <si>
    <t>L=</t>
  </si>
  <si>
    <t>C=</t>
  </si>
  <si>
    <t>XC</t>
  </si>
  <si>
    <t>U=</t>
  </si>
  <si>
    <t>XL-1/XC</t>
  </si>
  <si>
    <t>R=</t>
  </si>
  <si>
    <t>dZ</t>
  </si>
  <si>
    <t>Zтеор</t>
  </si>
  <si>
    <t>Zпракт</t>
  </si>
  <si>
    <t>epsZ</t>
  </si>
  <si>
    <t>cos(fi)</t>
  </si>
  <si>
    <t>Q=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</si>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</sst>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10" fontId="0" fillId="2" borderId="0" xfId="0" applyNumberFormat="1" applyFill="1"/>
    <xf numFmtId="0" fontId="0" fillId="3" borderId="0" xfId="0" applyNumberFormat="1" applyFill="1"/>
    <xf numFmtId="10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D537-A225-407C-9EB5-544793E5FFBD}">
  <dimension ref="A1:Y41"/>
  <sheetViews>
    <sheetView workbookViewId="0">
      <selection activeCell="S2" sqref="S2"/>
    </sheetView>
  </sheetViews>
  <sheetFormatPr defaultRowHeight="15" x14ac:dyDescent="0.25"/>
  <cols>
    <col min="1" max="1" width="3.42578125" bestFit="1" customWidth="1"/>
    <col min="2" max="2" width="12" bestFit="1" customWidth="1"/>
    <col min="3" max="3" width="6" bestFit="1" customWidth="1"/>
    <col min="4" max="6" width="4" bestFit="1" customWidth="1"/>
    <col min="7" max="8" width="5" bestFit="1" customWidth="1"/>
    <col min="19" max="19" width="12" bestFit="1" customWidth="1"/>
  </cols>
  <sheetData>
    <row r="1" spans="1:2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11</v>
      </c>
      <c r="K1" s="3" t="s">
        <v>14</v>
      </c>
      <c r="L1" s="3" t="s">
        <v>16</v>
      </c>
      <c r="M1" s="3" t="s">
        <v>19</v>
      </c>
      <c r="N1" s="3" t="s">
        <v>20</v>
      </c>
      <c r="O1" s="3" t="s">
        <v>18</v>
      </c>
      <c r="P1" s="3" t="s">
        <v>21</v>
      </c>
      <c r="Q1" s="3" t="s">
        <v>22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12</v>
      </c>
      <c r="B2">
        <f>10*0.001</f>
        <v>0.01</v>
      </c>
      <c r="C2" s="3">
        <v>2000</v>
      </c>
      <c r="D2" s="3">
        <v>0.4</v>
      </c>
      <c r="E2" s="3">
        <v>2.9</v>
      </c>
      <c r="F2" s="3">
        <v>2.5</v>
      </c>
      <c r="G2" s="3">
        <v>3.7</v>
      </c>
      <c r="H2" s="3">
        <v>-62</v>
      </c>
      <c r="I2" s="3">
        <f t="shared" ref="I2:I35" si="0" xml:space="preserve"> 2 * 3.14159 *C2</f>
        <v>12566.359999999999</v>
      </c>
      <c r="J2" s="3">
        <f t="shared" ref="J2:J35" si="1">$B$2 * I2</f>
        <v>125.66359999999999</v>
      </c>
      <c r="K2" s="3">
        <f t="shared" ref="K2:K35" si="2">1/($B$3 * I2)</f>
        <v>795.77538762219126</v>
      </c>
      <c r="L2" s="3">
        <f>J2-K2</f>
        <v>-670.11178762219129</v>
      </c>
      <c r="M2" s="3">
        <f>SQRT(($B$5*$B$5) + (L2*L2))</f>
        <v>674.63605589251517</v>
      </c>
      <c r="N2" s="3">
        <f t="shared" ref="N2:N35" si="3">F2* 1000/G2</f>
        <v>675.67567567567562</v>
      </c>
      <c r="O2" s="3">
        <f>ABS(M2-N2)</f>
        <v>1.0396197831604468</v>
      </c>
      <c r="P2" s="4">
        <f>O2/M2</f>
        <v>1.54100833194436E-3</v>
      </c>
      <c r="Q2" s="3">
        <f t="shared" ref="Q2:Q35" si="4">COS(ATAN((D2-E2)/$B$4))</f>
        <v>0.97014250014533188</v>
      </c>
      <c r="R2" s="3"/>
      <c r="S2" s="3">
        <f>SQRT(1/(B2/B3-(B5^2)/2))/B3</f>
        <v>32115.01844212689</v>
      </c>
      <c r="T2" s="3"/>
      <c r="U2" s="3"/>
      <c r="V2" s="3"/>
      <c r="W2" s="3"/>
      <c r="X2" s="3"/>
      <c r="Y2" s="3"/>
    </row>
    <row r="3" spans="1:25" x14ac:dyDescent="0.25">
      <c r="A3" t="s">
        <v>13</v>
      </c>
      <c r="B3">
        <f>0.1*0.001*0.001</f>
        <v>1.0000000000000001E-7</v>
      </c>
      <c r="C3" s="3">
        <v>3000</v>
      </c>
      <c r="D3" s="3">
        <v>1.2</v>
      </c>
      <c r="E3" s="3">
        <v>3.5</v>
      </c>
      <c r="F3" s="3">
        <v>2.4</v>
      </c>
      <c r="G3" s="3">
        <v>6.8</v>
      </c>
      <c r="H3" s="3">
        <v>-64</v>
      </c>
      <c r="I3" s="3">
        <f t="shared" si="0"/>
        <v>18849.54</v>
      </c>
      <c r="J3" s="3">
        <f t="shared" si="1"/>
        <v>188.49540000000002</v>
      </c>
      <c r="K3" s="3">
        <f t="shared" si="2"/>
        <v>530.51692508146084</v>
      </c>
      <c r="L3" s="3">
        <f t="shared" ref="L3:L35" si="5">J3-K3</f>
        <v>-342.02152508146082</v>
      </c>
      <c r="M3" s="3">
        <f t="shared" ref="M3:M35" si="6">SQRT(($B$5*$B$5) + (L3*L3))</f>
        <v>350.80296979793138</v>
      </c>
      <c r="N3" s="3">
        <f t="shared" si="3"/>
        <v>352.94117647058823</v>
      </c>
      <c r="O3" s="3">
        <f t="shared" ref="O3:O35" si="7">ABS(M3-N3)</f>
        <v>2.1382066726568496</v>
      </c>
      <c r="P3" s="4">
        <f t="shared" ref="P3:P35" si="8">O3/M3</f>
        <v>6.0951783671856991E-3</v>
      </c>
      <c r="Q3" s="3">
        <f t="shared" si="4"/>
        <v>0.97455518661489959</v>
      </c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15</v>
      </c>
      <c r="B4">
        <v>10</v>
      </c>
      <c r="C4" s="3">
        <v>3900</v>
      </c>
      <c r="D4" s="3">
        <v>2.8</v>
      </c>
      <c r="E4" s="3">
        <v>4.5999999999999996</v>
      </c>
      <c r="F4" s="3">
        <v>2.1</v>
      </c>
      <c r="G4" s="3">
        <v>11.6</v>
      </c>
      <c r="H4" s="3">
        <v>-56</v>
      </c>
      <c r="I4" s="3">
        <f t="shared" si="0"/>
        <v>24504.401999999998</v>
      </c>
      <c r="J4" s="3">
        <f t="shared" si="1"/>
        <v>245.04401999999999</v>
      </c>
      <c r="K4" s="3">
        <f t="shared" si="2"/>
        <v>408.08994237035455</v>
      </c>
      <c r="L4" s="3">
        <f t="shared" si="5"/>
        <v>-163.04592237035456</v>
      </c>
      <c r="M4" s="3">
        <f t="shared" si="6"/>
        <v>180.74283610035471</v>
      </c>
      <c r="N4" s="3">
        <f t="shared" si="3"/>
        <v>181.0344827586207</v>
      </c>
      <c r="O4" s="3">
        <f t="shared" si="7"/>
        <v>0.29164665826598934</v>
      </c>
      <c r="P4" s="4">
        <f t="shared" si="8"/>
        <v>1.6136000992263782E-3</v>
      </c>
      <c r="Q4" s="3">
        <f t="shared" si="4"/>
        <v>0.98418332397369535</v>
      </c>
      <c r="R4" s="3"/>
      <c r="S4" s="3"/>
      <c r="T4" s="3"/>
      <c r="U4" s="3"/>
      <c r="V4" s="3"/>
      <c r="W4" s="3"/>
      <c r="X4" s="3"/>
      <c r="Y4" s="3"/>
    </row>
    <row r="5" spans="1:25" x14ac:dyDescent="0.25">
      <c r="A5" t="s">
        <v>17</v>
      </c>
      <c r="B5">
        <v>78</v>
      </c>
      <c r="C5" s="3">
        <v>4000</v>
      </c>
      <c r="D5" s="3">
        <v>3.1</v>
      </c>
      <c r="E5" s="3">
        <v>4.8</v>
      </c>
      <c r="F5" s="3">
        <v>2.1</v>
      </c>
      <c r="G5" s="3">
        <v>12.2</v>
      </c>
      <c r="H5" s="3">
        <v>-53</v>
      </c>
      <c r="I5" s="3">
        <f t="shared" si="0"/>
        <v>25132.719999999998</v>
      </c>
      <c r="J5" s="3">
        <f t="shared" si="1"/>
        <v>251.32719999999998</v>
      </c>
      <c r="K5" s="3">
        <f t="shared" si="2"/>
        <v>397.88769381109563</v>
      </c>
      <c r="L5" s="3">
        <f t="shared" si="5"/>
        <v>-146.56049381109565</v>
      </c>
      <c r="M5" s="3">
        <f t="shared" si="6"/>
        <v>166.02402942391265</v>
      </c>
      <c r="N5" s="3">
        <f t="shared" si="3"/>
        <v>172.13114754098362</v>
      </c>
      <c r="O5" s="3">
        <f t="shared" si="7"/>
        <v>6.1071181170709679</v>
      </c>
      <c r="P5" s="4">
        <f t="shared" si="8"/>
        <v>3.6784543407734877E-2</v>
      </c>
      <c r="Q5" s="3">
        <f t="shared" si="4"/>
        <v>0.9858558466698174</v>
      </c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23</v>
      </c>
      <c r="B6">
        <f>SQRT(B2/B3)/B5</f>
        <v>4.0542021284209993</v>
      </c>
      <c r="C6" s="3">
        <v>4100</v>
      </c>
      <c r="D6" s="3">
        <v>3.3</v>
      </c>
      <c r="E6" s="3">
        <v>4.9000000000000004</v>
      </c>
      <c r="F6" s="3">
        <v>2</v>
      </c>
      <c r="G6" s="3">
        <v>12.9</v>
      </c>
      <c r="H6" s="3">
        <v>-51</v>
      </c>
      <c r="I6" s="3">
        <f t="shared" si="0"/>
        <v>25761.038</v>
      </c>
      <c r="J6" s="3">
        <f t="shared" si="1"/>
        <v>257.61038000000002</v>
      </c>
      <c r="K6" s="3">
        <f t="shared" si="2"/>
        <v>388.18311591326398</v>
      </c>
      <c r="L6" s="3">
        <f t="shared" si="5"/>
        <v>-130.57273591326395</v>
      </c>
      <c r="M6" s="3">
        <f t="shared" si="6"/>
        <v>152.09615170633006</v>
      </c>
      <c r="N6" s="3">
        <f t="shared" si="3"/>
        <v>155.03875968992247</v>
      </c>
      <c r="O6" s="3">
        <f t="shared" si="7"/>
        <v>2.9426079835924099</v>
      </c>
      <c r="P6" s="4">
        <f t="shared" si="8"/>
        <v>1.9347024566894036E-2</v>
      </c>
      <c r="Q6" s="3">
        <f t="shared" si="4"/>
        <v>0.98744063191670539</v>
      </c>
      <c r="R6" s="3"/>
      <c r="S6" s="3"/>
      <c r="T6" s="3"/>
      <c r="U6" s="3"/>
      <c r="V6" s="3"/>
      <c r="W6" s="3"/>
      <c r="X6" s="3"/>
      <c r="Y6" s="3"/>
    </row>
    <row r="7" spans="1:25" x14ac:dyDescent="0.25">
      <c r="C7" s="3">
        <v>4200</v>
      </c>
      <c r="D7" s="3">
        <v>3.6</v>
      </c>
      <c r="E7" s="3">
        <v>5.0999999999999996</v>
      </c>
      <c r="F7" s="3">
        <v>2</v>
      </c>
      <c r="G7" s="3">
        <v>13.6</v>
      </c>
      <c r="H7" s="3">
        <v>-47</v>
      </c>
      <c r="I7" s="3">
        <f t="shared" si="0"/>
        <v>26389.356</v>
      </c>
      <c r="J7" s="3">
        <f t="shared" si="1"/>
        <v>263.89355999999998</v>
      </c>
      <c r="K7" s="3">
        <f t="shared" si="2"/>
        <v>378.94066077247203</v>
      </c>
      <c r="L7" s="3">
        <f t="shared" si="5"/>
        <v>-115.04710077247205</v>
      </c>
      <c r="M7" s="3">
        <f t="shared" si="6"/>
        <v>138.99581071439289</v>
      </c>
      <c r="N7" s="3">
        <f t="shared" si="3"/>
        <v>147.05882352941177</v>
      </c>
      <c r="O7" s="3">
        <f t="shared" si="7"/>
        <v>8.0630128150188796</v>
      </c>
      <c r="P7" s="4">
        <f t="shared" si="8"/>
        <v>5.8009034758512774E-2</v>
      </c>
      <c r="Q7" s="3">
        <f t="shared" si="4"/>
        <v>0.98893635286829751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C8" s="3">
        <v>4300</v>
      </c>
      <c r="D8" s="3">
        <v>3.9</v>
      </c>
      <c r="E8" s="3">
        <v>5.2</v>
      </c>
      <c r="F8" s="3">
        <v>1.9</v>
      </c>
      <c r="G8" s="3">
        <v>14.2</v>
      </c>
      <c r="H8" s="3">
        <v>-43</v>
      </c>
      <c r="I8" s="3">
        <f t="shared" si="0"/>
        <v>27017.673999999999</v>
      </c>
      <c r="J8" s="3">
        <f t="shared" si="1"/>
        <v>270.17674</v>
      </c>
      <c r="K8" s="3">
        <f t="shared" si="2"/>
        <v>370.12808726613548</v>
      </c>
      <c r="L8" s="3">
        <f t="shared" si="5"/>
        <v>-99.951347266135485</v>
      </c>
      <c r="M8" s="3">
        <f t="shared" si="6"/>
        <v>126.78435163818763</v>
      </c>
      <c r="N8" s="3">
        <f t="shared" si="3"/>
        <v>133.80281690140845</v>
      </c>
      <c r="O8" s="3">
        <f t="shared" si="7"/>
        <v>7.0184652632208184</v>
      </c>
      <c r="P8" s="4">
        <f t="shared" si="8"/>
        <v>5.5357504081022933E-2</v>
      </c>
      <c r="Q8" s="3">
        <f t="shared" si="4"/>
        <v>0.99165561734323782</v>
      </c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24</v>
      </c>
      <c r="C9" s="3">
        <v>4400</v>
      </c>
      <c r="D9" s="3">
        <v>4.0999999999999996</v>
      </c>
      <c r="E9" s="3">
        <v>5.3</v>
      </c>
      <c r="F9" s="3">
        <v>1.9</v>
      </c>
      <c r="G9" s="3">
        <v>14.8</v>
      </c>
      <c r="H9" s="3">
        <v>-38</v>
      </c>
      <c r="I9" s="3">
        <f t="shared" si="0"/>
        <v>27645.991999999998</v>
      </c>
      <c r="J9" s="3">
        <f t="shared" si="1"/>
        <v>276.45992000000001</v>
      </c>
      <c r="K9" s="3">
        <f t="shared" si="2"/>
        <v>361.71608528281422</v>
      </c>
      <c r="L9" s="3">
        <f t="shared" si="5"/>
        <v>-85.256165282814209</v>
      </c>
      <c r="M9" s="3">
        <f t="shared" si="6"/>
        <v>115.55351019649095</v>
      </c>
      <c r="N9" s="3">
        <f t="shared" si="3"/>
        <v>128.37837837837839</v>
      </c>
      <c r="O9" s="3">
        <f t="shared" si="7"/>
        <v>12.824868181887439</v>
      </c>
      <c r="P9" s="4">
        <f t="shared" si="8"/>
        <v>0.11098640067341629</v>
      </c>
      <c r="Q9" s="3">
        <f t="shared" si="4"/>
        <v>0.9928768384869221</v>
      </c>
      <c r="R9" s="3"/>
      <c r="S9" s="3"/>
      <c r="T9" s="3"/>
      <c r="U9" s="3"/>
      <c r="V9" s="3"/>
      <c r="W9" s="3"/>
      <c r="X9" s="3"/>
      <c r="Y9" s="3"/>
    </row>
    <row r="10" spans="1:25" s="12" customFormat="1" x14ac:dyDescent="0.25">
      <c r="C10" s="10">
        <v>4500</v>
      </c>
      <c r="D10" s="10">
        <v>4.4000000000000004</v>
      </c>
      <c r="E10" s="10">
        <v>5.4</v>
      </c>
      <c r="F10" s="10">
        <v>1.8</v>
      </c>
      <c r="G10" s="10">
        <v>15.4</v>
      </c>
      <c r="H10" s="10">
        <v>-34</v>
      </c>
      <c r="I10" s="10">
        <f t="shared" si="0"/>
        <v>28274.309999999998</v>
      </c>
      <c r="J10" s="10">
        <f t="shared" si="1"/>
        <v>282.74309999999997</v>
      </c>
      <c r="K10" s="10">
        <f t="shared" si="2"/>
        <v>353.67795005430725</v>
      </c>
      <c r="L10" s="10">
        <f t="shared" si="5"/>
        <v>-70.934850054307276</v>
      </c>
      <c r="M10" s="10">
        <f t="shared" si="6"/>
        <v>105.43127122551002</v>
      </c>
      <c r="N10" s="10">
        <f t="shared" si="3"/>
        <v>116.88311688311688</v>
      </c>
      <c r="O10" s="10">
        <f t="shared" si="7"/>
        <v>11.451845657606867</v>
      </c>
      <c r="P10" s="11">
        <f t="shared" si="8"/>
        <v>0.10861906078237624</v>
      </c>
      <c r="Q10" s="10">
        <f t="shared" si="4"/>
        <v>0.99503719020998915</v>
      </c>
      <c r="R10" s="10"/>
      <c r="S10" s="10"/>
      <c r="T10" s="10"/>
      <c r="U10" s="10"/>
      <c r="V10" s="10"/>
      <c r="W10" s="10"/>
      <c r="X10" s="10"/>
      <c r="Y10" s="10"/>
    </row>
    <row r="11" spans="1:25" s="12" customFormat="1" x14ac:dyDescent="0.25">
      <c r="C11" s="10">
        <v>4600</v>
      </c>
      <c r="D11" s="10">
        <v>4.5999999999999996</v>
      </c>
      <c r="E11" s="10">
        <v>5.4</v>
      </c>
      <c r="F11" s="10">
        <v>1.8</v>
      </c>
      <c r="G11" s="10">
        <v>15.8</v>
      </c>
      <c r="H11" s="10">
        <v>-27</v>
      </c>
      <c r="I11" s="10">
        <f t="shared" si="0"/>
        <v>28902.628000000001</v>
      </c>
      <c r="J11" s="10">
        <f t="shared" si="1"/>
        <v>289.02627999999999</v>
      </c>
      <c r="K11" s="10">
        <f t="shared" si="2"/>
        <v>345.98929896617005</v>
      </c>
      <c r="L11" s="10">
        <f t="shared" si="5"/>
        <v>-56.963018966170068</v>
      </c>
      <c r="M11" s="10">
        <f t="shared" si="6"/>
        <v>96.585638320302323</v>
      </c>
      <c r="N11" s="10">
        <f t="shared" si="3"/>
        <v>113.92405063291139</v>
      </c>
      <c r="O11" s="10">
        <f t="shared" si="7"/>
        <v>17.338412312609066</v>
      </c>
      <c r="P11" s="11">
        <f t="shared" si="8"/>
        <v>0.17951335844683783</v>
      </c>
      <c r="Q11" s="10">
        <f t="shared" si="4"/>
        <v>0.99681527853612495</v>
      </c>
      <c r="R11" s="10"/>
      <c r="S11" s="10"/>
      <c r="T11" s="10"/>
      <c r="U11" s="10"/>
      <c r="V11" s="10"/>
      <c r="W11" s="10"/>
      <c r="X11" s="10"/>
      <c r="Y11" s="10"/>
    </row>
    <row r="12" spans="1:25" s="12" customFormat="1" x14ac:dyDescent="0.25">
      <c r="C12" s="10">
        <v>4700</v>
      </c>
      <c r="D12" s="10">
        <v>4.9000000000000004</v>
      </c>
      <c r="E12" s="10">
        <v>5.4</v>
      </c>
      <c r="F12" s="10">
        <v>1.7</v>
      </c>
      <c r="G12" s="10">
        <v>16.2</v>
      </c>
      <c r="H12" s="10">
        <v>-21</v>
      </c>
      <c r="I12" s="10">
        <f t="shared" si="0"/>
        <v>29530.946</v>
      </c>
      <c r="J12" s="10">
        <f t="shared" si="1"/>
        <v>295.30946</v>
      </c>
      <c r="K12" s="10">
        <f t="shared" si="2"/>
        <v>338.62782452008139</v>
      </c>
      <c r="L12" s="10">
        <f t="shared" si="5"/>
        <v>-43.318364520081388</v>
      </c>
      <c r="M12" s="10">
        <f t="shared" si="6"/>
        <v>89.22152601639722</v>
      </c>
      <c r="N12" s="10">
        <f t="shared" si="3"/>
        <v>104.93827160493828</v>
      </c>
      <c r="O12" s="10">
        <f t="shared" si="7"/>
        <v>15.716745588541059</v>
      </c>
      <c r="P12" s="11">
        <f t="shared" si="8"/>
        <v>0.17615418935619437</v>
      </c>
      <c r="Q12" s="10">
        <f t="shared" si="4"/>
        <v>0.99875233887784465</v>
      </c>
      <c r="R12" s="10"/>
      <c r="S12" s="10"/>
      <c r="T12" s="10"/>
      <c r="U12" s="10"/>
      <c r="V12" s="10"/>
      <c r="W12" s="10"/>
      <c r="X12" s="10"/>
      <c r="Y12" s="10"/>
    </row>
    <row r="13" spans="1:25" s="12" customFormat="1" x14ac:dyDescent="0.25">
      <c r="C13" s="10">
        <v>4800</v>
      </c>
      <c r="D13" s="10">
        <v>5.0999999999999996</v>
      </c>
      <c r="E13" s="10">
        <v>5.4</v>
      </c>
      <c r="F13" s="10">
        <v>1.7</v>
      </c>
      <c r="G13" s="10">
        <v>16.5</v>
      </c>
      <c r="H13" s="10">
        <v>-14</v>
      </c>
      <c r="I13" s="10">
        <f t="shared" si="0"/>
        <v>30159.263999999999</v>
      </c>
      <c r="J13" s="10">
        <f t="shared" si="1"/>
        <v>301.59264000000002</v>
      </c>
      <c r="K13" s="10">
        <f t="shared" si="2"/>
        <v>331.57307817591305</v>
      </c>
      <c r="L13" s="10">
        <f t="shared" si="5"/>
        <v>-29.980438175913037</v>
      </c>
      <c r="M13" s="10">
        <f t="shared" si="6"/>
        <v>83.563309372114645</v>
      </c>
      <c r="N13" s="10">
        <f t="shared" si="3"/>
        <v>103.03030303030303</v>
      </c>
      <c r="O13" s="10">
        <f t="shared" si="7"/>
        <v>19.466993658188386</v>
      </c>
      <c r="P13" s="11">
        <f t="shared" si="8"/>
        <v>0.23296101847163783</v>
      </c>
      <c r="Q13" s="10">
        <f t="shared" si="4"/>
        <v>0.99955030352236673</v>
      </c>
      <c r="R13" s="10"/>
      <c r="S13" s="10"/>
      <c r="T13" s="10"/>
      <c r="U13" s="10"/>
      <c r="V13" s="10"/>
      <c r="W13" s="10"/>
      <c r="X13" s="10"/>
      <c r="Y13" s="10"/>
    </row>
    <row r="14" spans="1:25" s="12" customFormat="1" x14ac:dyDescent="0.25">
      <c r="C14" s="10">
        <v>4900</v>
      </c>
      <c r="D14" s="10">
        <v>5.2</v>
      </c>
      <c r="E14" s="10">
        <v>5.4</v>
      </c>
      <c r="F14" s="10">
        <v>1.6</v>
      </c>
      <c r="G14" s="10">
        <v>16.600000000000001</v>
      </c>
      <c r="H14" s="10">
        <v>-7</v>
      </c>
      <c r="I14" s="10">
        <f t="shared" si="0"/>
        <v>30787.581999999999</v>
      </c>
      <c r="J14" s="10">
        <f t="shared" si="1"/>
        <v>307.87581999999998</v>
      </c>
      <c r="K14" s="10">
        <f t="shared" si="2"/>
        <v>324.80628066211887</v>
      </c>
      <c r="L14" s="10">
        <f t="shared" si="5"/>
        <v>-16.93046066211889</v>
      </c>
      <c r="M14" s="10">
        <f t="shared" si="6"/>
        <v>79.816292185440162</v>
      </c>
      <c r="N14" s="10">
        <f t="shared" si="3"/>
        <v>96.385542168674689</v>
      </c>
      <c r="O14" s="10">
        <f t="shared" si="7"/>
        <v>16.569249983234528</v>
      </c>
      <c r="P14" s="11">
        <f t="shared" si="8"/>
        <v>0.20759232895382526</v>
      </c>
      <c r="Q14" s="10">
        <f t="shared" si="4"/>
        <v>0.99980005998000698</v>
      </c>
      <c r="R14" s="10"/>
      <c r="S14" s="10"/>
      <c r="T14" s="10"/>
      <c r="U14" s="10"/>
      <c r="V14" s="10"/>
      <c r="W14" s="10"/>
      <c r="X14" s="10"/>
      <c r="Y14" s="10"/>
    </row>
    <row r="15" spans="1:25" s="5" customFormat="1" x14ac:dyDescent="0.25">
      <c r="C15" s="8">
        <v>5000</v>
      </c>
      <c r="D15" s="8">
        <v>5.3</v>
      </c>
      <c r="E15" s="8">
        <v>5.3</v>
      </c>
      <c r="F15" s="8">
        <v>1.6</v>
      </c>
      <c r="G15" s="8">
        <v>16.7</v>
      </c>
      <c r="H15" s="8">
        <v>0</v>
      </c>
      <c r="I15" s="8">
        <f t="shared" si="0"/>
        <v>31415.899999999998</v>
      </c>
      <c r="J15" s="8">
        <f t="shared" si="1"/>
        <v>314.15899999999999</v>
      </c>
      <c r="K15" s="8">
        <f t="shared" si="2"/>
        <v>318.31015504887654</v>
      </c>
      <c r="L15" s="8">
        <f t="shared" si="5"/>
        <v>-4.1511550488765465</v>
      </c>
      <c r="M15" s="8">
        <f t="shared" si="6"/>
        <v>78.110383997518625</v>
      </c>
      <c r="N15" s="8">
        <f t="shared" si="3"/>
        <v>95.808383233532936</v>
      </c>
      <c r="O15" s="8">
        <f t="shared" si="7"/>
        <v>17.697999236014311</v>
      </c>
      <c r="P15" s="9">
        <f t="shared" si="8"/>
        <v>0.22657677929961953</v>
      </c>
      <c r="Q15" s="8">
        <f t="shared" si="4"/>
        <v>1</v>
      </c>
      <c r="R15" s="8"/>
      <c r="S15" s="8"/>
      <c r="T15" s="8"/>
      <c r="U15" s="8"/>
      <c r="V15" s="8"/>
      <c r="W15" s="8"/>
      <c r="X15" s="8"/>
      <c r="Y15" s="8"/>
    </row>
    <row r="16" spans="1:25" x14ac:dyDescent="0.25">
      <c r="C16" s="3">
        <v>5100</v>
      </c>
      <c r="D16" s="3">
        <v>5.4</v>
      </c>
      <c r="E16" s="3">
        <v>5.2</v>
      </c>
      <c r="F16" s="3">
        <v>1.6</v>
      </c>
      <c r="G16" s="3">
        <v>16.600000000000001</v>
      </c>
      <c r="H16" s="3">
        <v>7</v>
      </c>
      <c r="I16" s="3">
        <f t="shared" si="0"/>
        <v>32044.217999999997</v>
      </c>
      <c r="J16" s="3">
        <f t="shared" si="1"/>
        <v>320.44217999999995</v>
      </c>
      <c r="K16" s="3">
        <f t="shared" si="2"/>
        <v>312.06877945968284</v>
      </c>
      <c r="L16" s="3">
        <f t="shared" si="5"/>
        <v>8.3734005403171068</v>
      </c>
      <c r="M16" s="3">
        <f t="shared" si="6"/>
        <v>78.448160186256644</v>
      </c>
      <c r="N16" s="3">
        <f t="shared" si="3"/>
        <v>96.385542168674689</v>
      </c>
      <c r="O16" s="3">
        <f t="shared" si="7"/>
        <v>17.937381982418046</v>
      </c>
      <c r="P16" s="4">
        <f t="shared" si="8"/>
        <v>0.22865267891343743</v>
      </c>
      <c r="Q16" s="3">
        <f t="shared" si="4"/>
        <v>0.99980005998000698</v>
      </c>
      <c r="R16" s="3"/>
      <c r="S16" s="3"/>
      <c r="T16" s="3"/>
      <c r="U16" s="3"/>
      <c r="V16" s="3"/>
      <c r="W16" s="3"/>
      <c r="X16" s="3"/>
      <c r="Y16" s="3"/>
    </row>
    <row r="17" spans="3:25" s="12" customFormat="1" x14ac:dyDescent="0.25">
      <c r="C17" s="10">
        <v>5200</v>
      </c>
      <c r="D17" s="10">
        <v>5.5</v>
      </c>
      <c r="E17" s="10">
        <v>5.0999999999999996</v>
      </c>
      <c r="F17" s="10">
        <v>1.7</v>
      </c>
      <c r="G17" s="10">
        <v>16.5</v>
      </c>
      <c r="H17" s="10">
        <v>14</v>
      </c>
      <c r="I17" s="10">
        <f t="shared" si="0"/>
        <v>32672.536</v>
      </c>
      <c r="J17" s="10">
        <f t="shared" si="1"/>
        <v>326.72536000000002</v>
      </c>
      <c r="K17" s="10">
        <f t="shared" si="2"/>
        <v>306.06745677776587</v>
      </c>
      <c r="L17" s="10">
        <f t="shared" si="5"/>
        <v>20.657903222234154</v>
      </c>
      <c r="M17" s="10">
        <f t="shared" si="6"/>
        <v>80.689212200511605</v>
      </c>
      <c r="N17" s="10">
        <f t="shared" si="3"/>
        <v>103.03030303030303</v>
      </c>
      <c r="O17" s="10">
        <f t="shared" si="7"/>
        <v>22.341090829791426</v>
      </c>
      <c r="P17" s="11">
        <f t="shared" si="8"/>
        <v>0.27687828670670517</v>
      </c>
      <c r="Q17" s="10">
        <f t="shared" si="4"/>
        <v>0.99920095872178938</v>
      </c>
      <c r="R17" s="10"/>
      <c r="S17" s="10"/>
      <c r="T17" s="10"/>
      <c r="U17" s="10"/>
      <c r="V17" s="10"/>
      <c r="W17" s="10"/>
      <c r="X17" s="10"/>
      <c r="Y17" s="10"/>
    </row>
    <row r="18" spans="3:25" s="12" customFormat="1" x14ac:dyDescent="0.25">
      <c r="C18" s="10">
        <v>5300</v>
      </c>
      <c r="D18" s="10">
        <v>5.5</v>
      </c>
      <c r="E18" s="10">
        <v>4.9000000000000004</v>
      </c>
      <c r="F18" s="10">
        <v>1.7</v>
      </c>
      <c r="G18" s="10">
        <v>16.2</v>
      </c>
      <c r="H18" s="10">
        <v>20</v>
      </c>
      <c r="I18" s="10">
        <f t="shared" si="0"/>
        <v>33300.853999999999</v>
      </c>
      <c r="J18" s="10">
        <f t="shared" si="1"/>
        <v>333.00853999999998</v>
      </c>
      <c r="K18" s="10">
        <f t="shared" si="2"/>
        <v>300.29259910271367</v>
      </c>
      <c r="L18" s="10">
        <f t="shared" si="5"/>
        <v>32.715940897286316</v>
      </c>
      <c r="M18" s="10">
        <f t="shared" si="6"/>
        <v>84.583289063471227</v>
      </c>
      <c r="N18" s="10">
        <f t="shared" si="3"/>
        <v>104.93827160493828</v>
      </c>
      <c r="O18" s="10">
        <f t="shared" si="7"/>
        <v>20.354982541467052</v>
      </c>
      <c r="P18" s="11">
        <f t="shared" si="8"/>
        <v>0.24065016585241431</v>
      </c>
      <c r="Q18" s="10">
        <f t="shared" si="4"/>
        <v>0.9982048454657787</v>
      </c>
      <c r="R18" s="10"/>
      <c r="S18" s="10"/>
      <c r="T18" s="10"/>
      <c r="U18" s="10"/>
      <c r="V18" s="10"/>
      <c r="W18" s="10"/>
      <c r="X18" s="10"/>
      <c r="Y18" s="10"/>
    </row>
    <row r="19" spans="3:25" s="12" customFormat="1" x14ac:dyDescent="0.25">
      <c r="C19" s="10">
        <v>5400</v>
      </c>
      <c r="D19" s="10">
        <v>5.5</v>
      </c>
      <c r="E19" s="10">
        <v>4.7</v>
      </c>
      <c r="F19" s="10">
        <v>1.7</v>
      </c>
      <c r="G19" s="10">
        <v>15.4</v>
      </c>
      <c r="H19" s="10">
        <v>25</v>
      </c>
      <c r="I19" s="10">
        <f t="shared" si="0"/>
        <v>33929.171999999999</v>
      </c>
      <c r="J19" s="10">
        <f t="shared" si="1"/>
        <v>339.29172</v>
      </c>
      <c r="K19" s="10">
        <f t="shared" si="2"/>
        <v>294.73162504525601</v>
      </c>
      <c r="L19" s="10">
        <f t="shared" si="5"/>
        <v>44.560094954743988</v>
      </c>
      <c r="M19" s="10">
        <f t="shared" si="6"/>
        <v>89.830963828603117</v>
      </c>
      <c r="N19" s="10">
        <f t="shared" si="3"/>
        <v>110.38961038961038</v>
      </c>
      <c r="O19" s="10">
        <f t="shared" si="7"/>
        <v>20.558646561007265</v>
      </c>
      <c r="P19" s="11">
        <f t="shared" si="8"/>
        <v>0.2288592450174867</v>
      </c>
      <c r="Q19" s="10">
        <f t="shared" si="4"/>
        <v>0.99681527853612495</v>
      </c>
      <c r="R19" s="10"/>
      <c r="S19" s="10"/>
      <c r="T19" s="10"/>
      <c r="U19" s="10"/>
      <c r="V19" s="10"/>
      <c r="W19" s="10"/>
      <c r="X19" s="10"/>
      <c r="Y19" s="10"/>
    </row>
    <row r="20" spans="3:25" s="12" customFormat="1" x14ac:dyDescent="0.25">
      <c r="C20" s="10">
        <v>5500</v>
      </c>
      <c r="D20" s="10">
        <v>5.5</v>
      </c>
      <c r="E20" s="10">
        <v>4.5999999999999996</v>
      </c>
      <c r="F20" s="10">
        <v>1.8</v>
      </c>
      <c r="G20" s="10">
        <v>15.6</v>
      </c>
      <c r="H20" s="10">
        <v>30</v>
      </c>
      <c r="I20" s="10">
        <f t="shared" si="0"/>
        <v>34557.49</v>
      </c>
      <c r="J20" s="10">
        <f t="shared" si="1"/>
        <v>345.57490000000001</v>
      </c>
      <c r="K20" s="10">
        <f t="shared" si="2"/>
        <v>289.3728682262514</v>
      </c>
      <c r="L20" s="10">
        <f t="shared" si="5"/>
        <v>56.202031773748615</v>
      </c>
      <c r="M20" s="10">
        <f t="shared" si="6"/>
        <v>96.138797451899975</v>
      </c>
      <c r="N20" s="10">
        <f t="shared" si="3"/>
        <v>115.38461538461539</v>
      </c>
      <c r="O20" s="10">
        <f t="shared" si="7"/>
        <v>19.245817932715411</v>
      </c>
      <c r="P20" s="11">
        <f t="shared" si="8"/>
        <v>0.20018783719803079</v>
      </c>
      <c r="Q20" s="10">
        <f t="shared" si="4"/>
        <v>0.99597443884322878</v>
      </c>
      <c r="R20" s="10"/>
      <c r="S20" s="10"/>
      <c r="T20" s="10"/>
      <c r="U20" s="10"/>
      <c r="V20" s="10"/>
      <c r="W20" s="10"/>
      <c r="X20" s="10"/>
      <c r="Y20" s="10"/>
    </row>
    <row r="21" spans="3:25" s="12" customFormat="1" x14ac:dyDescent="0.25">
      <c r="C21" s="10">
        <v>5600</v>
      </c>
      <c r="D21" s="10">
        <v>5.5</v>
      </c>
      <c r="E21" s="10">
        <v>4.4000000000000004</v>
      </c>
      <c r="F21" s="10">
        <v>1.8</v>
      </c>
      <c r="G21" s="10">
        <v>15.2</v>
      </c>
      <c r="H21" s="10">
        <v>34</v>
      </c>
      <c r="I21" s="10">
        <f t="shared" si="0"/>
        <v>35185.807999999997</v>
      </c>
      <c r="J21" s="10">
        <f t="shared" si="1"/>
        <v>351.85807999999997</v>
      </c>
      <c r="K21" s="10">
        <f t="shared" si="2"/>
        <v>284.20549557935402</v>
      </c>
      <c r="L21" s="10">
        <f t="shared" si="5"/>
        <v>67.652584420645951</v>
      </c>
      <c r="M21" s="10">
        <f t="shared" si="6"/>
        <v>103.25149964427939</v>
      </c>
      <c r="N21" s="10">
        <f t="shared" si="3"/>
        <v>118.42105263157896</v>
      </c>
      <c r="O21" s="10">
        <f t="shared" si="7"/>
        <v>15.169552987299568</v>
      </c>
      <c r="P21" s="11">
        <f t="shared" si="8"/>
        <v>0.14691847614379935</v>
      </c>
      <c r="Q21" s="10">
        <f t="shared" si="4"/>
        <v>0.9940043559354329</v>
      </c>
      <c r="R21" s="10"/>
      <c r="S21" s="10"/>
      <c r="T21" s="10"/>
      <c r="U21" s="10"/>
      <c r="V21" s="10"/>
      <c r="W21" s="10"/>
      <c r="X21" s="10"/>
      <c r="Y21" s="10"/>
    </row>
    <row r="22" spans="3:25" x14ac:dyDescent="0.25">
      <c r="C22" s="3">
        <v>5700</v>
      </c>
      <c r="D22" s="3">
        <v>5.4</v>
      </c>
      <c r="E22" s="3">
        <v>4.2</v>
      </c>
      <c r="F22" s="3">
        <v>1.9</v>
      </c>
      <c r="G22" s="3">
        <v>14.8</v>
      </c>
      <c r="H22" s="3">
        <v>38</v>
      </c>
      <c r="I22" s="3">
        <f t="shared" si="0"/>
        <v>35814.125999999997</v>
      </c>
      <c r="J22" s="3">
        <f t="shared" si="1"/>
        <v>358.14125999999999</v>
      </c>
      <c r="K22" s="3">
        <f t="shared" si="2"/>
        <v>279.21943425340044</v>
      </c>
      <c r="L22" s="3">
        <f t="shared" si="5"/>
        <v>78.921825746599552</v>
      </c>
      <c r="M22" s="3">
        <f t="shared" si="6"/>
        <v>110.96240164657857</v>
      </c>
      <c r="N22" s="3">
        <f t="shared" si="3"/>
        <v>128.37837837837839</v>
      </c>
      <c r="O22" s="3">
        <f t="shared" si="7"/>
        <v>17.415976731799816</v>
      </c>
      <c r="P22" s="4">
        <f t="shared" si="8"/>
        <v>0.15695385530020045</v>
      </c>
      <c r="Q22" s="3">
        <f t="shared" si="4"/>
        <v>0.9928768384869221</v>
      </c>
      <c r="R22" s="3"/>
      <c r="S22" s="3"/>
      <c r="T22" s="3"/>
      <c r="U22" s="3"/>
      <c r="V22" s="3"/>
      <c r="W22" s="3"/>
      <c r="X22" s="3"/>
      <c r="Y22" s="3"/>
    </row>
    <row r="23" spans="3:25" x14ac:dyDescent="0.25">
      <c r="C23" s="3">
        <v>5800</v>
      </c>
      <c r="D23" s="3">
        <v>5.3</v>
      </c>
      <c r="E23" s="3">
        <v>4</v>
      </c>
      <c r="F23" s="3">
        <v>1.9</v>
      </c>
      <c r="G23" s="3">
        <v>14.4</v>
      </c>
      <c r="H23" s="3">
        <v>42</v>
      </c>
      <c r="I23" s="3">
        <f t="shared" si="0"/>
        <v>36442.443999999996</v>
      </c>
      <c r="J23" s="3">
        <f t="shared" si="1"/>
        <v>364.42443999999995</v>
      </c>
      <c r="K23" s="3">
        <f t="shared" si="2"/>
        <v>274.40530607661771</v>
      </c>
      <c r="L23" s="3">
        <f t="shared" si="5"/>
        <v>90.019133923382242</v>
      </c>
      <c r="M23" s="3">
        <f t="shared" si="6"/>
        <v>119.11105940388502</v>
      </c>
      <c r="N23" s="3">
        <f t="shared" si="3"/>
        <v>131.94444444444443</v>
      </c>
      <c r="O23" s="3">
        <f t="shared" si="7"/>
        <v>12.833385040559406</v>
      </c>
      <c r="P23" s="4">
        <f t="shared" si="8"/>
        <v>0.10774301819483961</v>
      </c>
      <c r="Q23" s="3">
        <f t="shared" si="4"/>
        <v>0.99165561734323782</v>
      </c>
      <c r="R23" s="3"/>
      <c r="S23" s="3"/>
      <c r="T23" s="3"/>
      <c r="U23" s="3"/>
      <c r="V23" s="3"/>
      <c r="W23" s="3"/>
      <c r="X23" s="3"/>
      <c r="Y23" s="3"/>
    </row>
    <row r="24" spans="3:25" x14ac:dyDescent="0.25">
      <c r="C24" s="3">
        <v>5900</v>
      </c>
      <c r="D24" s="3">
        <v>5.3</v>
      </c>
      <c r="E24" s="3">
        <v>3.9</v>
      </c>
      <c r="F24" s="3">
        <v>1.9</v>
      </c>
      <c r="G24" s="3">
        <v>14</v>
      </c>
      <c r="H24" s="3">
        <v>44</v>
      </c>
      <c r="I24" s="3">
        <f t="shared" si="0"/>
        <v>37070.761999999995</v>
      </c>
      <c r="J24" s="3">
        <f t="shared" si="1"/>
        <v>370.70761999999996</v>
      </c>
      <c r="K24" s="3">
        <f t="shared" si="2"/>
        <v>269.7543686854886</v>
      </c>
      <c r="L24" s="3">
        <f t="shared" si="5"/>
        <v>100.95325131451136</v>
      </c>
      <c r="M24" s="3">
        <f t="shared" si="6"/>
        <v>127.57569890449705</v>
      </c>
      <c r="N24" s="3">
        <f t="shared" si="3"/>
        <v>135.71428571428572</v>
      </c>
      <c r="O24" s="3">
        <f t="shared" si="7"/>
        <v>8.1385868097886771</v>
      </c>
      <c r="P24" s="4">
        <f t="shared" si="8"/>
        <v>6.3794177728794643E-2</v>
      </c>
      <c r="Q24" s="3">
        <f t="shared" si="4"/>
        <v>0.99034174667433017</v>
      </c>
      <c r="R24" s="3"/>
      <c r="S24" s="3"/>
      <c r="T24" s="3"/>
      <c r="U24" s="3"/>
      <c r="V24" s="3"/>
      <c r="W24" s="3"/>
      <c r="X24" s="3"/>
      <c r="Y24" s="3"/>
    </row>
    <row r="25" spans="3:25" x14ac:dyDescent="0.25">
      <c r="C25" s="3">
        <v>6000</v>
      </c>
      <c r="D25" s="3">
        <v>5.2</v>
      </c>
      <c r="E25" s="3">
        <v>3.7</v>
      </c>
      <c r="F25" s="3">
        <v>2</v>
      </c>
      <c r="G25" s="3">
        <v>13.6</v>
      </c>
      <c r="H25" s="3">
        <v>47</v>
      </c>
      <c r="I25" s="3">
        <f t="shared" si="0"/>
        <v>37699.08</v>
      </c>
      <c r="J25" s="3">
        <f t="shared" si="1"/>
        <v>376.99080000000004</v>
      </c>
      <c r="K25" s="3">
        <f t="shared" si="2"/>
        <v>265.25846254073042</v>
      </c>
      <c r="L25" s="3">
        <f t="shared" si="5"/>
        <v>111.73233745926962</v>
      </c>
      <c r="M25" s="3">
        <f t="shared" si="6"/>
        <v>136.26487160714643</v>
      </c>
      <c r="N25" s="3">
        <f t="shared" si="3"/>
        <v>147.05882352941177</v>
      </c>
      <c r="O25" s="3">
        <f t="shared" si="7"/>
        <v>10.793951922265336</v>
      </c>
      <c r="P25" s="4">
        <f t="shared" si="8"/>
        <v>7.9213019430161374E-2</v>
      </c>
      <c r="Q25" s="3">
        <f t="shared" si="4"/>
        <v>0.98893635286829751</v>
      </c>
      <c r="R25" s="3"/>
      <c r="S25" s="3"/>
      <c r="T25" s="3"/>
      <c r="U25" s="3"/>
      <c r="V25" s="3"/>
      <c r="W25" s="3"/>
      <c r="X25" s="3"/>
      <c r="Y25" s="3"/>
    </row>
    <row r="26" spans="3:25" x14ac:dyDescent="0.25">
      <c r="C26" s="3">
        <v>6100</v>
      </c>
      <c r="D26" s="3">
        <v>5.0999999999999996</v>
      </c>
      <c r="E26" s="3">
        <v>3.6</v>
      </c>
      <c r="F26" s="3">
        <v>2.1</v>
      </c>
      <c r="G26" s="3">
        <v>13.2</v>
      </c>
      <c r="H26" s="3">
        <v>49</v>
      </c>
      <c r="I26" s="3">
        <f t="shared" si="0"/>
        <v>38327.398000000001</v>
      </c>
      <c r="J26" s="3">
        <f t="shared" si="1"/>
        <v>383.27397999999999</v>
      </c>
      <c r="K26" s="3">
        <f t="shared" si="2"/>
        <v>260.90996315481681</v>
      </c>
      <c r="L26" s="3">
        <f t="shared" si="5"/>
        <v>122.36401684518319</v>
      </c>
      <c r="M26" s="3">
        <f t="shared" si="6"/>
        <v>145.11013961294461</v>
      </c>
      <c r="N26" s="3">
        <f t="shared" si="3"/>
        <v>159.09090909090909</v>
      </c>
      <c r="O26" s="3">
        <f t="shared" si="7"/>
        <v>13.980769477964486</v>
      </c>
      <c r="P26" s="4">
        <f t="shared" si="8"/>
        <v>9.6345917075510323E-2</v>
      </c>
      <c r="Q26" s="3">
        <f t="shared" si="4"/>
        <v>0.98893635286829751</v>
      </c>
      <c r="R26" s="3"/>
      <c r="S26" s="3"/>
      <c r="T26" s="3"/>
      <c r="U26" s="3"/>
      <c r="V26" s="3"/>
      <c r="W26" s="3"/>
      <c r="X26" s="3"/>
      <c r="Y26" s="3"/>
    </row>
    <row r="27" spans="3:25" x14ac:dyDescent="0.25">
      <c r="C27" s="3">
        <v>7000</v>
      </c>
      <c r="D27" s="3">
        <v>4.4000000000000004</v>
      </c>
      <c r="E27" s="3">
        <v>2.4</v>
      </c>
      <c r="F27" s="3">
        <v>2.2000000000000002</v>
      </c>
      <c r="G27" s="3">
        <v>9.9</v>
      </c>
      <c r="H27" s="3">
        <v>62</v>
      </c>
      <c r="I27" s="3">
        <f t="shared" si="0"/>
        <v>43982.259999999995</v>
      </c>
      <c r="J27" s="3">
        <f t="shared" si="1"/>
        <v>439.82259999999997</v>
      </c>
      <c r="K27" s="3">
        <f t="shared" si="2"/>
        <v>227.36439646348325</v>
      </c>
      <c r="L27" s="3">
        <f t="shared" si="5"/>
        <v>212.45820353651672</v>
      </c>
      <c r="M27" s="3">
        <f t="shared" si="6"/>
        <v>226.32385700576057</v>
      </c>
      <c r="N27" s="3">
        <f t="shared" si="3"/>
        <v>222.2222222222222</v>
      </c>
      <c r="O27" s="3">
        <f t="shared" si="7"/>
        <v>4.1016347835383726</v>
      </c>
      <c r="P27" s="4">
        <f t="shared" si="8"/>
        <v>1.8122856502193557E-2</v>
      </c>
      <c r="Q27" s="3">
        <f t="shared" si="4"/>
        <v>0.98058067569092011</v>
      </c>
      <c r="R27" s="3"/>
      <c r="S27" s="3"/>
      <c r="T27" s="3"/>
      <c r="U27" s="3"/>
      <c r="V27" s="3"/>
      <c r="W27" s="3"/>
      <c r="X27" s="3"/>
      <c r="Y27" s="3"/>
    </row>
    <row r="28" spans="3:25" x14ac:dyDescent="0.25">
      <c r="C28" s="3">
        <v>8000</v>
      </c>
      <c r="D28" s="3">
        <v>3.9</v>
      </c>
      <c r="E28" s="3">
        <v>1.7</v>
      </c>
      <c r="F28" s="3">
        <v>2.2999999999999998</v>
      </c>
      <c r="G28" s="3">
        <v>7.5</v>
      </c>
      <c r="H28" s="3">
        <v>66</v>
      </c>
      <c r="I28" s="3">
        <f t="shared" si="0"/>
        <v>50265.439999999995</v>
      </c>
      <c r="J28" s="3">
        <f t="shared" si="1"/>
        <v>502.65439999999995</v>
      </c>
      <c r="K28" s="3">
        <f t="shared" si="2"/>
        <v>198.94384690554782</v>
      </c>
      <c r="L28" s="3">
        <f t="shared" si="5"/>
        <v>303.71055309445217</v>
      </c>
      <c r="M28" s="3">
        <f t="shared" si="6"/>
        <v>313.56673940476855</v>
      </c>
      <c r="N28" s="3">
        <f t="shared" si="3"/>
        <v>306.66666666666669</v>
      </c>
      <c r="O28" s="3">
        <f t="shared" si="7"/>
        <v>6.9000727381018692</v>
      </c>
      <c r="P28" s="4">
        <f t="shared" si="8"/>
        <v>2.2005116841154793E-2</v>
      </c>
      <c r="Q28" s="3">
        <f t="shared" si="4"/>
        <v>0.97664446670508998</v>
      </c>
      <c r="R28" s="3"/>
      <c r="S28" s="3"/>
      <c r="T28" s="3"/>
      <c r="U28" s="3"/>
      <c r="V28" s="3"/>
      <c r="W28" s="3"/>
      <c r="X28" s="3"/>
      <c r="Y28" s="3"/>
    </row>
    <row r="29" spans="3:25" x14ac:dyDescent="0.25">
      <c r="C29" s="3">
        <v>9000</v>
      </c>
      <c r="D29" s="3">
        <v>3.5</v>
      </c>
      <c r="E29" s="3">
        <v>1.2</v>
      </c>
      <c r="F29" s="3">
        <v>2.4</v>
      </c>
      <c r="G29" s="3">
        <v>6</v>
      </c>
      <c r="H29" s="3">
        <v>70</v>
      </c>
      <c r="I29" s="3">
        <f t="shared" si="0"/>
        <v>56548.619999999995</v>
      </c>
      <c r="J29" s="3">
        <f t="shared" si="1"/>
        <v>565.48619999999994</v>
      </c>
      <c r="K29" s="3">
        <f t="shared" si="2"/>
        <v>176.83897502715362</v>
      </c>
      <c r="L29" s="3">
        <f t="shared" si="5"/>
        <v>388.64722497284629</v>
      </c>
      <c r="M29" s="3">
        <f t="shared" si="6"/>
        <v>396.39710579051177</v>
      </c>
      <c r="N29" s="3">
        <f t="shared" si="3"/>
        <v>400</v>
      </c>
      <c r="O29" s="3">
        <f t="shared" si="7"/>
        <v>3.6028942094882268</v>
      </c>
      <c r="P29" s="4">
        <f t="shared" si="8"/>
        <v>9.0891032170963594E-3</v>
      </c>
      <c r="Q29" s="3">
        <f t="shared" si="4"/>
        <v>0.97455518661489959</v>
      </c>
      <c r="R29" s="3"/>
      <c r="S29" s="3"/>
      <c r="T29" s="3"/>
      <c r="U29" s="3"/>
      <c r="V29" s="3"/>
      <c r="W29" s="3"/>
      <c r="X29" s="3"/>
      <c r="Y29" s="3"/>
    </row>
    <row r="30" spans="3:25" x14ac:dyDescent="0.25">
      <c r="C30" s="3">
        <v>10000</v>
      </c>
      <c r="D30" s="3">
        <v>3.3</v>
      </c>
      <c r="E30" s="3">
        <v>0.9</v>
      </c>
      <c r="F30" s="3">
        <v>2.4</v>
      </c>
      <c r="G30" s="3">
        <v>5</v>
      </c>
      <c r="H30" s="3">
        <v>72</v>
      </c>
      <c r="I30" s="3">
        <f t="shared" si="0"/>
        <v>62831.799999999996</v>
      </c>
      <c r="J30" s="3">
        <f t="shared" si="1"/>
        <v>628.31799999999998</v>
      </c>
      <c r="K30" s="3">
        <f t="shared" si="2"/>
        <v>159.15507752443827</v>
      </c>
      <c r="L30" s="3">
        <f t="shared" si="5"/>
        <v>469.16292247556169</v>
      </c>
      <c r="M30" s="3">
        <f t="shared" si="6"/>
        <v>475.60261545307958</v>
      </c>
      <c r="N30" s="3">
        <f t="shared" si="3"/>
        <v>480</v>
      </c>
      <c r="O30" s="3">
        <f t="shared" si="7"/>
        <v>4.3973845469204207</v>
      </c>
      <c r="P30" s="4">
        <f t="shared" si="8"/>
        <v>9.2459217086753864E-3</v>
      </c>
      <c r="Q30" s="3">
        <f t="shared" si="4"/>
        <v>0.97238730198051748</v>
      </c>
      <c r="R30" s="3"/>
      <c r="S30" s="3"/>
      <c r="T30" s="3"/>
      <c r="U30" s="3"/>
      <c r="V30" s="3"/>
      <c r="W30" s="3"/>
      <c r="X30" s="3"/>
      <c r="Y30" s="3"/>
    </row>
    <row r="31" spans="3:25" x14ac:dyDescent="0.25">
      <c r="C31" s="3">
        <v>12000</v>
      </c>
      <c r="D31" s="3">
        <v>3</v>
      </c>
      <c r="E31" s="3">
        <v>0.6</v>
      </c>
      <c r="F31" s="3">
        <v>2.4</v>
      </c>
      <c r="G31" s="3">
        <v>3.7</v>
      </c>
      <c r="H31" s="3">
        <v>70</v>
      </c>
      <c r="I31" s="3">
        <f t="shared" si="0"/>
        <v>75398.16</v>
      </c>
      <c r="J31" s="3">
        <f t="shared" si="1"/>
        <v>753.98160000000007</v>
      </c>
      <c r="K31" s="3">
        <f t="shared" si="2"/>
        <v>132.62923127036521</v>
      </c>
      <c r="L31" s="3">
        <f t="shared" si="5"/>
        <v>621.35236872963492</v>
      </c>
      <c r="M31" s="3">
        <f t="shared" si="6"/>
        <v>626.22900453901707</v>
      </c>
      <c r="N31" s="3">
        <f t="shared" si="3"/>
        <v>648.64864864864865</v>
      </c>
      <c r="O31" s="3">
        <f t="shared" si="7"/>
        <v>22.419644109631577</v>
      </c>
      <c r="P31" s="4">
        <f t="shared" si="8"/>
        <v>3.5801031167719932E-2</v>
      </c>
      <c r="Q31" s="3">
        <f t="shared" si="4"/>
        <v>0.97238730198051748</v>
      </c>
      <c r="R31" s="3"/>
      <c r="S31" s="3"/>
      <c r="T31" s="3"/>
      <c r="U31" s="3"/>
      <c r="V31" s="3"/>
      <c r="W31" s="3"/>
      <c r="X31" s="3"/>
      <c r="Y31" s="3"/>
    </row>
    <row r="32" spans="3:25" x14ac:dyDescent="0.25">
      <c r="C32" s="3">
        <v>14000</v>
      </c>
      <c r="D32" s="3">
        <v>2.9</v>
      </c>
      <c r="E32" s="3">
        <v>0.4</v>
      </c>
      <c r="F32" s="3">
        <v>2.5</v>
      </c>
      <c r="G32" s="3">
        <v>2.9</v>
      </c>
      <c r="H32" s="3">
        <v>66</v>
      </c>
      <c r="I32" s="3">
        <f t="shared" si="0"/>
        <v>87964.51999999999</v>
      </c>
      <c r="J32" s="3">
        <f t="shared" si="1"/>
        <v>879.64519999999993</v>
      </c>
      <c r="K32" s="3">
        <f t="shared" si="2"/>
        <v>113.68219823174162</v>
      </c>
      <c r="L32" s="3">
        <f t="shared" si="5"/>
        <v>765.96300176825832</v>
      </c>
      <c r="M32" s="3">
        <f t="shared" si="6"/>
        <v>769.92423008880621</v>
      </c>
      <c r="N32" s="3">
        <f t="shared" si="3"/>
        <v>862.06896551724139</v>
      </c>
      <c r="O32" s="3">
        <f t="shared" si="7"/>
        <v>92.144735428435183</v>
      </c>
      <c r="P32" s="4">
        <f t="shared" si="8"/>
        <v>0.11968026440446852</v>
      </c>
      <c r="Q32" s="3">
        <f t="shared" si="4"/>
        <v>0.97014250014533188</v>
      </c>
      <c r="R32" s="3"/>
      <c r="S32" s="3"/>
      <c r="T32" s="3"/>
      <c r="U32" s="3"/>
      <c r="V32" s="3"/>
      <c r="W32" s="3"/>
      <c r="X32" s="3"/>
      <c r="Y32" s="3"/>
    </row>
    <row r="33" spans="3:25" x14ac:dyDescent="0.25">
      <c r="C33" s="3">
        <v>16000</v>
      </c>
      <c r="D33" s="3">
        <v>2.8</v>
      </c>
      <c r="E33" s="3">
        <v>0.3</v>
      </c>
      <c r="F33" s="3">
        <v>2.5</v>
      </c>
      <c r="G33" s="3">
        <v>2.2999999999999998</v>
      </c>
      <c r="H33" s="3">
        <v>66</v>
      </c>
      <c r="I33" s="3">
        <f t="shared" si="0"/>
        <v>100530.87999999999</v>
      </c>
      <c r="J33" s="3">
        <f t="shared" si="1"/>
        <v>1005.3087999999999</v>
      </c>
      <c r="K33" s="3">
        <f t="shared" si="2"/>
        <v>99.471923452773908</v>
      </c>
      <c r="L33" s="3">
        <f t="shared" si="5"/>
        <v>905.83687654722598</v>
      </c>
      <c r="M33" s="3">
        <f t="shared" si="6"/>
        <v>909.18889506682513</v>
      </c>
      <c r="N33" s="3">
        <f t="shared" si="3"/>
        <v>1086.9565217391305</v>
      </c>
      <c r="O33" s="3">
        <f t="shared" si="7"/>
        <v>177.76762667230537</v>
      </c>
      <c r="P33" s="4">
        <f t="shared" si="8"/>
        <v>0.19552331494242403</v>
      </c>
      <c r="Q33" s="3">
        <f t="shared" si="4"/>
        <v>0.97014250014533188</v>
      </c>
      <c r="R33" s="3"/>
      <c r="S33" s="3"/>
      <c r="T33" s="3"/>
      <c r="U33" s="3"/>
      <c r="V33" s="3"/>
      <c r="W33" s="3"/>
      <c r="X33" s="3"/>
      <c r="Y33" s="3"/>
    </row>
    <row r="34" spans="3:25" x14ac:dyDescent="0.25">
      <c r="C34" s="3">
        <v>18000</v>
      </c>
      <c r="D34" s="3">
        <v>2.7</v>
      </c>
      <c r="E34" s="3">
        <v>0.2</v>
      </c>
      <c r="F34" s="3">
        <v>2.5</v>
      </c>
      <c r="G34" s="3">
        <v>1.9</v>
      </c>
      <c r="H34" s="3">
        <v>62</v>
      </c>
      <c r="I34" s="3">
        <f t="shared" si="0"/>
        <v>113097.23999999999</v>
      </c>
      <c r="J34" s="3">
        <f t="shared" si="1"/>
        <v>1130.9723999999999</v>
      </c>
      <c r="K34" s="3">
        <f t="shared" si="2"/>
        <v>88.419487513576811</v>
      </c>
      <c r="L34" s="3">
        <f t="shared" si="5"/>
        <v>1042.5529124864231</v>
      </c>
      <c r="M34" s="3">
        <f t="shared" si="6"/>
        <v>1045.4666782513555</v>
      </c>
      <c r="N34" s="3">
        <f t="shared" si="3"/>
        <v>1315.7894736842106</v>
      </c>
      <c r="O34" s="3">
        <f t="shared" si="7"/>
        <v>270.32279543285517</v>
      </c>
      <c r="P34" s="4">
        <f t="shared" si="8"/>
        <v>0.25856662967488958</v>
      </c>
      <c r="Q34" s="3">
        <f t="shared" si="4"/>
        <v>0.97014250014533188</v>
      </c>
      <c r="R34" s="3"/>
      <c r="S34" s="3"/>
      <c r="T34" s="3"/>
      <c r="U34" s="3"/>
      <c r="V34" s="3"/>
      <c r="W34" s="3"/>
      <c r="X34" s="3"/>
      <c r="Y34" s="3"/>
    </row>
    <row r="35" spans="3:25" x14ac:dyDescent="0.25">
      <c r="C35" s="3">
        <v>20000</v>
      </c>
      <c r="D35" s="3">
        <v>2.7</v>
      </c>
      <c r="E35" s="3">
        <v>0.2</v>
      </c>
      <c r="F35" s="3">
        <v>2.5</v>
      </c>
      <c r="G35" s="3">
        <v>1.6</v>
      </c>
      <c r="H35" s="3">
        <v>56</v>
      </c>
      <c r="I35" s="3">
        <f t="shared" si="0"/>
        <v>125663.59999999999</v>
      </c>
      <c r="J35" s="3">
        <f t="shared" si="1"/>
        <v>1256.636</v>
      </c>
      <c r="K35" s="3">
        <f t="shared" si="2"/>
        <v>79.577538762219135</v>
      </c>
      <c r="L35" s="3">
        <f t="shared" si="5"/>
        <v>1177.0584612377809</v>
      </c>
      <c r="M35" s="3">
        <f t="shared" si="6"/>
        <v>1179.6400388133036</v>
      </c>
      <c r="N35" s="3">
        <f t="shared" si="3"/>
        <v>1562.5</v>
      </c>
      <c r="O35" s="3">
        <f t="shared" si="7"/>
        <v>382.85996118669641</v>
      </c>
      <c r="P35" s="4">
        <f t="shared" si="8"/>
        <v>0.32455660081853999</v>
      </c>
      <c r="Q35" s="3">
        <f t="shared" si="4"/>
        <v>0.97014250014533188</v>
      </c>
      <c r="R35" s="3"/>
      <c r="S35" s="3"/>
      <c r="T35" s="3"/>
      <c r="U35" s="3"/>
      <c r="V35" s="3"/>
      <c r="W35" s="3"/>
      <c r="X35" s="3"/>
      <c r="Y35" s="3"/>
    </row>
    <row r="36" spans="3:2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6</v>
      </c>
      <c r="W38" s="3"/>
      <c r="X38" s="3"/>
      <c r="Y38" s="3"/>
    </row>
    <row r="39" spans="3:2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7</v>
      </c>
      <c r="W39" s="3"/>
      <c r="X39" s="3"/>
      <c r="Y39" s="3"/>
    </row>
    <row r="40" spans="3:25" x14ac:dyDescent="0.25">
      <c r="V40" t="s">
        <v>8</v>
      </c>
    </row>
    <row r="41" spans="3:25" x14ac:dyDescent="0.25">
      <c r="V41" t="s">
        <v>9</v>
      </c>
    </row>
  </sheetData>
  <pageMargins left="0.70866141732283472" right="0.70866141732283472" top="0.15748031496062992" bottom="0.15748031496062992" header="0.31496062992125984" footer="0.31496062992125984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E243-65A3-4BE4-A873-0A5C433422EA}">
  <dimension ref="A1:U39"/>
  <sheetViews>
    <sheetView tabSelected="1" workbookViewId="0">
      <selection activeCell="B6" sqref="B6"/>
    </sheetView>
  </sheetViews>
  <sheetFormatPr defaultRowHeight="15" x14ac:dyDescent="0.25"/>
  <cols>
    <col min="1" max="1" width="3.5703125" customWidth="1"/>
    <col min="2" max="2" width="6.42578125" customWidth="1"/>
    <col min="3" max="3" width="6" customWidth="1"/>
    <col min="4" max="4" width="3.5703125" bestFit="1" customWidth="1"/>
    <col min="5" max="6" width="4" bestFit="1" customWidth="1"/>
    <col min="7" max="7" width="3.5703125" bestFit="1" customWidth="1"/>
    <col min="8" max="8" width="5" bestFit="1" customWidth="1"/>
    <col min="9" max="10" width="10" bestFit="1" customWidth="1"/>
    <col min="16" max="16" width="7.140625" bestFit="1" customWidth="1"/>
    <col min="17" max="17" width="8.42578125" customWidth="1"/>
  </cols>
  <sheetData>
    <row r="1" spans="1:2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11</v>
      </c>
      <c r="K1" s="3" t="s">
        <v>14</v>
      </c>
      <c r="L1" s="3" t="s">
        <v>16</v>
      </c>
      <c r="M1" s="3" t="s">
        <v>19</v>
      </c>
      <c r="N1" s="3" t="s">
        <v>20</v>
      </c>
      <c r="O1" s="3" t="s">
        <v>18</v>
      </c>
      <c r="P1" s="3" t="s">
        <v>21</v>
      </c>
      <c r="Q1" s="3" t="s">
        <v>22</v>
      </c>
      <c r="R1" s="3"/>
      <c r="S1" s="3"/>
      <c r="T1" s="3"/>
      <c r="U1" s="3"/>
    </row>
    <row r="2" spans="1:21" x14ac:dyDescent="0.25">
      <c r="A2" t="s">
        <v>12</v>
      </c>
      <c r="B2">
        <f>10*0.001</f>
        <v>0.01</v>
      </c>
      <c r="C2">
        <v>2000</v>
      </c>
      <c r="D2" s="1">
        <v>0.4</v>
      </c>
      <c r="E2" s="1">
        <v>2.7</v>
      </c>
      <c r="F2" s="1">
        <v>2.4</v>
      </c>
      <c r="G2" s="1">
        <v>3.7</v>
      </c>
      <c r="H2" s="2">
        <v>-54</v>
      </c>
      <c r="I2" s="3">
        <f t="shared" ref="I2:I35" si="0" xml:space="preserve"> 2 * 3.14159 *C2</f>
        <v>12566.359999999999</v>
      </c>
      <c r="J2" s="3">
        <f t="shared" ref="J2:J35" si="1">$B$2 * I2</f>
        <v>125.66359999999999</v>
      </c>
      <c r="K2" s="3">
        <f t="shared" ref="K2:K35" si="2">1/($B$3 * I2)</f>
        <v>795.77538762219126</v>
      </c>
      <c r="L2" s="3">
        <f>J2-K2</f>
        <v>-670.11178762219129</v>
      </c>
      <c r="M2" s="3">
        <f>SQRT(($B$5*$B$5) + (L2*L2))</f>
        <v>707.8374162971387</v>
      </c>
      <c r="N2" s="3">
        <f t="shared" ref="N2:N35" si="3">F2* 1000/G2</f>
        <v>648.64864864864865</v>
      </c>
      <c r="O2" s="3">
        <f>ABS(M2-N2)</f>
        <v>59.188767648490057</v>
      </c>
      <c r="P2" s="4">
        <f>O2/M2</f>
        <v>8.3619156441489345E-2</v>
      </c>
      <c r="Q2" s="3">
        <f t="shared" ref="Q2:Q35" si="4">COS(ATAN((D2-E2)/$B$4))</f>
        <v>0.97455518661489959</v>
      </c>
      <c r="R2" s="3"/>
      <c r="S2" s="3">
        <f>SQRT(1/(B2/B3-(B5^2)/2))/B3</f>
        <v>36758.744199243178</v>
      </c>
      <c r="T2" s="3"/>
      <c r="U2" s="3"/>
    </row>
    <row r="3" spans="1:21" x14ac:dyDescent="0.25">
      <c r="A3" t="s">
        <v>13</v>
      </c>
      <c r="B3">
        <f>0.1*0.001*0.001</f>
        <v>1.0000000000000001E-7</v>
      </c>
      <c r="C3">
        <v>3000</v>
      </c>
      <c r="D3" s="1">
        <v>1</v>
      </c>
      <c r="E3" s="1">
        <v>3</v>
      </c>
      <c r="F3" s="1">
        <v>2.2999999999999998</v>
      </c>
      <c r="G3" s="1">
        <v>5.9</v>
      </c>
      <c r="H3" s="2">
        <v>-50</v>
      </c>
      <c r="I3" s="3">
        <f t="shared" si="0"/>
        <v>18849.54</v>
      </c>
      <c r="J3" s="3">
        <f t="shared" si="1"/>
        <v>188.49540000000002</v>
      </c>
      <c r="K3" s="3">
        <f t="shared" si="2"/>
        <v>530.51692508146084</v>
      </c>
      <c r="L3" s="3">
        <f t="shared" ref="L3:L35" si="5">J3-K3</f>
        <v>-342.02152508146082</v>
      </c>
      <c r="M3" s="3">
        <f t="shared" ref="M3:M35" si="6">SQRT(($B$5*$B$5) + (L3*L3))</f>
        <v>411.05075552667256</v>
      </c>
      <c r="N3" s="3">
        <f t="shared" si="3"/>
        <v>389.83050847457622</v>
      </c>
      <c r="O3" s="3">
        <f t="shared" ref="O3:O35" si="7">ABS(M3-N3)</f>
        <v>21.22024705209634</v>
      </c>
      <c r="P3" s="4">
        <f t="shared" ref="P3:P35" si="8">O3/M3</f>
        <v>5.1624396176835112E-2</v>
      </c>
      <c r="Q3" s="3">
        <f t="shared" si="4"/>
        <v>0.98058067569092011</v>
      </c>
      <c r="R3" s="3"/>
      <c r="S3" s="3">
        <f>S2/(2*PI())</f>
        <v>5850.3358411600857</v>
      </c>
      <c r="T3" s="3"/>
      <c r="U3" s="3"/>
    </row>
    <row r="4" spans="1:21" s="12" customFormat="1" x14ac:dyDescent="0.25">
      <c r="A4" s="12" t="s">
        <v>15</v>
      </c>
      <c r="B4" s="12">
        <v>10</v>
      </c>
      <c r="C4" s="12">
        <v>3900</v>
      </c>
      <c r="D4" s="13">
        <v>1.8</v>
      </c>
      <c r="E4" s="13">
        <v>3.1</v>
      </c>
      <c r="F4" s="13">
        <v>2.2000000000000002</v>
      </c>
      <c r="G4" s="13">
        <v>7.9</v>
      </c>
      <c r="H4" s="14">
        <v>-35</v>
      </c>
      <c r="I4" s="10">
        <f t="shared" si="0"/>
        <v>24504.401999999998</v>
      </c>
      <c r="J4" s="10">
        <f t="shared" si="1"/>
        <v>245.04401999999999</v>
      </c>
      <c r="K4" s="10">
        <f t="shared" si="2"/>
        <v>408.08994237035455</v>
      </c>
      <c r="L4" s="10">
        <f t="shared" si="5"/>
        <v>-163.04592237035456</v>
      </c>
      <c r="M4" s="10">
        <f t="shared" si="6"/>
        <v>280.29979094105596</v>
      </c>
      <c r="N4" s="10">
        <f t="shared" si="3"/>
        <v>278.48101265822783</v>
      </c>
      <c r="O4" s="10">
        <f t="shared" si="7"/>
        <v>1.8187782828281343</v>
      </c>
      <c r="P4" s="11">
        <f t="shared" si="8"/>
        <v>6.4886894018790185E-3</v>
      </c>
      <c r="Q4" s="10">
        <f t="shared" si="4"/>
        <v>0.99165561734323782</v>
      </c>
      <c r="R4" s="10"/>
      <c r="S4" s="10"/>
      <c r="T4" s="10"/>
      <c r="U4" s="10"/>
    </row>
    <row r="5" spans="1:21" s="12" customFormat="1" x14ac:dyDescent="0.25">
      <c r="A5" s="12" t="s">
        <v>17</v>
      </c>
      <c r="B5" s="12">
        <v>228</v>
      </c>
      <c r="C5" s="12">
        <v>4000</v>
      </c>
      <c r="D5" s="13">
        <v>1.9</v>
      </c>
      <c r="E5" s="13">
        <v>3.1</v>
      </c>
      <c r="F5" s="13">
        <v>2.2000000000000002</v>
      </c>
      <c r="G5" s="13">
        <v>8.1</v>
      </c>
      <c r="H5" s="14">
        <v>-33</v>
      </c>
      <c r="I5" s="10">
        <f t="shared" si="0"/>
        <v>25132.719999999998</v>
      </c>
      <c r="J5" s="10">
        <f t="shared" si="1"/>
        <v>251.32719999999998</v>
      </c>
      <c r="K5" s="10">
        <f t="shared" si="2"/>
        <v>397.88769381109563</v>
      </c>
      <c r="L5" s="10">
        <f t="shared" si="5"/>
        <v>-146.56049381109565</v>
      </c>
      <c r="M5" s="10">
        <f t="shared" si="6"/>
        <v>271.04239215693218</v>
      </c>
      <c r="N5" s="10">
        <f t="shared" si="3"/>
        <v>271.60493827160496</v>
      </c>
      <c r="O5" s="10">
        <f t="shared" si="7"/>
        <v>0.56254611467278437</v>
      </c>
      <c r="P5" s="11">
        <f t="shared" si="8"/>
        <v>2.0754912550619499E-3</v>
      </c>
      <c r="Q5" s="10">
        <f t="shared" si="4"/>
        <v>0.9928768384869221</v>
      </c>
      <c r="R5" s="10"/>
      <c r="S5" s="10"/>
      <c r="T5" s="10"/>
      <c r="U5" s="10"/>
    </row>
    <row r="6" spans="1:21" s="12" customFormat="1" x14ac:dyDescent="0.25">
      <c r="A6" s="12" t="s">
        <v>23</v>
      </c>
      <c r="B6" s="12">
        <f>SQRT(B2/B3)/B5</f>
        <v>1.386963886038763</v>
      </c>
      <c r="C6" s="12">
        <v>4100</v>
      </c>
      <c r="D6" s="13">
        <v>2</v>
      </c>
      <c r="E6" s="13">
        <v>3.1</v>
      </c>
      <c r="F6" s="13">
        <v>2.2000000000000002</v>
      </c>
      <c r="G6" s="13">
        <v>8.1999999999999993</v>
      </c>
      <c r="H6" s="14">
        <v>-30</v>
      </c>
      <c r="I6" s="10">
        <f t="shared" si="0"/>
        <v>25761.038</v>
      </c>
      <c r="J6" s="10">
        <f t="shared" si="1"/>
        <v>257.61038000000002</v>
      </c>
      <c r="K6" s="10">
        <f t="shared" si="2"/>
        <v>388.18311591326398</v>
      </c>
      <c r="L6" s="10">
        <f t="shared" si="5"/>
        <v>-130.57273591326395</v>
      </c>
      <c r="M6" s="10">
        <f t="shared" si="6"/>
        <v>262.74177316116862</v>
      </c>
      <c r="N6" s="10">
        <f t="shared" si="3"/>
        <v>268.29268292682929</v>
      </c>
      <c r="O6" s="10">
        <f t="shared" si="7"/>
        <v>5.5509097656606627</v>
      </c>
      <c r="P6" s="11">
        <f t="shared" si="8"/>
        <v>2.1126864216812889E-2</v>
      </c>
      <c r="Q6" s="10">
        <f t="shared" si="4"/>
        <v>0.9940043559354329</v>
      </c>
      <c r="R6" s="10"/>
      <c r="S6" s="10"/>
      <c r="T6" s="10"/>
      <c r="U6" s="10"/>
    </row>
    <row r="7" spans="1:21" s="12" customFormat="1" x14ac:dyDescent="0.25">
      <c r="C7" s="12">
        <v>4200</v>
      </c>
      <c r="D7" s="13">
        <v>2.1</v>
      </c>
      <c r="E7" s="13">
        <v>3.1</v>
      </c>
      <c r="F7" s="13">
        <v>2.1</v>
      </c>
      <c r="G7" s="13">
        <v>8.4</v>
      </c>
      <c r="H7" s="14">
        <v>-28</v>
      </c>
      <c r="I7" s="10">
        <f t="shared" si="0"/>
        <v>26389.356</v>
      </c>
      <c r="J7" s="10">
        <f t="shared" si="1"/>
        <v>263.89355999999998</v>
      </c>
      <c r="K7" s="10">
        <f t="shared" si="2"/>
        <v>378.94066077247203</v>
      </c>
      <c r="L7" s="10">
        <f t="shared" si="5"/>
        <v>-115.04710077247205</v>
      </c>
      <c r="M7" s="10">
        <f t="shared" si="6"/>
        <v>255.38174444574406</v>
      </c>
      <c r="N7" s="10">
        <f t="shared" si="3"/>
        <v>250</v>
      </c>
      <c r="O7" s="10">
        <f t="shared" si="7"/>
        <v>5.3817444457440615</v>
      </c>
      <c r="P7" s="11">
        <f t="shared" si="8"/>
        <v>2.1073332619855351E-2</v>
      </c>
      <c r="Q7" s="10">
        <f t="shared" si="4"/>
        <v>0.99503719020998915</v>
      </c>
      <c r="R7" s="10"/>
      <c r="S7" s="10"/>
      <c r="T7" s="10"/>
      <c r="U7" s="10"/>
    </row>
    <row r="8" spans="1:21" s="12" customFormat="1" x14ac:dyDescent="0.25">
      <c r="C8" s="12">
        <v>4300</v>
      </c>
      <c r="D8" s="13">
        <v>2.2000000000000002</v>
      </c>
      <c r="E8" s="13">
        <v>3.1</v>
      </c>
      <c r="F8" s="13">
        <v>2.1</v>
      </c>
      <c r="G8" s="13">
        <v>8.5</v>
      </c>
      <c r="H8" s="14">
        <v>-26</v>
      </c>
      <c r="I8" s="10">
        <f t="shared" si="0"/>
        <v>27017.673999999999</v>
      </c>
      <c r="J8" s="10">
        <f t="shared" si="1"/>
        <v>270.17674</v>
      </c>
      <c r="K8" s="10">
        <f t="shared" si="2"/>
        <v>370.12808726613548</v>
      </c>
      <c r="L8" s="10">
        <f t="shared" si="5"/>
        <v>-99.951347266135485</v>
      </c>
      <c r="M8" s="10">
        <f t="shared" si="6"/>
        <v>248.94632317091092</v>
      </c>
      <c r="N8" s="10">
        <f t="shared" si="3"/>
        <v>247.05882352941177</v>
      </c>
      <c r="O8" s="10">
        <f t="shared" si="7"/>
        <v>1.8874996414991472</v>
      </c>
      <c r="P8" s="11">
        <f t="shared" si="8"/>
        <v>7.5819542841904456E-3</v>
      </c>
      <c r="Q8" s="10">
        <f t="shared" si="4"/>
        <v>0.99597443884322878</v>
      </c>
      <c r="R8" s="10"/>
      <c r="S8" s="10"/>
      <c r="T8" s="10"/>
      <c r="U8" s="10"/>
    </row>
    <row r="9" spans="1:21" x14ac:dyDescent="0.25">
      <c r="C9">
        <v>4400</v>
      </c>
      <c r="D9" s="1">
        <v>2.2999999999999998</v>
      </c>
      <c r="E9" s="1">
        <v>3</v>
      </c>
      <c r="F9" s="1">
        <v>2.1</v>
      </c>
      <c r="G9" s="1">
        <v>8.6999999999999993</v>
      </c>
      <c r="H9" s="2">
        <v>-22</v>
      </c>
      <c r="I9" s="3">
        <f t="shared" si="0"/>
        <v>27645.991999999998</v>
      </c>
      <c r="J9" s="3">
        <f t="shared" si="1"/>
        <v>276.45992000000001</v>
      </c>
      <c r="K9" s="3">
        <f t="shared" si="2"/>
        <v>361.71608528281422</v>
      </c>
      <c r="L9" s="3">
        <f t="shared" si="5"/>
        <v>-85.256165282814209</v>
      </c>
      <c r="M9" s="3">
        <f t="shared" si="6"/>
        <v>243.41859772566789</v>
      </c>
      <c r="N9" s="3">
        <f t="shared" si="3"/>
        <v>241.37931034482762</v>
      </c>
      <c r="O9" s="3">
        <f t="shared" si="7"/>
        <v>2.0392873808402783</v>
      </c>
      <c r="P9" s="4">
        <f t="shared" si="8"/>
        <v>8.3776975132300677E-3</v>
      </c>
      <c r="Q9" s="3">
        <f t="shared" si="4"/>
        <v>0.99755896714162673</v>
      </c>
      <c r="R9" s="3"/>
      <c r="S9" s="3"/>
      <c r="T9" s="3"/>
      <c r="U9" s="3"/>
    </row>
    <row r="10" spans="1:21" x14ac:dyDescent="0.25">
      <c r="C10">
        <v>4500</v>
      </c>
      <c r="D10" s="1">
        <v>2.4</v>
      </c>
      <c r="E10" s="1">
        <v>3</v>
      </c>
      <c r="F10" s="1">
        <v>2.1</v>
      </c>
      <c r="G10" s="1">
        <v>8.8000000000000007</v>
      </c>
      <c r="H10" s="2">
        <v>-19</v>
      </c>
      <c r="I10" s="3">
        <f t="shared" si="0"/>
        <v>28274.309999999998</v>
      </c>
      <c r="J10" s="3">
        <f t="shared" si="1"/>
        <v>282.74309999999997</v>
      </c>
      <c r="K10" s="3">
        <f t="shared" si="2"/>
        <v>353.67795005430725</v>
      </c>
      <c r="L10" s="3">
        <f t="shared" si="5"/>
        <v>-70.934850054307276</v>
      </c>
      <c r="M10" s="3">
        <f t="shared" si="6"/>
        <v>238.77971637521279</v>
      </c>
      <c r="N10" s="3">
        <f t="shared" si="3"/>
        <v>238.63636363636363</v>
      </c>
      <c r="O10" s="3">
        <f t="shared" si="7"/>
        <v>0.14335273884915978</v>
      </c>
      <c r="P10" s="4">
        <f t="shared" si="8"/>
        <v>6.0035559563149281E-4</v>
      </c>
      <c r="Q10" s="3">
        <f t="shared" si="4"/>
        <v>0.9982048454657787</v>
      </c>
      <c r="R10" s="3"/>
      <c r="S10" s="3"/>
      <c r="T10" s="3"/>
      <c r="U10" s="3"/>
    </row>
    <row r="11" spans="1:21" x14ac:dyDescent="0.25">
      <c r="C11">
        <v>4600</v>
      </c>
      <c r="D11" s="1">
        <v>2.4</v>
      </c>
      <c r="E11" s="1">
        <v>3</v>
      </c>
      <c r="F11" s="1">
        <v>2.1</v>
      </c>
      <c r="G11" s="1">
        <v>8.9</v>
      </c>
      <c r="H11" s="2">
        <v>-16</v>
      </c>
      <c r="I11" s="3">
        <f t="shared" si="0"/>
        <v>28902.628000000001</v>
      </c>
      <c r="J11" s="3">
        <f t="shared" si="1"/>
        <v>289.02627999999999</v>
      </c>
      <c r="K11" s="3">
        <f t="shared" si="2"/>
        <v>345.98929896617005</v>
      </c>
      <c r="L11" s="3">
        <f t="shared" si="5"/>
        <v>-56.963018966170068</v>
      </c>
      <c r="M11" s="3">
        <f t="shared" si="6"/>
        <v>235.00805418057539</v>
      </c>
      <c r="N11" s="3">
        <f t="shared" si="3"/>
        <v>235.95505617977528</v>
      </c>
      <c r="O11" s="3">
        <f t="shared" si="7"/>
        <v>0.94700199919989814</v>
      </c>
      <c r="P11" s="4">
        <f t="shared" si="8"/>
        <v>4.029657632381574E-3</v>
      </c>
      <c r="Q11" s="3">
        <f t="shared" si="4"/>
        <v>0.9982048454657787</v>
      </c>
      <c r="R11" s="3"/>
      <c r="S11" s="3"/>
      <c r="T11" s="3"/>
      <c r="U11" s="3"/>
    </row>
    <row r="12" spans="1:21" x14ac:dyDescent="0.25">
      <c r="C12">
        <v>4700</v>
      </c>
      <c r="D12" s="1">
        <v>2.5</v>
      </c>
      <c r="E12" s="1">
        <v>3</v>
      </c>
      <c r="F12" s="1">
        <v>2.1</v>
      </c>
      <c r="G12" s="1">
        <v>8.9</v>
      </c>
      <c r="H12" s="2">
        <v>-14</v>
      </c>
      <c r="I12" s="3">
        <f t="shared" si="0"/>
        <v>29530.946</v>
      </c>
      <c r="J12" s="3">
        <f t="shared" si="1"/>
        <v>295.30946</v>
      </c>
      <c r="K12" s="3">
        <f t="shared" si="2"/>
        <v>338.62782452008139</v>
      </c>
      <c r="L12" s="3">
        <f t="shared" si="5"/>
        <v>-43.318364520081388</v>
      </c>
      <c r="M12" s="3">
        <f t="shared" si="6"/>
        <v>232.07860889081235</v>
      </c>
      <c r="N12" s="3">
        <f t="shared" si="3"/>
        <v>235.95505617977528</v>
      </c>
      <c r="O12" s="3">
        <f t="shared" si="7"/>
        <v>3.876447288962936</v>
      </c>
      <c r="P12" s="4">
        <f t="shared" si="8"/>
        <v>1.6703164964189852E-2</v>
      </c>
      <c r="Q12" s="3">
        <f t="shared" si="4"/>
        <v>0.99875233887784465</v>
      </c>
      <c r="R12" s="3"/>
      <c r="S12" s="3"/>
      <c r="T12" s="3"/>
      <c r="U12" s="3"/>
    </row>
    <row r="13" spans="1:21" x14ac:dyDescent="0.25">
      <c r="C13">
        <v>4800</v>
      </c>
      <c r="D13" s="1">
        <v>2.6</v>
      </c>
      <c r="E13" s="1">
        <v>2.9</v>
      </c>
      <c r="F13" s="1">
        <v>2.1</v>
      </c>
      <c r="G13" s="1">
        <v>9</v>
      </c>
      <c r="H13" s="2">
        <v>-11</v>
      </c>
      <c r="I13" s="3">
        <f t="shared" si="0"/>
        <v>30159.263999999999</v>
      </c>
      <c r="J13" s="3">
        <f t="shared" si="1"/>
        <v>301.59264000000002</v>
      </c>
      <c r="K13" s="3">
        <f t="shared" si="2"/>
        <v>331.57307817591305</v>
      </c>
      <c r="L13" s="3">
        <f t="shared" si="5"/>
        <v>-29.980438175913037</v>
      </c>
      <c r="M13" s="3">
        <f t="shared" si="6"/>
        <v>229.9626636504712</v>
      </c>
      <c r="N13" s="3">
        <f t="shared" si="3"/>
        <v>233.33333333333334</v>
      </c>
      <c r="O13" s="3">
        <f t="shared" si="7"/>
        <v>3.3706696828621432</v>
      </c>
      <c r="P13" s="4">
        <f t="shared" si="8"/>
        <v>1.4657464952594868E-2</v>
      </c>
      <c r="Q13" s="3">
        <f t="shared" si="4"/>
        <v>0.99955030352236673</v>
      </c>
      <c r="R13" s="3"/>
      <c r="S13" s="3"/>
      <c r="T13" s="3"/>
      <c r="U13" s="3"/>
    </row>
    <row r="14" spans="1:21" x14ac:dyDescent="0.25">
      <c r="C14">
        <v>4900</v>
      </c>
      <c r="D14" s="1">
        <v>2.6</v>
      </c>
      <c r="E14" s="1">
        <v>2.9</v>
      </c>
      <c r="F14" s="1">
        <v>2.1</v>
      </c>
      <c r="G14" s="1">
        <v>9</v>
      </c>
      <c r="H14" s="2">
        <v>-8</v>
      </c>
      <c r="I14" s="3">
        <f t="shared" si="0"/>
        <v>30787.581999999999</v>
      </c>
      <c r="J14" s="3">
        <f t="shared" si="1"/>
        <v>307.87581999999998</v>
      </c>
      <c r="K14" s="3">
        <f t="shared" si="2"/>
        <v>324.80628066211887</v>
      </c>
      <c r="L14" s="3">
        <f t="shared" si="5"/>
        <v>-16.93046066211889</v>
      </c>
      <c r="M14" s="3">
        <f t="shared" si="6"/>
        <v>228.62773344069953</v>
      </c>
      <c r="N14" s="3">
        <f t="shared" si="3"/>
        <v>233.33333333333334</v>
      </c>
      <c r="O14" s="3">
        <f t="shared" si="7"/>
        <v>4.7055998926338134</v>
      </c>
      <c r="P14" s="4">
        <f t="shared" si="8"/>
        <v>2.0581929505303569E-2</v>
      </c>
      <c r="Q14" s="3">
        <f t="shared" si="4"/>
        <v>0.99955030352236673</v>
      </c>
      <c r="R14" s="3"/>
      <c r="S14" s="3"/>
      <c r="T14" s="3"/>
      <c r="U14" s="3"/>
    </row>
    <row r="15" spans="1:21" s="5" customFormat="1" x14ac:dyDescent="0.25">
      <c r="C15" s="5">
        <v>5000</v>
      </c>
      <c r="D15" s="6">
        <v>2.7</v>
      </c>
      <c r="E15" s="6">
        <v>2.8</v>
      </c>
      <c r="F15" s="6">
        <v>2.1</v>
      </c>
      <c r="G15" s="6">
        <v>9.1</v>
      </c>
      <c r="H15" s="7">
        <v>-5</v>
      </c>
      <c r="I15" s="8">
        <f t="shared" si="0"/>
        <v>31415.899999999998</v>
      </c>
      <c r="J15" s="8">
        <f t="shared" si="1"/>
        <v>314.15899999999999</v>
      </c>
      <c r="K15" s="8">
        <f t="shared" si="2"/>
        <v>318.31015504887654</v>
      </c>
      <c r="L15" s="8">
        <f t="shared" si="5"/>
        <v>-4.1511550488765465</v>
      </c>
      <c r="M15" s="8">
        <f t="shared" si="6"/>
        <v>228.03778653600332</v>
      </c>
      <c r="N15" s="8">
        <f t="shared" si="3"/>
        <v>230.76923076923077</v>
      </c>
      <c r="O15" s="8">
        <f t="shared" si="7"/>
        <v>2.7314442332274496</v>
      </c>
      <c r="P15" s="9">
        <f t="shared" si="8"/>
        <v>1.1978033442261116E-2</v>
      </c>
      <c r="Q15" s="8">
        <f t="shared" si="4"/>
        <v>0.99995000374968757</v>
      </c>
      <c r="R15" s="8"/>
      <c r="S15" s="8"/>
      <c r="T15" s="8"/>
      <c r="U15" s="8"/>
    </row>
    <row r="16" spans="1:21" s="5" customFormat="1" x14ac:dyDescent="0.25">
      <c r="C16" s="5">
        <v>5100</v>
      </c>
      <c r="D16" s="6">
        <v>2.8</v>
      </c>
      <c r="E16" s="6">
        <v>2.8</v>
      </c>
      <c r="F16" s="6">
        <v>2.1</v>
      </c>
      <c r="G16" s="6">
        <v>9.1</v>
      </c>
      <c r="H16" s="7">
        <v>-2</v>
      </c>
      <c r="I16" s="8">
        <f t="shared" si="0"/>
        <v>32044.217999999997</v>
      </c>
      <c r="J16" s="8">
        <f t="shared" si="1"/>
        <v>320.44217999999995</v>
      </c>
      <c r="K16" s="8">
        <f t="shared" si="2"/>
        <v>312.06877945968284</v>
      </c>
      <c r="L16" s="8">
        <f t="shared" si="5"/>
        <v>8.3734005403171068</v>
      </c>
      <c r="M16" s="8">
        <f t="shared" si="6"/>
        <v>228.15370660282639</v>
      </c>
      <c r="N16" s="8">
        <f t="shared" si="3"/>
        <v>230.76923076923077</v>
      </c>
      <c r="O16" s="8">
        <f t="shared" si="7"/>
        <v>2.6155241664043842</v>
      </c>
      <c r="P16" s="9">
        <f t="shared" si="8"/>
        <v>1.1463868833643498E-2</v>
      </c>
      <c r="Q16" s="8">
        <f t="shared" si="4"/>
        <v>1</v>
      </c>
      <c r="R16" s="8"/>
      <c r="S16" s="8"/>
      <c r="T16" s="8"/>
      <c r="U16" s="8"/>
    </row>
    <row r="17" spans="3:21" x14ac:dyDescent="0.25">
      <c r="C17">
        <v>5200</v>
      </c>
      <c r="D17" s="1">
        <v>2.8</v>
      </c>
      <c r="E17" s="1">
        <v>2.7</v>
      </c>
      <c r="F17" s="1">
        <v>2.1</v>
      </c>
      <c r="G17" s="1">
        <v>9</v>
      </c>
      <c r="H17" s="2">
        <v>0</v>
      </c>
      <c r="I17" s="3">
        <f t="shared" si="0"/>
        <v>32672.536</v>
      </c>
      <c r="J17" s="3">
        <f t="shared" si="1"/>
        <v>326.72536000000002</v>
      </c>
      <c r="K17" s="3">
        <f t="shared" si="2"/>
        <v>306.06745677776587</v>
      </c>
      <c r="L17" s="3">
        <f t="shared" si="5"/>
        <v>20.657903222234154</v>
      </c>
      <c r="M17" s="3">
        <f t="shared" si="6"/>
        <v>228.93394017825139</v>
      </c>
      <c r="N17" s="3">
        <f t="shared" si="3"/>
        <v>233.33333333333334</v>
      </c>
      <c r="O17" s="3">
        <f t="shared" si="7"/>
        <v>4.3993931550819525</v>
      </c>
      <c r="P17" s="4">
        <f t="shared" si="8"/>
        <v>1.9216867327127289E-2</v>
      </c>
      <c r="Q17" s="3">
        <f t="shared" si="4"/>
        <v>0.99995000374968757</v>
      </c>
      <c r="R17" s="3"/>
      <c r="S17" s="3"/>
      <c r="T17" s="3"/>
      <c r="U17" s="3"/>
    </row>
    <row r="18" spans="3:21" x14ac:dyDescent="0.25">
      <c r="C18">
        <v>5300</v>
      </c>
      <c r="D18" s="1">
        <v>2.9</v>
      </c>
      <c r="E18" s="1">
        <v>2.7</v>
      </c>
      <c r="F18" s="1">
        <v>2.1</v>
      </c>
      <c r="G18" s="1">
        <v>9</v>
      </c>
      <c r="H18" s="2">
        <v>3</v>
      </c>
      <c r="I18" s="3">
        <f t="shared" si="0"/>
        <v>33300.853999999999</v>
      </c>
      <c r="J18" s="3">
        <f t="shared" si="1"/>
        <v>333.00853999999998</v>
      </c>
      <c r="K18" s="3">
        <f t="shared" si="2"/>
        <v>300.29259910271367</v>
      </c>
      <c r="L18" s="3">
        <f t="shared" si="5"/>
        <v>32.715940897286316</v>
      </c>
      <c r="M18" s="3">
        <f t="shared" si="6"/>
        <v>230.33526171386509</v>
      </c>
      <c r="N18" s="3">
        <f t="shared" si="3"/>
        <v>233.33333333333334</v>
      </c>
      <c r="O18" s="3">
        <f t="shared" si="7"/>
        <v>2.9980716194682486</v>
      </c>
      <c r="P18" s="4">
        <f t="shared" si="8"/>
        <v>1.3016120923736876E-2</v>
      </c>
      <c r="Q18" s="3">
        <f t="shared" si="4"/>
        <v>0.99980005998000698</v>
      </c>
      <c r="R18" s="3"/>
      <c r="S18" s="3"/>
      <c r="T18" s="3"/>
      <c r="U18" s="3"/>
    </row>
    <row r="19" spans="3:21" x14ac:dyDescent="0.25">
      <c r="C19">
        <v>5400</v>
      </c>
      <c r="D19" s="1">
        <v>2.9</v>
      </c>
      <c r="E19" s="1">
        <v>2.6</v>
      </c>
      <c r="F19" s="1">
        <v>2.1</v>
      </c>
      <c r="G19" s="1">
        <v>9</v>
      </c>
      <c r="H19" s="2">
        <v>6</v>
      </c>
      <c r="I19" s="3">
        <f t="shared" si="0"/>
        <v>33929.171999999999</v>
      </c>
      <c r="J19" s="3">
        <f t="shared" si="1"/>
        <v>339.29172</v>
      </c>
      <c r="K19" s="3">
        <f t="shared" si="2"/>
        <v>294.73162504525601</v>
      </c>
      <c r="L19" s="3">
        <f t="shared" si="5"/>
        <v>44.560094954743988</v>
      </c>
      <c r="M19" s="3">
        <f t="shared" si="6"/>
        <v>232.31358561731986</v>
      </c>
      <c r="N19" s="3">
        <f t="shared" si="3"/>
        <v>233.33333333333334</v>
      </c>
      <c r="O19" s="3">
        <f t="shared" si="7"/>
        <v>1.0197477160134838</v>
      </c>
      <c r="P19" s="4">
        <f t="shared" si="8"/>
        <v>4.3895311301047632E-3</v>
      </c>
      <c r="Q19" s="3">
        <f t="shared" si="4"/>
        <v>0.99955030352236673</v>
      </c>
      <c r="R19" s="3"/>
      <c r="S19" s="3"/>
      <c r="T19" s="3"/>
      <c r="U19" s="3"/>
    </row>
    <row r="20" spans="3:21" x14ac:dyDescent="0.25">
      <c r="C20">
        <v>5500</v>
      </c>
      <c r="D20" s="1">
        <v>3</v>
      </c>
      <c r="E20" s="1">
        <v>2.6</v>
      </c>
      <c r="F20" s="1">
        <v>2.1</v>
      </c>
      <c r="G20" s="1">
        <v>8.9</v>
      </c>
      <c r="H20" s="2">
        <v>9</v>
      </c>
      <c r="I20" s="3">
        <f t="shared" si="0"/>
        <v>34557.49</v>
      </c>
      <c r="J20" s="3">
        <f t="shared" si="1"/>
        <v>345.57490000000001</v>
      </c>
      <c r="K20" s="3">
        <f t="shared" si="2"/>
        <v>289.3728682262514</v>
      </c>
      <c r="L20" s="3">
        <f t="shared" si="5"/>
        <v>56.202031773748615</v>
      </c>
      <c r="M20" s="3">
        <f t="shared" si="6"/>
        <v>234.82476099316582</v>
      </c>
      <c r="N20" s="3">
        <f t="shared" si="3"/>
        <v>235.95505617977528</v>
      </c>
      <c r="O20" s="3">
        <f t="shared" si="7"/>
        <v>1.1302951866094588</v>
      </c>
      <c r="P20" s="4">
        <f t="shared" si="8"/>
        <v>4.8133560610431284E-3</v>
      </c>
      <c r="Q20" s="3">
        <f t="shared" si="4"/>
        <v>0.99920095872178938</v>
      </c>
      <c r="R20" s="3"/>
      <c r="S20" s="3"/>
      <c r="T20" s="3"/>
      <c r="U20" s="3"/>
    </row>
    <row r="21" spans="3:21" x14ac:dyDescent="0.25">
      <c r="C21">
        <v>5600</v>
      </c>
      <c r="D21" s="1">
        <v>3</v>
      </c>
      <c r="E21" s="1">
        <v>2.5</v>
      </c>
      <c r="F21" s="1">
        <v>2.1</v>
      </c>
      <c r="G21" s="1">
        <v>8.9</v>
      </c>
      <c r="H21" s="2">
        <v>11</v>
      </c>
      <c r="I21" s="3">
        <f t="shared" si="0"/>
        <v>35185.807999999997</v>
      </c>
      <c r="J21" s="3">
        <f t="shared" si="1"/>
        <v>351.85807999999997</v>
      </c>
      <c r="K21" s="3">
        <f t="shared" si="2"/>
        <v>284.20549557935402</v>
      </c>
      <c r="L21" s="3">
        <f t="shared" si="5"/>
        <v>67.652584420645951</v>
      </c>
      <c r="M21" s="3">
        <f t="shared" si="6"/>
        <v>237.82529760055516</v>
      </c>
      <c r="N21" s="3">
        <f t="shared" si="3"/>
        <v>235.95505617977528</v>
      </c>
      <c r="O21" s="3">
        <f t="shared" si="7"/>
        <v>1.8702414207798768</v>
      </c>
      <c r="P21" s="4">
        <f t="shared" si="8"/>
        <v>7.8639296981815737E-3</v>
      </c>
      <c r="Q21" s="3">
        <f t="shared" si="4"/>
        <v>0.99875233887784465</v>
      </c>
      <c r="R21" s="3"/>
      <c r="S21" s="3"/>
      <c r="T21" s="3"/>
      <c r="U21" s="3"/>
    </row>
    <row r="22" spans="3:21" x14ac:dyDescent="0.25">
      <c r="C22">
        <v>5700</v>
      </c>
      <c r="D22" s="1">
        <v>3</v>
      </c>
      <c r="E22" s="1">
        <v>2.5</v>
      </c>
      <c r="F22" s="1">
        <v>2.1</v>
      </c>
      <c r="G22" s="1">
        <v>8.8000000000000007</v>
      </c>
      <c r="H22" s="2">
        <v>13</v>
      </c>
      <c r="I22" s="3">
        <f t="shared" si="0"/>
        <v>35814.125999999997</v>
      </c>
      <c r="J22" s="3">
        <f t="shared" si="1"/>
        <v>358.14125999999999</v>
      </c>
      <c r="K22" s="3">
        <f t="shared" si="2"/>
        <v>279.21943425340044</v>
      </c>
      <c r="L22" s="3">
        <f t="shared" si="5"/>
        <v>78.921825746599552</v>
      </c>
      <c r="M22" s="3">
        <f t="shared" si="6"/>
        <v>241.27298766993505</v>
      </c>
      <c r="N22" s="3">
        <f t="shared" si="3"/>
        <v>238.63636363636363</v>
      </c>
      <c r="O22" s="3">
        <f t="shared" si="7"/>
        <v>2.6366240335714224</v>
      </c>
      <c r="P22" s="4">
        <f t="shared" si="8"/>
        <v>1.0927970259059262E-2</v>
      </c>
      <c r="Q22" s="3">
        <f t="shared" si="4"/>
        <v>0.99875233887784465</v>
      </c>
      <c r="R22" s="3"/>
      <c r="S22" s="3"/>
      <c r="T22" s="3"/>
      <c r="U22" s="3"/>
    </row>
    <row r="23" spans="3:21" x14ac:dyDescent="0.25">
      <c r="C23">
        <v>5800</v>
      </c>
      <c r="D23" s="1">
        <v>3</v>
      </c>
      <c r="E23" s="1">
        <v>2.4</v>
      </c>
      <c r="F23" s="1">
        <v>2.1</v>
      </c>
      <c r="G23" s="1">
        <v>8.6999999999999993</v>
      </c>
      <c r="H23" s="2">
        <v>15</v>
      </c>
      <c r="I23" s="3">
        <f t="shared" si="0"/>
        <v>36442.443999999996</v>
      </c>
      <c r="J23" s="3">
        <f t="shared" si="1"/>
        <v>364.42443999999995</v>
      </c>
      <c r="K23" s="3">
        <f t="shared" si="2"/>
        <v>274.40530607661771</v>
      </c>
      <c r="L23" s="3">
        <f t="shared" si="5"/>
        <v>90.019133923382242</v>
      </c>
      <c r="M23" s="3">
        <f t="shared" si="6"/>
        <v>245.12740457222614</v>
      </c>
      <c r="N23" s="3">
        <f t="shared" si="3"/>
        <v>241.37931034482762</v>
      </c>
      <c r="O23" s="3">
        <f t="shared" si="7"/>
        <v>3.7480942273985249</v>
      </c>
      <c r="P23" s="4">
        <f t="shared" si="8"/>
        <v>1.5290392495850699E-2</v>
      </c>
      <c r="Q23" s="3">
        <f t="shared" si="4"/>
        <v>0.9982048454657787</v>
      </c>
      <c r="R23" s="3"/>
      <c r="S23" s="3"/>
      <c r="T23" s="3"/>
      <c r="U23" s="3"/>
    </row>
    <row r="24" spans="3:21" x14ac:dyDescent="0.25">
      <c r="C24">
        <v>5900</v>
      </c>
      <c r="D24" s="1">
        <v>3</v>
      </c>
      <c r="E24" s="1">
        <v>2.2999999999999998</v>
      </c>
      <c r="F24" s="1">
        <v>2.1</v>
      </c>
      <c r="G24" s="1">
        <v>8.6</v>
      </c>
      <c r="H24" s="2">
        <v>18</v>
      </c>
      <c r="I24" s="3">
        <f t="shared" si="0"/>
        <v>37070.761999999995</v>
      </c>
      <c r="J24" s="3">
        <f t="shared" si="1"/>
        <v>370.70761999999996</v>
      </c>
      <c r="K24" s="3">
        <f t="shared" si="2"/>
        <v>269.7543686854886</v>
      </c>
      <c r="L24" s="3">
        <f t="shared" si="5"/>
        <v>100.95325131451136</v>
      </c>
      <c r="M24" s="3">
        <f t="shared" si="6"/>
        <v>249.35027361318635</v>
      </c>
      <c r="N24" s="3">
        <f t="shared" si="3"/>
        <v>244.18604651162792</v>
      </c>
      <c r="O24" s="3">
        <f t="shared" si="7"/>
        <v>5.1642271015584242</v>
      </c>
      <c r="P24" s="4">
        <f t="shared" si="8"/>
        <v>2.0710733646796067E-2</v>
      </c>
      <c r="Q24" s="3">
        <f t="shared" si="4"/>
        <v>0.99755896714162673</v>
      </c>
      <c r="R24" s="3"/>
      <c r="S24" s="3"/>
      <c r="T24" s="3"/>
      <c r="U24" s="3"/>
    </row>
    <row r="25" spans="3:21" s="12" customFormat="1" x14ac:dyDescent="0.25">
      <c r="C25" s="12">
        <v>6000</v>
      </c>
      <c r="D25" s="13">
        <v>3.1</v>
      </c>
      <c r="E25" s="13">
        <v>2.2999999999999998</v>
      </c>
      <c r="F25" s="13">
        <v>2.1</v>
      </c>
      <c r="G25" s="13">
        <v>8.6</v>
      </c>
      <c r="H25" s="14">
        <v>20</v>
      </c>
      <c r="I25" s="10">
        <f t="shared" si="0"/>
        <v>37699.08</v>
      </c>
      <c r="J25" s="10">
        <f t="shared" si="1"/>
        <v>376.99080000000004</v>
      </c>
      <c r="K25" s="10">
        <f t="shared" si="2"/>
        <v>265.25846254073042</v>
      </c>
      <c r="L25" s="10">
        <f t="shared" si="5"/>
        <v>111.73233745926962</v>
      </c>
      <c r="M25" s="10">
        <f t="shared" si="6"/>
        <v>253.90572115277769</v>
      </c>
      <c r="N25" s="10">
        <f t="shared" si="3"/>
        <v>244.18604651162792</v>
      </c>
      <c r="O25" s="10">
        <f t="shared" si="7"/>
        <v>9.7196746411497656</v>
      </c>
      <c r="P25" s="11">
        <f t="shared" si="8"/>
        <v>3.8280644473155989E-2</v>
      </c>
      <c r="Q25" s="10">
        <f t="shared" si="4"/>
        <v>0.99681527853612495</v>
      </c>
      <c r="R25" s="10"/>
      <c r="S25" s="10"/>
      <c r="T25" s="10"/>
      <c r="U25" s="10"/>
    </row>
    <row r="26" spans="3:21" s="12" customFormat="1" x14ac:dyDescent="0.25">
      <c r="C26" s="12">
        <v>6100</v>
      </c>
      <c r="D26" s="13">
        <v>3.1</v>
      </c>
      <c r="E26" s="12">
        <v>2.2000000000000002</v>
      </c>
      <c r="F26" s="13">
        <v>2.1</v>
      </c>
      <c r="G26" s="13">
        <v>8.5</v>
      </c>
      <c r="H26" s="14">
        <v>22</v>
      </c>
      <c r="I26" s="10">
        <f t="shared" si="0"/>
        <v>38327.398000000001</v>
      </c>
      <c r="J26" s="10">
        <f t="shared" si="1"/>
        <v>383.27397999999999</v>
      </c>
      <c r="K26" s="10">
        <f t="shared" si="2"/>
        <v>260.90996315481681</v>
      </c>
      <c r="L26" s="10">
        <f t="shared" si="5"/>
        <v>122.36401684518319</v>
      </c>
      <c r="M26" s="10">
        <f t="shared" si="6"/>
        <v>258.76041547827265</v>
      </c>
      <c r="N26" s="10">
        <f t="shared" si="3"/>
        <v>247.05882352941177</v>
      </c>
      <c r="O26" s="10">
        <f t="shared" si="7"/>
        <v>11.70159194886088</v>
      </c>
      <c r="P26" s="11">
        <f t="shared" si="8"/>
        <v>4.5221723451141345E-2</v>
      </c>
      <c r="Q26" s="10">
        <f t="shared" si="4"/>
        <v>0.99597443884322878</v>
      </c>
      <c r="R26" s="10"/>
      <c r="S26" s="10"/>
      <c r="T26" s="10"/>
      <c r="U26" s="10"/>
    </row>
    <row r="27" spans="3:21" s="12" customFormat="1" x14ac:dyDescent="0.25">
      <c r="C27" s="12">
        <v>7000</v>
      </c>
      <c r="D27" s="13">
        <v>3.1</v>
      </c>
      <c r="E27" s="13">
        <v>1.7</v>
      </c>
      <c r="F27" s="12">
        <v>2.2000000000000002</v>
      </c>
      <c r="G27" s="13">
        <v>7.4</v>
      </c>
      <c r="H27" s="14">
        <v>35</v>
      </c>
      <c r="I27" s="10">
        <f t="shared" si="0"/>
        <v>43982.259999999995</v>
      </c>
      <c r="J27" s="10">
        <f t="shared" si="1"/>
        <v>439.82259999999997</v>
      </c>
      <c r="K27" s="10">
        <f t="shared" si="2"/>
        <v>227.36439646348325</v>
      </c>
      <c r="L27" s="10">
        <f t="shared" si="5"/>
        <v>212.45820353651672</v>
      </c>
      <c r="M27" s="10">
        <f t="shared" si="6"/>
        <v>311.6448110428986</v>
      </c>
      <c r="N27" s="10">
        <f t="shared" si="3"/>
        <v>297.29729729729729</v>
      </c>
      <c r="O27" s="10">
        <f t="shared" si="7"/>
        <v>14.347513745601304</v>
      </c>
      <c r="P27" s="11">
        <f t="shared" si="8"/>
        <v>4.603803187862588E-2</v>
      </c>
      <c r="Q27" s="10">
        <f t="shared" si="4"/>
        <v>0.99034174667433017</v>
      </c>
      <c r="R27" s="10"/>
      <c r="S27" s="10"/>
      <c r="T27" s="10"/>
      <c r="U27" s="10"/>
    </row>
    <row r="28" spans="3:21" s="12" customFormat="1" x14ac:dyDescent="0.25">
      <c r="C28" s="12">
        <v>8000</v>
      </c>
      <c r="D28" s="13">
        <v>3.1</v>
      </c>
      <c r="E28" s="13">
        <v>1.3</v>
      </c>
      <c r="F28" s="13">
        <v>2.2999999999999998</v>
      </c>
      <c r="G28" s="13">
        <v>6.4</v>
      </c>
      <c r="H28" s="14">
        <v>40</v>
      </c>
      <c r="I28" s="10">
        <f t="shared" si="0"/>
        <v>50265.439999999995</v>
      </c>
      <c r="J28" s="10">
        <f t="shared" si="1"/>
        <v>502.65439999999995</v>
      </c>
      <c r="K28" s="10">
        <f t="shared" si="2"/>
        <v>198.94384690554782</v>
      </c>
      <c r="L28" s="10">
        <f t="shared" si="5"/>
        <v>303.71055309445217</v>
      </c>
      <c r="M28" s="10">
        <f t="shared" si="6"/>
        <v>379.76848218478852</v>
      </c>
      <c r="N28" s="10">
        <f t="shared" si="3"/>
        <v>359.375</v>
      </c>
      <c r="O28" s="10">
        <f t="shared" si="7"/>
        <v>20.393482184788525</v>
      </c>
      <c r="P28" s="11">
        <f t="shared" si="8"/>
        <v>5.3699775366996945E-2</v>
      </c>
      <c r="Q28" s="10">
        <f t="shared" si="4"/>
        <v>0.98418332397369535</v>
      </c>
      <c r="R28" s="10"/>
      <c r="S28" s="10"/>
      <c r="T28" s="10"/>
      <c r="U28" s="10"/>
    </row>
    <row r="29" spans="3:21" x14ac:dyDescent="0.25">
      <c r="C29">
        <v>9000</v>
      </c>
      <c r="D29" s="1">
        <v>3</v>
      </c>
      <c r="E29" s="1">
        <v>1</v>
      </c>
      <c r="F29" s="1">
        <v>2.4</v>
      </c>
      <c r="G29" s="1">
        <v>5.4</v>
      </c>
      <c r="H29" s="2">
        <v>50</v>
      </c>
      <c r="I29" s="3">
        <f t="shared" si="0"/>
        <v>56548.619999999995</v>
      </c>
      <c r="J29" s="3">
        <f t="shared" si="1"/>
        <v>565.48619999999994</v>
      </c>
      <c r="K29" s="3">
        <f t="shared" si="2"/>
        <v>176.83897502715362</v>
      </c>
      <c r="L29" s="3">
        <f t="shared" si="5"/>
        <v>388.64722497284629</v>
      </c>
      <c r="M29" s="3">
        <f t="shared" si="6"/>
        <v>450.58924252482348</v>
      </c>
      <c r="N29" s="3">
        <f t="shared" si="3"/>
        <v>444.4444444444444</v>
      </c>
      <c r="O29" s="3">
        <f t="shared" si="7"/>
        <v>6.1447980803790756</v>
      </c>
      <c r="P29" s="4">
        <f t="shared" si="8"/>
        <v>1.3637249850767469E-2</v>
      </c>
      <c r="Q29" s="3">
        <f t="shared" si="4"/>
        <v>0.98058067569092011</v>
      </c>
      <c r="R29" s="3"/>
      <c r="S29" s="3"/>
      <c r="T29" s="3"/>
      <c r="U29" s="3"/>
    </row>
    <row r="30" spans="3:21" x14ac:dyDescent="0.25">
      <c r="C30">
        <v>10000</v>
      </c>
      <c r="D30" s="1">
        <v>2.9</v>
      </c>
      <c r="E30" s="1">
        <v>0.8</v>
      </c>
      <c r="F30" s="1">
        <v>2.4</v>
      </c>
      <c r="G30" s="1">
        <v>4.7</v>
      </c>
      <c r="H30" s="2">
        <v>54</v>
      </c>
      <c r="I30" s="3">
        <f t="shared" si="0"/>
        <v>62831.799999999996</v>
      </c>
      <c r="J30" s="3">
        <f t="shared" si="1"/>
        <v>628.31799999999998</v>
      </c>
      <c r="K30" s="3">
        <f t="shared" si="2"/>
        <v>159.15507752443827</v>
      </c>
      <c r="L30" s="3">
        <f t="shared" si="5"/>
        <v>469.16292247556169</v>
      </c>
      <c r="M30" s="3">
        <f t="shared" si="6"/>
        <v>521.62999130208175</v>
      </c>
      <c r="N30" s="3">
        <f t="shared" si="3"/>
        <v>510.63829787234039</v>
      </c>
      <c r="O30" s="3">
        <f t="shared" si="7"/>
        <v>10.99169342974136</v>
      </c>
      <c r="P30" s="4">
        <f t="shared" si="8"/>
        <v>2.1071820280701512E-2</v>
      </c>
      <c r="Q30" s="3">
        <f t="shared" si="4"/>
        <v>0.97865349660197065</v>
      </c>
      <c r="R30" s="3"/>
      <c r="S30" s="3"/>
      <c r="T30" s="3"/>
      <c r="U30" s="3"/>
    </row>
    <row r="31" spans="3:21" x14ac:dyDescent="0.25">
      <c r="C31">
        <v>12000</v>
      </c>
      <c r="D31" s="1">
        <v>2.8</v>
      </c>
      <c r="E31" s="1">
        <v>0.6</v>
      </c>
      <c r="F31">
        <v>2.4</v>
      </c>
      <c r="G31" s="1">
        <v>3.7</v>
      </c>
      <c r="H31" s="2">
        <v>56</v>
      </c>
      <c r="I31" s="3">
        <f t="shared" si="0"/>
        <v>75398.16</v>
      </c>
      <c r="J31" s="3">
        <f t="shared" si="1"/>
        <v>753.98160000000007</v>
      </c>
      <c r="K31" s="3">
        <f t="shared" si="2"/>
        <v>132.62923127036521</v>
      </c>
      <c r="L31" s="3">
        <f t="shared" si="5"/>
        <v>621.35236872963492</v>
      </c>
      <c r="M31" s="3">
        <f t="shared" si="6"/>
        <v>661.86310225448301</v>
      </c>
      <c r="N31" s="3">
        <f t="shared" si="3"/>
        <v>648.64864864864865</v>
      </c>
      <c r="O31" s="3">
        <f t="shared" si="7"/>
        <v>13.214453605834365</v>
      </c>
      <c r="P31" s="4">
        <f t="shared" si="8"/>
        <v>1.996553903794062E-2</v>
      </c>
      <c r="Q31" s="3">
        <f t="shared" si="4"/>
        <v>0.97664446670508998</v>
      </c>
      <c r="R31" s="3"/>
      <c r="S31" s="3"/>
      <c r="T31" s="3"/>
      <c r="U31" s="3"/>
    </row>
    <row r="32" spans="3:21" x14ac:dyDescent="0.25">
      <c r="C32">
        <v>14000</v>
      </c>
      <c r="D32" s="1">
        <v>2.7</v>
      </c>
      <c r="E32">
        <v>0.4</v>
      </c>
      <c r="F32" s="1">
        <v>2.4</v>
      </c>
      <c r="G32" s="1">
        <v>2.9</v>
      </c>
      <c r="H32" s="2">
        <v>56</v>
      </c>
      <c r="I32" s="3">
        <f t="shared" si="0"/>
        <v>87964.51999999999</v>
      </c>
      <c r="J32" s="3">
        <f t="shared" si="1"/>
        <v>879.64519999999993</v>
      </c>
      <c r="K32" s="3">
        <f t="shared" si="2"/>
        <v>113.68219823174162</v>
      </c>
      <c r="L32" s="3">
        <f t="shared" si="5"/>
        <v>765.96300176825832</v>
      </c>
      <c r="M32" s="3">
        <f t="shared" si="6"/>
        <v>799.17665135928553</v>
      </c>
      <c r="N32" s="3">
        <f t="shared" si="3"/>
        <v>827.58620689655174</v>
      </c>
      <c r="O32" s="3">
        <f t="shared" si="7"/>
        <v>28.409555537266215</v>
      </c>
      <c r="P32" s="4">
        <f t="shared" si="8"/>
        <v>3.5548530464379322E-2</v>
      </c>
      <c r="Q32" s="3">
        <f t="shared" si="4"/>
        <v>0.97455518661489959</v>
      </c>
      <c r="R32" s="3"/>
      <c r="S32" s="3"/>
      <c r="T32" s="3"/>
      <c r="U32" s="3"/>
    </row>
    <row r="33" spans="3:21" x14ac:dyDescent="0.25">
      <c r="C33">
        <v>16000</v>
      </c>
      <c r="D33" s="1">
        <v>2.7</v>
      </c>
      <c r="E33">
        <v>0.3</v>
      </c>
      <c r="F33" s="1">
        <v>2.4</v>
      </c>
      <c r="G33" s="1">
        <v>2.4</v>
      </c>
      <c r="H33" s="2">
        <v>52</v>
      </c>
      <c r="I33" s="3">
        <f t="shared" si="0"/>
        <v>100530.87999999999</v>
      </c>
      <c r="J33" s="3">
        <f t="shared" si="1"/>
        <v>1005.3087999999999</v>
      </c>
      <c r="K33" s="3">
        <f t="shared" si="2"/>
        <v>99.471923452773908</v>
      </c>
      <c r="L33" s="3">
        <f t="shared" si="5"/>
        <v>905.83687654722598</v>
      </c>
      <c r="M33" s="3">
        <f t="shared" si="6"/>
        <v>934.09017065422233</v>
      </c>
      <c r="N33" s="3">
        <f t="shared" si="3"/>
        <v>1000</v>
      </c>
      <c r="O33" s="3">
        <f t="shared" si="7"/>
        <v>65.909829345777666</v>
      </c>
      <c r="P33" s="4">
        <f t="shared" si="8"/>
        <v>7.056045702698642E-2</v>
      </c>
      <c r="Q33" s="3">
        <f t="shared" si="4"/>
        <v>0.97238730198051748</v>
      </c>
      <c r="R33" s="3"/>
      <c r="S33" s="3"/>
      <c r="T33" s="3"/>
      <c r="U33" s="3"/>
    </row>
    <row r="34" spans="3:21" x14ac:dyDescent="0.25">
      <c r="C34">
        <v>18000</v>
      </c>
      <c r="D34" s="1">
        <v>2.6</v>
      </c>
      <c r="E34" s="1">
        <v>0.2</v>
      </c>
      <c r="F34" s="1">
        <v>2.5</v>
      </c>
      <c r="G34" s="1">
        <v>2</v>
      </c>
      <c r="H34" s="2">
        <v>52</v>
      </c>
      <c r="I34" s="3">
        <f t="shared" si="0"/>
        <v>113097.23999999999</v>
      </c>
      <c r="J34" s="3">
        <f t="shared" si="1"/>
        <v>1130.9723999999999</v>
      </c>
      <c r="K34" s="3">
        <f t="shared" si="2"/>
        <v>88.419487513576811</v>
      </c>
      <c r="L34" s="3">
        <f t="shared" si="5"/>
        <v>1042.5529124864231</v>
      </c>
      <c r="M34" s="3">
        <f t="shared" si="6"/>
        <v>1067.1928482396813</v>
      </c>
      <c r="N34" s="3">
        <f t="shared" si="3"/>
        <v>1250</v>
      </c>
      <c r="O34" s="3">
        <f t="shared" si="7"/>
        <v>182.80715176031867</v>
      </c>
      <c r="P34" s="4">
        <f t="shared" si="8"/>
        <v>0.17129720468222434</v>
      </c>
      <c r="Q34" s="3">
        <f t="shared" si="4"/>
        <v>0.97238730198051748</v>
      </c>
      <c r="R34" s="3"/>
      <c r="S34" s="3"/>
      <c r="T34" s="3"/>
      <c r="U34" s="3"/>
    </row>
    <row r="35" spans="3:21" x14ac:dyDescent="0.25">
      <c r="C35">
        <v>20000</v>
      </c>
      <c r="D35" s="1">
        <v>2.6</v>
      </c>
      <c r="E35" s="1">
        <v>0.2</v>
      </c>
      <c r="F35" s="1">
        <v>2.5</v>
      </c>
      <c r="G35" s="1">
        <v>1.7</v>
      </c>
      <c r="H35" s="2">
        <v>45</v>
      </c>
      <c r="I35" s="3">
        <f t="shared" si="0"/>
        <v>125663.59999999999</v>
      </c>
      <c r="J35" s="3">
        <f t="shared" si="1"/>
        <v>1256.636</v>
      </c>
      <c r="K35" s="3">
        <f t="shared" si="2"/>
        <v>79.577538762219135</v>
      </c>
      <c r="L35" s="3">
        <f t="shared" si="5"/>
        <v>1177.0584612377809</v>
      </c>
      <c r="M35" s="3">
        <f t="shared" si="6"/>
        <v>1198.9372882563343</v>
      </c>
      <c r="N35" s="3">
        <f t="shared" si="3"/>
        <v>1470.5882352941178</v>
      </c>
      <c r="O35" s="3">
        <f t="shared" si="7"/>
        <v>271.65094703778345</v>
      </c>
      <c r="P35" s="4">
        <f t="shared" si="8"/>
        <v>0.22657644373781802</v>
      </c>
      <c r="Q35" s="3">
        <f t="shared" si="4"/>
        <v>0.97238730198051748</v>
      </c>
      <c r="R35" s="3"/>
      <c r="S35" s="3"/>
      <c r="T35" s="3"/>
      <c r="U35" s="3"/>
    </row>
    <row r="36" spans="3:2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3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3:2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</sheetData>
  <pageMargins left="0.23622047244094491" right="0.23622047244094491" top="0.19685039370078741" bottom="0.19685039370078741" header="0.31496062992125984" footer="0.31496062992125984"/>
  <pageSetup paperSize="9" orientation="landscape" horizont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9843-1ED9-472A-9E21-43FAB4892910}">
  <dimension ref="A1:F35"/>
  <sheetViews>
    <sheetView topLeftCell="A16" workbookViewId="0">
      <selection activeCell="A2" sqref="A2:F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 s="1">
        <v>0.4</v>
      </c>
      <c r="C2" s="1">
        <v>2.7</v>
      </c>
      <c r="D2" s="1">
        <v>2.4</v>
      </c>
      <c r="E2" s="1">
        <v>3.7</v>
      </c>
      <c r="F2" s="2">
        <v>-54</v>
      </c>
    </row>
    <row r="3" spans="1:6" x14ac:dyDescent="0.25">
      <c r="A3">
        <v>3000</v>
      </c>
      <c r="B3" s="1">
        <v>1</v>
      </c>
      <c r="C3" s="1">
        <v>3</v>
      </c>
      <c r="D3" s="1">
        <v>2.2999999999999998</v>
      </c>
      <c r="E3" s="1">
        <v>5.9</v>
      </c>
      <c r="F3" s="2">
        <v>-50</v>
      </c>
    </row>
    <row r="4" spans="1:6" x14ac:dyDescent="0.25">
      <c r="A4">
        <v>3900</v>
      </c>
      <c r="B4" s="1">
        <v>1.8</v>
      </c>
      <c r="C4" s="1">
        <v>3.1</v>
      </c>
      <c r="D4" s="1">
        <v>2.2000000000000002</v>
      </c>
      <c r="E4" s="1">
        <v>7.9</v>
      </c>
      <c r="F4" s="2">
        <v>-35</v>
      </c>
    </row>
    <row r="5" spans="1:6" x14ac:dyDescent="0.25">
      <c r="A5">
        <v>4000</v>
      </c>
      <c r="B5" s="1">
        <v>1.9</v>
      </c>
      <c r="C5" s="1">
        <v>3.1</v>
      </c>
      <c r="D5" s="1">
        <v>2.2000000000000002</v>
      </c>
      <c r="E5" s="1">
        <v>8.1</v>
      </c>
      <c r="F5" s="2">
        <v>-33</v>
      </c>
    </row>
    <row r="6" spans="1:6" x14ac:dyDescent="0.25">
      <c r="A6">
        <v>4100</v>
      </c>
      <c r="B6" s="1">
        <v>2</v>
      </c>
      <c r="C6" s="1">
        <v>3.1</v>
      </c>
      <c r="D6" s="1">
        <v>2.2000000000000002</v>
      </c>
      <c r="E6" s="1">
        <v>8.1999999999999993</v>
      </c>
      <c r="F6" s="2">
        <v>-30</v>
      </c>
    </row>
    <row r="7" spans="1:6" x14ac:dyDescent="0.25">
      <c r="A7">
        <v>4200</v>
      </c>
      <c r="B7" s="1">
        <v>2.1</v>
      </c>
      <c r="C7" s="1">
        <v>3.1</v>
      </c>
      <c r="D7" s="1">
        <v>2.1</v>
      </c>
      <c r="E7" s="1">
        <v>8.4</v>
      </c>
      <c r="F7" s="2">
        <v>-28</v>
      </c>
    </row>
    <row r="8" spans="1:6" x14ac:dyDescent="0.25">
      <c r="A8">
        <v>4300</v>
      </c>
      <c r="B8" s="1">
        <v>2.2000000000000002</v>
      </c>
      <c r="C8" s="1">
        <v>3.1</v>
      </c>
      <c r="D8" s="1">
        <v>2.1</v>
      </c>
      <c r="E8" s="1">
        <v>8.5</v>
      </c>
      <c r="F8" s="2">
        <v>-26</v>
      </c>
    </row>
    <row r="9" spans="1:6" x14ac:dyDescent="0.25">
      <c r="A9">
        <v>4400</v>
      </c>
      <c r="B9" s="1">
        <v>2.2999999999999998</v>
      </c>
      <c r="C9" s="1">
        <v>3</v>
      </c>
      <c r="D9" s="1">
        <v>2.1</v>
      </c>
      <c r="E9" s="1">
        <v>8.6999999999999993</v>
      </c>
      <c r="F9" s="2">
        <v>-22</v>
      </c>
    </row>
    <row r="10" spans="1:6" x14ac:dyDescent="0.25">
      <c r="A10">
        <v>4500</v>
      </c>
      <c r="B10" s="1">
        <v>2.4</v>
      </c>
      <c r="C10" s="1">
        <v>3</v>
      </c>
      <c r="D10" s="1">
        <v>2.1</v>
      </c>
      <c r="E10" s="1">
        <v>8.8000000000000007</v>
      </c>
      <c r="F10" s="2">
        <v>-19</v>
      </c>
    </row>
    <row r="11" spans="1:6" x14ac:dyDescent="0.25">
      <c r="A11">
        <v>4600</v>
      </c>
      <c r="B11" s="1">
        <v>2.4</v>
      </c>
      <c r="C11" s="1">
        <v>3</v>
      </c>
      <c r="D11" s="1">
        <v>2.1</v>
      </c>
      <c r="E11" s="1">
        <v>8.9</v>
      </c>
      <c r="F11" s="2">
        <v>-16</v>
      </c>
    </row>
    <row r="12" spans="1:6" x14ac:dyDescent="0.25">
      <c r="A12">
        <v>4700</v>
      </c>
      <c r="B12" s="1">
        <v>2.5</v>
      </c>
      <c r="C12" s="1">
        <v>3</v>
      </c>
      <c r="D12" s="1">
        <v>2.1</v>
      </c>
      <c r="E12" s="1">
        <v>8.9</v>
      </c>
      <c r="F12" s="2">
        <v>-14</v>
      </c>
    </row>
    <row r="13" spans="1:6" x14ac:dyDescent="0.25">
      <c r="A13">
        <v>4800</v>
      </c>
      <c r="B13" s="1">
        <v>2.6</v>
      </c>
      <c r="C13" s="1">
        <v>2.9</v>
      </c>
      <c r="D13" s="1">
        <v>2.1</v>
      </c>
      <c r="E13" s="1">
        <v>9</v>
      </c>
      <c r="F13" s="2">
        <v>-11</v>
      </c>
    </row>
    <row r="14" spans="1:6" x14ac:dyDescent="0.25">
      <c r="A14">
        <v>4900</v>
      </c>
      <c r="B14" s="1">
        <v>2.6</v>
      </c>
      <c r="C14" s="1">
        <v>2.9</v>
      </c>
      <c r="D14" s="1">
        <v>2.1</v>
      </c>
      <c r="E14" s="1">
        <v>9</v>
      </c>
      <c r="F14" s="2">
        <v>-8</v>
      </c>
    </row>
    <row r="15" spans="1:6" x14ac:dyDescent="0.25">
      <c r="A15">
        <v>5000</v>
      </c>
      <c r="B15" s="1">
        <v>2.7</v>
      </c>
      <c r="C15" s="1">
        <v>2.8</v>
      </c>
      <c r="D15" s="1">
        <v>2.1</v>
      </c>
      <c r="E15" s="1">
        <v>9.1</v>
      </c>
      <c r="F15" s="2">
        <v>-5</v>
      </c>
    </row>
    <row r="16" spans="1:6" x14ac:dyDescent="0.25">
      <c r="A16">
        <v>5100</v>
      </c>
      <c r="B16" s="1">
        <v>2.8</v>
      </c>
      <c r="C16" s="1">
        <v>2.8</v>
      </c>
      <c r="D16" s="1">
        <v>2.1</v>
      </c>
      <c r="E16" s="1">
        <v>9.1</v>
      </c>
      <c r="F16" s="2">
        <v>-2</v>
      </c>
    </row>
    <row r="17" spans="1:6" x14ac:dyDescent="0.25">
      <c r="A17">
        <v>5200</v>
      </c>
      <c r="B17" s="1">
        <v>2.8</v>
      </c>
      <c r="C17" s="1">
        <v>2.7</v>
      </c>
      <c r="D17" s="1">
        <v>2.1</v>
      </c>
      <c r="E17" s="1">
        <v>9</v>
      </c>
      <c r="F17" s="2">
        <v>0</v>
      </c>
    </row>
    <row r="18" spans="1:6" x14ac:dyDescent="0.25">
      <c r="A18">
        <v>5300</v>
      </c>
      <c r="B18" s="1">
        <v>2.9</v>
      </c>
      <c r="C18" s="1">
        <v>2.7</v>
      </c>
      <c r="D18" s="1">
        <v>2.1</v>
      </c>
      <c r="E18" s="1">
        <v>9</v>
      </c>
      <c r="F18" s="2">
        <v>3</v>
      </c>
    </row>
    <row r="19" spans="1:6" x14ac:dyDescent="0.25">
      <c r="A19">
        <v>5400</v>
      </c>
      <c r="B19" s="1">
        <v>2.9</v>
      </c>
      <c r="C19" s="1">
        <v>2.6</v>
      </c>
      <c r="D19" s="1">
        <v>2.1</v>
      </c>
      <c r="E19" s="1">
        <v>9</v>
      </c>
      <c r="F19" s="2">
        <v>6</v>
      </c>
    </row>
    <row r="20" spans="1:6" x14ac:dyDescent="0.25">
      <c r="A20">
        <v>5500</v>
      </c>
      <c r="B20" s="1">
        <v>3</v>
      </c>
      <c r="C20" s="1">
        <v>2.6</v>
      </c>
      <c r="D20" s="1">
        <v>2.1</v>
      </c>
      <c r="E20" s="1">
        <v>8.9</v>
      </c>
      <c r="F20" s="2">
        <v>9</v>
      </c>
    </row>
    <row r="21" spans="1:6" x14ac:dyDescent="0.25">
      <c r="A21">
        <v>5600</v>
      </c>
      <c r="B21" s="1">
        <v>3</v>
      </c>
      <c r="C21" s="1">
        <v>2.5</v>
      </c>
      <c r="D21" s="1">
        <v>2.1</v>
      </c>
      <c r="E21" s="1">
        <v>8.9</v>
      </c>
      <c r="F21" s="2">
        <v>11</v>
      </c>
    </row>
    <row r="22" spans="1:6" x14ac:dyDescent="0.25">
      <c r="A22">
        <v>5700</v>
      </c>
      <c r="B22" s="1">
        <v>3</v>
      </c>
      <c r="C22" s="1">
        <v>2.5</v>
      </c>
      <c r="D22" s="1">
        <v>2.1</v>
      </c>
      <c r="E22" s="1">
        <v>8.8000000000000007</v>
      </c>
      <c r="F22" s="2">
        <v>13</v>
      </c>
    </row>
    <row r="23" spans="1:6" x14ac:dyDescent="0.25">
      <c r="A23">
        <v>5800</v>
      </c>
      <c r="B23" s="1">
        <v>3</v>
      </c>
      <c r="C23" s="1">
        <v>2.4</v>
      </c>
      <c r="D23" s="1">
        <v>2.1</v>
      </c>
      <c r="E23" s="1">
        <v>8.6999999999999993</v>
      </c>
      <c r="F23" s="2">
        <v>15</v>
      </c>
    </row>
    <row r="24" spans="1:6" x14ac:dyDescent="0.25">
      <c r="A24">
        <v>5900</v>
      </c>
      <c r="B24" s="1">
        <v>3</v>
      </c>
      <c r="C24" s="1">
        <v>2.2999999999999998</v>
      </c>
      <c r="D24" s="1">
        <v>2.1</v>
      </c>
      <c r="E24" s="1">
        <v>8.6</v>
      </c>
      <c r="F24" s="2">
        <v>18</v>
      </c>
    </row>
    <row r="25" spans="1:6" x14ac:dyDescent="0.25">
      <c r="A25">
        <v>6000</v>
      </c>
      <c r="B25" s="1">
        <v>3.1</v>
      </c>
      <c r="C25" s="1">
        <v>2.2999999999999998</v>
      </c>
      <c r="D25" s="1">
        <v>2.1</v>
      </c>
      <c r="E25" s="1">
        <v>8.6</v>
      </c>
      <c r="F25" s="2">
        <v>20</v>
      </c>
    </row>
    <row r="26" spans="1:6" x14ac:dyDescent="0.25">
      <c r="A26">
        <v>6100</v>
      </c>
      <c r="B26" s="1">
        <v>3.1</v>
      </c>
      <c r="C26">
        <v>2.2000000000000002</v>
      </c>
      <c r="D26" s="1">
        <v>2.1</v>
      </c>
      <c r="E26" s="1">
        <v>8.5</v>
      </c>
      <c r="F26" s="2">
        <v>22</v>
      </c>
    </row>
    <row r="27" spans="1:6" x14ac:dyDescent="0.25">
      <c r="A27">
        <v>7000</v>
      </c>
      <c r="B27" s="1">
        <v>3.1</v>
      </c>
      <c r="C27" s="1">
        <v>1.7</v>
      </c>
      <c r="D27">
        <v>2.2000000000000002</v>
      </c>
      <c r="E27" s="1">
        <v>7.4</v>
      </c>
      <c r="F27" s="2">
        <v>35</v>
      </c>
    </row>
    <row r="28" spans="1:6" x14ac:dyDescent="0.25">
      <c r="A28">
        <v>8000</v>
      </c>
      <c r="B28" s="1">
        <v>3.1</v>
      </c>
      <c r="C28" s="1">
        <v>1.3</v>
      </c>
      <c r="D28" s="1">
        <v>2.2999999999999998</v>
      </c>
      <c r="E28" s="1">
        <v>6.4</v>
      </c>
      <c r="F28" s="2">
        <v>40</v>
      </c>
    </row>
    <row r="29" spans="1:6" x14ac:dyDescent="0.25">
      <c r="A29">
        <v>9000</v>
      </c>
      <c r="B29" s="1">
        <v>3</v>
      </c>
      <c r="C29" s="1">
        <v>1</v>
      </c>
      <c r="D29" s="1">
        <v>2.4</v>
      </c>
      <c r="E29" s="1">
        <v>5.4</v>
      </c>
      <c r="F29" s="2">
        <v>50</v>
      </c>
    </row>
    <row r="30" spans="1:6" x14ac:dyDescent="0.25">
      <c r="A30">
        <v>10000</v>
      </c>
      <c r="B30" s="1">
        <v>2.9</v>
      </c>
      <c r="C30" s="1">
        <v>0.8</v>
      </c>
      <c r="D30" s="1">
        <v>2.4</v>
      </c>
      <c r="E30" s="1">
        <v>4.7</v>
      </c>
      <c r="F30" s="2">
        <v>54</v>
      </c>
    </row>
    <row r="31" spans="1:6" x14ac:dyDescent="0.25">
      <c r="A31">
        <v>12000</v>
      </c>
      <c r="B31" s="1">
        <v>2.8</v>
      </c>
      <c r="C31" s="1">
        <v>0.6</v>
      </c>
      <c r="D31">
        <v>2.4</v>
      </c>
      <c r="E31" s="1">
        <v>3.7</v>
      </c>
      <c r="F31" s="2">
        <v>56</v>
      </c>
    </row>
    <row r="32" spans="1:6" x14ac:dyDescent="0.25">
      <c r="A32">
        <v>14000</v>
      </c>
      <c r="B32" s="1">
        <v>2.7</v>
      </c>
      <c r="C32">
        <v>0.4</v>
      </c>
      <c r="D32" s="1">
        <v>2.4</v>
      </c>
      <c r="E32" s="1">
        <v>2.9</v>
      </c>
      <c r="F32" s="2">
        <v>56</v>
      </c>
    </row>
    <row r="33" spans="1:6" x14ac:dyDescent="0.25">
      <c r="A33">
        <v>16000</v>
      </c>
      <c r="B33" s="1">
        <v>2.7</v>
      </c>
      <c r="C33">
        <v>0.3</v>
      </c>
      <c r="D33" s="1">
        <v>2.4</v>
      </c>
      <c r="E33" s="1">
        <v>2.4</v>
      </c>
      <c r="F33" s="2">
        <v>52</v>
      </c>
    </row>
    <row r="34" spans="1:6" x14ac:dyDescent="0.25">
      <c r="A34">
        <v>18000</v>
      </c>
      <c r="B34" s="1">
        <v>2.6</v>
      </c>
      <c r="C34" s="1">
        <v>0.2</v>
      </c>
      <c r="D34" s="1">
        <v>2.5</v>
      </c>
      <c r="E34" s="1">
        <v>2</v>
      </c>
      <c r="F34" s="2">
        <v>52</v>
      </c>
    </row>
    <row r="35" spans="1:6" x14ac:dyDescent="0.25">
      <c r="A35">
        <v>20000</v>
      </c>
      <c r="B35" s="1">
        <v>2.6</v>
      </c>
      <c r="C35" s="1">
        <v>0.2</v>
      </c>
      <c r="D35" s="1">
        <v>2.5</v>
      </c>
      <c r="E35" s="1">
        <v>1.7</v>
      </c>
      <c r="F35" s="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Лист1!Область_печати</vt:lpstr>
      <vt:lpstr>Лист3!Область_печати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cp:lastPrinted>2018-10-16T00:36:20Z</cp:lastPrinted>
  <dcterms:created xsi:type="dcterms:W3CDTF">2018-10-15T19:58:39Z</dcterms:created>
  <dcterms:modified xsi:type="dcterms:W3CDTF">2018-10-16T22:02:26Z</dcterms:modified>
</cp:coreProperties>
</file>