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1" sheetId="1" r:id="rId4"/>
    <sheet state="visible" name="Part 2" sheetId="2" r:id="rId5"/>
  </sheets>
  <definedNames/>
  <calcPr/>
</workbook>
</file>

<file path=xl/sharedStrings.xml><?xml version="1.0" encoding="utf-8"?>
<sst xmlns="http://schemas.openxmlformats.org/spreadsheetml/2006/main" count="2000" uniqueCount="999">
  <si>
    <t>23krgjlpone</t>
  </si>
  <si>
    <t>kfxone67bzb2</t>
  </si>
  <si>
    <t>8jjpseven</t>
  </si>
  <si>
    <t>236twoknbxlczgd</t>
  </si>
  <si>
    <t>sevensrncljm5zmvvrtthreejjd85twonepvj</t>
  </si>
  <si>
    <t>1dgzljrtcndqqrqkgxseventhreessnthree</t>
  </si>
  <si>
    <t>s2eight6bhshvmsevensix</t>
  </si>
  <si>
    <t>5tpbsrf</t>
  </si>
  <si>
    <t>two35kxjtnbhxrmdhbgzeight</t>
  </si>
  <si>
    <t>khgdlljfjxt6sevenfour35pxone</t>
  </si>
  <si>
    <t>qvztdsix2</t>
  </si>
  <si>
    <t>6lsgzmjtjrseven8cnbnpgd</t>
  </si>
  <si>
    <t>three1sk4hnine</t>
  </si>
  <si>
    <t>sixmqhg5tvbvlhtzxgpfqlzone9</t>
  </si>
  <si>
    <t>fljgbjmccvpz67one</t>
  </si>
  <si>
    <t>5six3four9nine8</t>
  </si>
  <si>
    <t>twomtdsgxdxgc898sevenvml</t>
  </si>
  <si>
    <t>4xxbgkksppdtwo37</t>
  </si>
  <si>
    <t>67sixflmzrzxtwoqnkgskpcgpdmsh</t>
  </si>
  <si>
    <t>9hxfxqjn1twoqgkcjdgbjr3</t>
  </si>
  <si>
    <t>fourbsqr7bktkbqbdlpfour</t>
  </si>
  <si>
    <t>6pzntcxtpdjvhjmrbthree882kcsbhl</t>
  </si>
  <si>
    <t>fiveffjfkcz5</t>
  </si>
  <si>
    <t>8bxglmkfskvvqzonethree7twonjqlq</t>
  </si>
  <si>
    <t>ssdxrgjncdxscf8threetfcgknm9three</t>
  </si>
  <si>
    <t>3ninefiveeightzxbhtltjv</t>
  </si>
  <si>
    <t>bmnzsgmgcfour8ltfmthree</t>
  </si>
  <si>
    <t>rmsmtbfh4eight2</t>
  </si>
  <si>
    <t>heightwosixthzdf7gdtllhsnfive1onemfcqkqfqkj1</t>
  </si>
  <si>
    <t>1fourthreetpmqqtzgtwofour</t>
  </si>
  <si>
    <t>rhckmzd1pmmgthree2fivesevenseven</t>
  </si>
  <si>
    <t>14ldpdc8five62hff5</t>
  </si>
  <si>
    <t>psblg3</t>
  </si>
  <si>
    <t>17seventhree3ntcnbddnine9five</t>
  </si>
  <si>
    <t>tc5sixsixfivepxtxgcgjqxgmnonetwo</t>
  </si>
  <si>
    <t>578nlsix</t>
  </si>
  <si>
    <t>fourtwofdxcjgcgdonedpmzseven3four</t>
  </si>
  <si>
    <t>six3qf26eightfive</t>
  </si>
  <si>
    <t>one55two2six9fqgzc</t>
  </si>
  <si>
    <t>fmbxsxhtzcseven7</t>
  </si>
  <si>
    <t>mvbvzlznkvmpxxrsdtfivekddldmfg4lxzj</t>
  </si>
  <si>
    <t>bqjmdd7neightvsbrdf</t>
  </si>
  <si>
    <t>8m6nb</t>
  </si>
  <si>
    <t>foureightljkmbgt2</t>
  </si>
  <si>
    <t>shsfiveqhtr8eightcc8sevenmkxf</t>
  </si>
  <si>
    <t>sixnine6seventwo</t>
  </si>
  <si>
    <t>sixfive53</t>
  </si>
  <si>
    <t>bvtfrhkxkzslgsevenfiveninefour2two</t>
  </si>
  <si>
    <t>four2dmltrbv</t>
  </si>
  <si>
    <t>vqbdbhseven1drdncbgscfncgtdd6</t>
  </si>
  <si>
    <t>73bonesevenone</t>
  </si>
  <si>
    <t>foureightpbxbfsqtdffmxsdrzpx5fournineeight</t>
  </si>
  <si>
    <t>threehfldfggkqbfsxpvvcjnthree8nkdvsxvd59qmkpzbn</t>
  </si>
  <si>
    <t>26tlzzsbdthree877eight</t>
  </si>
  <si>
    <t>7eightthreetwonepzk</t>
  </si>
  <si>
    <t>tstrbvfppnineninetnbgrdone9twosr5</t>
  </si>
  <si>
    <t>7threeeightsevenz</t>
  </si>
  <si>
    <t>5three5nine</t>
  </si>
  <si>
    <t>nine1ninecmj</t>
  </si>
  <si>
    <t>699six3sixnine2d</t>
  </si>
  <si>
    <t>2qpfrbxpds5nineeight</t>
  </si>
  <si>
    <t>five8lttz39vd</t>
  </si>
  <si>
    <t>ntlznczfone7ninesixxtxbkvpkonebmbc</t>
  </si>
  <si>
    <t>frpcfbgnceight943oneseven</t>
  </si>
  <si>
    <t>8ninedcspc3qkvjsvkhj33</t>
  </si>
  <si>
    <t>nine8msxvtnkzqhhnj128</t>
  </si>
  <si>
    <t>sptoneight5jmvqdkfvbgfour3one</t>
  </si>
  <si>
    <t>eightgvzhdhrzxrfronefive9</t>
  </si>
  <si>
    <t>nine49</t>
  </si>
  <si>
    <t>one1vgdmlfgdh1eightwodx</t>
  </si>
  <si>
    <t>threemsxhlzj9four485</t>
  </si>
  <si>
    <t>9onelvcqrzxjtthreetwo</t>
  </si>
  <si>
    <t>3eight21onetrvvnkknqtjblmb8hcxgjk</t>
  </si>
  <si>
    <t>ftlbbc3twoninetwonine8four</t>
  </si>
  <si>
    <t>lbxzfjlzgnkcx1zf3kccqtrxfsktpgbdjsxpjdt9</t>
  </si>
  <si>
    <t>12seven6lzpckvcl</t>
  </si>
  <si>
    <t>2one8dbppqninesmj</t>
  </si>
  <si>
    <t>3lqkzspntkqbk7twodhshtdbmxd</t>
  </si>
  <si>
    <t>xscdclmeight6nthreephsgcdbbb</t>
  </si>
  <si>
    <t>nine9bpdxz</t>
  </si>
  <si>
    <t>8onethreeninethreetwofourzkq</t>
  </si>
  <si>
    <t>7trvjqvrdfjrpr4sevenblrhxpmvfour</t>
  </si>
  <si>
    <t>nine4pmmrccv7</t>
  </si>
  <si>
    <t>579eightfoureightsevenfgpbdvhmeight</t>
  </si>
  <si>
    <t>fourgdfspclskp41fivethreeoneightf</t>
  </si>
  <si>
    <t>one41nine4onesix87</t>
  </si>
  <si>
    <t>ninesix19sevenpkhrdxlkmgjvfive</t>
  </si>
  <si>
    <t>86lkqtmcpthreetwo1</t>
  </si>
  <si>
    <t>4mbtkzzghps1five3</t>
  </si>
  <si>
    <t>two73prtsevenxmsix5</t>
  </si>
  <si>
    <t>73dmjhjfivedtjlqeightvkktm</t>
  </si>
  <si>
    <t>sevenxkfrsggjfive9</t>
  </si>
  <si>
    <t>fivefivenine9fourthreelbgclzfive4</t>
  </si>
  <si>
    <t>99xdddfznnl</t>
  </si>
  <si>
    <t>ninemrgssixnine1</t>
  </si>
  <si>
    <t>7two68px36seven5</t>
  </si>
  <si>
    <t>45crzvfqnrjc6onemnsv</t>
  </si>
  <si>
    <t>oner4</t>
  </si>
  <si>
    <t>7skqhfour7</t>
  </si>
  <si>
    <t>7npffnlqtwomzkqjgrbtcfj</t>
  </si>
  <si>
    <t>threemrtsmxeightfourone3rldgtn7jjfjncrnd</t>
  </si>
  <si>
    <t>eightrtchrvjsjpdjbjpfqbksfclxdsbgfbghmbvd5</t>
  </si>
  <si>
    <t>six5two9three</t>
  </si>
  <si>
    <t>ninetwo1</t>
  </si>
  <si>
    <t>9sevenhvvqznhnnnpjninesix3dqxrlqlfour</t>
  </si>
  <si>
    <t>cgtqtnckqbsrlncdfourfourvc76</t>
  </si>
  <si>
    <t>3fourtwofive6ksblffhpqoneightsz</t>
  </si>
  <si>
    <t>tbnn62</t>
  </si>
  <si>
    <t>7nxpktbvrrltjthld</t>
  </si>
  <si>
    <t>5vnlcbseven</t>
  </si>
  <si>
    <t>1five3</t>
  </si>
  <si>
    <t>bpgknpmjeightonepxd8fiveone1twonekz</t>
  </si>
  <si>
    <t>eighttwoeight2bgzbscvrj8</t>
  </si>
  <si>
    <t>3fourfour8</t>
  </si>
  <si>
    <t>941dxzpxjp</t>
  </si>
  <si>
    <t>rkzzrfiveqrbrx12kseven</t>
  </si>
  <si>
    <t>twofoureightpqpscvhlvbxgfpbrrkvc6sixxzhn</t>
  </si>
  <si>
    <t>3776</t>
  </si>
  <si>
    <t>nrtflrbcpm4hjdcthreercppzt1fddjjcbsnq</t>
  </si>
  <si>
    <t>zddmp2</t>
  </si>
  <si>
    <t>3krbkrrsqfive5</t>
  </si>
  <si>
    <t>5vdvgctvv</t>
  </si>
  <si>
    <t>9six58sixt9six</t>
  </si>
  <si>
    <t>ninenrdbvhqdgz79one</t>
  </si>
  <si>
    <t>jpprfgxthree326ckxnqthree</t>
  </si>
  <si>
    <t>1hczkfhmsixhrkkkqjcbeight1zbgcxzrffr</t>
  </si>
  <si>
    <t>fiveqeightkhdrsqstd1</t>
  </si>
  <si>
    <t>615zmzrmbmkvbz</t>
  </si>
  <si>
    <t>five3foureighttwosb7rpqsxmhzjj4</t>
  </si>
  <si>
    <t>999kqtxone</t>
  </si>
  <si>
    <t>lsr6qccnmfgzdrqmzrshlkthlm34five</t>
  </si>
  <si>
    <t>99four</t>
  </si>
  <si>
    <t>six2xnxtd</t>
  </si>
  <si>
    <t>8fourrgzq9ktpddqkl2nineseven</t>
  </si>
  <si>
    <t>8threelhtfzzc7oneone7</t>
  </si>
  <si>
    <t>21bvpqphthreegthrzjqvcsixone8</t>
  </si>
  <si>
    <t>dcrtjxzbkn8931tggkzz</t>
  </si>
  <si>
    <t>9rlllvfbqllvhlqkhpzkrrsktnfjpbqgxr</t>
  </si>
  <si>
    <t>zzfjjcrgjm8sixonekmnvffznine</t>
  </si>
  <si>
    <t>5djrcdjckjf6</t>
  </si>
  <si>
    <t>4msdct5</t>
  </si>
  <si>
    <t>one1six</t>
  </si>
  <si>
    <t>71five</t>
  </si>
  <si>
    <t>jmgpmg29rrhkz9five75</t>
  </si>
  <si>
    <t>299fmbpctwosix8vxnmvqlktlnxdb</t>
  </si>
  <si>
    <t>34qjjq8nine</t>
  </si>
  <si>
    <t>fiveeightcvd15fk</t>
  </si>
  <si>
    <t>qxbnfptcmszqqspxxnnnjfivesevenrts8</t>
  </si>
  <si>
    <t>seven4ztqcxmrmgdkcbd8</t>
  </si>
  <si>
    <t>2pkfxntlfivetwo5eightwovf</t>
  </si>
  <si>
    <t>dhgfbksgjn56</t>
  </si>
  <si>
    <t>fiveeight1128onesix</t>
  </si>
  <si>
    <t>7four3four941fourtwo</t>
  </si>
  <si>
    <t>sixdhjgvnqlngvflnnxpbjlctkvjfbglseventwoj6</t>
  </si>
  <si>
    <t>lrkmgcngk7one</t>
  </si>
  <si>
    <t>22fourbbtlhrcvfp</t>
  </si>
  <si>
    <t>six5kxrtwo65</t>
  </si>
  <si>
    <t>8ltnfnkfsfx</t>
  </si>
  <si>
    <t>9cpkprmcdzteightrvseven</t>
  </si>
  <si>
    <t>ntsqp2vqcs7hsjdbvqreightfourtwo</t>
  </si>
  <si>
    <t>nine32fivefive3sevennine</t>
  </si>
  <si>
    <t>5pglbjdsnblthreeoneeight8</t>
  </si>
  <si>
    <t>qpj44nine3three5</t>
  </si>
  <si>
    <t>8hxzh</t>
  </si>
  <si>
    <t>four3five5</t>
  </si>
  <si>
    <t>3zmnskk</t>
  </si>
  <si>
    <t>jdfbznineonefive41</t>
  </si>
  <si>
    <t>5893xhmflpgfour1two</t>
  </si>
  <si>
    <t>cf6</t>
  </si>
  <si>
    <t>1threeonesixtlbleightspzxmgppgd</t>
  </si>
  <si>
    <t>zxjgrpnvb17onekn</t>
  </si>
  <si>
    <t>bvvrbnjdlghjhfn78qltkmc6zsfive</t>
  </si>
  <si>
    <t>7twonen</t>
  </si>
  <si>
    <t>22gkmr</t>
  </si>
  <si>
    <t>3xdkbf3four</t>
  </si>
  <si>
    <t>chzprgpskqmfhonercxxn1four</t>
  </si>
  <si>
    <t>sevennmnjhhlqmctz5fourreight</t>
  </si>
  <si>
    <t>twoseven64hndfive</t>
  </si>
  <si>
    <t>fouronekhl2sevengchgtnrrsevenx</t>
  </si>
  <si>
    <t>sevenxptwo77dvx9</t>
  </si>
  <si>
    <t>threegtddhpveight14jhbjpnvxsk</t>
  </si>
  <si>
    <t>81nzmcksj4mqkspfmm</t>
  </si>
  <si>
    <t>seventwofivefourhcfour6threefive</t>
  </si>
  <si>
    <t>8five8four</t>
  </si>
  <si>
    <t>qcqllthreetwo39nzltgfzv</t>
  </si>
  <si>
    <t>zt5</t>
  </si>
  <si>
    <t>four1twosixv6jqxcsbmjh</t>
  </si>
  <si>
    <t>xsvtllxbrm6525onetwo</t>
  </si>
  <si>
    <t>onezgsix79bbrrfneight9</t>
  </si>
  <si>
    <t>gtwo6five</t>
  </si>
  <si>
    <t>seven483fxnsrqbgqdm</t>
  </si>
  <si>
    <t>4ffiveseven8vmspqnhxtninefour</t>
  </si>
  <si>
    <t>bcjlseven4679bpm74</t>
  </si>
  <si>
    <t>seven43sqtmsevenqkpsix87</t>
  </si>
  <si>
    <t>dhbfbspfour77eightonesix43</t>
  </si>
  <si>
    <t>jhhbphj1</t>
  </si>
  <si>
    <t>5kbzkrqxclfvndzhppcsjcgqtqlqbh4</t>
  </si>
  <si>
    <t>sixrmzqqxzeightxzglghnnkfmvrlgfoursix4</t>
  </si>
  <si>
    <t>eight1five6two</t>
  </si>
  <si>
    <t>32fourfivesixsixtxnvzdfpnxrp</t>
  </si>
  <si>
    <t>szoneight875jqlonecchndzcgsk2three</t>
  </si>
  <si>
    <t>fqnqpmx46</t>
  </si>
  <si>
    <t>qsevenseven17mplkggslltmddc</t>
  </si>
  <si>
    <t>chbfbjctpkdtmkjksct1ninetwoeight9vbnv</t>
  </si>
  <si>
    <t>eight2two7xfrzthree</t>
  </si>
  <si>
    <t>5hdkpdgqcdldfjjtzcqtwobdlxcrfour</t>
  </si>
  <si>
    <t>ninetwodqc1three1xppmbcs8rsrgmp</t>
  </si>
  <si>
    <t>2vjnvdv</t>
  </si>
  <si>
    <t>nine24hnqfhsevenvsvtzssbnine6</t>
  </si>
  <si>
    <t>lsix5one2sevenfourmstjtkq</t>
  </si>
  <si>
    <t>vtwone3hndkjqseven</t>
  </si>
  <si>
    <t>two726dbqvp3glxf</t>
  </si>
  <si>
    <t>eight1six</t>
  </si>
  <si>
    <t>1clfjfvscz22qrcqlbdrt</t>
  </si>
  <si>
    <t>88fivegsqprddzl4rzmcpzrp</t>
  </si>
  <si>
    <t>k5qsflbzblsszlvxqxvjjbffiveseven</t>
  </si>
  <si>
    <t>56943</t>
  </si>
  <si>
    <t>gtzm7fournhhmdrgg9x</t>
  </si>
  <si>
    <t>cxhtfrpvrtwobslfqnvvs56cfnmqgcz75mvzkcf</t>
  </si>
  <si>
    <t>36gxlgbbdh89</t>
  </si>
  <si>
    <t>rlhcgklnt56brh8ffnd5</t>
  </si>
  <si>
    <t>94nine3</t>
  </si>
  <si>
    <t>6qrzcfmnzvfour6six</t>
  </si>
  <si>
    <t>tzcndx5zqfour</t>
  </si>
  <si>
    <t>gtxxms528four72</t>
  </si>
  <si>
    <t>sevenbsxmddjl2three1</t>
  </si>
  <si>
    <t>threenine98hrgjclplf16</t>
  </si>
  <si>
    <t>fivegptznzbzvpdnlqqsdd94gpbflttzone</t>
  </si>
  <si>
    <t>gcnoneightmprf8seven4nqcvjbvq66</t>
  </si>
  <si>
    <t>kbbttnjp5htvkgtwo37tnjdrvvg</t>
  </si>
  <si>
    <t>eight9mrskskghseven2zcrktxkq</t>
  </si>
  <si>
    <t>gblxnineone6fourkmvjsm</t>
  </si>
  <si>
    <t>jzrrtzmpseven8</t>
  </si>
  <si>
    <t>eightnine87smpxstvxfivenine</t>
  </si>
  <si>
    <t>3ninenine</t>
  </si>
  <si>
    <t>8nine766onetwonldmpzmcsmz</t>
  </si>
  <si>
    <t>cmlqljxfhhv6hzk</t>
  </si>
  <si>
    <t>bnhcmtjhcninethreegflnkzxgfqntzdvrk3</t>
  </si>
  <si>
    <t>twoeightfive9eightwov</t>
  </si>
  <si>
    <t>eightvqq45gtj95</t>
  </si>
  <si>
    <t>4seven9</t>
  </si>
  <si>
    <t>seveneightlqhfr66csshcmxfckt8</t>
  </si>
  <si>
    <t>eightfour6</t>
  </si>
  <si>
    <t>1qsk4six</t>
  </si>
  <si>
    <t>hcdvcgrhzeightthree52hsix</t>
  </si>
  <si>
    <t>lnine6five</t>
  </si>
  <si>
    <t>5four3seven</t>
  </si>
  <si>
    <t>9sevenmmxtvxrxxnvdh33kkpgjbhgsr6</t>
  </si>
  <si>
    <t>sevendkninev542</t>
  </si>
  <si>
    <t>dzxmxz71xsfivefour</t>
  </si>
  <si>
    <t>2ninegmvnmhm9ninetwoone5nine</t>
  </si>
  <si>
    <t>fournine337gt</t>
  </si>
  <si>
    <t>two7threeshffour9</t>
  </si>
  <si>
    <t>sixtrxxh94bjxgdjsixlrmbfsvptjvcrpphtwo</t>
  </si>
  <si>
    <t>zzvxmbnvslnine9sixthreenq4seven</t>
  </si>
  <si>
    <t>8twovbxdqjrz</t>
  </si>
  <si>
    <t>fivetfrcpq74nine1</t>
  </si>
  <si>
    <t>cnkkpqrnhdthreenonesfzbttgf2llfpl</t>
  </si>
  <si>
    <t>five6foursixbgdvf6</t>
  </si>
  <si>
    <t>sevenxxfkltwo7q</t>
  </si>
  <si>
    <t>six969jxvr</t>
  </si>
  <si>
    <t>threevxskvvheightsix7sevenfivemqzvh</t>
  </si>
  <si>
    <t>41xgld1twodmc3four</t>
  </si>
  <si>
    <t>2gltghqkfourqhpqtftwovseventd</t>
  </si>
  <si>
    <t>8ppgrcnf</t>
  </si>
  <si>
    <t>953jjtsixhjkddzjvkcr53</t>
  </si>
  <si>
    <t>359</t>
  </si>
  <si>
    <t>33eight6rksnqfjxrqonethree</t>
  </si>
  <si>
    <t>four7nplv</t>
  </si>
  <si>
    <t>3nvrncjlg65</t>
  </si>
  <si>
    <t>4xxzpnine7</t>
  </si>
  <si>
    <t>73mkmvccgxhdp</t>
  </si>
  <si>
    <t>1qcpxjqrjgrpjbzcfour22</t>
  </si>
  <si>
    <t>6qcpgmkxprpthree8</t>
  </si>
  <si>
    <t>fourf3eight5</t>
  </si>
  <si>
    <t>xm86</t>
  </si>
  <si>
    <t>xpvtptckgneightfivetththree6three3znxh</t>
  </si>
  <si>
    <t>5l</t>
  </si>
  <si>
    <t>jqtpksdvgmncftjxr17five6zznxjbmzr3</t>
  </si>
  <si>
    <t>4nine5</t>
  </si>
  <si>
    <t>ninetwolhdzlmnglp6sixjljlkhgtggqv36</t>
  </si>
  <si>
    <t>gkthkone8</t>
  </si>
  <si>
    <t>eight46</t>
  </si>
  <si>
    <t>97jfthree</t>
  </si>
  <si>
    <t>qgltwone6seven6one</t>
  </si>
  <si>
    <t>zljlzdbtcx6threenine7nine</t>
  </si>
  <si>
    <t>hctvdcpvsb12</t>
  </si>
  <si>
    <t>2threesevenseven</t>
  </si>
  <si>
    <t>hjmzlzlxltninefourbfnzqqhlq9fourfivejhvc8</t>
  </si>
  <si>
    <t>threetwotjsnfjjqgdfoureight5crjthmlshhdtsix</t>
  </si>
  <si>
    <t>two5snkqq11sixthreemhthree</t>
  </si>
  <si>
    <t>8tworzoneqeight8nine3</t>
  </si>
  <si>
    <t>827qzfrjlpfournine6twofive</t>
  </si>
  <si>
    <t>h93</t>
  </si>
  <si>
    <t>7nnfourthreenbsqjzsttwo81</t>
  </si>
  <si>
    <t>8lbzftbn</t>
  </si>
  <si>
    <t>cgjrfkgone8</t>
  </si>
  <si>
    <t>dtktb1kfkrh</t>
  </si>
  <si>
    <t>eight3three57ninethree</t>
  </si>
  <si>
    <t>7six7fkcgdzjxfive</t>
  </si>
  <si>
    <t>5lzxczrxqnrthree</t>
  </si>
  <si>
    <t>cgjxcmnx2273</t>
  </si>
  <si>
    <t>two5tqpjxzjqdsgljrvkc4sbkdl</t>
  </si>
  <si>
    <t>nineninedhvqj4fivesrk6m1</t>
  </si>
  <si>
    <t>jmpnhdjkcdpffq4</t>
  </si>
  <si>
    <t>8ssix8three</t>
  </si>
  <si>
    <t>fivethreetwo11ninevkqnineeightwof</t>
  </si>
  <si>
    <t>9mxdzbhqsixfstccqkkbtkmplrhqknfxnpdnhzhstwo9</t>
  </si>
  <si>
    <t>eightnine18sr24</t>
  </si>
  <si>
    <t>3chxnlcrbjbq9seventwodbrthreefive</t>
  </si>
  <si>
    <t>647dhxkdgfcpppcrg6nxgsbgfm4</t>
  </si>
  <si>
    <t>threepnfsjdfxvcseveneightsfjvmzvklpfour1pjfsr</t>
  </si>
  <si>
    <t>3vnnzqhsplqznine2mbg</t>
  </si>
  <si>
    <t>hs7</t>
  </si>
  <si>
    <t>fctwone8ninethreetwo</t>
  </si>
  <si>
    <t>zjvgtjnine6oneeight7tsxrqseven</t>
  </si>
  <si>
    <t>one4fiveninefivesixfourtngb</t>
  </si>
  <si>
    <t>threefivethreesix5xfjmj28fntbpj</t>
  </si>
  <si>
    <t>2xzpfour2qjxblmh4</t>
  </si>
  <si>
    <t>seven9ninerzhsqjnbzmmlflpmvszdqg</t>
  </si>
  <si>
    <t>9kfnvmbpk8ninefivegpcxjvtrxhtggnine</t>
  </si>
  <si>
    <t>83nine4onesix1jgbttcd</t>
  </si>
  <si>
    <t>fourthreetwonine5fivebhgnckjtzjhgdlb</t>
  </si>
  <si>
    <t>foursixmfvsevenqdgsix1slmrgmvzhr6</t>
  </si>
  <si>
    <t>zfxoneight7threethree</t>
  </si>
  <si>
    <t>sixsixvtgnsix7one66</t>
  </si>
  <si>
    <t>jkpvffoursevenrvzbd1sevenlntvggdk9</t>
  </si>
  <si>
    <t>onetwo6one6</t>
  </si>
  <si>
    <t>2pvg5nine21</t>
  </si>
  <si>
    <t>pzvhgcppglsxfbnzsixninethreecjpzxgchpfour31</t>
  </si>
  <si>
    <t>twolczflqrbk4rgcone</t>
  </si>
  <si>
    <t>sevenntqfdnqgbrmtxhssqkzdknvcttzlsone8jjthree</t>
  </si>
  <si>
    <t>onethreekglkgbxhtwosdkcfvrffdlfntslkvblpq7</t>
  </si>
  <si>
    <t>mtjzjxkxb743two4tlgkzslhnnine9</t>
  </si>
  <si>
    <t>zpqvnine3</t>
  </si>
  <si>
    <t>ppkmh3hfive</t>
  </si>
  <si>
    <t>sevenfiveonenine63</t>
  </si>
  <si>
    <t>9t3eight3dtgrrjzj1</t>
  </si>
  <si>
    <t>5jxjmnsn</t>
  </si>
  <si>
    <t>lpgv5twonem</t>
  </si>
  <si>
    <t>lzcrmbseven5</t>
  </si>
  <si>
    <t>k22</t>
  </si>
  <si>
    <t>threeeightqnine7jbhcrdfljdlqseven</t>
  </si>
  <si>
    <t>fivenqeightninezmrm2vpdptlrnine</t>
  </si>
  <si>
    <t>75eighthmj93threeeight</t>
  </si>
  <si>
    <t>four4twoninenine6threegbfhlxgg</t>
  </si>
  <si>
    <t>21zfgxvfmggh39</t>
  </si>
  <si>
    <t>9xqxphjzqkkfpvsmbjzpv8nineeightdcg</t>
  </si>
  <si>
    <t>16five5ptprsjtp31five</t>
  </si>
  <si>
    <t>two5hncjfhzsbeight6tdkhdfqttsgkbqlqdmfchcbnmxhtm</t>
  </si>
  <si>
    <t>hlqxqmfjmsvmzpqmkh31</t>
  </si>
  <si>
    <t>twotksfsttbvx7dtfdgoneightx</t>
  </si>
  <si>
    <t>two6gzxplc</t>
  </si>
  <si>
    <t>pgthreepsvxlqkthreesixhrkgdf9gpmrgzl4</t>
  </si>
  <si>
    <t>28sevenhlljbkbz1</t>
  </si>
  <si>
    <t>4nine5sevenfourccdsmzrlkmshfslzpkm</t>
  </si>
  <si>
    <t>rqhns85fnrkninesixonex</t>
  </si>
  <si>
    <t>czoneightjffrjhvvtrqxmvmmmspkhphr93eightfive2</t>
  </si>
  <si>
    <t>rnnvrdgjtvnoneeightsix61ninehgxfplfbbd</t>
  </si>
  <si>
    <t>23xsxlxlsz</t>
  </si>
  <si>
    <t>mhjtxrhfive9six</t>
  </si>
  <si>
    <t>qddgntfdthreeone9three286five</t>
  </si>
  <si>
    <t>3hqszrplfjfivethreefive</t>
  </si>
  <si>
    <t>hzjnpktseven9hlbheightfour</t>
  </si>
  <si>
    <t>2vpksixthree</t>
  </si>
  <si>
    <t>one5hjgqtpcjhntpxfxkf4fourtwo</t>
  </si>
  <si>
    <t>dcrjgbcfjvnnmxbfv7lhxcs</t>
  </si>
  <si>
    <t>sevencsm8</t>
  </si>
  <si>
    <t>seven7seventhreetwoml5</t>
  </si>
  <si>
    <t>htwoneonenine4</t>
  </si>
  <si>
    <t>rlllkslz6sevendfth2seven</t>
  </si>
  <si>
    <t>twoqbcconebldvhssnrqgn3jvpfk2</t>
  </si>
  <si>
    <t>one4nineseven3two</t>
  </si>
  <si>
    <t>4nine4</t>
  </si>
  <si>
    <t>zjbfxbsevenqlbnkd6</t>
  </si>
  <si>
    <t>cktbzrsevensxnljlkr8cldjkcpqlkkxqzsp</t>
  </si>
  <si>
    <t>mxdbddrtz3tz3</t>
  </si>
  <si>
    <t>1nzcphbgtsgmpprceight2pxjjrttglllh5</t>
  </si>
  <si>
    <t>four5zj21sixseventhreebs</t>
  </si>
  <si>
    <t>6sixvsfggqcn</t>
  </si>
  <si>
    <t>4kzfctjjmrxttlhc</t>
  </si>
  <si>
    <t>jhoneightsix23jklvhnqxzhjsr</t>
  </si>
  <si>
    <t>26six1threeeightvnkdvqqkxs1</t>
  </si>
  <si>
    <t>six7sixzzhfmqpqsevenxbnine</t>
  </si>
  <si>
    <t>jfsh355</t>
  </si>
  <si>
    <t>7347eight</t>
  </si>
  <si>
    <t>4qrmvkfhzmrqgk6dkx</t>
  </si>
  <si>
    <t>txnfnvffxfkthreethree72ninenlftwo</t>
  </si>
  <si>
    <t>2nine8nine</t>
  </si>
  <si>
    <t>fnhghhrqq6zxcckxqpmtwo6two</t>
  </si>
  <si>
    <t>one44</t>
  </si>
  <si>
    <t>six7vf8fourrvfvljcm9four1</t>
  </si>
  <si>
    <t>7four8tjlhrcq</t>
  </si>
  <si>
    <t>6fivehnfoureightfivefourfive</t>
  </si>
  <si>
    <t>818threethree</t>
  </si>
  <si>
    <t>kqzqcsdseven4m</t>
  </si>
  <si>
    <t>4eight47pmhssvj71</t>
  </si>
  <si>
    <t>6bjd762nine654</t>
  </si>
  <si>
    <t>eight3nineone2</t>
  </si>
  <si>
    <t>seventwoblkspmfour2eightthreezjpxxxkr2</t>
  </si>
  <si>
    <t>zsjbctgteightcjbqvs9</t>
  </si>
  <si>
    <t>4jljnqrfjjbbvzdsixonetwo2</t>
  </si>
  <si>
    <t>qcqrnfxkbvndztjx91bshtrjzq2</t>
  </si>
  <si>
    <t>5five6sixthree</t>
  </si>
  <si>
    <t>78thvkljsxllhq</t>
  </si>
  <si>
    <t>nine24cdcmbdjrxntwo</t>
  </si>
  <si>
    <t>kvthree7</t>
  </si>
  <si>
    <t>fourninectzcszglpk457fourxnsbtmmlc6</t>
  </si>
  <si>
    <t>two2lx59gdsjjvneightfiverk</t>
  </si>
  <si>
    <t>five86</t>
  </si>
  <si>
    <t>2hznine58</t>
  </si>
  <si>
    <t>sdbjxkfiveone23two2eight</t>
  </si>
  <si>
    <t>5jxlntcpslksfmfive2</t>
  </si>
  <si>
    <t>fourtwofourjb5xxknnpr</t>
  </si>
  <si>
    <t>seven9hgbnqfgvst</t>
  </si>
  <si>
    <t>7kbcv</t>
  </si>
  <si>
    <t>bjtdxlknkone6five</t>
  </si>
  <si>
    <t>zkzt37dlffxhssfcv37rldkcb</t>
  </si>
  <si>
    <t>137six8znvqtmkmrb</t>
  </si>
  <si>
    <t>6sixkmthreejglqsrvckndncjbnf</t>
  </si>
  <si>
    <t>5bxhvfdqklf</t>
  </si>
  <si>
    <t>1ksvcdrbccffour</t>
  </si>
  <si>
    <t>rvqhjb1jbqmnv</t>
  </si>
  <si>
    <t>five4dlnhqdlnmrpsksnine</t>
  </si>
  <si>
    <t>eightnine9</t>
  </si>
  <si>
    <t>ssrgz57four1fivehqoneightbrf</t>
  </si>
  <si>
    <t>9tjhxfjjtrfive</t>
  </si>
  <si>
    <t>5twoone5sevenfive2twompr</t>
  </si>
  <si>
    <t>vpgnnksmdppgg9onekdgrfddkxgz</t>
  </si>
  <si>
    <t>fhtkdcs9lbgrh9eighttwo1</t>
  </si>
  <si>
    <t>four9eightnine</t>
  </si>
  <si>
    <t>pvz5four</t>
  </si>
  <si>
    <t>oneeightsix8dcxmxnine2</t>
  </si>
  <si>
    <t>5twotwofour54twonine</t>
  </si>
  <si>
    <t>4386fivefourthreegjmcjsvs</t>
  </si>
  <si>
    <t>smrbxfive71sixfour</t>
  </si>
  <si>
    <t>ninethreetwo7</t>
  </si>
  <si>
    <t>zzkpxqf5rqjc61gfoursix</t>
  </si>
  <si>
    <t>c6</t>
  </si>
  <si>
    <t>seventworlgbcftnl652threethree</t>
  </si>
  <si>
    <t>32qqhkkxtqmgqjpcscnhlplbcnfivefive</t>
  </si>
  <si>
    <t>tkprrcc7rhsldfjpnthree</t>
  </si>
  <si>
    <t>six8twotwogqrn</t>
  </si>
  <si>
    <t>4chmkqfive</t>
  </si>
  <si>
    <t>3cfqxfour6rcjmsl4five</t>
  </si>
  <si>
    <t>ttbskeighteight21four</t>
  </si>
  <si>
    <t>4kxsfxhcxonesix58</t>
  </si>
  <si>
    <t>qls4six</t>
  </si>
  <si>
    <t>56sixtwo73five</t>
  </si>
  <si>
    <t>6czmnvvqfk88jmnsbjeight957</t>
  </si>
  <si>
    <t>threefourrflgnktwo2</t>
  </si>
  <si>
    <t>1one8</t>
  </si>
  <si>
    <t>fourrhltmg4sixmgn9three</t>
  </si>
  <si>
    <t>eightrdztlhdxheightsqdckpc3jfnljdfjgj</t>
  </si>
  <si>
    <t>qxglhfcqlm42xktg84fourseventhree</t>
  </si>
  <si>
    <t>one72threer</t>
  </si>
  <si>
    <t>9eightsixjqndxbx</t>
  </si>
  <si>
    <t>795nrmlvntwo7</t>
  </si>
  <si>
    <t>hptzszgtknine4779</t>
  </si>
  <si>
    <t>1btvfjjzkr6onetwo4pldtcqmpbhm</t>
  </si>
  <si>
    <t>1four214three</t>
  </si>
  <si>
    <t>4ninethree7twothree</t>
  </si>
  <si>
    <t>s4</t>
  </si>
  <si>
    <t>seven47eightsix</t>
  </si>
  <si>
    <t>4six22</t>
  </si>
  <si>
    <t>jctwonethree4kznninetwotwo8</t>
  </si>
  <si>
    <t>54sixlbnjf26kcssxrqjf</t>
  </si>
  <si>
    <t>pdfpcmv6sevensixztcrxbpxxk3five</t>
  </si>
  <si>
    <t>1six1hgdxsq5rzfhttcr94</t>
  </si>
  <si>
    <t>twofive86onetwothree</t>
  </si>
  <si>
    <t>sixmxssdpcdmm2l11lxgkksqtlp</t>
  </si>
  <si>
    <t>63fourseventwo</t>
  </si>
  <si>
    <t>cljldbmhmvseven925eightthddgtkplk</t>
  </si>
  <si>
    <t>one8seventwo12five</t>
  </si>
  <si>
    <t>541seven97rshxfvqrlztx</t>
  </si>
  <si>
    <t>tlxlzst5ttpd</t>
  </si>
  <si>
    <t>g4sixtwosixpvsqqrkntlrf1</t>
  </si>
  <si>
    <t>jvdpjdgskqtt8cks2gbghxzmtc98</t>
  </si>
  <si>
    <t>sixqhzsixtnvfgm4fourzqzkldjstwol</t>
  </si>
  <si>
    <t>hktmt46</t>
  </si>
  <si>
    <t>six98onenine</t>
  </si>
  <si>
    <t>tworxfivedltzldrdbx944four</t>
  </si>
  <si>
    <t>92six4brhgzc</t>
  </si>
  <si>
    <t>ptgkqcsxv7jmshz8kqxjxsrzc52four8</t>
  </si>
  <si>
    <t>mmfrvcpbt1four</t>
  </si>
  <si>
    <t>bnnqtxrq4four554zmgfmzcttb</t>
  </si>
  <si>
    <t>2zzp4</t>
  </si>
  <si>
    <t>k883sixthree</t>
  </si>
  <si>
    <t>7gdjdxdhfvptkhlttwof2sheight</t>
  </si>
  <si>
    <t>5fourpbntlnrs6eight5six</t>
  </si>
  <si>
    <t>sevenone54</t>
  </si>
  <si>
    <t>98czxflgbnmrninefiveone31</t>
  </si>
  <si>
    <t>429ninennkhtzveight7lqmzdlgg</t>
  </si>
  <si>
    <t>qp1twodnxeightsix26</t>
  </si>
  <si>
    <t>97kqkjsmkqhzbdpf</t>
  </si>
  <si>
    <t>rplxsjlsvdplsndzxoneddlvc6</t>
  </si>
  <si>
    <t>threeskgfpvffkz2</t>
  </si>
  <si>
    <t>687zrlqlhdcrseveneightsixsix</t>
  </si>
  <si>
    <t>hhnfzkn6lhbxrkbm4four</t>
  </si>
  <si>
    <t>pmg9dnnzg3</t>
  </si>
  <si>
    <t>fnlgprdjvtwo2two9six1sqkhnv</t>
  </si>
  <si>
    <t>nvjgseven6threehvpgpljgthtltsmssdvjhc3nine</t>
  </si>
  <si>
    <t>fbmpsjrlknineseventhreeeight6br</t>
  </si>
  <si>
    <t>1qhtqxnbtceightjonesmkp8</t>
  </si>
  <si>
    <t>zoneight2svlkjmxzjjone3njjqtcmp</t>
  </si>
  <si>
    <t>3one7</t>
  </si>
  <si>
    <t>seven2fournine4seven</t>
  </si>
  <si>
    <t>kdhqhhpfiveeight9</t>
  </si>
  <si>
    <t>4threelnlrbzreightonenmrf923</t>
  </si>
  <si>
    <t>1qjllnmjjpjtwosixfourfkpqfnjfive</t>
  </si>
  <si>
    <t>eightonezbhfj3nlkrzrtwo</t>
  </si>
  <si>
    <t>2twoqzjvceighthql4sixsczgvbl</t>
  </si>
  <si>
    <t>threetwodt66</t>
  </si>
  <si>
    <t>knj87twogqkkznrpmqhloneightdn</t>
  </si>
  <si>
    <t>867rfvjx6857</t>
  </si>
  <si>
    <t>one9eightjsgj6</t>
  </si>
  <si>
    <t>sf96nine</t>
  </si>
  <si>
    <t>eight5mbfjcvdq3236mbhzklbzxgkntlmzdtz</t>
  </si>
  <si>
    <t>5hqtxftqsixthreeqsjbsbpvtsnqrgjnzznkg</t>
  </si>
  <si>
    <t>2847</t>
  </si>
  <si>
    <t>sevenseven4ztqjpmbhs9f1</t>
  </si>
  <si>
    <t>dmpnjkttdnjmqvsnfivesix4threeoneskr</t>
  </si>
  <si>
    <t>two339</t>
  </si>
  <si>
    <t>twotsnfkgkqls9</t>
  </si>
  <si>
    <t>73lhfseven</t>
  </si>
  <si>
    <t>gpcc5fivejtcfxeight</t>
  </si>
  <si>
    <t>75fourdvht1</t>
  </si>
  <si>
    <t>qcnone5gdfrcsmhtqmgjnhsixhzzxjpjfxsrgslgq</t>
  </si>
  <si>
    <t>ninedvbzngtv7rtb4ksrmveightwofjn</t>
  </si>
  <si>
    <t>qqsxhtsvdseightfive9fivesix24</t>
  </si>
  <si>
    <t>36</t>
  </si>
  <si>
    <t>tnrklrvtthreetwoblzfour5</t>
  </si>
  <si>
    <t>eightfoureightoneeightdbppfjtwo4</t>
  </si>
  <si>
    <t>seven273twoone</t>
  </si>
  <si>
    <t>44qfcsmpkv9nnfg4three7</t>
  </si>
  <si>
    <t>onegfsnpc4kzlseven</t>
  </si>
  <si>
    <t>threenpzfzsgqvnsevenbkzrnnhdeight1</t>
  </si>
  <si>
    <t>dfbtq2fourfour</t>
  </si>
  <si>
    <t>five6oneseven5txqvzzblkeighttwo</t>
  </si>
  <si>
    <t>fivexxgpptkfkfour6</t>
  </si>
  <si>
    <t>nhbnctlptjfvqteight7fivetjklvxnrvpsjf</t>
  </si>
  <si>
    <t>twothree6eight</t>
  </si>
  <si>
    <t>4six92</t>
  </si>
  <si>
    <t>18two977vgjrjxzck</t>
  </si>
  <si>
    <t>jqqxone3mljbhvljqrjdtgcbvfncbzh</t>
  </si>
  <si>
    <t>njcftck5tljbtwobvnsrxbqbeight46</t>
  </si>
  <si>
    <t>sbgktxksdgzgz7jxjnvqg4seven7</t>
  </si>
  <si>
    <t>sng1fivefourfourtwo9</t>
  </si>
  <si>
    <t>4bcdqqccslg</t>
  </si>
  <si>
    <t>ldq89nqkpnhzzmlfsbvjnbsqxbxthreegvnlqgbmnine</t>
  </si>
  <si>
    <t>sevenn2twotwoprtsjchqpvhz9</t>
  </si>
  <si>
    <t>6kmtqdphnninenbvqh3hnzdpxzpgfjfrbtrvr</t>
  </si>
  <si>
    <t>271</t>
  </si>
  <si>
    <t>4sevenonenhhkclrbk</t>
  </si>
  <si>
    <t>mk1ttq</t>
  </si>
  <si>
    <t>svfnqninefive3eightsix67</t>
  </si>
  <si>
    <t>tcpkbglgzxstfldpkfvtwo4njhmtbjzm</t>
  </si>
  <si>
    <t>hpdttc53eight6eightworsc</t>
  </si>
  <si>
    <t>qpc891</t>
  </si>
  <si>
    <t>mhpjlxxfbtbfqlgfivejrptpcgjh96</t>
  </si>
  <si>
    <t>fvqlc1six</t>
  </si>
  <si>
    <t>8twovhdfgzjp9ksb</t>
  </si>
  <si>
    <t>sevennineskcdmgcscdrcj5hmnvtwo7kbtlvhll</t>
  </si>
  <si>
    <t>eightcljvvvfbcslmpcnsl55hkjmktt</t>
  </si>
  <si>
    <t>7eight9fives</t>
  </si>
  <si>
    <t>45twothreenine6twot</t>
  </si>
  <si>
    <t>49ktklntgtwonehgp</t>
  </si>
  <si>
    <t>nine76gjxcrh9nine</t>
  </si>
  <si>
    <t>four2eight</t>
  </si>
  <si>
    <t>eightthreefivevpn2czkxfbc7nine</t>
  </si>
  <si>
    <t>b12kbqkmtjjttnsjnz</t>
  </si>
  <si>
    <t>6ninefivegn</t>
  </si>
  <si>
    <t>3rt4rbcrqfourfour</t>
  </si>
  <si>
    <t>365fivebstsvkjgteight7</t>
  </si>
  <si>
    <t>vjrsmlbpfrttcsfg1</t>
  </si>
  <si>
    <t>7nineseven</t>
  </si>
  <si>
    <t>761tgrjvdnvzbdcbhbcjeight4</t>
  </si>
  <si>
    <t>bhxsnhdseveneight4sevenfourfourfiveseven</t>
  </si>
  <si>
    <t>45lfbzmjmbj2oneeightsix</t>
  </si>
  <si>
    <t>5fourmsvb9kcmhvv75</t>
  </si>
  <si>
    <t>trjjjgrhc3seven5</t>
  </si>
  <si>
    <t>ntlpftjjjjtwonine4</t>
  </si>
  <si>
    <t>3six91six</t>
  </si>
  <si>
    <t>srmkpbx99db2kpqhkcrphhhrfjd</t>
  </si>
  <si>
    <t>3mks3mtfhhzkfkkhftkbc</t>
  </si>
  <si>
    <t>j68fourn</t>
  </si>
  <si>
    <t>4five8three8nvhrm7</t>
  </si>
  <si>
    <t>7vjlntbxzrqttjssbsb9sevenqsevenone</t>
  </si>
  <si>
    <t>4onejkmnvrstthnkdtqm92</t>
  </si>
  <si>
    <t>nvfhzndthreegvmgjkl93two4</t>
  </si>
  <si>
    <t>ckk9</t>
  </si>
  <si>
    <t>dqxnngrdpgngszsljponethree2gmnjjpktpvnine2</t>
  </si>
  <si>
    <t>3pvhptkjs79</t>
  </si>
  <si>
    <t>sixtsxstktchkzvqmpzfive5rbsvvqtwo</t>
  </si>
  <si>
    <t>71hdkbm</t>
  </si>
  <si>
    <t>3l1sixjndvmlgc</t>
  </si>
  <si>
    <t>fiveninefive3fivetltsbgtwoxh</t>
  </si>
  <si>
    <t>lneightthreelqskttgnkrfktnnr2two</t>
  </si>
  <si>
    <t>5threeglcgtjqmf</t>
  </si>
  <si>
    <t>7gmmvlkbrsevenkxhccfnkmmtlrjtktkzspjkstvbdqhq7one</t>
  </si>
  <si>
    <t>zqdlfcdthlmjkjzdcmmnnineeight1</t>
  </si>
  <si>
    <t>twosix2pnql</t>
  </si>
  <si>
    <t>542nine5nine5</t>
  </si>
  <si>
    <t>8sevenlbgfivej</t>
  </si>
  <si>
    <t>five5fslhcxdvkhq6fourdjbmzc9</t>
  </si>
  <si>
    <t>twoninethree1cpvqhkdvflmr5eightseven</t>
  </si>
  <si>
    <t>seven1threeonethree6</t>
  </si>
  <si>
    <t>2sevenzseven4xninesix9</t>
  </si>
  <si>
    <t>x7ccfj8ninethree2one</t>
  </si>
  <si>
    <t>1cqbrjcncrstqkthreethreesevenffive</t>
  </si>
  <si>
    <t>tflsnvfchrxcglnzpxp2njkzvrvpfour3one</t>
  </si>
  <si>
    <t>three5tkfvxxrpceight86khcqbnjjsixeight</t>
  </si>
  <si>
    <t>tzcskpsixsix7xlnrd3bb</t>
  </si>
  <si>
    <t>3seven3five9</t>
  </si>
  <si>
    <t>fourninetwo9nmvlprcprtzmmg</t>
  </si>
  <si>
    <t>88pxd99zhhh9</t>
  </si>
  <si>
    <t>qdt9fourrztlcsbhvkqrtzkk</t>
  </si>
  <si>
    <t>xqeightwothree9119qmhdltcmvdmxzvsix</t>
  </si>
  <si>
    <t>xkkdzfzone3six22</t>
  </si>
  <si>
    <t>5eightlninengqskzx</t>
  </si>
  <si>
    <t>onekr3five3jkxrqdlvqhr6</t>
  </si>
  <si>
    <t>fhnlbzqhltwo6three</t>
  </si>
  <si>
    <t>qxgdqf779</t>
  </si>
  <si>
    <t>33one29k</t>
  </si>
  <si>
    <t>9one69dvnxsrqd</t>
  </si>
  <si>
    <t>five2rzgfh</t>
  </si>
  <si>
    <t>sevennlfdxpqseven74</t>
  </si>
  <si>
    <t>four19four</t>
  </si>
  <si>
    <t>onelpxlgcshrxspbgrvsgxvlzsj6two</t>
  </si>
  <si>
    <t>mxbsixsixsixfmhrgone1eight</t>
  </si>
  <si>
    <t>ninesix5one</t>
  </si>
  <si>
    <t>threefour2ncbchnfnine9</t>
  </si>
  <si>
    <t>4nine6gstzmsjndcthree4cmrhgnnq</t>
  </si>
  <si>
    <t>1oneznvhbdtmjxktbc4seven</t>
  </si>
  <si>
    <t>ttlfbpgjh6</t>
  </si>
  <si>
    <t>qnftwone7</t>
  </si>
  <si>
    <t>ncfplkcthreesevenninemrxxcx7</t>
  </si>
  <si>
    <t>3bxpkseven434foureight1</t>
  </si>
  <si>
    <t>5kmfr9threeonesix4rnneight</t>
  </si>
  <si>
    <t>fxstzpjmjt85bsvlfktflq348</t>
  </si>
  <si>
    <t>eighteight8tzqm</t>
  </si>
  <si>
    <t>4sevenbkknfzshr9hkphkg</t>
  </si>
  <si>
    <t>8rjsh9</t>
  </si>
  <si>
    <t>pxvlpc5lf7jnmtprk61</t>
  </si>
  <si>
    <t>qmkhqnlp8fourzjbdrthree9</t>
  </si>
  <si>
    <t>seven5tlcthreethree75</t>
  </si>
  <si>
    <t>3lkxlfzk</t>
  </si>
  <si>
    <t>one12bkxtnxrsrg1</t>
  </si>
  <si>
    <t>seven6six</t>
  </si>
  <si>
    <t>ninethreezz2five</t>
  </si>
  <si>
    <t>tmgmz6fbffftcstwotwoeight</t>
  </si>
  <si>
    <t>fivelrmgkjcmdv2twogzljrklcg4</t>
  </si>
  <si>
    <t>2bmgrtf</t>
  </si>
  <si>
    <t>nvpftbs9one4mpdeight</t>
  </si>
  <si>
    <t>rrgdzbhrx82cctzm</t>
  </si>
  <si>
    <t>two3gbxcmdzxfive</t>
  </si>
  <si>
    <t>8nine237rgrpfnztwosixfive</t>
  </si>
  <si>
    <t>6rfqjgfzfcjccr5</t>
  </si>
  <si>
    <t>86nndqtbpgz8</t>
  </si>
  <si>
    <t>fourone8</t>
  </si>
  <si>
    <t>vvzxhzxndbone57cmsrmxdlvgx</t>
  </si>
  <si>
    <t>6onesixninethree</t>
  </si>
  <si>
    <t>9fourprkvkvnczdk9</t>
  </si>
  <si>
    <t>f3qkjjlvkcps13two2cgqjrptz</t>
  </si>
  <si>
    <t>ftsevenglksjf38r7</t>
  </si>
  <si>
    <t>vczfghj4hdseveneightfour</t>
  </si>
  <si>
    <t>rltwone5jqszprf2six</t>
  </si>
  <si>
    <t>1ninemjvkrghtnine</t>
  </si>
  <si>
    <t>6one6pvjgrmtjmzgsqbgrdhclr71</t>
  </si>
  <si>
    <t>11hp2bbhjcxthreenineonenine</t>
  </si>
  <si>
    <t>hjhlngdtxmqseight8tqbtzgtnd</t>
  </si>
  <si>
    <t>grkxvnqhnzthreefive6tqptwo</t>
  </si>
  <si>
    <t>2sxpjpp9dqvvpbz85six</t>
  </si>
  <si>
    <t>7onezpqjzmdmdclv9seven</t>
  </si>
  <si>
    <t>onefourfourkrxvpbkrxxfbcsmr8gkbrrktbsix</t>
  </si>
  <si>
    <t>8pjnnkhhrppeight25</t>
  </si>
  <si>
    <t>2five9onethreejvnnzfourtwonefr</t>
  </si>
  <si>
    <t>7ninesevenfourq</t>
  </si>
  <si>
    <t>hpztwoseven2</t>
  </si>
  <si>
    <t>nine5four4twofiveonexct9</t>
  </si>
  <si>
    <t>5twodklsrzsix6</t>
  </si>
  <si>
    <t>19pvhtmgvssdpz7five7five</t>
  </si>
  <si>
    <t>495dxsmf4reightvmpvc</t>
  </si>
  <si>
    <t>ckccxpxcp6five749</t>
  </si>
  <si>
    <t>tvpzsix18four4</t>
  </si>
  <si>
    <t>65sevenfiveqvcrbfourhmbf</t>
  </si>
  <si>
    <t>833gtqpszrknllzc</t>
  </si>
  <si>
    <t>4sevensix</t>
  </si>
  <si>
    <t>ttjnbfd2gqkgfive</t>
  </si>
  <si>
    <t>feighthzhtwoone6three2</t>
  </si>
  <si>
    <t>one19twodxvdnkgcr1nhlmcjqcsrdcx</t>
  </si>
  <si>
    <t>bdvrxkcltwoqsevensix2</t>
  </si>
  <si>
    <t>1fmqfive8</t>
  </si>
  <si>
    <t>eightcjhngkdmbponevqgshhj4four</t>
  </si>
  <si>
    <t>gjpprh3eightcnpbtskmpponexrxfivesgprhdkx3</t>
  </si>
  <si>
    <t>3tgmsbxsntv</t>
  </si>
  <si>
    <t>7ksrhqknxsixqrjbseventvrsxrbnzv</t>
  </si>
  <si>
    <t>3vdrzmnxp</t>
  </si>
  <si>
    <t>nineseventhreesrxzjmdh3pfdgzdbdrgps4two</t>
  </si>
  <si>
    <t>fourk73nine5xfctncone</t>
  </si>
  <si>
    <t>zbtsrtcczn51twofourplxptsk</t>
  </si>
  <si>
    <t>fiver296</t>
  </si>
  <si>
    <t>mbmtrmvbfiveeight6</t>
  </si>
  <si>
    <t>nine1156</t>
  </si>
  <si>
    <t>vmppxzgsvbcstvfqd2</t>
  </si>
  <si>
    <t>nine419thjfggone6</t>
  </si>
  <si>
    <t>6threefourfourseventhree</t>
  </si>
  <si>
    <t>tdtdxczbxrthreerdxzksix9oneights</t>
  </si>
  <si>
    <t>qcx18qfivetwo54hklzzzk</t>
  </si>
  <si>
    <t>five9two</t>
  </si>
  <si>
    <t>2sixvzbljmbdqqzbch3</t>
  </si>
  <si>
    <t>3xseveneightbcqgjk</t>
  </si>
  <si>
    <t>7p7qqtssffh57</t>
  </si>
  <si>
    <t>5fivezkg</t>
  </si>
  <si>
    <t>foureight1nine</t>
  </si>
  <si>
    <t>zbjgnine3onejdzjtbfivesixjs</t>
  </si>
  <si>
    <t>sv8g2five7</t>
  </si>
  <si>
    <t>eight7twolt1</t>
  </si>
  <si>
    <t>1fiveeightthree27</t>
  </si>
  <si>
    <t>6twobmqplkv6</t>
  </si>
  <si>
    <t>7mmvq</t>
  </si>
  <si>
    <t>sixxvjdzclvpqj7zpcpzdfzjfivekmjqtzmvsfnzrsm</t>
  </si>
  <si>
    <t>2pdkfhpkff8</t>
  </si>
  <si>
    <t>fhskqtwoseven8four8hksjpvntr</t>
  </si>
  <si>
    <t>9kqzczkflbdxp5xzxdqdgsix9</t>
  </si>
  <si>
    <t>5zckqcm6lxhzxtjhsqbrjjb</t>
  </si>
  <si>
    <t>kxjrkvf46twovbflfbjbsixvntvcchdthree</t>
  </si>
  <si>
    <t>3rbdbvmmqbninetwo359</t>
  </si>
  <si>
    <t>8six67</t>
  </si>
  <si>
    <t>g17onesevenfourtwo</t>
  </si>
  <si>
    <t>fivethreeeightseven19five</t>
  </si>
  <si>
    <t>8seven5sevenh7twoncbjrlbsjtwo</t>
  </si>
  <si>
    <t>three7fivethree2fourhkfbcz</t>
  </si>
  <si>
    <t>three8dggjtk5fivefiverkctnine</t>
  </si>
  <si>
    <t>kxn6426qcdvhnmjsgj</t>
  </si>
  <si>
    <t>three8dssix</t>
  </si>
  <si>
    <t>nine2chbxhqclhf56</t>
  </si>
  <si>
    <t>72hnjmbsdtzeight29</t>
  </si>
  <si>
    <t>fivelvxxdeight9dkjdhtd</t>
  </si>
  <si>
    <t>21ghjpseven</t>
  </si>
  <si>
    <t>three1gkmlklfrchtjpfvlqmbsqtwonsix6</t>
  </si>
  <si>
    <t>threeckvgbndgr56xphxnlfm3</t>
  </si>
  <si>
    <t>ctqqgvznsixfqfgc1rhctvvqxnxlrthreehjjtchk</t>
  </si>
  <si>
    <t>6cpfnqthctd</t>
  </si>
  <si>
    <t>jbsvjcfds1three8onesldppzbxh</t>
  </si>
  <si>
    <t>eightgfhrxtvcsg38</t>
  </si>
  <si>
    <t>fkrzkgg5m</t>
  </si>
  <si>
    <t>ztxlljfslg5ztgfmbzcgnsbxkbsoneqvphnzgmg3</t>
  </si>
  <si>
    <t>five7foursevendrcrff3hfdqffhzjk</t>
  </si>
  <si>
    <t>8sixfour9</t>
  </si>
  <si>
    <t>threeeightnine9</t>
  </si>
  <si>
    <t>vpqhvlppldcntxtwo7mxdptmgvp8sevenndqmfgrfour</t>
  </si>
  <si>
    <t>vtpmjrhktdfouronesxxkrkdxf9seven</t>
  </si>
  <si>
    <t>twothreetwo9twonchzd1one</t>
  </si>
  <si>
    <t>eight7bppcdn</t>
  </si>
  <si>
    <t>six3threesix3xclphmsbs48</t>
  </si>
  <si>
    <t>fivemhpdttg7bs</t>
  </si>
  <si>
    <t>ftpthreepqjdtqlmr9</t>
  </si>
  <si>
    <t>nineone2</t>
  </si>
  <si>
    <t>onecvninenine9kxmhzmh</t>
  </si>
  <si>
    <t>1llghdnx</t>
  </si>
  <si>
    <t>6sixhjqeightfour2five</t>
  </si>
  <si>
    <t>five29sixeightlzzhxvmnnhxqrmpvczlfsljdmvb</t>
  </si>
  <si>
    <t>8seven6seven5</t>
  </si>
  <si>
    <t>3five18four2five</t>
  </si>
  <si>
    <t>ndhsdrdrqllh43two3four1kgtdxdj</t>
  </si>
  <si>
    <t>fpjzzkdvseventwo5</t>
  </si>
  <si>
    <t>2npqgrs3six</t>
  </si>
  <si>
    <t>ronenqbvbcjsjxrpphq6threetxkqq</t>
  </si>
  <si>
    <t>k5six536eight5</t>
  </si>
  <si>
    <t>7fourtfmeightvdzbd5</t>
  </si>
  <si>
    <t>qds857twonesc</t>
  </si>
  <si>
    <t>qscvcllfnz31mhfqvt</t>
  </si>
  <si>
    <t>onetwocjnz6vprnd</t>
  </si>
  <si>
    <t>onesix1</t>
  </si>
  <si>
    <t>six6onenvh</t>
  </si>
  <si>
    <t>twoxdmnvdnrd3smlzkbrqcvonekgzlbjgvnlpcvclcv2</t>
  </si>
  <si>
    <t>jmhftwoqgfns9sevenjxgmmrsldlzmpz</t>
  </si>
  <si>
    <t>fczkrsphfknkf4one93threetwoned</t>
  </si>
  <si>
    <t>lfeightwoxcnvbrrqjnone8five</t>
  </si>
  <si>
    <t>tpqhpxxtmhscvzzcrvnmkh2grq7</t>
  </si>
  <si>
    <t>5k7three7</t>
  </si>
  <si>
    <t>fourzfgttcflph239seven5five</t>
  </si>
  <si>
    <t>8sevenseveneightvgfdkdglq89</t>
  </si>
  <si>
    <t>nplmgprvtxfdjdlrdvnsffcxgdsln6</t>
  </si>
  <si>
    <t>ninethree8onetwohfrbjclfx3ptxgdvnng</t>
  </si>
  <si>
    <t>cftxznvnmgdtzrqvqtwofour145</t>
  </si>
  <si>
    <t>1oneeight64</t>
  </si>
  <si>
    <t>2pvvtpzpktjnine5phrthree8three</t>
  </si>
  <si>
    <t>lchqzhdn1</t>
  </si>
  <si>
    <t>foureightvxvf7vpzkgrkvk5zvlhnpdrvfoureightwoxz</t>
  </si>
  <si>
    <t>lp7shzrbmzfivemrknxcfxbmbkplzhnbtdvsjqthree</t>
  </si>
  <si>
    <t>fourfourthreemhccp4</t>
  </si>
  <si>
    <t>jlcnfsixsix8sixfour99</t>
  </si>
  <si>
    <t>three5seventhreexsbbrmlnqb9fourqqbcrg9</t>
  </si>
  <si>
    <t>tkrjllccbqgtgvthx5three</t>
  </si>
  <si>
    <t>eightthreenine5mv3two5four</t>
  </si>
  <si>
    <t>mpxhm38njdsnls8nine9sgck</t>
  </si>
  <si>
    <t>11sixtwo4bf6five3oneightj</t>
  </si>
  <si>
    <t>djkfjcsix8eightkqvqrxghsphfnz</t>
  </si>
  <si>
    <t>pcspdk896sixldtxqdd3one</t>
  </si>
  <si>
    <t>three2dhzmdggcgs9pgbpvhjtlnineoneseven</t>
  </si>
  <si>
    <t>qztxtbp43onethreejmmxbmv31</t>
  </si>
  <si>
    <t>mcvmtn4three7four</t>
  </si>
  <si>
    <t>vf92nbcqxznrgfour6</t>
  </si>
  <si>
    <t>three12</t>
  </si>
  <si>
    <t>28hh</t>
  </si>
  <si>
    <t>jdkdsqkone3fourtwo62</t>
  </si>
  <si>
    <t>79dgsjdsnfrkrbng</t>
  </si>
  <si>
    <t>sevenninetwo62</t>
  </si>
  <si>
    <t>threelfvclbbnpknrfive4</t>
  </si>
  <si>
    <t>twothree8five9kqkzjcqxmt2nine8</t>
  </si>
  <si>
    <t>feightwothree7nine4lddn</t>
  </si>
  <si>
    <t>tsljmdxlfhgsgkbone9nineseven7rrxqqh</t>
  </si>
  <si>
    <t>ftnplzthree32dcjtq</t>
  </si>
  <si>
    <t>ninemzvxnine7zt6</t>
  </si>
  <si>
    <t>four56sixfiveftzxcfqltbtprs</t>
  </si>
  <si>
    <t>eightpggxhkthnine9chk</t>
  </si>
  <si>
    <t>nzcxrvtc13fndpcvzjhcfrfmqsfourfgchxqgbzc9</t>
  </si>
  <si>
    <t>pcgpcqtklcc4</t>
  </si>
  <si>
    <t>4846onetwo3</t>
  </si>
  <si>
    <t>fkpbcj2six2</t>
  </si>
  <si>
    <t>pxsj33five1four5eighttwo</t>
  </si>
  <si>
    <t>6five7fourdccz468five</t>
  </si>
  <si>
    <t>hrbsxclgnsdzfcpdltkp9l7</t>
  </si>
  <si>
    <t>twomhll7sxjtwoone7dhzbhphlpmlhx</t>
  </si>
  <si>
    <t>sbfsrtbxsz7mqfklj</t>
  </si>
  <si>
    <t>three7jhhpqgvtsixf</t>
  </si>
  <si>
    <t>3dklxkgzn27pqvqhgseven7</t>
  </si>
  <si>
    <t>lmlfive39twocvsdr2</t>
  </si>
  <si>
    <t>three2rtlcxqnbjj8fourhsevenbkmvpdone</t>
  </si>
  <si>
    <t>two1qzhpz</t>
  </si>
  <si>
    <t>twosevenninet6551</t>
  </si>
  <si>
    <t>9seventhree18</t>
  </si>
  <si>
    <t>xqkskdzsninefrdsjcxbklg6five9</t>
  </si>
  <si>
    <t>pxgzkvmgvmxshtstmfiveone51jhphcplgmzsix5</t>
  </si>
  <si>
    <t>pkzrslhqtrscvc7</t>
  </si>
  <si>
    <t>4one1three7nfgrcdone4xspqs</t>
  </si>
  <si>
    <t>9273six24five</t>
  </si>
  <si>
    <t>2qtwo</t>
  </si>
  <si>
    <t>eightsgcgqzcfcgfourxqeightf46</t>
  </si>
  <si>
    <t>teightwo786fourdll7</t>
  </si>
  <si>
    <t>nqvqfszmtlzqvtrzpmg6qrgfqvjf5ksqhtn8</t>
  </si>
  <si>
    <t>fivethreeninefournine42</t>
  </si>
  <si>
    <t>23ninefivefivethreesix</t>
  </si>
  <si>
    <t>jxmtpvxnbmzhddgtkqrone6bqbr</t>
  </si>
  <si>
    <t>vxlfncmtnqeightbndmcgqpxx1mllgshkmcf</t>
  </si>
  <si>
    <t>sevenxrlqpdh9ffourggbfpxgjrnrp</t>
  </si>
  <si>
    <t>8onevllkmtlqc</t>
  </si>
  <si>
    <t>kncjh84db</t>
  </si>
  <si>
    <t>hzlfdgqzq93dgfgszfvdtffxrvrt7pzf</t>
  </si>
  <si>
    <t>7six4one39</t>
  </si>
  <si>
    <t>krmeightwofourkzrceightsevensevenfffnnnp1two</t>
  </si>
  <si>
    <t>73bb3vjd</t>
  </si>
  <si>
    <t>7eightthreefourjqjzpzdns6cfvcfvxcsix</t>
  </si>
  <si>
    <t>lptfgxddt8gmdmmlj5ncpktzrstzjqpb5six</t>
  </si>
  <si>
    <t>hsvgrjxbfqcsixlmztqfcr8</t>
  </si>
  <si>
    <t>eight6dddfjxnsd2jfhfctpng</t>
  </si>
  <si>
    <t>eight6sevenhzrfournine3</t>
  </si>
  <si>
    <t>honeight9eight691xx57</t>
  </si>
  <si>
    <t>khnspnpj711qmzvxmqninefkgfzhdpseven</t>
  </si>
  <si>
    <t>9eightseveneightrsg3two</t>
  </si>
  <si>
    <t>bc6vstkhczdnt45</t>
  </si>
  <si>
    <t>1oneightl</t>
  </si>
  <si>
    <t>eight9zfbcmr</t>
  </si>
  <si>
    <t>ninebshsgplgfqpnctzhdr7</t>
  </si>
  <si>
    <t>1fourninenineone</t>
  </si>
  <si>
    <t>fourfive79</t>
  </si>
  <si>
    <t>5gkmdxtmbonesixfive5five9</t>
  </si>
  <si>
    <t>htxlqrxlphnine4four1</t>
  </si>
  <si>
    <t>6fivetwo</t>
  </si>
  <si>
    <t>one6fivegr8jhpkgkdzxd22q</t>
  </si>
  <si>
    <t>6ninekdpgtnksxbhllvrzln</t>
  </si>
  <si>
    <t>vvdgtcflxthree4eightsdxrbdf23</t>
  </si>
  <si>
    <t>2six2sjtwohpvxsmfbpmpp4</t>
  </si>
  <si>
    <t>blclfqtpfiveseventhreens3one2one</t>
  </si>
  <si>
    <t>jvqthreehkzmbngll61rzvpr92bghvdvszh</t>
  </si>
  <si>
    <t>pcthreeseventhreeninethreefive2one</t>
  </si>
  <si>
    <t>89seven1</t>
  </si>
  <si>
    <t>ztwonesix9</t>
  </si>
  <si>
    <t>conemvksxxdthseven1lmfmppzttqnn</t>
  </si>
  <si>
    <t>six6four</t>
  </si>
  <si>
    <t>threefourxct5bvvkpgpgjqvlzv</t>
  </si>
  <si>
    <t>gsjrdgxfv38</t>
  </si>
  <si>
    <t>fivenrlgnrnms1</t>
  </si>
  <si>
    <t>tvtwonenine9rhs6five56</t>
  </si>
  <si>
    <t>kgnineczjhrfive45hhxhtxltdqfive</t>
  </si>
  <si>
    <t>sixfiveseven17six16bv</t>
  </si>
  <si>
    <t>5vxqvtsltcbjrdrct3fourtwotwobgsnkszmbd</t>
  </si>
  <si>
    <t>42three7</t>
  </si>
  <si>
    <t>btdbbtqb89dneight34</t>
  </si>
  <si>
    <t>htninesevensixninetwo4mnmd</t>
  </si>
  <si>
    <t>jgzdlf22qnqdr9bqczsfx</t>
  </si>
  <si>
    <t>zfvf296fj</t>
  </si>
  <si>
    <t>fivejjvtjp4fghtgplkjnine36</t>
  </si>
  <si>
    <t>3rxfbrpmtkcrrsjg</t>
  </si>
  <si>
    <t>twopdxltmnv2seven</t>
  </si>
  <si>
    <t>2fourgmjfdgh</t>
  </si>
  <si>
    <t>2threerfjsgfdlhheightfive</t>
  </si>
  <si>
    <t>4cvmkr</t>
  </si>
  <si>
    <t>68cd</t>
  </si>
  <si>
    <t>6two2</t>
  </si>
  <si>
    <t>onetwoeight6eightsix</t>
  </si>
  <si>
    <t>1five5sevenrhsl229</t>
  </si>
  <si>
    <t>4sixbcxmgvfourjsqkc85eight8</t>
  </si>
  <si>
    <t>4two41pqfnbfvqqr3twodzjntlxmkhzcr</t>
  </si>
  <si>
    <t>gqzksmprzm8llggmhbmlgnpqg</t>
  </si>
  <si>
    <t>8xbseven6dbtsd9plxhhjznf25</t>
  </si>
  <si>
    <t>twoonefivepdflr7cggfvvtfour</t>
  </si>
  <si>
    <t>jhpcqpqnine5twofive1stjhmdfjone</t>
  </si>
  <si>
    <t>6nineninetbjr68xczndt</t>
  </si>
  <si>
    <t>2fvdcvhgskrbnqqjgmvpcseven</t>
  </si>
  <si>
    <t>3pnhgzzfk9nine</t>
  </si>
  <si>
    <t>pzrs8three8sixtwotwo</t>
  </si>
  <si>
    <t>79five6</t>
  </si>
  <si>
    <t>nineeight1glknld1onefiveskcjmn3</t>
  </si>
  <si>
    <t>2gmdqptlfpone5</t>
  </si>
  <si>
    <t>onethreeseven881ninezzkhqnbb</t>
  </si>
  <si>
    <t>nine2pznvckk462hhpbone3</t>
  </si>
  <si>
    <t>ninecpjhzn9</t>
  </si>
  <si>
    <t>xhxdkkpxrkl8seven7</t>
  </si>
  <si>
    <t>four345five143</t>
  </si>
  <si>
    <t>7eightthreebhckgdsmdd7twonefj</t>
  </si>
  <si>
    <t>4cvcmdbjfk4nctxzdkznh8</t>
  </si>
  <si>
    <t>kdzd2dxknpninethnpktjdsskgzpseven</t>
  </si>
  <si>
    <t>fiveninefivefive1</t>
  </si>
  <si>
    <t>ghqlddsdrrzjddsbr9eight</t>
  </si>
  <si>
    <t>4twolmjssn</t>
  </si>
  <si>
    <t>bzzlthxrjkgthree1ninedk5three1</t>
  </si>
  <si>
    <t>68two2cjrjn9sixbzeight</t>
  </si>
  <si>
    <t>fourtkc9teightfive6nine</t>
  </si>
  <si>
    <t>3six3</t>
  </si>
  <si>
    <t>1dhhznrxxdz4onedbsjmkqnv</t>
  </si>
  <si>
    <t>seventhreesix8twohjdhjoneeightsix</t>
  </si>
  <si>
    <t>two4twofourone1tfpbpqldqgthree1</t>
  </si>
  <si>
    <t>ddtgjzzlsrvtwofourdvdvtbfv9six</t>
  </si>
  <si>
    <t>26tfrfptjg7lnqcmninefivejlrmlnsthree</t>
  </si>
  <si>
    <t>six633two32</t>
  </si>
  <si>
    <t>four58spslgtdh3nkpcgdxbrqx7</t>
  </si>
  <si>
    <t>5four57vgcvlxmxlmdnmcs</t>
  </si>
  <si>
    <t>dmcdgcnine75pzlh</t>
  </si>
  <si>
    <t>12threexczfive6six3</t>
  </si>
  <si>
    <t>1onevpntrrkggtjzsvktxxprsthd</t>
  </si>
  <si>
    <t>kntxrpjqtl7fourfourqvsgq3seven</t>
  </si>
  <si>
    <t>bdbfk269jsixsbhpjhvgvzvnfmp</t>
  </si>
  <si>
    <t>seven1nine2four6rvv</t>
  </si>
  <si>
    <t>eightzzxgdhsfnp5seven6eight2szsseven</t>
  </si>
  <si>
    <t>two8three</t>
  </si>
  <si>
    <t>jltv47</t>
  </si>
  <si>
    <t>fivevdhgg5two1hpnjlvkeighttwo</t>
  </si>
  <si>
    <t>sxsevensevenpmpjjvdlr9f5eight</t>
  </si>
  <si>
    <t>8qntwokkffvkrlgoneightfnm</t>
  </si>
  <si>
    <t>eight5six</t>
  </si>
  <si>
    <t>twothree1eight</t>
  </si>
  <si>
    <t>nineone7</t>
  </si>
  <si>
    <t>1cgqmqxxdp8sixeight</t>
  </si>
  <si>
    <t>2hbgmzcxtwothree1</t>
  </si>
  <si>
    <t>1gjzk</t>
  </si>
  <si>
    <t>2jrkzdsfvzc</t>
  </si>
  <si>
    <t>five84jlxljnqqbfqlninethree</t>
  </si>
  <si>
    <t>rxbdxskdsevenltqgkbkxone5nineonemxgctrc</t>
  </si>
  <si>
    <t>ltxxfvpssbfivekxx7two78jrkdxfxk7</t>
  </si>
  <si>
    <t>1eightonefiveone7</t>
  </si>
  <si>
    <t>zhstjzhone1</t>
  </si>
  <si>
    <t>fhrxonehjqzvkdm2six</t>
  </si>
  <si>
    <t>xhtgntqlvxhjtr4ninesdbvfmqkr</t>
  </si>
  <si>
    <t>3two4nvljffhjd4fiveml</t>
  </si>
  <si>
    <t>9gtzflksmfourthree4threef</t>
  </si>
  <si>
    <t>bsbpqtzsttwo65zkdsg8twojxgrxkrc</t>
  </si>
  <si>
    <t>eightqlnmzvhjmjkntk6eight2</t>
  </si>
  <si>
    <t>nine9sevenfourtwopl7</t>
  </si>
  <si>
    <t>9tlninezttdrbkxxrkrxzzkffone</t>
  </si>
  <si>
    <t>9zngoneoneightzdz</t>
  </si>
  <si>
    <t>jdj3</t>
  </si>
  <si>
    <t>fjeightworxkskbrbtmgqqqxchvfbvxctthreetgq7</t>
  </si>
  <si>
    <t>11nscpbfour</t>
  </si>
  <si>
    <t>onespnbfninetgqmtbdmr17pmjt</t>
  </si>
  <si>
    <t>tpqvr1gcrth7gkld</t>
  </si>
  <si>
    <t>nineeight6khkrgsdcfpkcjkglbq5lxkjxsvrrktmfzsbz</t>
  </si>
  <si>
    <t>4twozgxqjbdsone963two</t>
  </si>
  <si>
    <t>6mxgxnjb</t>
  </si>
  <si>
    <t>495seven</t>
  </si>
  <si>
    <t>threeseven4</t>
  </si>
  <si>
    <t>vghlvmp7four6two7</t>
  </si>
  <si>
    <t>2twofourrbldqvfkvgzqrblmrkzr</t>
  </si>
  <si>
    <t>hldlhninecllnsix7</t>
  </si>
  <si>
    <t>5zpcvzmngvxrcvxncxgf7one</t>
  </si>
  <si>
    <t>twoseven3pgdtdxpxsixnbrmnzndmgone1</t>
  </si>
  <si>
    <t>94six8329</t>
  </si>
  <si>
    <t>xkgjdg8</t>
  </si>
  <si>
    <t>5gzxngzb2twohkrdjqkmgsl83</t>
  </si>
  <si>
    <t>9nzfgp</t>
  </si>
  <si>
    <t>15xrgxm7</t>
  </si>
  <si>
    <t>3nineonermn</t>
  </si>
  <si>
    <t>vggvnhqkjseventwo4onetwonftrnd</t>
  </si>
  <si>
    <t>9514sqst62</t>
  </si>
  <si>
    <t>mxhnceightfiveftmcdpgv63two6four</t>
  </si>
  <si>
    <t>nine6five181</t>
  </si>
  <si>
    <t>sevenbsixsbzmone55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</si>
</sst>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theme="1"/>
      <name val="Google Sans Mono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Font="1"/>
    <xf borderId="0" fillId="0" fontId="1" numFmtId="3" xfId="0" applyFont="1" applyNumberFormat="1"/>
    <xf borderId="0" fillId="0" fontId="2" numFmtId="0" xfId="0" applyAlignment="1" applyFont="1">
      <alignment readingOrder="0"/>
    </xf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2" t="str">
        <f>IFERROR(__xludf.DUMMYFUNCTION("regexextract(A1, ""\d"")"),"2")</f>
        <v>2</v>
      </c>
      <c r="D1" s="2" t="str">
        <f>IFERROR(__xludf.DUMMYFUNCTION("REGEXEXTRACT(A1, ""\d[^\d]*?\z"")"),"3krgjlpone")</f>
        <v>3krgjlpone</v>
      </c>
      <c r="E1" s="2" t="str">
        <f>IFERROR(__xludf.DUMMYFUNCTION("REGEXExtract(D1,""\d"")"),"3")</f>
        <v>3</v>
      </c>
      <c r="F1" s="3">
        <f t="shared" ref="F1:F1000" si="1">VALUE(C1&amp;E1)</f>
        <v>23</v>
      </c>
      <c r="G1" s="3">
        <f>SUM(F:F)</f>
        <v>54667</v>
      </c>
    </row>
    <row r="2">
      <c r="A2" s="1" t="s">
        <v>1</v>
      </c>
      <c r="C2" s="2" t="str">
        <f>IFERROR(__xludf.DUMMYFUNCTION("regexextract(A2, ""\d"")"),"6")</f>
        <v>6</v>
      </c>
      <c r="D2" s="2" t="str">
        <f>IFERROR(__xludf.DUMMYFUNCTION("REGEXEXTRACT(A2, ""\d[^\d]*?\z"")"),"2")</f>
        <v>2</v>
      </c>
      <c r="E2" s="2" t="str">
        <f>IFERROR(__xludf.DUMMYFUNCTION("REGEXExtract(D2,""\d"")"),"2")</f>
        <v>2</v>
      </c>
      <c r="F2" s="3">
        <f t="shared" si="1"/>
        <v>62</v>
      </c>
    </row>
    <row r="3">
      <c r="A3" s="1" t="s">
        <v>2</v>
      </c>
      <c r="C3" s="2" t="str">
        <f>IFERROR(__xludf.DUMMYFUNCTION("regexextract(A3, ""\d"")"),"8")</f>
        <v>8</v>
      </c>
      <c r="D3" s="2" t="str">
        <f>IFERROR(__xludf.DUMMYFUNCTION("REGEXEXTRACT(A3, ""\d[^\d]*?\z"")"),"8jjpseven")</f>
        <v>8jjpseven</v>
      </c>
      <c r="E3" s="2" t="str">
        <f>IFERROR(__xludf.DUMMYFUNCTION("REGEXExtract(D3,""\d"")"),"8")</f>
        <v>8</v>
      </c>
      <c r="F3" s="3">
        <f t="shared" si="1"/>
        <v>88</v>
      </c>
    </row>
    <row r="4">
      <c r="A4" s="1" t="s">
        <v>3</v>
      </c>
      <c r="C4" s="2" t="str">
        <f>IFERROR(__xludf.DUMMYFUNCTION("regexextract(A4, ""\d"")"),"2")</f>
        <v>2</v>
      </c>
      <c r="D4" s="2" t="str">
        <f>IFERROR(__xludf.DUMMYFUNCTION("REGEXEXTRACT(A4, ""\d[^\d]*?\z"")"),"6twoknbxlczgd")</f>
        <v>6twoknbxlczgd</v>
      </c>
      <c r="E4" s="2" t="str">
        <f>IFERROR(__xludf.DUMMYFUNCTION("REGEXExtract(D4,""\d"")"),"6")</f>
        <v>6</v>
      </c>
      <c r="F4" s="3">
        <f t="shared" si="1"/>
        <v>26</v>
      </c>
    </row>
    <row r="5">
      <c r="A5" s="1" t="s">
        <v>4</v>
      </c>
      <c r="C5" s="2" t="str">
        <f>IFERROR(__xludf.DUMMYFUNCTION("regexextract(A5, ""\d"")"),"5")</f>
        <v>5</v>
      </c>
      <c r="D5" s="2" t="str">
        <f>IFERROR(__xludf.DUMMYFUNCTION("REGEXEXTRACT(A5, ""\d[^\d]*?\z"")"),"5twonepvj")</f>
        <v>5twonepvj</v>
      </c>
      <c r="E5" s="2" t="str">
        <f>IFERROR(__xludf.DUMMYFUNCTION("REGEXExtract(D5,""\d"")"),"5")</f>
        <v>5</v>
      </c>
      <c r="F5" s="3">
        <f t="shared" si="1"/>
        <v>55</v>
      </c>
    </row>
    <row r="6">
      <c r="A6" s="1" t="s">
        <v>5</v>
      </c>
      <c r="C6" s="2" t="str">
        <f>IFERROR(__xludf.DUMMYFUNCTION("regexextract(A6, ""\d"")"),"1")</f>
        <v>1</v>
      </c>
      <c r="D6" s="2" t="str">
        <f>IFERROR(__xludf.DUMMYFUNCTION("REGEXEXTRACT(A6, ""\d[^\d]*?\z"")"),"1dgzljrtcndqqrqkgxseventhreessnthree")</f>
        <v>1dgzljrtcndqqrqkgxseventhreessnthree</v>
      </c>
      <c r="E6" s="2" t="str">
        <f>IFERROR(__xludf.DUMMYFUNCTION("REGEXExtract(D6,""\d"")"),"1")</f>
        <v>1</v>
      </c>
      <c r="F6" s="3">
        <f t="shared" si="1"/>
        <v>11</v>
      </c>
    </row>
    <row r="7">
      <c r="A7" s="1" t="s">
        <v>6</v>
      </c>
      <c r="C7" s="2" t="str">
        <f>IFERROR(__xludf.DUMMYFUNCTION("regexextract(A7, ""\d"")"),"2")</f>
        <v>2</v>
      </c>
      <c r="D7" s="2" t="str">
        <f>IFERROR(__xludf.DUMMYFUNCTION("REGEXEXTRACT(A7, ""\d[^\d]*?\z"")"),"6bhshvmsevensix")</f>
        <v>6bhshvmsevensix</v>
      </c>
      <c r="E7" s="2" t="str">
        <f>IFERROR(__xludf.DUMMYFUNCTION("REGEXExtract(D7,""\d"")"),"6")</f>
        <v>6</v>
      </c>
      <c r="F7" s="3">
        <f t="shared" si="1"/>
        <v>26</v>
      </c>
    </row>
    <row r="8">
      <c r="A8" s="1" t="s">
        <v>7</v>
      </c>
      <c r="C8" s="2" t="str">
        <f>IFERROR(__xludf.DUMMYFUNCTION("regexextract(A8, ""\d"")"),"5")</f>
        <v>5</v>
      </c>
      <c r="D8" s="2" t="str">
        <f>IFERROR(__xludf.DUMMYFUNCTION("REGEXEXTRACT(A8, ""\d[^\d]*?\z"")"),"5tpbsrf")</f>
        <v>5tpbsrf</v>
      </c>
      <c r="E8" s="2" t="str">
        <f>IFERROR(__xludf.DUMMYFUNCTION("REGEXExtract(D8,""\d"")"),"5")</f>
        <v>5</v>
      </c>
      <c r="F8" s="3">
        <f t="shared" si="1"/>
        <v>55</v>
      </c>
    </row>
    <row r="9">
      <c r="A9" s="1" t="s">
        <v>8</v>
      </c>
      <c r="C9" s="2" t="str">
        <f>IFERROR(__xludf.DUMMYFUNCTION("regexextract(A9, ""\d"")"),"3")</f>
        <v>3</v>
      </c>
      <c r="D9" s="2" t="str">
        <f>IFERROR(__xludf.DUMMYFUNCTION("REGEXEXTRACT(A9, ""\d[^\d]*?\z"")"),"5kxjtnbhxrmdhbgzeight")</f>
        <v>5kxjtnbhxrmdhbgzeight</v>
      </c>
      <c r="E9" s="2" t="str">
        <f>IFERROR(__xludf.DUMMYFUNCTION("REGEXExtract(D9,""\d"")"),"5")</f>
        <v>5</v>
      </c>
      <c r="F9" s="3">
        <f t="shared" si="1"/>
        <v>35</v>
      </c>
    </row>
    <row r="10">
      <c r="A10" s="1" t="s">
        <v>9</v>
      </c>
      <c r="C10" s="2" t="str">
        <f>IFERROR(__xludf.DUMMYFUNCTION("regexextract(A10, ""\d"")"),"6")</f>
        <v>6</v>
      </c>
      <c r="D10" s="2" t="str">
        <f>IFERROR(__xludf.DUMMYFUNCTION("REGEXEXTRACT(A10, ""\d[^\d]*?\z"")"),"5pxone")</f>
        <v>5pxone</v>
      </c>
      <c r="E10" s="2" t="str">
        <f>IFERROR(__xludf.DUMMYFUNCTION("REGEXExtract(D10,""\d"")"),"5")</f>
        <v>5</v>
      </c>
      <c r="F10" s="3">
        <f t="shared" si="1"/>
        <v>65</v>
      </c>
    </row>
    <row r="11">
      <c r="A11" s="1" t="s">
        <v>10</v>
      </c>
      <c r="C11" s="2" t="str">
        <f>IFERROR(__xludf.DUMMYFUNCTION("regexextract(A11, ""\d"")"),"2")</f>
        <v>2</v>
      </c>
      <c r="D11" s="2" t="str">
        <f>IFERROR(__xludf.DUMMYFUNCTION("REGEXEXTRACT(A11, ""\d[^\d]*?\z"")"),"2")</f>
        <v>2</v>
      </c>
      <c r="E11" s="2" t="str">
        <f>IFERROR(__xludf.DUMMYFUNCTION("REGEXExtract(D11,""\d"")"),"2")</f>
        <v>2</v>
      </c>
      <c r="F11" s="3">
        <f t="shared" si="1"/>
        <v>22</v>
      </c>
    </row>
    <row r="12">
      <c r="A12" s="1" t="s">
        <v>11</v>
      </c>
      <c r="C12" s="2" t="str">
        <f>IFERROR(__xludf.DUMMYFUNCTION("regexextract(A12, ""\d"")"),"6")</f>
        <v>6</v>
      </c>
      <c r="D12" s="2" t="str">
        <f>IFERROR(__xludf.DUMMYFUNCTION("REGEXEXTRACT(A12, ""\d[^\d]*?\z"")"),"8cnbnpgd")</f>
        <v>8cnbnpgd</v>
      </c>
      <c r="E12" s="2" t="str">
        <f>IFERROR(__xludf.DUMMYFUNCTION("REGEXExtract(D12,""\d"")"),"8")</f>
        <v>8</v>
      </c>
      <c r="F12" s="3">
        <f t="shared" si="1"/>
        <v>68</v>
      </c>
    </row>
    <row r="13">
      <c r="A13" s="1" t="s">
        <v>12</v>
      </c>
      <c r="C13" s="2" t="str">
        <f>IFERROR(__xludf.DUMMYFUNCTION("regexextract(A13, ""\d"")"),"1")</f>
        <v>1</v>
      </c>
      <c r="D13" s="2" t="str">
        <f>IFERROR(__xludf.DUMMYFUNCTION("REGEXEXTRACT(A13, ""\d[^\d]*?\z"")"),"4hnine")</f>
        <v>4hnine</v>
      </c>
      <c r="E13" s="2" t="str">
        <f>IFERROR(__xludf.DUMMYFUNCTION("REGEXExtract(D13,""\d"")"),"4")</f>
        <v>4</v>
      </c>
      <c r="F13" s="3">
        <f t="shared" si="1"/>
        <v>14</v>
      </c>
    </row>
    <row r="14">
      <c r="A14" s="1" t="s">
        <v>13</v>
      </c>
      <c r="C14" s="2" t="str">
        <f>IFERROR(__xludf.DUMMYFUNCTION("regexextract(A14, ""\d"")"),"5")</f>
        <v>5</v>
      </c>
      <c r="D14" s="2" t="str">
        <f>IFERROR(__xludf.DUMMYFUNCTION("REGEXEXTRACT(A14, ""\d[^\d]*?\z"")"),"9")</f>
        <v>9</v>
      </c>
      <c r="E14" s="2" t="str">
        <f>IFERROR(__xludf.DUMMYFUNCTION("REGEXExtract(D14,""\d"")"),"9")</f>
        <v>9</v>
      </c>
      <c r="F14" s="3">
        <f t="shared" si="1"/>
        <v>59</v>
      </c>
    </row>
    <row r="15">
      <c r="A15" s="1" t="s">
        <v>14</v>
      </c>
      <c r="C15" s="2" t="str">
        <f>IFERROR(__xludf.DUMMYFUNCTION("regexextract(A15, ""\d"")"),"6")</f>
        <v>6</v>
      </c>
      <c r="D15" s="2" t="str">
        <f>IFERROR(__xludf.DUMMYFUNCTION("REGEXEXTRACT(A15, ""\d[^\d]*?\z"")"),"7one")</f>
        <v>7one</v>
      </c>
      <c r="E15" s="2" t="str">
        <f>IFERROR(__xludf.DUMMYFUNCTION("REGEXExtract(D15,""\d"")"),"7")</f>
        <v>7</v>
      </c>
      <c r="F15" s="3">
        <f t="shared" si="1"/>
        <v>67</v>
      </c>
    </row>
    <row r="16">
      <c r="A16" s="1" t="s">
        <v>15</v>
      </c>
      <c r="C16" s="2" t="str">
        <f>IFERROR(__xludf.DUMMYFUNCTION("regexextract(A16, ""\d"")"),"5")</f>
        <v>5</v>
      </c>
      <c r="D16" s="2" t="str">
        <f>IFERROR(__xludf.DUMMYFUNCTION("REGEXEXTRACT(A16, ""\d[^\d]*?\z"")"),"8")</f>
        <v>8</v>
      </c>
      <c r="E16" s="2" t="str">
        <f>IFERROR(__xludf.DUMMYFUNCTION("REGEXExtract(D16,""\d"")"),"8")</f>
        <v>8</v>
      </c>
      <c r="F16" s="3">
        <f t="shared" si="1"/>
        <v>58</v>
      </c>
    </row>
    <row r="17">
      <c r="A17" s="1" t="s">
        <v>16</v>
      </c>
      <c r="C17" s="2" t="str">
        <f>IFERROR(__xludf.DUMMYFUNCTION("regexextract(A17, ""\d"")"),"8")</f>
        <v>8</v>
      </c>
      <c r="D17" s="2" t="str">
        <f>IFERROR(__xludf.DUMMYFUNCTION("REGEXEXTRACT(A17, ""\d[^\d]*?\z"")"),"8sevenvml")</f>
        <v>8sevenvml</v>
      </c>
      <c r="E17" s="2" t="str">
        <f>IFERROR(__xludf.DUMMYFUNCTION("REGEXExtract(D17,""\d"")"),"8")</f>
        <v>8</v>
      </c>
      <c r="F17" s="3">
        <f t="shared" si="1"/>
        <v>88</v>
      </c>
    </row>
    <row r="18">
      <c r="A18" s="1" t="s">
        <v>17</v>
      </c>
      <c r="C18" s="2" t="str">
        <f>IFERROR(__xludf.DUMMYFUNCTION("regexextract(A18, ""\d"")"),"4")</f>
        <v>4</v>
      </c>
      <c r="D18" s="2" t="str">
        <f>IFERROR(__xludf.DUMMYFUNCTION("REGEXEXTRACT(A18, ""\d[^\d]*?\z"")"),"7")</f>
        <v>7</v>
      </c>
      <c r="E18" s="2" t="str">
        <f>IFERROR(__xludf.DUMMYFUNCTION("REGEXExtract(D18,""\d"")"),"7")</f>
        <v>7</v>
      </c>
      <c r="F18" s="3">
        <f t="shared" si="1"/>
        <v>47</v>
      </c>
    </row>
    <row r="19">
      <c r="A19" s="1" t="s">
        <v>18</v>
      </c>
      <c r="C19" s="2" t="str">
        <f>IFERROR(__xludf.DUMMYFUNCTION("regexextract(A19, ""\d"")"),"6")</f>
        <v>6</v>
      </c>
      <c r="D19" s="2" t="str">
        <f>IFERROR(__xludf.DUMMYFUNCTION("REGEXEXTRACT(A19, ""\d[^\d]*?\z"")"),"7sixflmzrzxtwoqnkgskpcgpdmsh")</f>
        <v>7sixflmzrzxtwoqnkgskpcgpdmsh</v>
      </c>
      <c r="E19" s="2" t="str">
        <f>IFERROR(__xludf.DUMMYFUNCTION("REGEXExtract(D19,""\d"")"),"7")</f>
        <v>7</v>
      </c>
      <c r="F19" s="3">
        <f t="shared" si="1"/>
        <v>67</v>
      </c>
    </row>
    <row r="20">
      <c r="A20" s="1" t="s">
        <v>19</v>
      </c>
      <c r="C20" s="2" t="str">
        <f>IFERROR(__xludf.DUMMYFUNCTION("regexextract(A20, ""\d"")"),"9")</f>
        <v>9</v>
      </c>
      <c r="D20" s="2" t="str">
        <f>IFERROR(__xludf.DUMMYFUNCTION("REGEXEXTRACT(A20, ""\d[^\d]*?\z"")"),"3")</f>
        <v>3</v>
      </c>
      <c r="E20" s="2" t="str">
        <f>IFERROR(__xludf.DUMMYFUNCTION("REGEXExtract(D20,""\d"")"),"3")</f>
        <v>3</v>
      </c>
      <c r="F20" s="3">
        <f t="shared" si="1"/>
        <v>93</v>
      </c>
    </row>
    <row r="21">
      <c r="A21" s="1" t="s">
        <v>20</v>
      </c>
      <c r="C21" s="2" t="str">
        <f>IFERROR(__xludf.DUMMYFUNCTION("regexextract(A21, ""\d"")"),"7")</f>
        <v>7</v>
      </c>
      <c r="D21" s="2" t="str">
        <f>IFERROR(__xludf.DUMMYFUNCTION("REGEXEXTRACT(A21, ""\d[^\d]*?\z"")"),"7bktkbqbdlpfour")</f>
        <v>7bktkbqbdlpfour</v>
      </c>
      <c r="E21" s="2" t="str">
        <f>IFERROR(__xludf.DUMMYFUNCTION("REGEXExtract(D21,""\d"")"),"7")</f>
        <v>7</v>
      </c>
      <c r="F21" s="3">
        <f t="shared" si="1"/>
        <v>77</v>
      </c>
    </row>
    <row r="22">
      <c r="A22" s="1" t="s">
        <v>21</v>
      </c>
      <c r="C22" s="2" t="str">
        <f>IFERROR(__xludf.DUMMYFUNCTION("regexextract(A22, ""\d"")"),"6")</f>
        <v>6</v>
      </c>
      <c r="D22" s="2" t="str">
        <f>IFERROR(__xludf.DUMMYFUNCTION("REGEXEXTRACT(A22, ""\d[^\d]*?\z"")"),"2kcsbhl")</f>
        <v>2kcsbhl</v>
      </c>
      <c r="E22" s="2" t="str">
        <f>IFERROR(__xludf.DUMMYFUNCTION("REGEXExtract(D22,""\d"")"),"2")</f>
        <v>2</v>
      </c>
      <c r="F22" s="3">
        <f t="shared" si="1"/>
        <v>62</v>
      </c>
    </row>
    <row r="23">
      <c r="A23" s="1" t="s">
        <v>22</v>
      </c>
      <c r="C23" s="2" t="str">
        <f>IFERROR(__xludf.DUMMYFUNCTION("regexextract(A23, ""\d"")"),"5")</f>
        <v>5</v>
      </c>
      <c r="D23" s="2" t="str">
        <f>IFERROR(__xludf.DUMMYFUNCTION("REGEXEXTRACT(A23, ""\d[^\d]*?\z"")"),"5")</f>
        <v>5</v>
      </c>
      <c r="E23" s="2" t="str">
        <f>IFERROR(__xludf.DUMMYFUNCTION("REGEXExtract(D23,""\d"")"),"5")</f>
        <v>5</v>
      </c>
      <c r="F23" s="3">
        <f t="shared" si="1"/>
        <v>55</v>
      </c>
    </row>
    <row r="24">
      <c r="A24" s="1" t="s">
        <v>23</v>
      </c>
      <c r="C24" s="2" t="str">
        <f>IFERROR(__xludf.DUMMYFUNCTION("regexextract(A24, ""\d"")"),"8")</f>
        <v>8</v>
      </c>
      <c r="D24" s="2" t="str">
        <f>IFERROR(__xludf.DUMMYFUNCTION("REGEXEXTRACT(A24, ""\d[^\d]*?\z"")"),"7twonjqlq")</f>
        <v>7twonjqlq</v>
      </c>
      <c r="E24" s="2" t="str">
        <f>IFERROR(__xludf.DUMMYFUNCTION("REGEXExtract(D24,""\d"")"),"7")</f>
        <v>7</v>
      </c>
      <c r="F24" s="3">
        <f t="shared" si="1"/>
        <v>87</v>
      </c>
    </row>
    <row r="25">
      <c r="A25" s="1" t="s">
        <v>24</v>
      </c>
      <c r="C25" s="2" t="str">
        <f>IFERROR(__xludf.DUMMYFUNCTION("regexextract(A25, ""\d"")"),"8")</f>
        <v>8</v>
      </c>
      <c r="D25" s="2" t="str">
        <f>IFERROR(__xludf.DUMMYFUNCTION("REGEXEXTRACT(A25, ""\d[^\d]*?\z"")"),"9three")</f>
        <v>9three</v>
      </c>
      <c r="E25" s="2" t="str">
        <f>IFERROR(__xludf.DUMMYFUNCTION("REGEXExtract(D25,""\d"")"),"9")</f>
        <v>9</v>
      </c>
      <c r="F25" s="3">
        <f t="shared" si="1"/>
        <v>89</v>
      </c>
    </row>
    <row r="26">
      <c r="A26" s="1" t="s">
        <v>25</v>
      </c>
      <c r="C26" s="2" t="str">
        <f>IFERROR(__xludf.DUMMYFUNCTION("regexextract(A26, ""\d"")"),"3")</f>
        <v>3</v>
      </c>
      <c r="D26" s="2" t="str">
        <f>IFERROR(__xludf.DUMMYFUNCTION("REGEXEXTRACT(A26, ""\d[^\d]*?\z"")"),"3ninefiveeightzxbhtltjv")</f>
        <v>3ninefiveeightzxbhtltjv</v>
      </c>
      <c r="E26" s="2" t="str">
        <f>IFERROR(__xludf.DUMMYFUNCTION("REGEXExtract(D26,""\d"")"),"3")</f>
        <v>3</v>
      </c>
      <c r="F26" s="3">
        <f t="shared" si="1"/>
        <v>33</v>
      </c>
    </row>
    <row r="27">
      <c r="A27" s="1" t="s">
        <v>26</v>
      </c>
      <c r="C27" s="2" t="str">
        <f>IFERROR(__xludf.DUMMYFUNCTION("regexextract(A27, ""\d"")"),"8")</f>
        <v>8</v>
      </c>
      <c r="D27" s="2" t="str">
        <f>IFERROR(__xludf.DUMMYFUNCTION("REGEXEXTRACT(A27, ""\d[^\d]*?\z"")"),"8ltfmthree")</f>
        <v>8ltfmthree</v>
      </c>
      <c r="E27" s="2" t="str">
        <f>IFERROR(__xludf.DUMMYFUNCTION("REGEXExtract(D27,""\d"")"),"8")</f>
        <v>8</v>
      </c>
      <c r="F27" s="3">
        <f t="shared" si="1"/>
        <v>88</v>
      </c>
    </row>
    <row r="28">
      <c r="A28" s="1" t="s">
        <v>27</v>
      </c>
      <c r="C28" s="2" t="str">
        <f>IFERROR(__xludf.DUMMYFUNCTION("regexextract(A28, ""\d"")"),"4")</f>
        <v>4</v>
      </c>
      <c r="D28" s="2" t="str">
        <f>IFERROR(__xludf.DUMMYFUNCTION("REGEXEXTRACT(A28, ""\d[^\d]*?\z"")"),"2")</f>
        <v>2</v>
      </c>
      <c r="E28" s="2" t="str">
        <f>IFERROR(__xludf.DUMMYFUNCTION("REGEXExtract(D28,""\d"")"),"2")</f>
        <v>2</v>
      </c>
      <c r="F28" s="3">
        <f t="shared" si="1"/>
        <v>42</v>
      </c>
    </row>
    <row r="29">
      <c r="A29" s="1" t="s">
        <v>28</v>
      </c>
      <c r="C29" s="2" t="str">
        <f>IFERROR(__xludf.DUMMYFUNCTION("regexextract(A29, ""\d"")"),"7")</f>
        <v>7</v>
      </c>
      <c r="D29" s="2" t="str">
        <f>IFERROR(__xludf.DUMMYFUNCTION("REGEXEXTRACT(A29, ""\d[^\d]*?\z"")"),"1")</f>
        <v>1</v>
      </c>
      <c r="E29" s="2" t="str">
        <f>IFERROR(__xludf.DUMMYFUNCTION("REGEXExtract(D29,""\d"")"),"1")</f>
        <v>1</v>
      </c>
      <c r="F29" s="3">
        <f t="shared" si="1"/>
        <v>71</v>
      </c>
    </row>
    <row r="30">
      <c r="A30" s="1" t="s">
        <v>29</v>
      </c>
      <c r="C30" s="2" t="str">
        <f>IFERROR(__xludf.DUMMYFUNCTION("regexextract(A30, ""\d"")"),"1")</f>
        <v>1</v>
      </c>
      <c r="D30" s="2" t="str">
        <f>IFERROR(__xludf.DUMMYFUNCTION("REGEXEXTRACT(A30, ""\d[^\d]*?\z"")"),"1fourthreetpmqqtzgtwofour")</f>
        <v>1fourthreetpmqqtzgtwofour</v>
      </c>
      <c r="E30" s="2" t="str">
        <f>IFERROR(__xludf.DUMMYFUNCTION("REGEXExtract(D30,""\d"")"),"1")</f>
        <v>1</v>
      </c>
      <c r="F30" s="3">
        <f t="shared" si="1"/>
        <v>11</v>
      </c>
    </row>
    <row r="31">
      <c r="A31" s="1" t="s">
        <v>30</v>
      </c>
      <c r="C31" s="2" t="str">
        <f>IFERROR(__xludf.DUMMYFUNCTION("regexextract(A31, ""\d"")"),"1")</f>
        <v>1</v>
      </c>
      <c r="D31" s="2" t="str">
        <f>IFERROR(__xludf.DUMMYFUNCTION("REGEXEXTRACT(A31, ""\d[^\d]*?\z"")"),"2fivesevenseven")</f>
        <v>2fivesevenseven</v>
      </c>
      <c r="E31" s="2" t="str">
        <f>IFERROR(__xludf.DUMMYFUNCTION("REGEXExtract(D31,""\d"")"),"2")</f>
        <v>2</v>
      </c>
      <c r="F31" s="3">
        <f t="shared" si="1"/>
        <v>12</v>
      </c>
    </row>
    <row r="32">
      <c r="A32" s="1" t="s">
        <v>31</v>
      </c>
      <c r="C32" s="2" t="str">
        <f>IFERROR(__xludf.DUMMYFUNCTION("regexextract(A32, ""\d"")"),"1")</f>
        <v>1</v>
      </c>
      <c r="D32" s="2" t="str">
        <f>IFERROR(__xludf.DUMMYFUNCTION("REGEXEXTRACT(A32, ""\d[^\d]*?\z"")"),"5")</f>
        <v>5</v>
      </c>
      <c r="E32" s="2" t="str">
        <f>IFERROR(__xludf.DUMMYFUNCTION("REGEXExtract(D32,""\d"")"),"5")</f>
        <v>5</v>
      </c>
      <c r="F32" s="3">
        <f t="shared" si="1"/>
        <v>15</v>
      </c>
    </row>
    <row r="33">
      <c r="A33" s="1" t="s">
        <v>32</v>
      </c>
      <c r="C33" s="2" t="str">
        <f>IFERROR(__xludf.DUMMYFUNCTION("regexextract(A33, ""\d"")"),"3")</f>
        <v>3</v>
      </c>
      <c r="D33" s="2" t="str">
        <f>IFERROR(__xludf.DUMMYFUNCTION("REGEXEXTRACT(A33, ""\d[^\d]*?\z"")"),"3")</f>
        <v>3</v>
      </c>
      <c r="E33" s="2" t="str">
        <f>IFERROR(__xludf.DUMMYFUNCTION("REGEXExtract(D33,""\d"")"),"3")</f>
        <v>3</v>
      </c>
      <c r="F33" s="3">
        <f t="shared" si="1"/>
        <v>33</v>
      </c>
    </row>
    <row r="34">
      <c r="A34" s="1" t="s">
        <v>33</v>
      </c>
      <c r="C34" s="2" t="str">
        <f>IFERROR(__xludf.DUMMYFUNCTION("regexextract(A34, ""\d"")"),"1")</f>
        <v>1</v>
      </c>
      <c r="D34" s="2" t="str">
        <f>IFERROR(__xludf.DUMMYFUNCTION("REGEXEXTRACT(A34, ""\d[^\d]*?\z"")"),"9five")</f>
        <v>9five</v>
      </c>
      <c r="E34" s="2" t="str">
        <f>IFERROR(__xludf.DUMMYFUNCTION("REGEXExtract(D34,""\d"")"),"9")</f>
        <v>9</v>
      </c>
      <c r="F34" s="3">
        <f t="shared" si="1"/>
        <v>19</v>
      </c>
    </row>
    <row r="35">
      <c r="A35" s="1" t="s">
        <v>34</v>
      </c>
      <c r="C35" s="2" t="str">
        <f>IFERROR(__xludf.DUMMYFUNCTION("regexextract(A35, ""\d"")"),"5")</f>
        <v>5</v>
      </c>
      <c r="D35" s="2" t="str">
        <f>IFERROR(__xludf.DUMMYFUNCTION("REGEXEXTRACT(A35, ""\d[^\d]*?\z"")"),"5sixsixfivepxtxgcgjqxgmnonetwo")</f>
        <v>5sixsixfivepxtxgcgjqxgmnonetwo</v>
      </c>
      <c r="E35" s="2" t="str">
        <f>IFERROR(__xludf.DUMMYFUNCTION("REGEXExtract(D35,""\d"")"),"5")</f>
        <v>5</v>
      </c>
      <c r="F35" s="3">
        <f t="shared" si="1"/>
        <v>55</v>
      </c>
    </row>
    <row r="36">
      <c r="A36" s="1" t="s">
        <v>35</v>
      </c>
      <c r="C36" s="2" t="str">
        <f>IFERROR(__xludf.DUMMYFUNCTION("regexextract(A36, ""\d"")"),"5")</f>
        <v>5</v>
      </c>
      <c r="D36" s="2" t="str">
        <f>IFERROR(__xludf.DUMMYFUNCTION("REGEXEXTRACT(A36, ""\d[^\d]*?\z"")"),"8nlsix")</f>
        <v>8nlsix</v>
      </c>
      <c r="E36" s="2" t="str">
        <f>IFERROR(__xludf.DUMMYFUNCTION("REGEXExtract(D36,""\d"")"),"8")</f>
        <v>8</v>
      </c>
      <c r="F36" s="3">
        <f t="shared" si="1"/>
        <v>58</v>
      </c>
    </row>
    <row r="37">
      <c r="A37" s="1" t="s">
        <v>36</v>
      </c>
      <c r="C37" s="2" t="str">
        <f>IFERROR(__xludf.DUMMYFUNCTION("regexextract(A37, ""\d"")"),"3")</f>
        <v>3</v>
      </c>
      <c r="D37" s="2" t="str">
        <f>IFERROR(__xludf.DUMMYFUNCTION("REGEXEXTRACT(A37, ""\d[^\d]*?\z"")"),"3four")</f>
        <v>3four</v>
      </c>
      <c r="E37" s="2" t="str">
        <f>IFERROR(__xludf.DUMMYFUNCTION("REGEXExtract(D37,""\d"")"),"3")</f>
        <v>3</v>
      </c>
      <c r="F37" s="3">
        <f t="shared" si="1"/>
        <v>33</v>
      </c>
    </row>
    <row r="38">
      <c r="A38" s="1" t="s">
        <v>37</v>
      </c>
      <c r="C38" s="2" t="str">
        <f>IFERROR(__xludf.DUMMYFUNCTION("regexextract(A38, ""\d"")"),"3")</f>
        <v>3</v>
      </c>
      <c r="D38" s="2" t="str">
        <f>IFERROR(__xludf.DUMMYFUNCTION("REGEXEXTRACT(A38, ""\d[^\d]*?\z"")"),"6eightfive")</f>
        <v>6eightfive</v>
      </c>
      <c r="E38" s="2" t="str">
        <f>IFERROR(__xludf.DUMMYFUNCTION("REGEXExtract(D38,""\d"")"),"6")</f>
        <v>6</v>
      </c>
      <c r="F38" s="3">
        <f t="shared" si="1"/>
        <v>36</v>
      </c>
    </row>
    <row r="39">
      <c r="A39" s="1" t="s">
        <v>38</v>
      </c>
      <c r="C39" s="2" t="str">
        <f>IFERROR(__xludf.DUMMYFUNCTION("regexextract(A39, ""\d"")"),"5")</f>
        <v>5</v>
      </c>
      <c r="D39" s="2" t="str">
        <f>IFERROR(__xludf.DUMMYFUNCTION("REGEXEXTRACT(A39, ""\d[^\d]*?\z"")"),"9fqgzc")</f>
        <v>9fqgzc</v>
      </c>
      <c r="E39" s="2" t="str">
        <f>IFERROR(__xludf.DUMMYFUNCTION("REGEXExtract(D39,""\d"")"),"9")</f>
        <v>9</v>
      </c>
      <c r="F39" s="3">
        <f t="shared" si="1"/>
        <v>59</v>
      </c>
    </row>
    <row r="40">
      <c r="A40" s="1" t="s">
        <v>39</v>
      </c>
      <c r="C40" s="2" t="str">
        <f>IFERROR(__xludf.DUMMYFUNCTION("regexextract(A40, ""\d"")"),"7")</f>
        <v>7</v>
      </c>
      <c r="D40" s="2" t="str">
        <f>IFERROR(__xludf.DUMMYFUNCTION("REGEXEXTRACT(A40, ""\d[^\d]*?\z"")"),"7")</f>
        <v>7</v>
      </c>
      <c r="E40" s="2" t="str">
        <f>IFERROR(__xludf.DUMMYFUNCTION("REGEXExtract(D40,""\d"")"),"7")</f>
        <v>7</v>
      </c>
      <c r="F40" s="3">
        <f t="shared" si="1"/>
        <v>77</v>
      </c>
    </row>
    <row r="41">
      <c r="A41" s="1" t="s">
        <v>40</v>
      </c>
      <c r="C41" s="2" t="str">
        <f>IFERROR(__xludf.DUMMYFUNCTION("regexextract(A41, ""\d"")"),"4")</f>
        <v>4</v>
      </c>
      <c r="D41" s="2" t="str">
        <f>IFERROR(__xludf.DUMMYFUNCTION("REGEXEXTRACT(A41, ""\d[^\d]*?\z"")"),"4lxzj")</f>
        <v>4lxzj</v>
      </c>
      <c r="E41" s="2" t="str">
        <f>IFERROR(__xludf.DUMMYFUNCTION("REGEXExtract(D41,""\d"")"),"4")</f>
        <v>4</v>
      </c>
      <c r="F41" s="3">
        <f t="shared" si="1"/>
        <v>44</v>
      </c>
    </row>
    <row r="42">
      <c r="A42" s="1" t="s">
        <v>41</v>
      </c>
      <c r="C42" s="2" t="str">
        <f>IFERROR(__xludf.DUMMYFUNCTION("regexextract(A42, ""\d"")"),"7")</f>
        <v>7</v>
      </c>
      <c r="D42" s="2" t="str">
        <f>IFERROR(__xludf.DUMMYFUNCTION("REGEXEXTRACT(A42, ""\d[^\d]*?\z"")"),"7neightvsbrdf")</f>
        <v>7neightvsbrdf</v>
      </c>
      <c r="E42" s="2" t="str">
        <f>IFERROR(__xludf.DUMMYFUNCTION("REGEXExtract(D42,""\d"")"),"7")</f>
        <v>7</v>
      </c>
      <c r="F42" s="3">
        <f t="shared" si="1"/>
        <v>77</v>
      </c>
    </row>
    <row r="43">
      <c r="A43" s="1" t="s">
        <v>42</v>
      </c>
      <c r="C43" s="2" t="str">
        <f>IFERROR(__xludf.DUMMYFUNCTION("regexextract(A43, ""\d"")"),"8")</f>
        <v>8</v>
      </c>
      <c r="D43" s="2" t="str">
        <f>IFERROR(__xludf.DUMMYFUNCTION("REGEXEXTRACT(A43, ""\d[^\d]*?\z"")"),"6nb")</f>
        <v>6nb</v>
      </c>
      <c r="E43" s="2" t="str">
        <f>IFERROR(__xludf.DUMMYFUNCTION("REGEXExtract(D43,""\d"")"),"6")</f>
        <v>6</v>
      </c>
      <c r="F43" s="3">
        <f t="shared" si="1"/>
        <v>86</v>
      </c>
    </row>
    <row r="44">
      <c r="A44" s="1" t="s">
        <v>43</v>
      </c>
      <c r="C44" s="2" t="str">
        <f>IFERROR(__xludf.DUMMYFUNCTION("regexextract(A44, ""\d"")"),"2")</f>
        <v>2</v>
      </c>
      <c r="D44" s="2" t="str">
        <f>IFERROR(__xludf.DUMMYFUNCTION("REGEXEXTRACT(A44, ""\d[^\d]*?\z"")"),"2")</f>
        <v>2</v>
      </c>
      <c r="E44" s="2" t="str">
        <f>IFERROR(__xludf.DUMMYFUNCTION("REGEXExtract(D44,""\d"")"),"2")</f>
        <v>2</v>
      </c>
      <c r="F44" s="3">
        <f t="shared" si="1"/>
        <v>22</v>
      </c>
    </row>
    <row r="45">
      <c r="A45" s="1" t="s">
        <v>44</v>
      </c>
      <c r="C45" s="2" t="str">
        <f>IFERROR(__xludf.DUMMYFUNCTION("regexextract(A45, ""\d"")"),"8")</f>
        <v>8</v>
      </c>
      <c r="D45" s="2" t="str">
        <f>IFERROR(__xludf.DUMMYFUNCTION("REGEXEXTRACT(A45, ""\d[^\d]*?\z"")"),"8sevenmkxf")</f>
        <v>8sevenmkxf</v>
      </c>
      <c r="E45" s="2" t="str">
        <f>IFERROR(__xludf.DUMMYFUNCTION("REGEXExtract(D45,""\d"")"),"8")</f>
        <v>8</v>
      </c>
      <c r="F45" s="3">
        <f t="shared" si="1"/>
        <v>88</v>
      </c>
    </row>
    <row r="46">
      <c r="A46" s="1" t="s">
        <v>45</v>
      </c>
      <c r="C46" s="2" t="str">
        <f>IFERROR(__xludf.DUMMYFUNCTION("regexextract(A46, ""\d"")"),"6")</f>
        <v>6</v>
      </c>
      <c r="D46" s="2" t="str">
        <f>IFERROR(__xludf.DUMMYFUNCTION("REGEXEXTRACT(A46, ""\d[^\d]*?\z"")"),"6seventwo")</f>
        <v>6seventwo</v>
      </c>
      <c r="E46" s="2" t="str">
        <f>IFERROR(__xludf.DUMMYFUNCTION("REGEXExtract(D46,""\d"")"),"6")</f>
        <v>6</v>
      </c>
      <c r="F46" s="3">
        <f t="shared" si="1"/>
        <v>66</v>
      </c>
    </row>
    <row r="47">
      <c r="A47" s="1" t="s">
        <v>46</v>
      </c>
      <c r="C47" s="2" t="str">
        <f>IFERROR(__xludf.DUMMYFUNCTION("regexextract(A47, ""\d"")"),"5")</f>
        <v>5</v>
      </c>
      <c r="D47" s="2" t="str">
        <f>IFERROR(__xludf.DUMMYFUNCTION("REGEXEXTRACT(A47, ""\d[^\d]*?\z"")"),"3")</f>
        <v>3</v>
      </c>
      <c r="E47" s="2" t="str">
        <f>IFERROR(__xludf.DUMMYFUNCTION("REGEXExtract(D47,""\d"")"),"3")</f>
        <v>3</v>
      </c>
      <c r="F47" s="3">
        <f t="shared" si="1"/>
        <v>53</v>
      </c>
    </row>
    <row r="48">
      <c r="A48" s="1" t="s">
        <v>47</v>
      </c>
      <c r="C48" s="2" t="str">
        <f>IFERROR(__xludf.DUMMYFUNCTION("regexextract(A48, ""\d"")"),"2")</f>
        <v>2</v>
      </c>
      <c r="D48" s="2" t="str">
        <f>IFERROR(__xludf.DUMMYFUNCTION("REGEXEXTRACT(A48, ""\d[^\d]*?\z"")"),"2two")</f>
        <v>2two</v>
      </c>
      <c r="E48" s="2" t="str">
        <f>IFERROR(__xludf.DUMMYFUNCTION("REGEXExtract(D48,""\d"")"),"2")</f>
        <v>2</v>
      </c>
      <c r="F48" s="3">
        <f t="shared" si="1"/>
        <v>22</v>
      </c>
    </row>
    <row r="49">
      <c r="A49" s="1" t="s">
        <v>48</v>
      </c>
      <c r="C49" s="2" t="str">
        <f>IFERROR(__xludf.DUMMYFUNCTION("regexextract(A49, ""\d"")"),"2")</f>
        <v>2</v>
      </c>
      <c r="D49" s="2" t="str">
        <f>IFERROR(__xludf.DUMMYFUNCTION("REGEXEXTRACT(A49, ""\d[^\d]*?\z"")"),"2dmltrbv")</f>
        <v>2dmltrbv</v>
      </c>
      <c r="E49" s="2" t="str">
        <f>IFERROR(__xludf.DUMMYFUNCTION("REGEXExtract(D49,""\d"")"),"2")</f>
        <v>2</v>
      </c>
      <c r="F49" s="3">
        <f t="shared" si="1"/>
        <v>22</v>
      </c>
    </row>
    <row r="50">
      <c r="A50" s="1" t="s">
        <v>49</v>
      </c>
      <c r="C50" s="2" t="str">
        <f>IFERROR(__xludf.DUMMYFUNCTION("regexextract(A50, ""\d"")"),"1")</f>
        <v>1</v>
      </c>
      <c r="D50" s="2" t="str">
        <f>IFERROR(__xludf.DUMMYFUNCTION("REGEXEXTRACT(A50, ""\d[^\d]*?\z"")"),"6")</f>
        <v>6</v>
      </c>
      <c r="E50" s="2" t="str">
        <f>IFERROR(__xludf.DUMMYFUNCTION("REGEXExtract(D50,""\d"")"),"6")</f>
        <v>6</v>
      </c>
      <c r="F50" s="3">
        <f t="shared" si="1"/>
        <v>16</v>
      </c>
    </row>
    <row r="51">
      <c r="A51" s="1" t="s">
        <v>50</v>
      </c>
      <c r="C51" s="2" t="str">
        <f>IFERROR(__xludf.DUMMYFUNCTION("regexextract(A51, ""\d"")"),"7")</f>
        <v>7</v>
      </c>
      <c r="D51" s="2" t="str">
        <f>IFERROR(__xludf.DUMMYFUNCTION("REGEXEXTRACT(A51, ""\d[^\d]*?\z"")"),"3bonesevenone")</f>
        <v>3bonesevenone</v>
      </c>
      <c r="E51" s="2" t="str">
        <f>IFERROR(__xludf.DUMMYFUNCTION("REGEXExtract(D51,""\d"")"),"3")</f>
        <v>3</v>
      </c>
      <c r="F51" s="3">
        <f t="shared" si="1"/>
        <v>73</v>
      </c>
    </row>
    <row r="52">
      <c r="A52" s="1" t="s">
        <v>51</v>
      </c>
      <c r="C52" s="2" t="str">
        <f>IFERROR(__xludf.DUMMYFUNCTION("regexextract(A52, ""\d"")"),"5")</f>
        <v>5</v>
      </c>
      <c r="D52" s="2" t="str">
        <f>IFERROR(__xludf.DUMMYFUNCTION("REGEXEXTRACT(A52, ""\d[^\d]*?\z"")"),"5fournineeight")</f>
        <v>5fournineeight</v>
      </c>
      <c r="E52" s="2" t="str">
        <f>IFERROR(__xludf.DUMMYFUNCTION("REGEXExtract(D52,""\d"")"),"5")</f>
        <v>5</v>
      </c>
      <c r="F52" s="3">
        <f t="shared" si="1"/>
        <v>55</v>
      </c>
    </row>
    <row r="53">
      <c r="A53" s="1" t="s">
        <v>52</v>
      </c>
      <c r="C53" s="2" t="str">
        <f>IFERROR(__xludf.DUMMYFUNCTION("regexextract(A53, ""\d"")"),"8")</f>
        <v>8</v>
      </c>
      <c r="D53" s="2" t="str">
        <f>IFERROR(__xludf.DUMMYFUNCTION("REGEXEXTRACT(A53, ""\d[^\d]*?\z"")"),"9qmkpzbn")</f>
        <v>9qmkpzbn</v>
      </c>
      <c r="E53" s="2" t="str">
        <f>IFERROR(__xludf.DUMMYFUNCTION("REGEXExtract(D53,""\d"")"),"9")</f>
        <v>9</v>
      </c>
      <c r="F53" s="3">
        <f t="shared" si="1"/>
        <v>89</v>
      </c>
    </row>
    <row r="54">
      <c r="A54" s="1" t="s">
        <v>53</v>
      </c>
      <c r="C54" s="2" t="str">
        <f>IFERROR(__xludf.DUMMYFUNCTION("regexextract(A54, ""\d"")"),"2")</f>
        <v>2</v>
      </c>
      <c r="D54" s="2" t="str">
        <f>IFERROR(__xludf.DUMMYFUNCTION("REGEXEXTRACT(A54, ""\d[^\d]*?\z"")"),"7eight")</f>
        <v>7eight</v>
      </c>
      <c r="E54" s="2" t="str">
        <f>IFERROR(__xludf.DUMMYFUNCTION("REGEXExtract(D54,""\d"")"),"7")</f>
        <v>7</v>
      </c>
      <c r="F54" s="3">
        <f t="shared" si="1"/>
        <v>27</v>
      </c>
    </row>
    <row r="55">
      <c r="A55" s="1" t="s">
        <v>54</v>
      </c>
      <c r="C55" s="2" t="str">
        <f>IFERROR(__xludf.DUMMYFUNCTION("regexextract(A55, ""\d"")"),"7")</f>
        <v>7</v>
      </c>
      <c r="D55" s="2" t="str">
        <f>IFERROR(__xludf.DUMMYFUNCTION("REGEXEXTRACT(A55, ""\d[^\d]*?\z"")"),"7eightthreetwonepzk")</f>
        <v>7eightthreetwonepzk</v>
      </c>
      <c r="E55" s="2" t="str">
        <f>IFERROR(__xludf.DUMMYFUNCTION("REGEXExtract(D55,""\d"")"),"7")</f>
        <v>7</v>
      </c>
      <c r="F55" s="3">
        <f t="shared" si="1"/>
        <v>77</v>
      </c>
    </row>
    <row r="56">
      <c r="A56" s="1" t="s">
        <v>55</v>
      </c>
      <c r="C56" s="2" t="str">
        <f>IFERROR(__xludf.DUMMYFUNCTION("regexextract(A56, ""\d"")"),"9")</f>
        <v>9</v>
      </c>
      <c r="D56" s="2" t="str">
        <f>IFERROR(__xludf.DUMMYFUNCTION("REGEXEXTRACT(A56, ""\d[^\d]*?\z"")"),"5")</f>
        <v>5</v>
      </c>
      <c r="E56" s="2" t="str">
        <f>IFERROR(__xludf.DUMMYFUNCTION("REGEXExtract(D56,""\d"")"),"5")</f>
        <v>5</v>
      </c>
      <c r="F56" s="3">
        <f t="shared" si="1"/>
        <v>95</v>
      </c>
    </row>
    <row r="57">
      <c r="A57" s="1" t="s">
        <v>56</v>
      </c>
      <c r="C57" s="2" t="str">
        <f>IFERROR(__xludf.DUMMYFUNCTION("regexextract(A57, ""\d"")"),"7")</f>
        <v>7</v>
      </c>
      <c r="D57" s="2" t="str">
        <f>IFERROR(__xludf.DUMMYFUNCTION("REGEXEXTRACT(A57, ""\d[^\d]*?\z"")"),"7threeeightsevenz")</f>
        <v>7threeeightsevenz</v>
      </c>
      <c r="E57" s="2" t="str">
        <f>IFERROR(__xludf.DUMMYFUNCTION("REGEXExtract(D57,""\d"")"),"7")</f>
        <v>7</v>
      </c>
      <c r="F57" s="3">
        <f t="shared" si="1"/>
        <v>77</v>
      </c>
    </row>
    <row r="58">
      <c r="A58" s="1" t="s">
        <v>57</v>
      </c>
      <c r="C58" s="2" t="str">
        <f>IFERROR(__xludf.DUMMYFUNCTION("regexextract(A58, ""\d"")"),"5")</f>
        <v>5</v>
      </c>
      <c r="D58" s="2" t="str">
        <f>IFERROR(__xludf.DUMMYFUNCTION("REGEXEXTRACT(A58, ""\d[^\d]*?\z"")"),"5nine")</f>
        <v>5nine</v>
      </c>
      <c r="E58" s="2" t="str">
        <f>IFERROR(__xludf.DUMMYFUNCTION("REGEXExtract(D58,""\d"")"),"5")</f>
        <v>5</v>
      </c>
      <c r="F58" s="3">
        <f t="shared" si="1"/>
        <v>55</v>
      </c>
    </row>
    <row r="59">
      <c r="A59" s="1" t="s">
        <v>58</v>
      </c>
      <c r="C59" s="2" t="str">
        <f>IFERROR(__xludf.DUMMYFUNCTION("regexextract(A59, ""\d"")"),"1")</f>
        <v>1</v>
      </c>
      <c r="D59" s="2" t="str">
        <f>IFERROR(__xludf.DUMMYFUNCTION("REGEXEXTRACT(A59, ""\d[^\d]*?\z"")"),"1ninecmj")</f>
        <v>1ninecmj</v>
      </c>
      <c r="E59" s="2" t="str">
        <f>IFERROR(__xludf.DUMMYFUNCTION("REGEXExtract(D59,""\d"")"),"1")</f>
        <v>1</v>
      </c>
      <c r="F59" s="3">
        <f t="shared" si="1"/>
        <v>11</v>
      </c>
    </row>
    <row r="60">
      <c r="A60" s="1" t="s">
        <v>59</v>
      </c>
      <c r="C60" s="2" t="str">
        <f>IFERROR(__xludf.DUMMYFUNCTION("regexextract(A60, ""\d"")"),"6")</f>
        <v>6</v>
      </c>
      <c r="D60" s="2" t="str">
        <f>IFERROR(__xludf.DUMMYFUNCTION("REGEXEXTRACT(A60, ""\d[^\d]*?\z"")"),"2d")</f>
        <v>2d</v>
      </c>
      <c r="E60" s="2" t="str">
        <f>IFERROR(__xludf.DUMMYFUNCTION("REGEXExtract(D60,""\d"")"),"2")</f>
        <v>2</v>
      </c>
      <c r="F60" s="3">
        <f t="shared" si="1"/>
        <v>62</v>
      </c>
    </row>
    <row r="61">
      <c r="A61" s="1" t="s">
        <v>60</v>
      </c>
      <c r="C61" s="2" t="str">
        <f>IFERROR(__xludf.DUMMYFUNCTION("regexextract(A61, ""\d"")"),"2")</f>
        <v>2</v>
      </c>
      <c r="D61" s="2" t="str">
        <f>IFERROR(__xludf.DUMMYFUNCTION("REGEXEXTRACT(A61, ""\d[^\d]*?\z"")"),"5nineeight")</f>
        <v>5nineeight</v>
      </c>
      <c r="E61" s="2" t="str">
        <f>IFERROR(__xludf.DUMMYFUNCTION("REGEXExtract(D61,""\d"")"),"5")</f>
        <v>5</v>
      </c>
      <c r="F61" s="3">
        <f t="shared" si="1"/>
        <v>25</v>
      </c>
    </row>
    <row r="62">
      <c r="A62" s="1" t="s">
        <v>61</v>
      </c>
      <c r="C62" s="2" t="str">
        <f>IFERROR(__xludf.DUMMYFUNCTION("regexextract(A62, ""\d"")"),"8")</f>
        <v>8</v>
      </c>
      <c r="D62" s="2" t="str">
        <f>IFERROR(__xludf.DUMMYFUNCTION("REGEXEXTRACT(A62, ""\d[^\d]*?\z"")"),"9vd")</f>
        <v>9vd</v>
      </c>
      <c r="E62" s="2" t="str">
        <f>IFERROR(__xludf.DUMMYFUNCTION("REGEXExtract(D62,""\d"")"),"9")</f>
        <v>9</v>
      </c>
      <c r="F62" s="3">
        <f t="shared" si="1"/>
        <v>89</v>
      </c>
    </row>
    <row r="63">
      <c r="A63" s="1" t="s">
        <v>62</v>
      </c>
      <c r="C63" s="2" t="str">
        <f>IFERROR(__xludf.DUMMYFUNCTION("regexextract(A63, ""\d"")"),"7")</f>
        <v>7</v>
      </c>
      <c r="D63" s="2" t="str">
        <f>IFERROR(__xludf.DUMMYFUNCTION("REGEXEXTRACT(A63, ""\d[^\d]*?\z"")"),"7ninesixxtxbkvpkonebmbc")</f>
        <v>7ninesixxtxbkvpkonebmbc</v>
      </c>
      <c r="E63" s="2" t="str">
        <f>IFERROR(__xludf.DUMMYFUNCTION("REGEXExtract(D63,""\d"")"),"7")</f>
        <v>7</v>
      </c>
      <c r="F63" s="3">
        <f t="shared" si="1"/>
        <v>77</v>
      </c>
    </row>
    <row r="64">
      <c r="A64" s="1" t="s">
        <v>63</v>
      </c>
      <c r="C64" s="2" t="str">
        <f>IFERROR(__xludf.DUMMYFUNCTION("regexextract(A64, ""\d"")"),"9")</f>
        <v>9</v>
      </c>
      <c r="D64" s="2" t="str">
        <f>IFERROR(__xludf.DUMMYFUNCTION("REGEXEXTRACT(A64, ""\d[^\d]*?\z"")"),"3oneseven")</f>
        <v>3oneseven</v>
      </c>
      <c r="E64" s="2" t="str">
        <f>IFERROR(__xludf.DUMMYFUNCTION("REGEXExtract(D64,""\d"")"),"3")</f>
        <v>3</v>
      </c>
      <c r="F64" s="3">
        <f t="shared" si="1"/>
        <v>93</v>
      </c>
    </row>
    <row r="65">
      <c r="A65" s="1" t="s">
        <v>64</v>
      </c>
      <c r="C65" s="2" t="str">
        <f>IFERROR(__xludf.DUMMYFUNCTION("regexextract(A65, ""\d"")"),"8")</f>
        <v>8</v>
      </c>
      <c r="D65" s="2" t="str">
        <f>IFERROR(__xludf.DUMMYFUNCTION("REGEXEXTRACT(A65, ""\d[^\d]*?\z"")"),"3")</f>
        <v>3</v>
      </c>
      <c r="E65" s="2" t="str">
        <f>IFERROR(__xludf.DUMMYFUNCTION("REGEXExtract(D65,""\d"")"),"3")</f>
        <v>3</v>
      </c>
      <c r="F65" s="3">
        <f t="shared" si="1"/>
        <v>83</v>
      </c>
    </row>
    <row r="66">
      <c r="A66" s="1" t="s">
        <v>65</v>
      </c>
      <c r="C66" s="2" t="str">
        <f>IFERROR(__xludf.DUMMYFUNCTION("regexextract(A66, ""\d"")"),"8")</f>
        <v>8</v>
      </c>
      <c r="D66" s="2" t="str">
        <f>IFERROR(__xludf.DUMMYFUNCTION("REGEXEXTRACT(A66, ""\d[^\d]*?\z"")"),"8")</f>
        <v>8</v>
      </c>
      <c r="E66" s="2" t="str">
        <f>IFERROR(__xludf.DUMMYFUNCTION("REGEXExtract(D66,""\d"")"),"8")</f>
        <v>8</v>
      </c>
      <c r="F66" s="3">
        <f t="shared" si="1"/>
        <v>88</v>
      </c>
    </row>
    <row r="67">
      <c r="A67" s="1" t="s">
        <v>66</v>
      </c>
      <c r="C67" s="2" t="str">
        <f>IFERROR(__xludf.DUMMYFUNCTION("regexextract(A67, ""\d"")"),"5")</f>
        <v>5</v>
      </c>
      <c r="D67" s="2" t="str">
        <f>IFERROR(__xludf.DUMMYFUNCTION("REGEXEXTRACT(A67, ""\d[^\d]*?\z"")"),"3one")</f>
        <v>3one</v>
      </c>
      <c r="E67" s="2" t="str">
        <f>IFERROR(__xludf.DUMMYFUNCTION("REGEXExtract(D67,""\d"")"),"3")</f>
        <v>3</v>
      </c>
      <c r="F67" s="3">
        <f t="shared" si="1"/>
        <v>53</v>
      </c>
    </row>
    <row r="68">
      <c r="A68" s="1" t="s">
        <v>67</v>
      </c>
      <c r="C68" s="2" t="str">
        <f>IFERROR(__xludf.DUMMYFUNCTION("regexextract(A68, ""\d"")"),"9")</f>
        <v>9</v>
      </c>
      <c r="D68" s="2" t="str">
        <f>IFERROR(__xludf.DUMMYFUNCTION("REGEXEXTRACT(A68, ""\d[^\d]*?\z"")"),"9")</f>
        <v>9</v>
      </c>
      <c r="E68" s="2" t="str">
        <f>IFERROR(__xludf.DUMMYFUNCTION("REGEXExtract(D68,""\d"")"),"9")</f>
        <v>9</v>
      </c>
      <c r="F68" s="3">
        <f t="shared" si="1"/>
        <v>99</v>
      </c>
    </row>
    <row r="69">
      <c r="A69" s="1" t="s">
        <v>68</v>
      </c>
      <c r="C69" s="2" t="str">
        <f>IFERROR(__xludf.DUMMYFUNCTION("regexextract(A69, ""\d"")"),"4")</f>
        <v>4</v>
      </c>
      <c r="D69" s="2" t="str">
        <f>IFERROR(__xludf.DUMMYFUNCTION("REGEXEXTRACT(A69, ""\d[^\d]*?\z"")"),"9")</f>
        <v>9</v>
      </c>
      <c r="E69" s="2" t="str">
        <f>IFERROR(__xludf.DUMMYFUNCTION("REGEXExtract(D69,""\d"")"),"9")</f>
        <v>9</v>
      </c>
      <c r="F69" s="3">
        <f t="shared" si="1"/>
        <v>49</v>
      </c>
    </row>
    <row r="70">
      <c r="A70" s="1" t="s">
        <v>69</v>
      </c>
      <c r="C70" s="2" t="str">
        <f>IFERROR(__xludf.DUMMYFUNCTION("regexextract(A70, ""\d"")"),"1")</f>
        <v>1</v>
      </c>
      <c r="D70" s="2" t="str">
        <f>IFERROR(__xludf.DUMMYFUNCTION("REGEXEXTRACT(A70, ""\d[^\d]*?\z"")"),"1eightwodx")</f>
        <v>1eightwodx</v>
      </c>
      <c r="E70" s="2" t="str">
        <f>IFERROR(__xludf.DUMMYFUNCTION("REGEXExtract(D70,""\d"")"),"1")</f>
        <v>1</v>
      </c>
      <c r="F70" s="3">
        <f t="shared" si="1"/>
        <v>11</v>
      </c>
    </row>
    <row r="71">
      <c r="A71" s="1" t="s">
        <v>70</v>
      </c>
      <c r="C71" s="2" t="str">
        <f>IFERROR(__xludf.DUMMYFUNCTION("regexextract(A71, ""\d"")"),"9")</f>
        <v>9</v>
      </c>
      <c r="D71" s="2" t="str">
        <f>IFERROR(__xludf.DUMMYFUNCTION("REGEXEXTRACT(A71, ""\d[^\d]*?\z"")"),"5")</f>
        <v>5</v>
      </c>
      <c r="E71" s="2" t="str">
        <f>IFERROR(__xludf.DUMMYFUNCTION("REGEXExtract(D71,""\d"")"),"5")</f>
        <v>5</v>
      </c>
      <c r="F71" s="3">
        <f t="shared" si="1"/>
        <v>95</v>
      </c>
    </row>
    <row r="72">
      <c r="A72" s="1" t="s">
        <v>71</v>
      </c>
      <c r="C72" s="2" t="str">
        <f>IFERROR(__xludf.DUMMYFUNCTION("regexextract(A72, ""\d"")"),"9")</f>
        <v>9</v>
      </c>
      <c r="D72" s="2" t="str">
        <f>IFERROR(__xludf.DUMMYFUNCTION("REGEXEXTRACT(A72, ""\d[^\d]*?\z"")"),"9onelvcqrzxjtthreetwo")</f>
        <v>9onelvcqrzxjtthreetwo</v>
      </c>
      <c r="E72" s="2" t="str">
        <f>IFERROR(__xludf.DUMMYFUNCTION("REGEXExtract(D72,""\d"")"),"9")</f>
        <v>9</v>
      </c>
      <c r="F72" s="3">
        <f t="shared" si="1"/>
        <v>99</v>
      </c>
    </row>
    <row r="73">
      <c r="A73" s="1" t="s">
        <v>72</v>
      </c>
      <c r="C73" s="2" t="str">
        <f>IFERROR(__xludf.DUMMYFUNCTION("regexextract(A73, ""\d"")"),"3")</f>
        <v>3</v>
      </c>
      <c r="D73" s="2" t="str">
        <f>IFERROR(__xludf.DUMMYFUNCTION("REGEXEXTRACT(A73, ""\d[^\d]*?\z"")"),"8hcxgjk")</f>
        <v>8hcxgjk</v>
      </c>
      <c r="E73" s="2" t="str">
        <f>IFERROR(__xludf.DUMMYFUNCTION("REGEXExtract(D73,""\d"")"),"8")</f>
        <v>8</v>
      </c>
      <c r="F73" s="3">
        <f t="shared" si="1"/>
        <v>38</v>
      </c>
    </row>
    <row r="74">
      <c r="A74" s="1" t="s">
        <v>73</v>
      </c>
      <c r="C74" s="2" t="str">
        <f>IFERROR(__xludf.DUMMYFUNCTION("regexextract(A74, ""\d"")"),"3")</f>
        <v>3</v>
      </c>
      <c r="D74" s="2" t="str">
        <f>IFERROR(__xludf.DUMMYFUNCTION("REGEXEXTRACT(A74, ""\d[^\d]*?\z"")"),"8four")</f>
        <v>8four</v>
      </c>
      <c r="E74" s="2" t="str">
        <f>IFERROR(__xludf.DUMMYFUNCTION("REGEXExtract(D74,""\d"")"),"8")</f>
        <v>8</v>
      </c>
      <c r="F74" s="3">
        <f t="shared" si="1"/>
        <v>38</v>
      </c>
    </row>
    <row r="75">
      <c r="A75" s="1" t="s">
        <v>74</v>
      </c>
      <c r="C75" s="2" t="str">
        <f>IFERROR(__xludf.DUMMYFUNCTION("regexextract(A75, ""\d"")"),"1")</f>
        <v>1</v>
      </c>
      <c r="D75" s="2" t="str">
        <f>IFERROR(__xludf.DUMMYFUNCTION("REGEXEXTRACT(A75, ""\d[^\d]*?\z"")"),"9")</f>
        <v>9</v>
      </c>
      <c r="E75" s="2" t="str">
        <f>IFERROR(__xludf.DUMMYFUNCTION("REGEXExtract(D75,""\d"")"),"9")</f>
        <v>9</v>
      </c>
      <c r="F75" s="3">
        <f t="shared" si="1"/>
        <v>19</v>
      </c>
    </row>
    <row r="76">
      <c r="A76" s="1" t="s">
        <v>75</v>
      </c>
      <c r="C76" s="2" t="str">
        <f>IFERROR(__xludf.DUMMYFUNCTION("regexextract(A76, ""\d"")"),"1")</f>
        <v>1</v>
      </c>
      <c r="D76" s="2" t="str">
        <f>IFERROR(__xludf.DUMMYFUNCTION("REGEXEXTRACT(A76, ""\d[^\d]*?\z"")"),"6lzpckvcl")</f>
        <v>6lzpckvcl</v>
      </c>
      <c r="E76" s="2" t="str">
        <f>IFERROR(__xludf.DUMMYFUNCTION("REGEXExtract(D76,""\d"")"),"6")</f>
        <v>6</v>
      </c>
      <c r="F76" s="3">
        <f t="shared" si="1"/>
        <v>16</v>
      </c>
    </row>
    <row r="77">
      <c r="A77" s="1" t="s">
        <v>76</v>
      </c>
      <c r="C77" s="2" t="str">
        <f>IFERROR(__xludf.DUMMYFUNCTION("regexextract(A77, ""\d"")"),"2")</f>
        <v>2</v>
      </c>
      <c r="D77" s="2" t="str">
        <f>IFERROR(__xludf.DUMMYFUNCTION("REGEXEXTRACT(A77, ""\d[^\d]*?\z"")"),"8dbppqninesmj")</f>
        <v>8dbppqninesmj</v>
      </c>
      <c r="E77" s="2" t="str">
        <f>IFERROR(__xludf.DUMMYFUNCTION("REGEXExtract(D77,""\d"")"),"8")</f>
        <v>8</v>
      </c>
      <c r="F77" s="3">
        <f t="shared" si="1"/>
        <v>28</v>
      </c>
    </row>
    <row r="78">
      <c r="A78" s="1" t="s">
        <v>77</v>
      </c>
      <c r="C78" s="2" t="str">
        <f>IFERROR(__xludf.DUMMYFUNCTION("regexextract(A78, ""\d"")"),"3")</f>
        <v>3</v>
      </c>
      <c r="D78" s="2" t="str">
        <f>IFERROR(__xludf.DUMMYFUNCTION("REGEXEXTRACT(A78, ""\d[^\d]*?\z"")"),"7twodhshtdbmxd")</f>
        <v>7twodhshtdbmxd</v>
      </c>
      <c r="E78" s="2" t="str">
        <f>IFERROR(__xludf.DUMMYFUNCTION("REGEXExtract(D78,""\d"")"),"7")</f>
        <v>7</v>
      </c>
      <c r="F78" s="3">
        <f t="shared" si="1"/>
        <v>37</v>
      </c>
    </row>
    <row r="79">
      <c r="A79" s="1" t="s">
        <v>78</v>
      </c>
      <c r="C79" s="2" t="str">
        <f>IFERROR(__xludf.DUMMYFUNCTION("regexextract(A79, ""\d"")"),"6")</f>
        <v>6</v>
      </c>
      <c r="D79" s="2" t="str">
        <f>IFERROR(__xludf.DUMMYFUNCTION("REGEXEXTRACT(A79, ""\d[^\d]*?\z"")"),"6nthreephsgcdbbb")</f>
        <v>6nthreephsgcdbbb</v>
      </c>
      <c r="E79" s="2" t="str">
        <f>IFERROR(__xludf.DUMMYFUNCTION("REGEXExtract(D79,""\d"")"),"6")</f>
        <v>6</v>
      </c>
      <c r="F79" s="3">
        <f t="shared" si="1"/>
        <v>66</v>
      </c>
    </row>
    <row r="80">
      <c r="A80" s="1" t="s">
        <v>79</v>
      </c>
      <c r="C80" s="2" t="str">
        <f>IFERROR(__xludf.DUMMYFUNCTION("regexextract(A80, ""\d"")"),"9")</f>
        <v>9</v>
      </c>
      <c r="D80" s="2" t="str">
        <f>IFERROR(__xludf.DUMMYFUNCTION("REGEXEXTRACT(A80, ""\d[^\d]*?\z"")"),"9bpdxz")</f>
        <v>9bpdxz</v>
      </c>
      <c r="E80" s="2" t="str">
        <f>IFERROR(__xludf.DUMMYFUNCTION("REGEXExtract(D80,""\d"")"),"9")</f>
        <v>9</v>
      </c>
      <c r="F80" s="3">
        <f t="shared" si="1"/>
        <v>99</v>
      </c>
    </row>
    <row r="81">
      <c r="A81" s="1" t="s">
        <v>80</v>
      </c>
      <c r="C81" s="2" t="str">
        <f>IFERROR(__xludf.DUMMYFUNCTION("regexextract(A81, ""\d"")"),"8")</f>
        <v>8</v>
      </c>
      <c r="D81" s="2" t="str">
        <f>IFERROR(__xludf.DUMMYFUNCTION("REGEXEXTRACT(A81, ""\d[^\d]*?\z"")"),"8onethreeninethreetwofourzkq")</f>
        <v>8onethreeninethreetwofourzkq</v>
      </c>
      <c r="E81" s="2" t="str">
        <f>IFERROR(__xludf.DUMMYFUNCTION("REGEXExtract(D81,""\d"")"),"8")</f>
        <v>8</v>
      </c>
      <c r="F81" s="3">
        <f t="shared" si="1"/>
        <v>88</v>
      </c>
    </row>
    <row r="82">
      <c r="A82" s="1" t="s">
        <v>81</v>
      </c>
      <c r="C82" s="2" t="str">
        <f>IFERROR(__xludf.DUMMYFUNCTION("regexextract(A82, ""\d"")"),"7")</f>
        <v>7</v>
      </c>
      <c r="D82" s="2" t="str">
        <f>IFERROR(__xludf.DUMMYFUNCTION("REGEXEXTRACT(A82, ""\d[^\d]*?\z"")"),"4sevenblrhxpmvfour")</f>
        <v>4sevenblrhxpmvfour</v>
      </c>
      <c r="E82" s="2" t="str">
        <f>IFERROR(__xludf.DUMMYFUNCTION("REGEXExtract(D82,""\d"")"),"4")</f>
        <v>4</v>
      </c>
      <c r="F82" s="3">
        <f t="shared" si="1"/>
        <v>74</v>
      </c>
    </row>
    <row r="83">
      <c r="A83" s="1" t="s">
        <v>82</v>
      </c>
      <c r="C83" s="2" t="str">
        <f>IFERROR(__xludf.DUMMYFUNCTION("regexextract(A83, ""\d"")"),"4")</f>
        <v>4</v>
      </c>
      <c r="D83" s="2" t="str">
        <f>IFERROR(__xludf.DUMMYFUNCTION("REGEXEXTRACT(A83, ""\d[^\d]*?\z"")"),"7")</f>
        <v>7</v>
      </c>
      <c r="E83" s="2" t="str">
        <f>IFERROR(__xludf.DUMMYFUNCTION("REGEXExtract(D83,""\d"")"),"7")</f>
        <v>7</v>
      </c>
      <c r="F83" s="3">
        <f t="shared" si="1"/>
        <v>47</v>
      </c>
    </row>
    <row r="84">
      <c r="A84" s="1" t="s">
        <v>83</v>
      </c>
      <c r="C84" s="2" t="str">
        <f>IFERROR(__xludf.DUMMYFUNCTION("regexextract(A84, ""\d"")"),"5")</f>
        <v>5</v>
      </c>
      <c r="D84" s="2" t="str">
        <f>IFERROR(__xludf.DUMMYFUNCTION("REGEXEXTRACT(A84, ""\d[^\d]*?\z"")"),"9eightfoureightsevenfgpbdvhmeight")</f>
        <v>9eightfoureightsevenfgpbdvhmeight</v>
      </c>
      <c r="E84" s="2" t="str">
        <f>IFERROR(__xludf.DUMMYFUNCTION("REGEXExtract(D84,""\d"")"),"9")</f>
        <v>9</v>
      </c>
      <c r="F84" s="3">
        <f t="shared" si="1"/>
        <v>59</v>
      </c>
    </row>
    <row r="85">
      <c r="A85" s="1" t="s">
        <v>84</v>
      </c>
      <c r="C85" s="2" t="str">
        <f>IFERROR(__xludf.DUMMYFUNCTION("regexextract(A85, ""\d"")"),"4")</f>
        <v>4</v>
      </c>
      <c r="D85" s="2" t="str">
        <f>IFERROR(__xludf.DUMMYFUNCTION("REGEXEXTRACT(A85, ""\d[^\d]*?\z"")"),"1fivethreeoneightf")</f>
        <v>1fivethreeoneightf</v>
      </c>
      <c r="E85" s="2" t="str">
        <f>IFERROR(__xludf.DUMMYFUNCTION("REGEXExtract(D85,""\d"")"),"1")</f>
        <v>1</v>
      </c>
      <c r="F85" s="3">
        <f t="shared" si="1"/>
        <v>41</v>
      </c>
    </row>
    <row r="86">
      <c r="A86" s="1" t="s">
        <v>85</v>
      </c>
      <c r="C86" s="2" t="str">
        <f>IFERROR(__xludf.DUMMYFUNCTION("regexextract(A86, ""\d"")"),"4")</f>
        <v>4</v>
      </c>
      <c r="D86" s="2" t="str">
        <f>IFERROR(__xludf.DUMMYFUNCTION("REGEXEXTRACT(A86, ""\d[^\d]*?\z"")"),"7")</f>
        <v>7</v>
      </c>
      <c r="E86" s="2" t="str">
        <f>IFERROR(__xludf.DUMMYFUNCTION("REGEXExtract(D86,""\d"")"),"7")</f>
        <v>7</v>
      </c>
      <c r="F86" s="3">
        <f t="shared" si="1"/>
        <v>47</v>
      </c>
    </row>
    <row r="87">
      <c r="A87" s="1" t="s">
        <v>86</v>
      </c>
      <c r="C87" s="2" t="str">
        <f>IFERROR(__xludf.DUMMYFUNCTION("regexextract(A87, ""\d"")"),"1")</f>
        <v>1</v>
      </c>
      <c r="D87" s="2" t="str">
        <f>IFERROR(__xludf.DUMMYFUNCTION("REGEXEXTRACT(A87, ""\d[^\d]*?\z"")"),"9sevenpkhrdxlkmgjvfive")</f>
        <v>9sevenpkhrdxlkmgjvfive</v>
      </c>
      <c r="E87" s="2" t="str">
        <f>IFERROR(__xludf.DUMMYFUNCTION("REGEXExtract(D87,""\d"")"),"9")</f>
        <v>9</v>
      </c>
      <c r="F87" s="3">
        <f t="shared" si="1"/>
        <v>19</v>
      </c>
    </row>
    <row r="88">
      <c r="A88" s="1" t="s">
        <v>87</v>
      </c>
      <c r="C88" s="2" t="str">
        <f>IFERROR(__xludf.DUMMYFUNCTION("regexextract(A88, ""\d"")"),"8")</f>
        <v>8</v>
      </c>
      <c r="D88" s="2" t="str">
        <f>IFERROR(__xludf.DUMMYFUNCTION("REGEXEXTRACT(A88, ""\d[^\d]*?\z"")"),"1")</f>
        <v>1</v>
      </c>
      <c r="E88" s="2" t="str">
        <f>IFERROR(__xludf.DUMMYFUNCTION("REGEXExtract(D88,""\d"")"),"1")</f>
        <v>1</v>
      </c>
      <c r="F88" s="3">
        <f t="shared" si="1"/>
        <v>81</v>
      </c>
    </row>
    <row r="89">
      <c r="A89" s="1" t="s">
        <v>88</v>
      </c>
      <c r="C89" s="2" t="str">
        <f>IFERROR(__xludf.DUMMYFUNCTION("regexextract(A89, ""\d"")"),"4")</f>
        <v>4</v>
      </c>
      <c r="D89" s="2" t="str">
        <f>IFERROR(__xludf.DUMMYFUNCTION("REGEXEXTRACT(A89, ""\d[^\d]*?\z"")"),"3")</f>
        <v>3</v>
      </c>
      <c r="E89" s="2" t="str">
        <f>IFERROR(__xludf.DUMMYFUNCTION("REGEXExtract(D89,""\d"")"),"3")</f>
        <v>3</v>
      </c>
      <c r="F89" s="3">
        <f t="shared" si="1"/>
        <v>43</v>
      </c>
    </row>
    <row r="90">
      <c r="A90" s="1" t="s">
        <v>89</v>
      </c>
      <c r="C90" s="2" t="str">
        <f>IFERROR(__xludf.DUMMYFUNCTION("regexextract(A90, ""\d"")"),"7")</f>
        <v>7</v>
      </c>
      <c r="D90" s="2" t="str">
        <f>IFERROR(__xludf.DUMMYFUNCTION("REGEXEXTRACT(A90, ""\d[^\d]*?\z"")"),"5")</f>
        <v>5</v>
      </c>
      <c r="E90" s="2" t="str">
        <f>IFERROR(__xludf.DUMMYFUNCTION("REGEXExtract(D90,""\d"")"),"5")</f>
        <v>5</v>
      </c>
      <c r="F90" s="3">
        <f t="shared" si="1"/>
        <v>75</v>
      </c>
    </row>
    <row r="91">
      <c r="A91" s="1" t="s">
        <v>90</v>
      </c>
      <c r="C91" s="2" t="str">
        <f>IFERROR(__xludf.DUMMYFUNCTION("regexextract(A91, ""\d"")"),"7")</f>
        <v>7</v>
      </c>
      <c r="D91" s="2" t="str">
        <f>IFERROR(__xludf.DUMMYFUNCTION("REGEXEXTRACT(A91, ""\d[^\d]*?\z"")"),"3dmjhjfivedtjlqeightvkktm")</f>
        <v>3dmjhjfivedtjlqeightvkktm</v>
      </c>
      <c r="E91" s="2" t="str">
        <f>IFERROR(__xludf.DUMMYFUNCTION("REGEXExtract(D91,""\d"")"),"3")</f>
        <v>3</v>
      </c>
      <c r="F91" s="3">
        <f t="shared" si="1"/>
        <v>73</v>
      </c>
    </row>
    <row r="92">
      <c r="A92" s="1" t="s">
        <v>91</v>
      </c>
      <c r="C92" s="2" t="str">
        <f>IFERROR(__xludf.DUMMYFUNCTION("regexextract(A92, ""\d"")"),"9")</f>
        <v>9</v>
      </c>
      <c r="D92" s="2" t="str">
        <f>IFERROR(__xludf.DUMMYFUNCTION("REGEXEXTRACT(A92, ""\d[^\d]*?\z"")"),"9")</f>
        <v>9</v>
      </c>
      <c r="E92" s="2" t="str">
        <f>IFERROR(__xludf.DUMMYFUNCTION("REGEXExtract(D92,""\d"")"),"9")</f>
        <v>9</v>
      </c>
      <c r="F92" s="3">
        <f t="shared" si="1"/>
        <v>99</v>
      </c>
    </row>
    <row r="93">
      <c r="A93" s="1" t="s">
        <v>92</v>
      </c>
      <c r="C93" s="2" t="str">
        <f>IFERROR(__xludf.DUMMYFUNCTION("regexextract(A93, ""\d"")"),"9")</f>
        <v>9</v>
      </c>
      <c r="D93" s="2" t="str">
        <f>IFERROR(__xludf.DUMMYFUNCTION("REGEXEXTRACT(A93, ""\d[^\d]*?\z"")"),"4")</f>
        <v>4</v>
      </c>
      <c r="E93" s="2" t="str">
        <f>IFERROR(__xludf.DUMMYFUNCTION("REGEXExtract(D93,""\d"")"),"4")</f>
        <v>4</v>
      </c>
      <c r="F93" s="3">
        <f t="shared" si="1"/>
        <v>94</v>
      </c>
    </row>
    <row r="94">
      <c r="A94" s="1" t="s">
        <v>93</v>
      </c>
      <c r="C94" s="2" t="str">
        <f>IFERROR(__xludf.DUMMYFUNCTION("regexextract(A94, ""\d"")"),"9")</f>
        <v>9</v>
      </c>
      <c r="D94" s="2" t="str">
        <f>IFERROR(__xludf.DUMMYFUNCTION("REGEXEXTRACT(A94, ""\d[^\d]*?\z"")"),"9xdddfznnl")</f>
        <v>9xdddfznnl</v>
      </c>
      <c r="E94" s="2" t="str">
        <f>IFERROR(__xludf.DUMMYFUNCTION("REGEXExtract(D94,""\d"")"),"9")</f>
        <v>9</v>
      </c>
      <c r="F94" s="3">
        <f t="shared" si="1"/>
        <v>99</v>
      </c>
    </row>
    <row r="95">
      <c r="A95" s="1" t="s">
        <v>94</v>
      </c>
      <c r="C95" s="2" t="str">
        <f>IFERROR(__xludf.DUMMYFUNCTION("regexextract(A95, ""\d"")"),"1")</f>
        <v>1</v>
      </c>
      <c r="D95" s="2" t="str">
        <f>IFERROR(__xludf.DUMMYFUNCTION("REGEXEXTRACT(A95, ""\d[^\d]*?\z"")"),"1")</f>
        <v>1</v>
      </c>
      <c r="E95" s="2" t="str">
        <f>IFERROR(__xludf.DUMMYFUNCTION("REGEXExtract(D95,""\d"")"),"1")</f>
        <v>1</v>
      </c>
      <c r="F95" s="3">
        <f t="shared" si="1"/>
        <v>11</v>
      </c>
    </row>
    <row r="96">
      <c r="A96" s="1" t="s">
        <v>95</v>
      </c>
      <c r="C96" s="2" t="str">
        <f>IFERROR(__xludf.DUMMYFUNCTION("regexextract(A96, ""\d"")"),"7")</f>
        <v>7</v>
      </c>
      <c r="D96" s="2" t="str">
        <f>IFERROR(__xludf.DUMMYFUNCTION("REGEXEXTRACT(A96, ""\d[^\d]*?\z"")"),"5")</f>
        <v>5</v>
      </c>
      <c r="E96" s="2" t="str">
        <f>IFERROR(__xludf.DUMMYFUNCTION("REGEXExtract(D96,""\d"")"),"5")</f>
        <v>5</v>
      </c>
      <c r="F96" s="3">
        <f t="shared" si="1"/>
        <v>75</v>
      </c>
    </row>
    <row r="97">
      <c r="A97" s="1" t="s">
        <v>96</v>
      </c>
      <c r="C97" s="2" t="str">
        <f>IFERROR(__xludf.DUMMYFUNCTION("regexextract(A97, ""\d"")"),"4")</f>
        <v>4</v>
      </c>
      <c r="D97" s="2" t="str">
        <f>IFERROR(__xludf.DUMMYFUNCTION("REGEXEXTRACT(A97, ""\d[^\d]*?\z"")"),"6onemnsv")</f>
        <v>6onemnsv</v>
      </c>
      <c r="E97" s="2" t="str">
        <f>IFERROR(__xludf.DUMMYFUNCTION("REGEXExtract(D97,""\d"")"),"6")</f>
        <v>6</v>
      </c>
      <c r="F97" s="3">
        <f t="shared" si="1"/>
        <v>46</v>
      </c>
    </row>
    <row r="98">
      <c r="A98" s="1" t="s">
        <v>97</v>
      </c>
      <c r="C98" s="2" t="str">
        <f>IFERROR(__xludf.DUMMYFUNCTION("regexextract(A98, ""\d"")"),"4")</f>
        <v>4</v>
      </c>
      <c r="D98" s="2" t="str">
        <f>IFERROR(__xludf.DUMMYFUNCTION("REGEXEXTRACT(A98, ""\d[^\d]*?\z"")"),"4")</f>
        <v>4</v>
      </c>
      <c r="E98" s="2" t="str">
        <f>IFERROR(__xludf.DUMMYFUNCTION("REGEXExtract(D98,""\d"")"),"4")</f>
        <v>4</v>
      </c>
      <c r="F98" s="3">
        <f t="shared" si="1"/>
        <v>44</v>
      </c>
    </row>
    <row r="99">
      <c r="A99" s="1" t="s">
        <v>98</v>
      </c>
      <c r="C99" s="2" t="str">
        <f>IFERROR(__xludf.DUMMYFUNCTION("regexextract(A99, ""\d"")"),"7")</f>
        <v>7</v>
      </c>
      <c r="D99" s="2" t="str">
        <f>IFERROR(__xludf.DUMMYFUNCTION("REGEXEXTRACT(A99, ""\d[^\d]*?\z"")"),"7")</f>
        <v>7</v>
      </c>
      <c r="E99" s="2" t="str">
        <f>IFERROR(__xludf.DUMMYFUNCTION("REGEXExtract(D99,""\d"")"),"7")</f>
        <v>7</v>
      </c>
      <c r="F99" s="3">
        <f t="shared" si="1"/>
        <v>77</v>
      </c>
    </row>
    <row r="100">
      <c r="A100" s="1" t="s">
        <v>99</v>
      </c>
      <c r="C100" s="2" t="str">
        <f>IFERROR(__xludf.DUMMYFUNCTION("regexextract(A100, ""\d"")"),"7")</f>
        <v>7</v>
      </c>
      <c r="D100" s="2" t="str">
        <f>IFERROR(__xludf.DUMMYFUNCTION("REGEXEXTRACT(A100, ""\d[^\d]*?\z"")"),"7npffnlqtwomzkqjgrbtcfj")</f>
        <v>7npffnlqtwomzkqjgrbtcfj</v>
      </c>
      <c r="E100" s="2" t="str">
        <f>IFERROR(__xludf.DUMMYFUNCTION("REGEXExtract(D100,""\d"")"),"7")</f>
        <v>7</v>
      </c>
      <c r="F100" s="3">
        <f t="shared" si="1"/>
        <v>77</v>
      </c>
    </row>
    <row r="101">
      <c r="A101" s="1" t="s">
        <v>100</v>
      </c>
      <c r="C101" s="2" t="str">
        <f>IFERROR(__xludf.DUMMYFUNCTION("regexextract(A101, ""\d"")"),"3")</f>
        <v>3</v>
      </c>
      <c r="D101" s="2" t="str">
        <f>IFERROR(__xludf.DUMMYFUNCTION("REGEXEXTRACT(A101, ""\d[^\d]*?\z"")"),"7jjfjncrnd")</f>
        <v>7jjfjncrnd</v>
      </c>
      <c r="E101" s="2" t="str">
        <f>IFERROR(__xludf.DUMMYFUNCTION("REGEXExtract(D101,""\d"")"),"7")</f>
        <v>7</v>
      </c>
      <c r="F101" s="3">
        <f t="shared" si="1"/>
        <v>37</v>
      </c>
    </row>
    <row r="102">
      <c r="A102" s="1" t="s">
        <v>101</v>
      </c>
      <c r="C102" s="2" t="str">
        <f>IFERROR(__xludf.DUMMYFUNCTION("regexextract(A102, ""\d"")"),"5")</f>
        <v>5</v>
      </c>
      <c r="D102" s="2" t="str">
        <f>IFERROR(__xludf.DUMMYFUNCTION("REGEXEXTRACT(A102, ""\d[^\d]*?\z"")"),"5")</f>
        <v>5</v>
      </c>
      <c r="E102" s="2" t="str">
        <f>IFERROR(__xludf.DUMMYFUNCTION("REGEXExtract(D102,""\d"")"),"5")</f>
        <v>5</v>
      </c>
      <c r="F102" s="3">
        <f t="shared" si="1"/>
        <v>55</v>
      </c>
    </row>
    <row r="103">
      <c r="A103" s="1" t="s">
        <v>102</v>
      </c>
      <c r="C103" s="2" t="str">
        <f>IFERROR(__xludf.DUMMYFUNCTION("regexextract(A103, ""\d"")"),"5")</f>
        <v>5</v>
      </c>
      <c r="D103" s="2" t="str">
        <f>IFERROR(__xludf.DUMMYFUNCTION("REGEXEXTRACT(A103, ""\d[^\d]*?\z"")"),"9three")</f>
        <v>9three</v>
      </c>
      <c r="E103" s="2" t="str">
        <f>IFERROR(__xludf.DUMMYFUNCTION("REGEXExtract(D103,""\d"")"),"9")</f>
        <v>9</v>
      </c>
      <c r="F103" s="3">
        <f t="shared" si="1"/>
        <v>59</v>
      </c>
    </row>
    <row r="104">
      <c r="A104" s="1" t="s">
        <v>103</v>
      </c>
      <c r="C104" s="2" t="str">
        <f>IFERROR(__xludf.DUMMYFUNCTION("regexextract(A104, ""\d"")"),"1")</f>
        <v>1</v>
      </c>
      <c r="D104" s="2" t="str">
        <f>IFERROR(__xludf.DUMMYFUNCTION("REGEXEXTRACT(A104, ""\d[^\d]*?\z"")"),"1")</f>
        <v>1</v>
      </c>
      <c r="E104" s="2" t="str">
        <f>IFERROR(__xludf.DUMMYFUNCTION("REGEXExtract(D104,""\d"")"),"1")</f>
        <v>1</v>
      </c>
      <c r="F104" s="3">
        <f t="shared" si="1"/>
        <v>11</v>
      </c>
    </row>
    <row r="105">
      <c r="A105" s="1" t="s">
        <v>104</v>
      </c>
      <c r="C105" s="2" t="str">
        <f>IFERROR(__xludf.DUMMYFUNCTION("regexextract(A105, ""\d"")"),"9")</f>
        <v>9</v>
      </c>
      <c r="D105" s="2" t="str">
        <f>IFERROR(__xludf.DUMMYFUNCTION("REGEXEXTRACT(A105, ""\d[^\d]*?\z"")"),"3dqxrlqlfour")</f>
        <v>3dqxrlqlfour</v>
      </c>
      <c r="E105" s="2" t="str">
        <f>IFERROR(__xludf.DUMMYFUNCTION("REGEXExtract(D105,""\d"")"),"3")</f>
        <v>3</v>
      </c>
      <c r="F105" s="3">
        <f t="shared" si="1"/>
        <v>93</v>
      </c>
    </row>
    <row r="106">
      <c r="A106" s="1" t="s">
        <v>105</v>
      </c>
      <c r="C106" s="2" t="str">
        <f>IFERROR(__xludf.DUMMYFUNCTION("regexextract(A106, ""\d"")"),"7")</f>
        <v>7</v>
      </c>
      <c r="D106" s="2" t="str">
        <f>IFERROR(__xludf.DUMMYFUNCTION("REGEXEXTRACT(A106, ""\d[^\d]*?\z"")"),"6")</f>
        <v>6</v>
      </c>
      <c r="E106" s="2" t="str">
        <f>IFERROR(__xludf.DUMMYFUNCTION("REGEXExtract(D106,""\d"")"),"6")</f>
        <v>6</v>
      </c>
      <c r="F106" s="3">
        <f t="shared" si="1"/>
        <v>76</v>
      </c>
    </row>
    <row r="107">
      <c r="A107" s="1" t="s">
        <v>106</v>
      </c>
      <c r="C107" s="2" t="str">
        <f>IFERROR(__xludf.DUMMYFUNCTION("regexextract(A107, ""\d"")"),"3")</f>
        <v>3</v>
      </c>
      <c r="D107" s="2" t="str">
        <f>IFERROR(__xludf.DUMMYFUNCTION("REGEXEXTRACT(A107, ""\d[^\d]*?\z"")"),"6ksblffhpqoneightsz")</f>
        <v>6ksblffhpqoneightsz</v>
      </c>
      <c r="E107" s="2" t="str">
        <f>IFERROR(__xludf.DUMMYFUNCTION("REGEXExtract(D107,""\d"")"),"6")</f>
        <v>6</v>
      </c>
      <c r="F107" s="3">
        <f t="shared" si="1"/>
        <v>36</v>
      </c>
    </row>
    <row r="108">
      <c r="A108" s="1" t="s">
        <v>107</v>
      </c>
      <c r="C108" s="2" t="str">
        <f>IFERROR(__xludf.DUMMYFUNCTION("regexextract(A108, ""\d"")"),"6")</f>
        <v>6</v>
      </c>
      <c r="D108" s="2" t="str">
        <f>IFERROR(__xludf.DUMMYFUNCTION("REGEXEXTRACT(A108, ""\d[^\d]*?\z"")"),"2")</f>
        <v>2</v>
      </c>
      <c r="E108" s="2" t="str">
        <f>IFERROR(__xludf.DUMMYFUNCTION("REGEXExtract(D108,""\d"")"),"2")</f>
        <v>2</v>
      </c>
      <c r="F108" s="3">
        <f t="shared" si="1"/>
        <v>62</v>
      </c>
    </row>
    <row r="109">
      <c r="A109" s="1" t="s">
        <v>108</v>
      </c>
      <c r="C109" s="2" t="str">
        <f>IFERROR(__xludf.DUMMYFUNCTION("regexextract(A109, ""\d"")"),"7")</f>
        <v>7</v>
      </c>
      <c r="D109" s="2" t="str">
        <f>IFERROR(__xludf.DUMMYFUNCTION("REGEXEXTRACT(A109, ""\d[^\d]*?\z"")"),"7nxpktbvrrltjthld")</f>
        <v>7nxpktbvrrltjthld</v>
      </c>
      <c r="E109" s="2" t="str">
        <f>IFERROR(__xludf.DUMMYFUNCTION("REGEXExtract(D109,""\d"")"),"7")</f>
        <v>7</v>
      </c>
      <c r="F109" s="3">
        <f t="shared" si="1"/>
        <v>77</v>
      </c>
    </row>
    <row r="110">
      <c r="A110" s="1" t="s">
        <v>109</v>
      </c>
      <c r="C110" s="2" t="str">
        <f>IFERROR(__xludf.DUMMYFUNCTION("regexextract(A110, ""\d"")"),"5")</f>
        <v>5</v>
      </c>
      <c r="D110" s="2" t="str">
        <f>IFERROR(__xludf.DUMMYFUNCTION("REGEXEXTRACT(A110, ""\d[^\d]*?\z"")"),"5vnlcbseven")</f>
        <v>5vnlcbseven</v>
      </c>
      <c r="E110" s="2" t="str">
        <f>IFERROR(__xludf.DUMMYFUNCTION("REGEXExtract(D110,""\d"")"),"5")</f>
        <v>5</v>
      </c>
      <c r="F110" s="3">
        <f t="shared" si="1"/>
        <v>55</v>
      </c>
    </row>
    <row r="111">
      <c r="A111" s="1" t="s">
        <v>110</v>
      </c>
      <c r="C111" s="2" t="str">
        <f>IFERROR(__xludf.DUMMYFUNCTION("regexextract(A111, ""\d"")"),"1")</f>
        <v>1</v>
      </c>
      <c r="D111" s="2" t="str">
        <f>IFERROR(__xludf.DUMMYFUNCTION("REGEXEXTRACT(A111, ""\d[^\d]*?\z"")"),"3")</f>
        <v>3</v>
      </c>
      <c r="E111" s="2" t="str">
        <f>IFERROR(__xludf.DUMMYFUNCTION("REGEXExtract(D111,""\d"")"),"3")</f>
        <v>3</v>
      </c>
      <c r="F111" s="3">
        <f t="shared" si="1"/>
        <v>13</v>
      </c>
    </row>
    <row r="112">
      <c r="A112" s="1" t="s">
        <v>111</v>
      </c>
      <c r="C112" s="2" t="str">
        <f>IFERROR(__xludf.DUMMYFUNCTION("regexextract(A112, ""\d"")"),"8")</f>
        <v>8</v>
      </c>
      <c r="D112" s="2" t="str">
        <f>IFERROR(__xludf.DUMMYFUNCTION("REGEXEXTRACT(A112, ""\d[^\d]*?\z"")"),"1twonekz")</f>
        <v>1twonekz</v>
      </c>
      <c r="E112" s="2" t="str">
        <f>IFERROR(__xludf.DUMMYFUNCTION("REGEXExtract(D112,""\d"")"),"1")</f>
        <v>1</v>
      </c>
      <c r="F112" s="3">
        <f t="shared" si="1"/>
        <v>81</v>
      </c>
    </row>
    <row r="113">
      <c r="A113" s="1" t="s">
        <v>112</v>
      </c>
      <c r="C113" s="2" t="str">
        <f>IFERROR(__xludf.DUMMYFUNCTION("regexextract(A113, ""\d"")"),"2")</f>
        <v>2</v>
      </c>
      <c r="D113" s="2" t="str">
        <f>IFERROR(__xludf.DUMMYFUNCTION("REGEXEXTRACT(A113, ""\d[^\d]*?\z"")"),"8")</f>
        <v>8</v>
      </c>
      <c r="E113" s="2" t="str">
        <f>IFERROR(__xludf.DUMMYFUNCTION("REGEXExtract(D113,""\d"")"),"8")</f>
        <v>8</v>
      </c>
      <c r="F113" s="3">
        <f t="shared" si="1"/>
        <v>28</v>
      </c>
    </row>
    <row r="114">
      <c r="A114" s="1" t="s">
        <v>113</v>
      </c>
      <c r="C114" s="2" t="str">
        <f>IFERROR(__xludf.DUMMYFUNCTION("regexextract(A114, ""\d"")"),"3")</f>
        <v>3</v>
      </c>
      <c r="D114" s="2" t="str">
        <f>IFERROR(__xludf.DUMMYFUNCTION("REGEXEXTRACT(A114, ""\d[^\d]*?\z"")"),"8")</f>
        <v>8</v>
      </c>
      <c r="E114" s="2" t="str">
        <f>IFERROR(__xludf.DUMMYFUNCTION("REGEXExtract(D114,""\d"")"),"8")</f>
        <v>8</v>
      </c>
      <c r="F114" s="3">
        <f t="shared" si="1"/>
        <v>38</v>
      </c>
    </row>
    <row r="115">
      <c r="A115" s="1" t="s">
        <v>114</v>
      </c>
      <c r="C115" s="2" t="str">
        <f>IFERROR(__xludf.DUMMYFUNCTION("regexextract(A115, ""\d"")"),"9")</f>
        <v>9</v>
      </c>
      <c r="D115" s="2" t="str">
        <f>IFERROR(__xludf.DUMMYFUNCTION("REGEXEXTRACT(A115, ""\d[^\d]*?\z"")"),"1dxzpxjp")</f>
        <v>1dxzpxjp</v>
      </c>
      <c r="E115" s="2" t="str">
        <f>IFERROR(__xludf.DUMMYFUNCTION("REGEXExtract(D115,""\d"")"),"1")</f>
        <v>1</v>
      </c>
      <c r="F115" s="3">
        <f t="shared" si="1"/>
        <v>91</v>
      </c>
    </row>
    <row r="116">
      <c r="A116" s="1" t="s">
        <v>115</v>
      </c>
      <c r="C116" s="2" t="str">
        <f>IFERROR(__xludf.DUMMYFUNCTION("regexextract(A116, ""\d"")"),"1")</f>
        <v>1</v>
      </c>
      <c r="D116" s="2" t="str">
        <f>IFERROR(__xludf.DUMMYFUNCTION("REGEXEXTRACT(A116, ""\d[^\d]*?\z"")"),"2kseven")</f>
        <v>2kseven</v>
      </c>
      <c r="E116" s="2" t="str">
        <f>IFERROR(__xludf.DUMMYFUNCTION("REGEXExtract(D116,""\d"")"),"2")</f>
        <v>2</v>
      </c>
      <c r="F116" s="3">
        <f t="shared" si="1"/>
        <v>12</v>
      </c>
    </row>
    <row r="117">
      <c r="A117" s="1" t="s">
        <v>116</v>
      </c>
      <c r="C117" s="2" t="str">
        <f>IFERROR(__xludf.DUMMYFUNCTION("regexextract(A117, ""\d"")"),"6")</f>
        <v>6</v>
      </c>
      <c r="D117" s="2" t="str">
        <f>IFERROR(__xludf.DUMMYFUNCTION("REGEXEXTRACT(A117, ""\d[^\d]*?\z"")"),"6sixxzhn")</f>
        <v>6sixxzhn</v>
      </c>
      <c r="E117" s="2" t="str">
        <f>IFERROR(__xludf.DUMMYFUNCTION("REGEXExtract(D117,""\d"")"),"6")</f>
        <v>6</v>
      </c>
      <c r="F117" s="3">
        <f t="shared" si="1"/>
        <v>66</v>
      </c>
    </row>
    <row r="118">
      <c r="A118" s="1" t="s">
        <v>117</v>
      </c>
      <c r="C118" s="2" t="str">
        <f>IFERROR(__xludf.DUMMYFUNCTION("regexextract(A118, ""\d"")"),"3")</f>
        <v>3</v>
      </c>
      <c r="D118" s="2" t="str">
        <f>IFERROR(__xludf.DUMMYFUNCTION("REGEXEXTRACT(A118, ""\d[^\d]*?\z"")"),"6")</f>
        <v>6</v>
      </c>
      <c r="E118" s="2" t="str">
        <f>IFERROR(__xludf.DUMMYFUNCTION("REGEXExtract(D118,""\d"")"),"6")</f>
        <v>6</v>
      </c>
      <c r="F118" s="3">
        <f t="shared" si="1"/>
        <v>36</v>
      </c>
    </row>
    <row r="119">
      <c r="A119" s="1" t="s">
        <v>118</v>
      </c>
      <c r="C119" s="2" t="str">
        <f>IFERROR(__xludf.DUMMYFUNCTION("regexextract(A119, ""\d"")"),"4")</f>
        <v>4</v>
      </c>
      <c r="D119" s="2" t="str">
        <f>IFERROR(__xludf.DUMMYFUNCTION("REGEXEXTRACT(A119, ""\d[^\d]*?\z"")"),"1fddjjcbsnq")</f>
        <v>1fddjjcbsnq</v>
      </c>
      <c r="E119" s="2" t="str">
        <f>IFERROR(__xludf.DUMMYFUNCTION("REGEXExtract(D119,""\d"")"),"1")</f>
        <v>1</v>
      </c>
      <c r="F119" s="3">
        <f t="shared" si="1"/>
        <v>41</v>
      </c>
    </row>
    <row r="120">
      <c r="A120" s="1" t="s">
        <v>119</v>
      </c>
      <c r="C120" s="2" t="str">
        <f>IFERROR(__xludf.DUMMYFUNCTION("regexextract(A120, ""\d"")"),"2")</f>
        <v>2</v>
      </c>
      <c r="D120" s="2" t="str">
        <f>IFERROR(__xludf.DUMMYFUNCTION("REGEXEXTRACT(A120, ""\d[^\d]*?\z"")"),"2")</f>
        <v>2</v>
      </c>
      <c r="E120" s="2" t="str">
        <f>IFERROR(__xludf.DUMMYFUNCTION("REGEXExtract(D120,""\d"")"),"2")</f>
        <v>2</v>
      </c>
      <c r="F120" s="3">
        <f t="shared" si="1"/>
        <v>22</v>
      </c>
    </row>
    <row r="121">
      <c r="A121" s="1" t="s">
        <v>120</v>
      </c>
      <c r="C121" s="2" t="str">
        <f>IFERROR(__xludf.DUMMYFUNCTION("regexextract(A121, ""\d"")"),"3")</f>
        <v>3</v>
      </c>
      <c r="D121" s="2" t="str">
        <f>IFERROR(__xludf.DUMMYFUNCTION("REGEXEXTRACT(A121, ""\d[^\d]*?\z"")"),"5")</f>
        <v>5</v>
      </c>
      <c r="E121" s="2" t="str">
        <f>IFERROR(__xludf.DUMMYFUNCTION("REGEXExtract(D121,""\d"")"),"5")</f>
        <v>5</v>
      </c>
      <c r="F121" s="3">
        <f t="shared" si="1"/>
        <v>35</v>
      </c>
    </row>
    <row r="122">
      <c r="A122" s="1" t="s">
        <v>121</v>
      </c>
      <c r="C122" s="2" t="str">
        <f>IFERROR(__xludf.DUMMYFUNCTION("regexextract(A122, ""\d"")"),"5")</f>
        <v>5</v>
      </c>
      <c r="D122" s="2" t="str">
        <f>IFERROR(__xludf.DUMMYFUNCTION("REGEXEXTRACT(A122, ""\d[^\d]*?\z"")"),"5vdvgctvv")</f>
        <v>5vdvgctvv</v>
      </c>
      <c r="E122" s="2" t="str">
        <f>IFERROR(__xludf.DUMMYFUNCTION("REGEXExtract(D122,""\d"")"),"5")</f>
        <v>5</v>
      </c>
      <c r="F122" s="3">
        <f t="shared" si="1"/>
        <v>55</v>
      </c>
    </row>
    <row r="123">
      <c r="A123" s="1" t="s">
        <v>122</v>
      </c>
      <c r="C123" s="2" t="str">
        <f>IFERROR(__xludf.DUMMYFUNCTION("regexextract(A123, ""\d"")"),"9")</f>
        <v>9</v>
      </c>
      <c r="D123" s="2" t="str">
        <f>IFERROR(__xludf.DUMMYFUNCTION("REGEXEXTRACT(A123, ""\d[^\d]*?\z"")"),"9six")</f>
        <v>9six</v>
      </c>
      <c r="E123" s="2" t="str">
        <f>IFERROR(__xludf.DUMMYFUNCTION("REGEXExtract(D123,""\d"")"),"9")</f>
        <v>9</v>
      </c>
      <c r="F123" s="3">
        <f t="shared" si="1"/>
        <v>99</v>
      </c>
    </row>
    <row r="124">
      <c r="A124" s="1" t="s">
        <v>123</v>
      </c>
      <c r="C124" s="2" t="str">
        <f>IFERROR(__xludf.DUMMYFUNCTION("regexextract(A124, ""\d"")"),"7")</f>
        <v>7</v>
      </c>
      <c r="D124" s="2" t="str">
        <f>IFERROR(__xludf.DUMMYFUNCTION("REGEXEXTRACT(A124, ""\d[^\d]*?\z"")"),"9one")</f>
        <v>9one</v>
      </c>
      <c r="E124" s="2" t="str">
        <f>IFERROR(__xludf.DUMMYFUNCTION("REGEXExtract(D124,""\d"")"),"9")</f>
        <v>9</v>
      </c>
      <c r="F124" s="3">
        <f t="shared" si="1"/>
        <v>79</v>
      </c>
    </row>
    <row r="125">
      <c r="A125" s="1" t="s">
        <v>124</v>
      </c>
      <c r="C125" s="2" t="str">
        <f>IFERROR(__xludf.DUMMYFUNCTION("regexextract(A125, ""\d"")"),"3")</f>
        <v>3</v>
      </c>
      <c r="D125" s="2" t="str">
        <f>IFERROR(__xludf.DUMMYFUNCTION("REGEXEXTRACT(A125, ""\d[^\d]*?\z"")"),"6ckxnqthree")</f>
        <v>6ckxnqthree</v>
      </c>
      <c r="E125" s="2" t="str">
        <f>IFERROR(__xludf.DUMMYFUNCTION("REGEXExtract(D125,""\d"")"),"6")</f>
        <v>6</v>
      </c>
      <c r="F125" s="3">
        <f t="shared" si="1"/>
        <v>36</v>
      </c>
    </row>
    <row r="126">
      <c r="A126" s="1" t="s">
        <v>125</v>
      </c>
      <c r="C126" s="2" t="str">
        <f>IFERROR(__xludf.DUMMYFUNCTION("regexextract(A126, ""\d"")"),"1")</f>
        <v>1</v>
      </c>
      <c r="D126" s="2" t="str">
        <f>IFERROR(__xludf.DUMMYFUNCTION("REGEXEXTRACT(A126, ""\d[^\d]*?\z"")"),"1zbgcxzrffr")</f>
        <v>1zbgcxzrffr</v>
      </c>
      <c r="E126" s="2" t="str">
        <f>IFERROR(__xludf.DUMMYFUNCTION("REGEXExtract(D126,""\d"")"),"1")</f>
        <v>1</v>
      </c>
      <c r="F126" s="3">
        <f t="shared" si="1"/>
        <v>11</v>
      </c>
    </row>
    <row r="127">
      <c r="A127" s="1" t="s">
        <v>126</v>
      </c>
      <c r="C127" s="2" t="str">
        <f>IFERROR(__xludf.DUMMYFUNCTION("regexextract(A127, ""\d"")"),"1")</f>
        <v>1</v>
      </c>
      <c r="D127" s="2" t="str">
        <f>IFERROR(__xludf.DUMMYFUNCTION("REGEXEXTRACT(A127, ""\d[^\d]*?\z"")"),"1")</f>
        <v>1</v>
      </c>
      <c r="E127" s="2" t="str">
        <f>IFERROR(__xludf.DUMMYFUNCTION("REGEXExtract(D127,""\d"")"),"1")</f>
        <v>1</v>
      </c>
      <c r="F127" s="3">
        <f t="shared" si="1"/>
        <v>11</v>
      </c>
    </row>
    <row r="128">
      <c r="A128" s="1" t="s">
        <v>127</v>
      </c>
      <c r="C128" s="2" t="str">
        <f>IFERROR(__xludf.DUMMYFUNCTION("regexextract(A128, ""\d"")"),"6")</f>
        <v>6</v>
      </c>
      <c r="D128" s="2" t="str">
        <f>IFERROR(__xludf.DUMMYFUNCTION("REGEXEXTRACT(A128, ""\d[^\d]*?\z"")"),"5zmzrmbmkvbz")</f>
        <v>5zmzrmbmkvbz</v>
      </c>
      <c r="E128" s="2" t="str">
        <f>IFERROR(__xludf.DUMMYFUNCTION("REGEXExtract(D128,""\d"")"),"5")</f>
        <v>5</v>
      </c>
      <c r="F128" s="3">
        <f t="shared" si="1"/>
        <v>65</v>
      </c>
    </row>
    <row r="129">
      <c r="A129" s="1" t="s">
        <v>128</v>
      </c>
      <c r="C129" s="2" t="str">
        <f>IFERROR(__xludf.DUMMYFUNCTION("regexextract(A129, ""\d"")"),"3")</f>
        <v>3</v>
      </c>
      <c r="D129" s="2" t="str">
        <f>IFERROR(__xludf.DUMMYFUNCTION("REGEXEXTRACT(A129, ""\d[^\d]*?\z"")"),"4")</f>
        <v>4</v>
      </c>
      <c r="E129" s="2" t="str">
        <f>IFERROR(__xludf.DUMMYFUNCTION("REGEXExtract(D129,""\d"")"),"4")</f>
        <v>4</v>
      </c>
      <c r="F129" s="3">
        <f t="shared" si="1"/>
        <v>34</v>
      </c>
    </row>
    <row r="130">
      <c r="A130" s="1" t="s">
        <v>129</v>
      </c>
      <c r="C130" s="2" t="str">
        <f>IFERROR(__xludf.DUMMYFUNCTION("regexextract(A130, ""\d"")"),"9")</f>
        <v>9</v>
      </c>
      <c r="D130" s="2" t="str">
        <f>IFERROR(__xludf.DUMMYFUNCTION("REGEXEXTRACT(A130, ""\d[^\d]*?\z"")"),"9kqtxone")</f>
        <v>9kqtxone</v>
      </c>
      <c r="E130" s="2" t="str">
        <f>IFERROR(__xludf.DUMMYFUNCTION("REGEXExtract(D130,""\d"")"),"9")</f>
        <v>9</v>
      </c>
      <c r="F130" s="3">
        <f t="shared" si="1"/>
        <v>99</v>
      </c>
    </row>
    <row r="131">
      <c r="A131" s="1" t="s">
        <v>130</v>
      </c>
      <c r="C131" s="2" t="str">
        <f>IFERROR(__xludf.DUMMYFUNCTION("regexextract(A131, ""\d"")"),"6")</f>
        <v>6</v>
      </c>
      <c r="D131" s="2" t="str">
        <f>IFERROR(__xludf.DUMMYFUNCTION("REGEXEXTRACT(A131, ""\d[^\d]*?\z"")"),"4five")</f>
        <v>4five</v>
      </c>
      <c r="E131" s="2" t="str">
        <f>IFERROR(__xludf.DUMMYFUNCTION("REGEXExtract(D131,""\d"")"),"4")</f>
        <v>4</v>
      </c>
      <c r="F131" s="3">
        <f t="shared" si="1"/>
        <v>64</v>
      </c>
    </row>
    <row r="132">
      <c r="A132" s="1" t="s">
        <v>131</v>
      </c>
      <c r="C132" s="2" t="str">
        <f>IFERROR(__xludf.DUMMYFUNCTION("regexextract(A132, ""\d"")"),"9")</f>
        <v>9</v>
      </c>
      <c r="D132" s="2" t="str">
        <f>IFERROR(__xludf.DUMMYFUNCTION("REGEXEXTRACT(A132, ""\d[^\d]*?\z"")"),"9four")</f>
        <v>9four</v>
      </c>
      <c r="E132" s="2" t="str">
        <f>IFERROR(__xludf.DUMMYFUNCTION("REGEXExtract(D132,""\d"")"),"9")</f>
        <v>9</v>
      </c>
      <c r="F132" s="3">
        <f t="shared" si="1"/>
        <v>99</v>
      </c>
    </row>
    <row r="133">
      <c r="A133" s="1" t="s">
        <v>132</v>
      </c>
      <c r="C133" s="2" t="str">
        <f>IFERROR(__xludf.DUMMYFUNCTION("regexextract(A133, ""\d"")"),"2")</f>
        <v>2</v>
      </c>
      <c r="D133" s="2" t="str">
        <f>IFERROR(__xludf.DUMMYFUNCTION("REGEXEXTRACT(A133, ""\d[^\d]*?\z"")"),"2xnxtd")</f>
        <v>2xnxtd</v>
      </c>
      <c r="E133" s="2" t="str">
        <f>IFERROR(__xludf.DUMMYFUNCTION("REGEXExtract(D133,""\d"")"),"2")</f>
        <v>2</v>
      </c>
      <c r="F133" s="3">
        <f t="shared" si="1"/>
        <v>22</v>
      </c>
    </row>
    <row r="134">
      <c r="A134" s="1" t="s">
        <v>133</v>
      </c>
      <c r="C134" s="2" t="str">
        <f>IFERROR(__xludf.DUMMYFUNCTION("regexextract(A134, ""\d"")"),"8")</f>
        <v>8</v>
      </c>
      <c r="D134" s="2" t="str">
        <f>IFERROR(__xludf.DUMMYFUNCTION("REGEXEXTRACT(A134, ""\d[^\d]*?\z"")"),"2nineseven")</f>
        <v>2nineseven</v>
      </c>
      <c r="E134" s="2" t="str">
        <f>IFERROR(__xludf.DUMMYFUNCTION("REGEXExtract(D134,""\d"")"),"2")</f>
        <v>2</v>
      </c>
      <c r="F134" s="3">
        <f t="shared" si="1"/>
        <v>82</v>
      </c>
    </row>
    <row r="135">
      <c r="A135" s="1" t="s">
        <v>134</v>
      </c>
      <c r="C135" s="2" t="str">
        <f>IFERROR(__xludf.DUMMYFUNCTION("regexextract(A135, ""\d"")"),"8")</f>
        <v>8</v>
      </c>
      <c r="D135" s="2" t="str">
        <f>IFERROR(__xludf.DUMMYFUNCTION("REGEXEXTRACT(A135, ""\d[^\d]*?\z"")"),"7")</f>
        <v>7</v>
      </c>
      <c r="E135" s="2" t="str">
        <f>IFERROR(__xludf.DUMMYFUNCTION("REGEXExtract(D135,""\d"")"),"7")</f>
        <v>7</v>
      </c>
      <c r="F135" s="3">
        <f t="shared" si="1"/>
        <v>87</v>
      </c>
    </row>
    <row r="136">
      <c r="A136" s="1" t="s">
        <v>135</v>
      </c>
      <c r="C136" s="2" t="str">
        <f>IFERROR(__xludf.DUMMYFUNCTION("regexextract(A136, ""\d"")"),"2")</f>
        <v>2</v>
      </c>
      <c r="D136" s="2" t="str">
        <f>IFERROR(__xludf.DUMMYFUNCTION("REGEXEXTRACT(A136, ""\d[^\d]*?\z"")"),"8")</f>
        <v>8</v>
      </c>
      <c r="E136" s="2" t="str">
        <f>IFERROR(__xludf.DUMMYFUNCTION("REGEXExtract(D136,""\d"")"),"8")</f>
        <v>8</v>
      </c>
      <c r="F136" s="3">
        <f t="shared" si="1"/>
        <v>28</v>
      </c>
    </row>
    <row r="137">
      <c r="A137" s="1" t="s">
        <v>136</v>
      </c>
      <c r="C137" s="2" t="str">
        <f>IFERROR(__xludf.DUMMYFUNCTION("regexextract(A137, ""\d"")"),"8")</f>
        <v>8</v>
      </c>
      <c r="D137" s="2" t="str">
        <f>IFERROR(__xludf.DUMMYFUNCTION("REGEXEXTRACT(A137, ""\d[^\d]*?\z"")"),"1tggkzz")</f>
        <v>1tggkzz</v>
      </c>
      <c r="E137" s="2" t="str">
        <f>IFERROR(__xludf.DUMMYFUNCTION("REGEXExtract(D137,""\d"")"),"1")</f>
        <v>1</v>
      </c>
      <c r="F137" s="3">
        <f t="shared" si="1"/>
        <v>81</v>
      </c>
    </row>
    <row r="138">
      <c r="A138" s="1" t="s">
        <v>137</v>
      </c>
      <c r="C138" s="2" t="str">
        <f>IFERROR(__xludf.DUMMYFUNCTION("regexextract(A138, ""\d"")"),"9")</f>
        <v>9</v>
      </c>
      <c r="D138" s="2" t="str">
        <f>IFERROR(__xludf.DUMMYFUNCTION("REGEXEXTRACT(A138, ""\d[^\d]*?\z"")"),"9rlllvfbqllvhlqkhpzkrrsktnfjpbqgxr")</f>
        <v>9rlllvfbqllvhlqkhpzkrrsktnfjpbqgxr</v>
      </c>
      <c r="E138" s="2" t="str">
        <f>IFERROR(__xludf.DUMMYFUNCTION("REGEXExtract(D138,""\d"")"),"9")</f>
        <v>9</v>
      </c>
      <c r="F138" s="3">
        <f t="shared" si="1"/>
        <v>99</v>
      </c>
    </row>
    <row r="139">
      <c r="A139" s="1" t="s">
        <v>138</v>
      </c>
      <c r="C139" s="2" t="str">
        <f>IFERROR(__xludf.DUMMYFUNCTION("regexextract(A139, ""\d"")"),"8")</f>
        <v>8</v>
      </c>
      <c r="D139" s="2" t="str">
        <f>IFERROR(__xludf.DUMMYFUNCTION("REGEXEXTRACT(A139, ""\d[^\d]*?\z"")"),"8sixonekmnvffznine")</f>
        <v>8sixonekmnvffznine</v>
      </c>
      <c r="E139" s="2" t="str">
        <f>IFERROR(__xludf.DUMMYFUNCTION("REGEXExtract(D139,""\d"")"),"8")</f>
        <v>8</v>
      </c>
      <c r="F139" s="3">
        <f t="shared" si="1"/>
        <v>88</v>
      </c>
    </row>
    <row r="140">
      <c r="A140" s="1" t="s">
        <v>139</v>
      </c>
      <c r="C140" s="2" t="str">
        <f>IFERROR(__xludf.DUMMYFUNCTION("regexextract(A140, ""\d"")"),"5")</f>
        <v>5</v>
      </c>
      <c r="D140" s="2" t="str">
        <f>IFERROR(__xludf.DUMMYFUNCTION("REGEXEXTRACT(A140, ""\d[^\d]*?\z"")"),"6")</f>
        <v>6</v>
      </c>
      <c r="E140" s="2" t="str">
        <f>IFERROR(__xludf.DUMMYFUNCTION("REGEXExtract(D140,""\d"")"),"6")</f>
        <v>6</v>
      </c>
      <c r="F140" s="3">
        <f t="shared" si="1"/>
        <v>56</v>
      </c>
    </row>
    <row r="141">
      <c r="A141" s="1" t="s">
        <v>140</v>
      </c>
      <c r="C141" s="2" t="str">
        <f>IFERROR(__xludf.DUMMYFUNCTION("regexextract(A141, ""\d"")"),"4")</f>
        <v>4</v>
      </c>
      <c r="D141" s="2" t="str">
        <f>IFERROR(__xludf.DUMMYFUNCTION("REGEXEXTRACT(A141, ""\d[^\d]*?\z"")"),"5")</f>
        <v>5</v>
      </c>
      <c r="E141" s="2" t="str">
        <f>IFERROR(__xludf.DUMMYFUNCTION("REGEXExtract(D141,""\d"")"),"5")</f>
        <v>5</v>
      </c>
      <c r="F141" s="3">
        <f t="shared" si="1"/>
        <v>45</v>
      </c>
    </row>
    <row r="142">
      <c r="A142" s="1" t="s">
        <v>141</v>
      </c>
      <c r="C142" s="2" t="str">
        <f>IFERROR(__xludf.DUMMYFUNCTION("regexextract(A142, ""\d"")"),"1")</f>
        <v>1</v>
      </c>
      <c r="D142" s="2" t="str">
        <f>IFERROR(__xludf.DUMMYFUNCTION("REGEXEXTRACT(A142, ""\d[^\d]*?\z"")"),"1six")</f>
        <v>1six</v>
      </c>
      <c r="E142" s="2" t="str">
        <f>IFERROR(__xludf.DUMMYFUNCTION("REGEXExtract(D142,""\d"")"),"1")</f>
        <v>1</v>
      </c>
      <c r="F142" s="3">
        <f t="shared" si="1"/>
        <v>11</v>
      </c>
    </row>
    <row r="143">
      <c r="A143" s="1" t="s">
        <v>142</v>
      </c>
      <c r="C143" s="2" t="str">
        <f>IFERROR(__xludf.DUMMYFUNCTION("regexextract(A143, ""\d"")"),"7")</f>
        <v>7</v>
      </c>
      <c r="D143" s="2" t="str">
        <f>IFERROR(__xludf.DUMMYFUNCTION("REGEXEXTRACT(A143, ""\d[^\d]*?\z"")"),"1five")</f>
        <v>1five</v>
      </c>
      <c r="E143" s="2" t="str">
        <f>IFERROR(__xludf.DUMMYFUNCTION("REGEXExtract(D143,""\d"")"),"1")</f>
        <v>1</v>
      </c>
      <c r="F143" s="3">
        <f t="shared" si="1"/>
        <v>71</v>
      </c>
    </row>
    <row r="144">
      <c r="A144" s="1" t="s">
        <v>143</v>
      </c>
      <c r="C144" s="2" t="str">
        <f>IFERROR(__xludf.DUMMYFUNCTION("regexextract(A144, ""\d"")"),"2")</f>
        <v>2</v>
      </c>
      <c r="D144" s="2" t="str">
        <f>IFERROR(__xludf.DUMMYFUNCTION("REGEXEXTRACT(A144, ""\d[^\d]*?\z"")"),"5")</f>
        <v>5</v>
      </c>
      <c r="E144" s="2" t="str">
        <f>IFERROR(__xludf.DUMMYFUNCTION("REGEXExtract(D144,""\d"")"),"5")</f>
        <v>5</v>
      </c>
      <c r="F144" s="3">
        <f t="shared" si="1"/>
        <v>25</v>
      </c>
    </row>
    <row r="145">
      <c r="A145" s="1" t="s">
        <v>144</v>
      </c>
      <c r="C145" s="2" t="str">
        <f>IFERROR(__xludf.DUMMYFUNCTION("regexextract(A145, ""\d"")"),"2")</f>
        <v>2</v>
      </c>
      <c r="D145" s="2" t="str">
        <f>IFERROR(__xludf.DUMMYFUNCTION("REGEXEXTRACT(A145, ""\d[^\d]*?\z"")"),"8vxnmvqlktlnxdb")</f>
        <v>8vxnmvqlktlnxdb</v>
      </c>
      <c r="E145" s="2" t="str">
        <f>IFERROR(__xludf.DUMMYFUNCTION("REGEXExtract(D145,""\d"")"),"8")</f>
        <v>8</v>
      </c>
      <c r="F145" s="3">
        <f t="shared" si="1"/>
        <v>28</v>
      </c>
    </row>
    <row r="146">
      <c r="A146" s="1" t="s">
        <v>145</v>
      </c>
      <c r="C146" s="2" t="str">
        <f>IFERROR(__xludf.DUMMYFUNCTION("regexextract(A146, ""\d"")"),"3")</f>
        <v>3</v>
      </c>
      <c r="D146" s="2" t="str">
        <f>IFERROR(__xludf.DUMMYFUNCTION("REGEXEXTRACT(A146, ""\d[^\d]*?\z"")"),"8nine")</f>
        <v>8nine</v>
      </c>
      <c r="E146" s="2" t="str">
        <f>IFERROR(__xludf.DUMMYFUNCTION("REGEXExtract(D146,""\d"")"),"8")</f>
        <v>8</v>
      </c>
      <c r="F146" s="3">
        <f t="shared" si="1"/>
        <v>38</v>
      </c>
    </row>
    <row r="147">
      <c r="A147" s="1" t="s">
        <v>146</v>
      </c>
      <c r="C147" s="2" t="str">
        <f>IFERROR(__xludf.DUMMYFUNCTION("regexextract(A147, ""\d"")"),"1")</f>
        <v>1</v>
      </c>
      <c r="D147" s="2" t="str">
        <f>IFERROR(__xludf.DUMMYFUNCTION("REGEXEXTRACT(A147, ""\d[^\d]*?\z"")"),"5fk")</f>
        <v>5fk</v>
      </c>
      <c r="E147" s="2" t="str">
        <f>IFERROR(__xludf.DUMMYFUNCTION("REGEXExtract(D147,""\d"")"),"5")</f>
        <v>5</v>
      </c>
      <c r="F147" s="3">
        <f t="shared" si="1"/>
        <v>15</v>
      </c>
    </row>
    <row r="148">
      <c r="A148" s="1" t="s">
        <v>147</v>
      </c>
      <c r="C148" s="2" t="str">
        <f>IFERROR(__xludf.DUMMYFUNCTION("regexextract(A148, ""\d"")"),"8")</f>
        <v>8</v>
      </c>
      <c r="D148" s="2" t="str">
        <f>IFERROR(__xludf.DUMMYFUNCTION("REGEXEXTRACT(A148, ""\d[^\d]*?\z"")"),"8")</f>
        <v>8</v>
      </c>
      <c r="E148" s="2" t="str">
        <f>IFERROR(__xludf.DUMMYFUNCTION("REGEXExtract(D148,""\d"")"),"8")</f>
        <v>8</v>
      </c>
      <c r="F148" s="3">
        <f t="shared" si="1"/>
        <v>88</v>
      </c>
    </row>
    <row r="149">
      <c r="A149" s="1" t="s">
        <v>148</v>
      </c>
      <c r="C149" s="2" t="str">
        <f>IFERROR(__xludf.DUMMYFUNCTION("regexextract(A149, ""\d"")"),"4")</f>
        <v>4</v>
      </c>
      <c r="D149" s="2" t="str">
        <f>IFERROR(__xludf.DUMMYFUNCTION("REGEXEXTRACT(A149, ""\d[^\d]*?\z"")"),"8")</f>
        <v>8</v>
      </c>
      <c r="E149" s="2" t="str">
        <f>IFERROR(__xludf.DUMMYFUNCTION("REGEXExtract(D149,""\d"")"),"8")</f>
        <v>8</v>
      </c>
      <c r="F149" s="3">
        <f t="shared" si="1"/>
        <v>48</v>
      </c>
    </row>
    <row r="150">
      <c r="A150" s="1" t="s">
        <v>149</v>
      </c>
      <c r="C150" s="2" t="str">
        <f>IFERROR(__xludf.DUMMYFUNCTION("regexextract(A150, ""\d"")"),"2")</f>
        <v>2</v>
      </c>
      <c r="D150" s="2" t="str">
        <f>IFERROR(__xludf.DUMMYFUNCTION("REGEXEXTRACT(A150, ""\d[^\d]*?\z"")"),"5eightwovf")</f>
        <v>5eightwovf</v>
      </c>
      <c r="E150" s="2" t="str">
        <f>IFERROR(__xludf.DUMMYFUNCTION("REGEXExtract(D150,""\d"")"),"5")</f>
        <v>5</v>
      </c>
      <c r="F150" s="3">
        <f t="shared" si="1"/>
        <v>25</v>
      </c>
    </row>
    <row r="151">
      <c r="A151" s="1" t="s">
        <v>150</v>
      </c>
      <c r="C151" s="2" t="str">
        <f>IFERROR(__xludf.DUMMYFUNCTION("regexextract(A151, ""\d"")"),"5")</f>
        <v>5</v>
      </c>
      <c r="D151" s="2" t="str">
        <f>IFERROR(__xludf.DUMMYFUNCTION("REGEXEXTRACT(A151, ""\d[^\d]*?\z"")"),"6")</f>
        <v>6</v>
      </c>
      <c r="E151" s="2" t="str">
        <f>IFERROR(__xludf.DUMMYFUNCTION("REGEXExtract(D151,""\d"")"),"6")</f>
        <v>6</v>
      </c>
      <c r="F151" s="3">
        <f t="shared" si="1"/>
        <v>56</v>
      </c>
    </row>
    <row r="152">
      <c r="A152" s="1" t="s">
        <v>151</v>
      </c>
      <c r="C152" s="2" t="str">
        <f>IFERROR(__xludf.DUMMYFUNCTION("regexextract(A152, ""\d"")"),"1")</f>
        <v>1</v>
      </c>
      <c r="D152" s="2" t="str">
        <f>IFERROR(__xludf.DUMMYFUNCTION("REGEXEXTRACT(A152, ""\d[^\d]*?\z"")"),"8onesix")</f>
        <v>8onesix</v>
      </c>
      <c r="E152" s="2" t="str">
        <f>IFERROR(__xludf.DUMMYFUNCTION("REGEXExtract(D152,""\d"")"),"8")</f>
        <v>8</v>
      </c>
      <c r="F152" s="3">
        <f t="shared" si="1"/>
        <v>18</v>
      </c>
    </row>
    <row r="153">
      <c r="A153" s="1" t="s">
        <v>152</v>
      </c>
      <c r="C153" s="2" t="str">
        <f>IFERROR(__xludf.DUMMYFUNCTION("regexextract(A153, ""\d"")"),"7")</f>
        <v>7</v>
      </c>
      <c r="D153" s="2" t="str">
        <f>IFERROR(__xludf.DUMMYFUNCTION("REGEXEXTRACT(A153, ""\d[^\d]*?\z"")"),"1fourtwo")</f>
        <v>1fourtwo</v>
      </c>
      <c r="E153" s="2" t="str">
        <f>IFERROR(__xludf.DUMMYFUNCTION("REGEXExtract(D153,""\d"")"),"1")</f>
        <v>1</v>
      </c>
      <c r="F153" s="3">
        <f t="shared" si="1"/>
        <v>71</v>
      </c>
    </row>
    <row r="154">
      <c r="A154" s="1" t="s">
        <v>153</v>
      </c>
      <c r="C154" s="2" t="str">
        <f>IFERROR(__xludf.DUMMYFUNCTION("regexextract(A154, ""\d"")"),"6")</f>
        <v>6</v>
      </c>
      <c r="D154" s="2" t="str">
        <f>IFERROR(__xludf.DUMMYFUNCTION("REGEXEXTRACT(A154, ""\d[^\d]*?\z"")"),"6")</f>
        <v>6</v>
      </c>
      <c r="E154" s="2" t="str">
        <f>IFERROR(__xludf.DUMMYFUNCTION("REGEXExtract(D154,""\d"")"),"6")</f>
        <v>6</v>
      </c>
      <c r="F154" s="3">
        <f t="shared" si="1"/>
        <v>66</v>
      </c>
    </row>
    <row r="155">
      <c r="A155" s="1" t="s">
        <v>154</v>
      </c>
      <c r="C155" s="2" t="str">
        <f>IFERROR(__xludf.DUMMYFUNCTION("regexextract(A155, ""\d"")"),"7")</f>
        <v>7</v>
      </c>
      <c r="D155" s="2" t="str">
        <f>IFERROR(__xludf.DUMMYFUNCTION("REGEXEXTRACT(A155, ""\d[^\d]*?\z"")"),"7one")</f>
        <v>7one</v>
      </c>
      <c r="E155" s="2" t="str">
        <f>IFERROR(__xludf.DUMMYFUNCTION("REGEXExtract(D155,""\d"")"),"7")</f>
        <v>7</v>
      </c>
      <c r="F155" s="3">
        <f t="shared" si="1"/>
        <v>77</v>
      </c>
    </row>
    <row r="156">
      <c r="A156" s="1" t="s">
        <v>155</v>
      </c>
      <c r="C156" s="2" t="str">
        <f>IFERROR(__xludf.DUMMYFUNCTION("regexextract(A156, ""\d"")"),"2")</f>
        <v>2</v>
      </c>
      <c r="D156" s="2" t="str">
        <f>IFERROR(__xludf.DUMMYFUNCTION("REGEXEXTRACT(A156, ""\d[^\d]*?\z"")"),"2fourbbtlhrcvfp")</f>
        <v>2fourbbtlhrcvfp</v>
      </c>
      <c r="E156" s="2" t="str">
        <f>IFERROR(__xludf.DUMMYFUNCTION("REGEXExtract(D156,""\d"")"),"2")</f>
        <v>2</v>
      </c>
      <c r="F156" s="3">
        <f t="shared" si="1"/>
        <v>22</v>
      </c>
    </row>
    <row r="157">
      <c r="A157" s="1" t="s">
        <v>156</v>
      </c>
      <c r="C157" s="2" t="str">
        <f>IFERROR(__xludf.DUMMYFUNCTION("regexextract(A157, ""\d"")"),"5")</f>
        <v>5</v>
      </c>
      <c r="D157" s="2" t="str">
        <f>IFERROR(__xludf.DUMMYFUNCTION("REGEXEXTRACT(A157, ""\d[^\d]*?\z"")"),"5")</f>
        <v>5</v>
      </c>
      <c r="E157" s="2" t="str">
        <f>IFERROR(__xludf.DUMMYFUNCTION("REGEXExtract(D157,""\d"")"),"5")</f>
        <v>5</v>
      </c>
      <c r="F157" s="3">
        <f t="shared" si="1"/>
        <v>55</v>
      </c>
    </row>
    <row r="158">
      <c r="A158" s="1" t="s">
        <v>157</v>
      </c>
      <c r="C158" s="2" t="str">
        <f>IFERROR(__xludf.DUMMYFUNCTION("regexextract(A158, ""\d"")"),"8")</f>
        <v>8</v>
      </c>
      <c r="D158" s="2" t="str">
        <f>IFERROR(__xludf.DUMMYFUNCTION("REGEXEXTRACT(A158, ""\d[^\d]*?\z"")"),"8ltnfnkfsfx")</f>
        <v>8ltnfnkfsfx</v>
      </c>
      <c r="E158" s="2" t="str">
        <f>IFERROR(__xludf.DUMMYFUNCTION("REGEXExtract(D158,""\d"")"),"8")</f>
        <v>8</v>
      </c>
      <c r="F158" s="3">
        <f t="shared" si="1"/>
        <v>88</v>
      </c>
    </row>
    <row r="159">
      <c r="A159" s="1" t="s">
        <v>158</v>
      </c>
      <c r="C159" s="2" t="str">
        <f>IFERROR(__xludf.DUMMYFUNCTION("regexextract(A159, ""\d"")"),"9")</f>
        <v>9</v>
      </c>
      <c r="D159" s="2" t="str">
        <f>IFERROR(__xludf.DUMMYFUNCTION("REGEXEXTRACT(A159, ""\d[^\d]*?\z"")"),"9cpkprmcdzteightrvseven")</f>
        <v>9cpkprmcdzteightrvseven</v>
      </c>
      <c r="E159" s="2" t="str">
        <f>IFERROR(__xludf.DUMMYFUNCTION("REGEXExtract(D159,""\d"")"),"9")</f>
        <v>9</v>
      </c>
      <c r="F159" s="3">
        <f t="shared" si="1"/>
        <v>99</v>
      </c>
    </row>
    <row r="160">
      <c r="A160" s="1" t="s">
        <v>159</v>
      </c>
      <c r="C160" s="2" t="str">
        <f>IFERROR(__xludf.DUMMYFUNCTION("regexextract(A160, ""\d"")"),"2")</f>
        <v>2</v>
      </c>
      <c r="D160" s="2" t="str">
        <f>IFERROR(__xludf.DUMMYFUNCTION("REGEXEXTRACT(A160, ""\d[^\d]*?\z"")"),"7hsjdbvqreightfourtwo")</f>
        <v>7hsjdbvqreightfourtwo</v>
      </c>
      <c r="E160" s="2" t="str">
        <f>IFERROR(__xludf.DUMMYFUNCTION("REGEXExtract(D160,""\d"")"),"7")</f>
        <v>7</v>
      </c>
      <c r="F160" s="3">
        <f t="shared" si="1"/>
        <v>27</v>
      </c>
    </row>
    <row r="161">
      <c r="A161" s="1" t="s">
        <v>160</v>
      </c>
      <c r="C161" s="2" t="str">
        <f>IFERROR(__xludf.DUMMYFUNCTION("regexextract(A161, ""\d"")"),"3")</f>
        <v>3</v>
      </c>
      <c r="D161" s="2" t="str">
        <f>IFERROR(__xludf.DUMMYFUNCTION("REGEXEXTRACT(A161, ""\d[^\d]*?\z"")"),"3sevennine")</f>
        <v>3sevennine</v>
      </c>
      <c r="E161" s="2" t="str">
        <f>IFERROR(__xludf.DUMMYFUNCTION("REGEXExtract(D161,""\d"")"),"3")</f>
        <v>3</v>
      </c>
      <c r="F161" s="3">
        <f t="shared" si="1"/>
        <v>33</v>
      </c>
    </row>
    <row r="162">
      <c r="A162" s="1" t="s">
        <v>161</v>
      </c>
      <c r="C162" s="2" t="str">
        <f>IFERROR(__xludf.DUMMYFUNCTION("regexextract(A162, ""\d"")"),"5")</f>
        <v>5</v>
      </c>
      <c r="D162" s="2" t="str">
        <f>IFERROR(__xludf.DUMMYFUNCTION("REGEXEXTRACT(A162, ""\d[^\d]*?\z"")"),"8")</f>
        <v>8</v>
      </c>
      <c r="E162" s="2" t="str">
        <f>IFERROR(__xludf.DUMMYFUNCTION("REGEXExtract(D162,""\d"")"),"8")</f>
        <v>8</v>
      </c>
      <c r="F162" s="3">
        <f t="shared" si="1"/>
        <v>58</v>
      </c>
    </row>
    <row r="163">
      <c r="A163" s="1" t="s">
        <v>162</v>
      </c>
      <c r="C163" s="2" t="str">
        <f>IFERROR(__xludf.DUMMYFUNCTION("regexextract(A163, ""\d"")"),"4")</f>
        <v>4</v>
      </c>
      <c r="D163" s="2" t="str">
        <f>IFERROR(__xludf.DUMMYFUNCTION("REGEXEXTRACT(A163, ""\d[^\d]*?\z"")"),"5")</f>
        <v>5</v>
      </c>
      <c r="E163" s="2" t="str">
        <f>IFERROR(__xludf.DUMMYFUNCTION("REGEXExtract(D163,""\d"")"),"5")</f>
        <v>5</v>
      </c>
      <c r="F163" s="3">
        <f t="shared" si="1"/>
        <v>45</v>
      </c>
    </row>
    <row r="164">
      <c r="A164" s="1" t="s">
        <v>163</v>
      </c>
      <c r="C164" s="2" t="str">
        <f>IFERROR(__xludf.DUMMYFUNCTION("regexextract(A164, ""\d"")"),"8")</f>
        <v>8</v>
      </c>
      <c r="D164" s="2" t="str">
        <f>IFERROR(__xludf.DUMMYFUNCTION("REGEXEXTRACT(A164, ""\d[^\d]*?\z"")"),"8hxzh")</f>
        <v>8hxzh</v>
      </c>
      <c r="E164" s="2" t="str">
        <f>IFERROR(__xludf.DUMMYFUNCTION("REGEXExtract(D164,""\d"")"),"8")</f>
        <v>8</v>
      </c>
      <c r="F164" s="3">
        <f t="shared" si="1"/>
        <v>88</v>
      </c>
    </row>
    <row r="165">
      <c r="A165" s="1" t="s">
        <v>164</v>
      </c>
      <c r="C165" s="2" t="str">
        <f>IFERROR(__xludf.DUMMYFUNCTION("regexextract(A165, ""\d"")"),"3")</f>
        <v>3</v>
      </c>
      <c r="D165" s="2" t="str">
        <f>IFERROR(__xludf.DUMMYFUNCTION("REGEXEXTRACT(A165, ""\d[^\d]*?\z"")"),"5")</f>
        <v>5</v>
      </c>
      <c r="E165" s="2" t="str">
        <f>IFERROR(__xludf.DUMMYFUNCTION("REGEXExtract(D165,""\d"")"),"5")</f>
        <v>5</v>
      </c>
      <c r="F165" s="3">
        <f t="shared" si="1"/>
        <v>35</v>
      </c>
    </row>
    <row r="166">
      <c r="A166" s="1" t="s">
        <v>165</v>
      </c>
      <c r="C166" s="2" t="str">
        <f>IFERROR(__xludf.DUMMYFUNCTION("regexextract(A166, ""\d"")"),"3")</f>
        <v>3</v>
      </c>
      <c r="D166" s="2" t="str">
        <f>IFERROR(__xludf.DUMMYFUNCTION("REGEXEXTRACT(A166, ""\d[^\d]*?\z"")"),"3zmnskk")</f>
        <v>3zmnskk</v>
      </c>
      <c r="E166" s="2" t="str">
        <f>IFERROR(__xludf.DUMMYFUNCTION("REGEXExtract(D166,""\d"")"),"3")</f>
        <v>3</v>
      </c>
      <c r="F166" s="3">
        <f t="shared" si="1"/>
        <v>33</v>
      </c>
    </row>
    <row r="167">
      <c r="A167" s="1" t="s">
        <v>166</v>
      </c>
      <c r="C167" s="2" t="str">
        <f>IFERROR(__xludf.DUMMYFUNCTION("regexextract(A167, ""\d"")"),"4")</f>
        <v>4</v>
      </c>
      <c r="D167" s="2" t="str">
        <f>IFERROR(__xludf.DUMMYFUNCTION("REGEXEXTRACT(A167, ""\d[^\d]*?\z"")"),"1")</f>
        <v>1</v>
      </c>
      <c r="E167" s="2" t="str">
        <f>IFERROR(__xludf.DUMMYFUNCTION("REGEXExtract(D167,""\d"")"),"1")</f>
        <v>1</v>
      </c>
      <c r="F167" s="3">
        <f t="shared" si="1"/>
        <v>41</v>
      </c>
    </row>
    <row r="168">
      <c r="A168" s="1" t="s">
        <v>167</v>
      </c>
      <c r="C168" s="2" t="str">
        <f>IFERROR(__xludf.DUMMYFUNCTION("regexextract(A168, ""\d"")"),"5")</f>
        <v>5</v>
      </c>
      <c r="D168" s="2" t="str">
        <f>IFERROR(__xludf.DUMMYFUNCTION("REGEXEXTRACT(A168, ""\d[^\d]*?\z"")"),"1two")</f>
        <v>1two</v>
      </c>
      <c r="E168" s="2" t="str">
        <f>IFERROR(__xludf.DUMMYFUNCTION("REGEXExtract(D168,""\d"")"),"1")</f>
        <v>1</v>
      </c>
      <c r="F168" s="3">
        <f t="shared" si="1"/>
        <v>51</v>
      </c>
    </row>
    <row r="169">
      <c r="A169" s="1" t="s">
        <v>168</v>
      </c>
      <c r="C169" s="2" t="str">
        <f>IFERROR(__xludf.DUMMYFUNCTION("regexextract(A169, ""\d"")"),"6")</f>
        <v>6</v>
      </c>
      <c r="D169" s="2" t="str">
        <f>IFERROR(__xludf.DUMMYFUNCTION("REGEXEXTRACT(A169, ""\d[^\d]*?\z"")"),"6")</f>
        <v>6</v>
      </c>
      <c r="E169" s="2" t="str">
        <f>IFERROR(__xludf.DUMMYFUNCTION("REGEXExtract(D169,""\d"")"),"6")</f>
        <v>6</v>
      </c>
      <c r="F169" s="3">
        <f t="shared" si="1"/>
        <v>66</v>
      </c>
    </row>
    <row r="170">
      <c r="A170" s="1" t="s">
        <v>169</v>
      </c>
      <c r="C170" s="2" t="str">
        <f>IFERROR(__xludf.DUMMYFUNCTION("regexextract(A170, ""\d"")"),"1")</f>
        <v>1</v>
      </c>
      <c r="D170" s="2" t="str">
        <f>IFERROR(__xludf.DUMMYFUNCTION("REGEXEXTRACT(A170, ""\d[^\d]*?\z"")"),"1threeonesixtlbleightspzxmgppgd")</f>
        <v>1threeonesixtlbleightspzxmgppgd</v>
      </c>
      <c r="E170" s="2" t="str">
        <f>IFERROR(__xludf.DUMMYFUNCTION("REGEXExtract(D170,""\d"")"),"1")</f>
        <v>1</v>
      </c>
      <c r="F170" s="3">
        <f t="shared" si="1"/>
        <v>11</v>
      </c>
    </row>
    <row r="171">
      <c r="A171" s="1" t="s">
        <v>170</v>
      </c>
      <c r="C171" s="2" t="str">
        <f>IFERROR(__xludf.DUMMYFUNCTION("regexextract(A171, ""\d"")"),"1")</f>
        <v>1</v>
      </c>
      <c r="D171" s="2" t="str">
        <f>IFERROR(__xludf.DUMMYFUNCTION("REGEXEXTRACT(A171, ""\d[^\d]*?\z"")"),"7onekn")</f>
        <v>7onekn</v>
      </c>
      <c r="E171" s="2" t="str">
        <f>IFERROR(__xludf.DUMMYFUNCTION("REGEXExtract(D171,""\d"")"),"7")</f>
        <v>7</v>
      </c>
      <c r="F171" s="3">
        <f t="shared" si="1"/>
        <v>17</v>
      </c>
    </row>
    <row r="172">
      <c r="A172" s="1" t="s">
        <v>171</v>
      </c>
      <c r="C172" s="2" t="str">
        <f>IFERROR(__xludf.DUMMYFUNCTION("regexextract(A172, ""\d"")"),"7")</f>
        <v>7</v>
      </c>
      <c r="D172" s="2" t="str">
        <f>IFERROR(__xludf.DUMMYFUNCTION("REGEXEXTRACT(A172, ""\d[^\d]*?\z"")"),"6zsfive")</f>
        <v>6zsfive</v>
      </c>
      <c r="E172" s="2" t="str">
        <f>IFERROR(__xludf.DUMMYFUNCTION("REGEXExtract(D172,""\d"")"),"6")</f>
        <v>6</v>
      </c>
      <c r="F172" s="3">
        <f t="shared" si="1"/>
        <v>76</v>
      </c>
    </row>
    <row r="173">
      <c r="A173" s="1" t="s">
        <v>172</v>
      </c>
      <c r="C173" s="2" t="str">
        <f>IFERROR(__xludf.DUMMYFUNCTION("regexextract(A173, ""\d"")"),"7")</f>
        <v>7</v>
      </c>
      <c r="D173" s="2" t="str">
        <f>IFERROR(__xludf.DUMMYFUNCTION("REGEXEXTRACT(A173, ""\d[^\d]*?\z"")"),"7twonen")</f>
        <v>7twonen</v>
      </c>
      <c r="E173" s="2" t="str">
        <f>IFERROR(__xludf.DUMMYFUNCTION("REGEXExtract(D173,""\d"")"),"7")</f>
        <v>7</v>
      </c>
      <c r="F173" s="3">
        <f t="shared" si="1"/>
        <v>77</v>
      </c>
    </row>
    <row r="174">
      <c r="A174" s="1" t="s">
        <v>173</v>
      </c>
      <c r="C174" s="2" t="str">
        <f>IFERROR(__xludf.DUMMYFUNCTION("regexextract(A174, ""\d"")"),"2")</f>
        <v>2</v>
      </c>
      <c r="D174" s="2" t="str">
        <f>IFERROR(__xludf.DUMMYFUNCTION("REGEXEXTRACT(A174, ""\d[^\d]*?\z"")"),"2gkmr")</f>
        <v>2gkmr</v>
      </c>
      <c r="E174" s="2" t="str">
        <f>IFERROR(__xludf.DUMMYFUNCTION("REGEXExtract(D174,""\d"")"),"2")</f>
        <v>2</v>
      </c>
      <c r="F174" s="3">
        <f t="shared" si="1"/>
        <v>22</v>
      </c>
    </row>
    <row r="175">
      <c r="A175" s="1" t="s">
        <v>174</v>
      </c>
      <c r="C175" s="2" t="str">
        <f>IFERROR(__xludf.DUMMYFUNCTION("regexextract(A175, ""\d"")"),"3")</f>
        <v>3</v>
      </c>
      <c r="D175" s="2" t="str">
        <f>IFERROR(__xludf.DUMMYFUNCTION("REGEXEXTRACT(A175, ""\d[^\d]*?\z"")"),"3four")</f>
        <v>3four</v>
      </c>
      <c r="E175" s="2" t="str">
        <f>IFERROR(__xludf.DUMMYFUNCTION("REGEXExtract(D175,""\d"")"),"3")</f>
        <v>3</v>
      </c>
      <c r="F175" s="3">
        <f t="shared" si="1"/>
        <v>33</v>
      </c>
    </row>
    <row r="176">
      <c r="A176" s="1" t="s">
        <v>175</v>
      </c>
      <c r="C176" s="2" t="str">
        <f>IFERROR(__xludf.DUMMYFUNCTION("regexextract(A176, ""\d"")"),"1")</f>
        <v>1</v>
      </c>
      <c r="D176" s="2" t="str">
        <f>IFERROR(__xludf.DUMMYFUNCTION("REGEXEXTRACT(A176, ""\d[^\d]*?\z"")"),"1four")</f>
        <v>1four</v>
      </c>
      <c r="E176" s="2" t="str">
        <f>IFERROR(__xludf.DUMMYFUNCTION("REGEXExtract(D176,""\d"")"),"1")</f>
        <v>1</v>
      </c>
      <c r="F176" s="3">
        <f t="shared" si="1"/>
        <v>11</v>
      </c>
    </row>
    <row r="177">
      <c r="A177" s="1" t="s">
        <v>176</v>
      </c>
      <c r="C177" s="2" t="str">
        <f>IFERROR(__xludf.DUMMYFUNCTION("regexextract(A177, ""\d"")"),"5")</f>
        <v>5</v>
      </c>
      <c r="D177" s="2" t="str">
        <f>IFERROR(__xludf.DUMMYFUNCTION("REGEXEXTRACT(A177, ""\d[^\d]*?\z"")"),"5fourreight")</f>
        <v>5fourreight</v>
      </c>
      <c r="E177" s="2" t="str">
        <f>IFERROR(__xludf.DUMMYFUNCTION("REGEXExtract(D177,""\d"")"),"5")</f>
        <v>5</v>
      </c>
      <c r="F177" s="3">
        <f t="shared" si="1"/>
        <v>55</v>
      </c>
    </row>
    <row r="178">
      <c r="A178" s="1" t="s">
        <v>177</v>
      </c>
      <c r="C178" s="2" t="str">
        <f>IFERROR(__xludf.DUMMYFUNCTION("regexextract(A178, ""\d"")"),"6")</f>
        <v>6</v>
      </c>
      <c r="D178" s="2" t="str">
        <f>IFERROR(__xludf.DUMMYFUNCTION("REGEXEXTRACT(A178, ""\d[^\d]*?\z"")"),"4hndfive")</f>
        <v>4hndfive</v>
      </c>
      <c r="E178" s="2" t="str">
        <f>IFERROR(__xludf.DUMMYFUNCTION("REGEXExtract(D178,""\d"")"),"4")</f>
        <v>4</v>
      </c>
      <c r="F178" s="3">
        <f t="shared" si="1"/>
        <v>64</v>
      </c>
    </row>
    <row r="179">
      <c r="A179" s="1" t="s">
        <v>178</v>
      </c>
      <c r="C179" s="2" t="str">
        <f>IFERROR(__xludf.DUMMYFUNCTION("regexextract(A179, ""\d"")"),"2")</f>
        <v>2</v>
      </c>
      <c r="D179" s="2" t="str">
        <f>IFERROR(__xludf.DUMMYFUNCTION("REGEXEXTRACT(A179, ""\d[^\d]*?\z"")"),"2sevengchgtnrrsevenx")</f>
        <v>2sevengchgtnrrsevenx</v>
      </c>
      <c r="E179" s="2" t="str">
        <f>IFERROR(__xludf.DUMMYFUNCTION("REGEXExtract(D179,""\d"")"),"2")</f>
        <v>2</v>
      </c>
      <c r="F179" s="3">
        <f t="shared" si="1"/>
        <v>22</v>
      </c>
    </row>
    <row r="180">
      <c r="A180" s="1" t="s">
        <v>179</v>
      </c>
      <c r="C180" s="2" t="str">
        <f>IFERROR(__xludf.DUMMYFUNCTION("regexextract(A180, ""\d"")"),"7")</f>
        <v>7</v>
      </c>
      <c r="D180" s="2" t="str">
        <f>IFERROR(__xludf.DUMMYFUNCTION("REGEXEXTRACT(A180, ""\d[^\d]*?\z"")"),"9")</f>
        <v>9</v>
      </c>
      <c r="E180" s="2" t="str">
        <f>IFERROR(__xludf.DUMMYFUNCTION("REGEXExtract(D180,""\d"")"),"9")</f>
        <v>9</v>
      </c>
      <c r="F180" s="3">
        <f t="shared" si="1"/>
        <v>79</v>
      </c>
    </row>
    <row r="181">
      <c r="A181" s="1" t="s">
        <v>180</v>
      </c>
      <c r="C181" s="2" t="str">
        <f>IFERROR(__xludf.DUMMYFUNCTION("regexextract(A181, ""\d"")"),"1")</f>
        <v>1</v>
      </c>
      <c r="D181" s="2" t="str">
        <f>IFERROR(__xludf.DUMMYFUNCTION("REGEXEXTRACT(A181, ""\d[^\d]*?\z"")"),"4jhbjpnvxsk")</f>
        <v>4jhbjpnvxsk</v>
      </c>
      <c r="E181" s="2" t="str">
        <f>IFERROR(__xludf.DUMMYFUNCTION("REGEXExtract(D181,""\d"")"),"4")</f>
        <v>4</v>
      </c>
      <c r="F181" s="3">
        <f t="shared" si="1"/>
        <v>14</v>
      </c>
    </row>
    <row r="182">
      <c r="A182" s="1" t="s">
        <v>181</v>
      </c>
      <c r="C182" s="2" t="str">
        <f>IFERROR(__xludf.DUMMYFUNCTION("regexextract(A182, ""\d"")"),"8")</f>
        <v>8</v>
      </c>
      <c r="D182" s="2" t="str">
        <f>IFERROR(__xludf.DUMMYFUNCTION("REGEXEXTRACT(A182, ""\d[^\d]*?\z"")"),"4mqkspfmm")</f>
        <v>4mqkspfmm</v>
      </c>
      <c r="E182" s="2" t="str">
        <f>IFERROR(__xludf.DUMMYFUNCTION("REGEXExtract(D182,""\d"")"),"4")</f>
        <v>4</v>
      </c>
      <c r="F182" s="3">
        <f t="shared" si="1"/>
        <v>84</v>
      </c>
    </row>
    <row r="183">
      <c r="A183" s="1" t="s">
        <v>182</v>
      </c>
      <c r="C183" s="2" t="str">
        <f>IFERROR(__xludf.DUMMYFUNCTION("regexextract(A183, ""\d"")"),"6")</f>
        <v>6</v>
      </c>
      <c r="D183" s="2" t="str">
        <f>IFERROR(__xludf.DUMMYFUNCTION("REGEXEXTRACT(A183, ""\d[^\d]*?\z"")"),"6threefive")</f>
        <v>6threefive</v>
      </c>
      <c r="E183" s="2" t="str">
        <f>IFERROR(__xludf.DUMMYFUNCTION("REGEXExtract(D183,""\d"")"),"6")</f>
        <v>6</v>
      </c>
      <c r="F183" s="3">
        <f t="shared" si="1"/>
        <v>66</v>
      </c>
    </row>
    <row r="184">
      <c r="A184" s="1" t="s">
        <v>183</v>
      </c>
      <c r="C184" s="2" t="str">
        <f>IFERROR(__xludf.DUMMYFUNCTION("regexextract(A184, ""\d"")"),"8")</f>
        <v>8</v>
      </c>
      <c r="D184" s="2" t="str">
        <f>IFERROR(__xludf.DUMMYFUNCTION("REGEXEXTRACT(A184, ""\d[^\d]*?\z"")"),"8four")</f>
        <v>8four</v>
      </c>
      <c r="E184" s="2" t="str">
        <f>IFERROR(__xludf.DUMMYFUNCTION("REGEXExtract(D184,""\d"")"),"8")</f>
        <v>8</v>
      </c>
      <c r="F184" s="3">
        <f t="shared" si="1"/>
        <v>88</v>
      </c>
    </row>
    <row r="185">
      <c r="A185" s="1" t="s">
        <v>184</v>
      </c>
      <c r="C185" s="2" t="str">
        <f>IFERROR(__xludf.DUMMYFUNCTION("regexextract(A185, ""\d"")"),"3")</f>
        <v>3</v>
      </c>
      <c r="D185" s="2" t="str">
        <f>IFERROR(__xludf.DUMMYFUNCTION("REGEXEXTRACT(A185, ""\d[^\d]*?\z"")"),"9nzltgfzv")</f>
        <v>9nzltgfzv</v>
      </c>
      <c r="E185" s="2" t="str">
        <f>IFERROR(__xludf.DUMMYFUNCTION("REGEXExtract(D185,""\d"")"),"9")</f>
        <v>9</v>
      </c>
      <c r="F185" s="3">
        <f t="shared" si="1"/>
        <v>39</v>
      </c>
    </row>
    <row r="186">
      <c r="A186" s="1" t="s">
        <v>185</v>
      </c>
      <c r="C186" s="2" t="str">
        <f>IFERROR(__xludf.DUMMYFUNCTION("regexextract(A186, ""\d"")"),"5")</f>
        <v>5</v>
      </c>
      <c r="D186" s="2" t="str">
        <f>IFERROR(__xludf.DUMMYFUNCTION("REGEXEXTRACT(A186, ""\d[^\d]*?\z"")"),"5")</f>
        <v>5</v>
      </c>
      <c r="E186" s="2" t="str">
        <f>IFERROR(__xludf.DUMMYFUNCTION("REGEXExtract(D186,""\d"")"),"5")</f>
        <v>5</v>
      </c>
      <c r="F186" s="3">
        <f t="shared" si="1"/>
        <v>55</v>
      </c>
    </row>
    <row r="187">
      <c r="A187" s="1" t="s">
        <v>186</v>
      </c>
      <c r="C187" s="2" t="str">
        <f>IFERROR(__xludf.DUMMYFUNCTION("regexextract(A187, ""\d"")"),"1")</f>
        <v>1</v>
      </c>
      <c r="D187" s="2" t="str">
        <f>IFERROR(__xludf.DUMMYFUNCTION("REGEXEXTRACT(A187, ""\d[^\d]*?\z"")"),"6jqxcsbmjh")</f>
        <v>6jqxcsbmjh</v>
      </c>
      <c r="E187" s="2" t="str">
        <f>IFERROR(__xludf.DUMMYFUNCTION("REGEXExtract(D187,""\d"")"),"6")</f>
        <v>6</v>
      </c>
      <c r="F187" s="3">
        <f t="shared" si="1"/>
        <v>16</v>
      </c>
    </row>
    <row r="188">
      <c r="A188" s="1" t="s">
        <v>187</v>
      </c>
      <c r="C188" s="2" t="str">
        <f>IFERROR(__xludf.DUMMYFUNCTION("regexextract(A188, ""\d"")"),"6")</f>
        <v>6</v>
      </c>
      <c r="D188" s="2" t="str">
        <f>IFERROR(__xludf.DUMMYFUNCTION("REGEXEXTRACT(A188, ""\d[^\d]*?\z"")"),"5onetwo")</f>
        <v>5onetwo</v>
      </c>
      <c r="E188" s="2" t="str">
        <f>IFERROR(__xludf.DUMMYFUNCTION("REGEXExtract(D188,""\d"")"),"5")</f>
        <v>5</v>
      </c>
      <c r="F188" s="3">
        <f t="shared" si="1"/>
        <v>65</v>
      </c>
    </row>
    <row r="189">
      <c r="A189" s="1" t="s">
        <v>188</v>
      </c>
      <c r="C189" s="2" t="str">
        <f>IFERROR(__xludf.DUMMYFUNCTION("regexextract(A189, ""\d"")"),"7")</f>
        <v>7</v>
      </c>
      <c r="D189" s="2" t="str">
        <f>IFERROR(__xludf.DUMMYFUNCTION("REGEXEXTRACT(A189, ""\d[^\d]*?\z"")"),"9")</f>
        <v>9</v>
      </c>
      <c r="E189" s="2" t="str">
        <f>IFERROR(__xludf.DUMMYFUNCTION("REGEXExtract(D189,""\d"")"),"9")</f>
        <v>9</v>
      </c>
      <c r="F189" s="3">
        <f t="shared" si="1"/>
        <v>79</v>
      </c>
    </row>
    <row r="190">
      <c r="A190" s="1" t="s">
        <v>189</v>
      </c>
      <c r="C190" s="2" t="str">
        <f>IFERROR(__xludf.DUMMYFUNCTION("regexextract(A190, ""\d"")"),"6")</f>
        <v>6</v>
      </c>
      <c r="D190" s="2" t="str">
        <f>IFERROR(__xludf.DUMMYFUNCTION("REGEXEXTRACT(A190, ""\d[^\d]*?\z"")"),"6five")</f>
        <v>6five</v>
      </c>
      <c r="E190" s="2" t="str">
        <f>IFERROR(__xludf.DUMMYFUNCTION("REGEXExtract(D190,""\d"")"),"6")</f>
        <v>6</v>
      </c>
      <c r="F190" s="3">
        <f t="shared" si="1"/>
        <v>66</v>
      </c>
    </row>
    <row r="191">
      <c r="A191" s="1" t="s">
        <v>190</v>
      </c>
      <c r="C191" s="2" t="str">
        <f>IFERROR(__xludf.DUMMYFUNCTION("regexextract(A191, ""\d"")"),"4")</f>
        <v>4</v>
      </c>
      <c r="D191" s="2" t="str">
        <f>IFERROR(__xludf.DUMMYFUNCTION("REGEXEXTRACT(A191, ""\d[^\d]*?\z"")"),"3fxnsrqbgqdm")</f>
        <v>3fxnsrqbgqdm</v>
      </c>
      <c r="E191" s="2" t="str">
        <f>IFERROR(__xludf.DUMMYFUNCTION("REGEXExtract(D191,""\d"")"),"3")</f>
        <v>3</v>
      </c>
      <c r="F191" s="3">
        <f t="shared" si="1"/>
        <v>43</v>
      </c>
    </row>
    <row r="192">
      <c r="A192" s="1" t="s">
        <v>191</v>
      </c>
      <c r="C192" s="2" t="str">
        <f>IFERROR(__xludf.DUMMYFUNCTION("regexextract(A192, ""\d"")"),"4")</f>
        <v>4</v>
      </c>
      <c r="D192" s="2" t="str">
        <f>IFERROR(__xludf.DUMMYFUNCTION("REGEXEXTRACT(A192, ""\d[^\d]*?\z"")"),"8vmspqnhxtninefour")</f>
        <v>8vmspqnhxtninefour</v>
      </c>
      <c r="E192" s="2" t="str">
        <f>IFERROR(__xludf.DUMMYFUNCTION("REGEXExtract(D192,""\d"")"),"8")</f>
        <v>8</v>
      </c>
      <c r="F192" s="3">
        <f t="shared" si="1"/>
        <v>48</v>
      </c>
    </row>
    <row r="193">
      <c r="A193" s="1" t="s">
        <v>192</v>
      </c>
      <c r="C193" s="2" t="str">
        <f>IFERROR(__xludf.DUMMYFUNCTION("regexextract(A193, ""\d"")"),"4")</f>
        <v>4</v>
      </c>
      <c r="D193" s="2" t="str">
        <f>IFERROR(__xludf.DUMMYFUNCTION("REGEXEXTRACT(A193, ""\d[^\d]*?\z"")"),"4")</f>
        <v>4</v>
      </c>
      <c r="E193" s="2" t="str">
        <f>IFERROR(__xludf.DUMMYFUNCTION("REGEXExtract(D193,""\d"")"),"4")</f>
        <v>4</v>
      </c>
      <c r="F193" s="3">
        <f t="shared" si="1"/>
        <v>44</v>
      </c>
    </row>
    <row r="194">
      <c r="A194" s="1" t="s">
        <v>193</v>
      </c>
      <c r="C194" s="2" t="str">
        <f>IFERROR(__xludf.DUMMYFUNCTION("regexextract(A194, ""\d"")"),"4")</f>
        <v>4</v>
      </c>
      <c r="D194" s="2" t="str">
        <f>IFERROR(__xludf.DUMMYFUNCTION("REGEXEXTRACT(A194, ""\d[^\d]*?\z"")"),"7")</f>
        <v>7</v>
      </c>
      <c r="E194" s="2" t="str">
        <f>IFERROR(__xludf.DUMMYFUNCTION("REGEXExtract(D194,""\d"")"),"7")</f>
        <v>7</v>
      </c>
      <c r="F194" s="3">
        <f t="shared" si="1"/>
        <v>47</v>
      </c>
    </row>
    <row r="195">
      <c r="A195" s="1" t="s">
        <v>194</v>
      </c>
      <c r="C195" s="2" t="str">
        <f>IFERROR(__xludf.DUMMYFUNCTION("regexextract(A195, ""\d"")"),"7")</f>
        <v>7</v>
      </c>
      <c r="D195" s="2" t="str">
        <f>IFERROR(__xludf.DUMMYFUNCTION("REGEXEXTRACT(A195, ""\d[^\d]*?\z"")"),"3")</f>
        <v>3</v>
      </c>
      <c r="E195" s="2" t="str">
        <f>IFERROR(__xludf.DUMMYFUNCTION("REGEXExtract(D195,""\d"")"),"3")</f>
        <v>3</v>
      </c>
      <c r="F195" s="3">
        <f t="shared" si="1"/>
        <v>73</v>
      </c>
    </row>
    <row r="196">
      <c r="A196" s="1" t="s">
        <v>195</v>
      </c>
      <c r="C196" s="2" t="str">
        <f>IFERROR(__xludf.DUMMYFUNCTION("regexextract(A196, ""\d"")"),"1")</f>
        <v>1</v>
      </c>
      <c r="D196" s="2" t="str">
        <f>IFERROR(__xludf.DUMMYFUNCTION("REGEXEXTRACT(A196, ""\d[^\d]*?\z"")"),"1")</f>
        <v>1</v>
      </c>
      <c r="E196" s="2" t="str">
        <f>IFERROR(__xludf.DUMMYFUNCTION("REGEXExtract(D196,""\d"")"),"1")</f>
        <v>1</v>
      </c>
      <c r="F196" s="3">
        <f t="shared" si="1"/>
        <v>11</v>
      </c>
    </row>
    <row r="197">
      <c r="A197" s="1" t="s">
        <v>196</v>
      </c>
      <c r="C197" s="2" t="str">
        <f>IFERROR(__xludf.DUMMYFUNCTION("regexextract(A197, ""\d"")"),"5")</f>
        <v>5</v>
      </c>
      <c r="D197" s="2" t="str">
        <f>IFERROR(__xludf.DUMMYFUNCTION("REGEXEXTRACT(A197, ""\d[^\d]*?\z"")"),"4")</f>
        <v>4</v>
      </c>
      <c r="E197" s="2" t="str">
        <f>IFERROR(__xludf.DUMMYFUNCTION("REGEXExtract(D197,""\d"")"),"4")</f>
        <v>4</v>
      </c>
      <c r="F197" s="3">
        <f t="shared" si="1"/>
        <v>54</v>
      </c>
    </row>
    <row r="198">
      <c r="A198" s="1" t="s">
        <v>197</v>
      </c>
      <c r="C198" s="2" t="str">
        <f>IFERROR(__xludf.DUMMYFUNCTION("regexextract(A198, ""\d"")"),"4")</f>
        <v>4</v>
      </c>
      <c r="D198" s="2" t="str">
        <f>IFERROR(__xludf.DUMMYFUNCTION("REGEXEXTRACT(A198, ""\d[^\d]*?\z"")"),"4")</f>
        <v>4</v>
      </c>
      <c r="E198" s="2" t="str">
        <f>IFERROR(__xludf.DUMMYFUNCTION("REGEXExtract(D198,""\d"")"),"4")</f>
        <v>4</v>
      </c>
      <c r="F198" s="3">
        <f t="shared" si="1"/>
        <v>44</v>
      </c>
    </row>
    <row r="199">
      <c r="A199" s="1" t="s">
        <v>198</v>
      </c>
      <c r="C199" s="2" t="str">
        <f>IFERROR(__xludf.DUMMYFUNCTION("regexextract(A199, ""\d"")"),"1")</f>
        <v>1</v>
      </c>
      <c r="D199" s="2" t="str">
        <f>IFERROR(__xludf.DUMMYFUNCTION("REGEXEXTRACT(A199, ""\d[^\d]*?\z"")"),"6two")</f>
        <v>6two</v>
      </c>
      <c r="E199" s="2" t="str">
        <f>IFERROR(__xludf.DUMMYFUNCTION("REGEXExtract(D199,""\d"")"),"6")</f>
        <v>6</v>
      </c>
      <c r="F199" s="3">
        <f t="shared" si="1"/>
        <v>16</v>
      </c>
    </row>
    <row r="200">
      <c r="A200" s="1" t="s">
        <v>199</v>
      </c>
      <c r="C200" s="2" t="str">
        <f>IFERROR(__xludf.DUMMYFUNCTION("regexextract(A200, ""\d"")"),"3")</f>
        <v>3</v>
      </c>
      <c r="D200" s="2" t="str">
        <f>IFERROR(__xludf.DUMMYFUNCTION("REGEXEXTRACT(A200, ""\d[^\d]*?\z"")"),"2fourfivesixsixtxnvzdfpnxrp")</f>
        <v>2fourfivesixsixtxnvzdfpnxrp</v>
      </c>
      <c r="E200" s="2" t="str">
        <f>IFERROR(__xludf.DUMMYFUNCTION("REGEXExtract(D200,""\d"")"),"2")</f>
        <v>2</v>
      </c>
      <c r="F200" s="3">
        <f t="shared" si="1"/>
        <v>32</v>
      </c>
    </row>
    <row r="201">
      <c r="A201" s="1" t="s">
        <v>200</v>
      </c>
      <c r="C201" s="2" t="str">
        <f>IFERROR(__xludf.DUMMYFUNCTION("regexextract(A201, ""\d"")"),"8")</f>
        <v>8</v>
      </c>
      <c r="D201" s="2" t="str">
        <f>IFERROR(__xludf.DUMMYFUNCTION("REGEXEXTRACT(A201, ""\d[^\d]*?\z"")"),"2three")</f>
        <v>2three</v>
      </c>
      <c r="E201" s="2" t="str">
        <f>IFERROR(__xludf.DUMMYFUNCTION("REGEXExtract(D201,""\d"")"),"2")</f>
        <v>2</v>
      </c>
      <c r="F201" s="3">
        <f t="shared" si="1"/>
        <v>82</v>
      </c>
    </row>
    <row r="202">
      <c r="A202" s="1" t="s">
        <v>201</v>
      </c>
      <c r="C202" s="2" t="str">
        <f>IFERROR(__xludf.DUMMYFUNCTION("regexextract(A202, ""\d"")"),"4")</f>
        <v>4</v>
      </c>
      <c r="D202" s="2" t="str">
        <f>IFERROR(__xludf.DUMMYFUNCTION("REGEXEXTRACT(A202, ""\d[^\d]*?\z"")"),"6")</f>
        <v>6</v>
      </c>
      <c r="E202" s="2" t="str">
        <f>IFERROR(__xludf.DUMMYFUNCTION("REGEXExtract(D202,""\d"")"),"6")</f>
        <v>6</v>
      </c>
      <c r="F202" s="3">
        <f t="shared" si="1"/>
        <v>46</v>
      </c>
    </row>
    <row r="203">
      <c r="A203" s="1" t="s">
        <v>202</v>
      </c>
      <c r="C203" s="2" t="str">
        <f>IFERROR(__xludf.DUMMYFUNCTION("regexextract(A203, ""\d"")"),"1")</f>
        <v>1</v>
      </c>
      <c r="D203" s="2" t="str">
        <f>IFERROR(__xludf.DUMMYFUNCTION("REGEXEXTRACT(A203, ""\d[^\d]*?\z"")"),"7mplkggslltmddc")</f>
        <v>7mplkggslltmddc</v>
      </c>
      <c r="E203" s="2" t="str">
        <f>IFERROR(__xludf.DUMMYFUNCTION("REGEXExtract(D203,""\d"")"),"7")</f>
        <v>7</v>
      </c>
      <c r="F203" s="3">
        <f t="shared" si="1"/>
        <v>17</v>
      </c>
    </row>
    <row r="204">
      <c r="A204" s="1" t="s">
        <v>203</v>
      </c>
      <c r="C204" s="2" t="str">
        <f>IFERROR(__xludf.DUMMYFUNCTION("regexextract(A204, ""\d"")"),"1")</f>
        <v>1</v>
      </c>
      <c r="D204" s="2" t="str">
        <f>IFERROR(__xludf.DUMMYFUNCTION("REGEXEXTRACT(A204, ""\d[^\d]*?\z"")"),"9vbnv")</f>
        <v>9vbnv</v>
      </c>
      <c r="E204" s="2" t="str">
        <f>IFERROR(__xludf.DUMMYFUNCTION("REGEXExtract(D204,""\d"")"),"9")</f>
        <v>9</v>
      </c>
      <c r="F204" s="3">
        <f t="shared" si="1"/>
        <v>19</v>
      </c>
    </row>
    <row r="205">
      <c r="A205" s="1" t="s">
        <v>204</v>
      </c>
      <c r="C205" s="2" t="str">
        <f>IFERROR(__xludf.DUMMYFUNCTION("regexextract(A205, ""\d"")"),"2")</f>
        <v>2</v>
      </c>
      <c r="D205" s="2" t="str">
        <f>IFERROR(__xludf.DUMMYFUNCTION("REGEXEXTRACT(A205, ""\d[^\d]*?\z"")"),"7xfrzthree")</f>
        <v>7xfrzthree</v>
      </c>
      <c r="E205" s="2" t="str">
        <f>IFERROR(__xludf.DUMMYFUNCTION("REGEXExtract(D205,""\d"")"),"7")</f>
        <v>7</v>
      </c>
      <c r="F205" s="3">
        <f t="shared" si="1"/>
        <v>27</v>
      </c>
    </row>
    <row r="206">
      <c r="A206" s="1" t="s">
        <v>205</v>
      </c>
      <c r="C206" s="2" t="str">
        <f>IFERROR(__xludf.DUMMYFUNCTION("regexextract(A206, ""\d"")"),"5")</f>
        <v>5</v>
      </c>
      <c r="D206" s="2" t="str">
        <f>IFERROR(__xludf.DUMMYFUNCTION("REGEXEXTRACT(A206, ""\d[^\d]*?\z"")"),"5hdkpdgqcdldfjjtzcqtwobdlxcrfour")</f>
        <v>5hdkpdgqcdldfjjtzcqtwobdlxcrfour</v>
      </c>
      <c r="E206" s="2" t="str">
        <f>IFERROR(__xludf.DUMMYFUNCTION("REGEXExtract(D206,""\d"")"),"5")</f>
        <v>5</v>
      </c>
      <c r="F206" s="3">
        <f t="shared" si="1"/>
        <v>55</v>
      </c>
    </row>
    <row r="207">
      <c r="A207" s="1" t="s">
        <v>206</v>
      </c>
      <c r="C207" s="2" t="str">
        <f>IFERROR(__xludf.DUMMYFUNCTION("regexextract(A207, ""\d"")"),"1")</f>
        <v>1</v>
      </c>
      <c r="D207" s="2" t="str">
        <f>IFERROR(__xludf.DUMMYFUNCTION("REGEXEXTRACT(A207, ""\d[^\d]*?\z"")"),"8rsrgmp")</f>
        <v>8rsrgmp</v>
      </c>
      <c r="E207" s="2" t="str">
        <f>IFERROR(__xludf.DUMMYFUNCTION("REGEXExtract(D207,""\d"")"),"8")</f>
        <v>8</v>
      </c>
      <c r="F207" s="3">
        <f t="shared" si="1"/>
        <v>18</v>
      </c>
    </row>
    <row r="208">
      <c r="A208" s="1" t="s">
        <v>207</v>
      </c>
      <c r="C208" s="2" t="str">
        <f>IFERROR(__xludf.DUMMYFUNCTION("regexextract(A208, ""\d"")"),"2")</f>
        <v>2</v>
      </c>
      <c r="D208" s="2" t="str">
        <f>IFERROR(__xludf.DUMMYFUNCTION("REGEXEXTRACT(A208, ""\d[^\d]*?\z"")"),"2vjnvdv")</f>
        <v>2vjnvdv</v>
      </c>
      <c r="E208" s="2" t="str">
        <f>IFERROR(__xludf.DUMMYFUNCTION("REGEXExtract(D208,""\d"")"),"2")</f>
        <v>2</v>
      </c>
      <c r="F208" s="3">
        <f t="shared" si="1"/>
        <v>22</v>
      </c>
    </row>
    <row r="209">
      <c r="A209" s="1" t="s">
        <v>208</v>
      </c>
      <c r="C209" s="2" t="str">
        <f>IFERROR(__xludf.DUMMYFUNCTION("regexextract(A209, ""\d"")"),"2")</f>
        <v>2</v>
      </c>
      <c r="D209" s="2" t="str">
        <f>IFERROR(__xludf.DUMMYFUNCTION("REGEXEXTRACT(A209, ""\d[^\d]*?\z"")"),"6")</f>
        <v>6</v>
      </c>
      <c r="E209" s="2" t="str">
        <f>IFERROR(__xludf.DUMMYFUNCTION("REGEXExtract(D209,""\d"")"),"6")</f>
        <v>6</v>
      </c>
      <c r="F209" s="3">
        <f t="shared" si="1"/>
        <v>26</v>
      </c>
    </row>
    <row r="210">
      <c r="A210" s="1" t="s">
        <v>209</v>
      </c>
      <c r="C210" s="2" t="str">
        <f>IFERROR(__xludf.DUMMYFUNCTION("regexextract(A210, ""\d"")"),"5")</f>
        <v>5</v>
      </c>
      <c r="D210" s="2" t="str">
        <f>IFERROR(__xludf.DUMMYFUNCTION("REGEXEXTRACT(A210, ""\d[^\d]*?\z"")"),"2sevenfourmstjtkq")</f>
        <v>2sevenfourmstjtkq</v>
      </c>
      <c r="E210" s="2" t="str">
        <f>IFERROR(__xludf.DUMMYFUNCTION("REGEXExtract(D210,""\d"")"),"2")</f>
        <v>2</v>
      </c>
      <c r="F210" s="3">
        <f t="shared" si="1"/>
        <v>52</v>
      </c>
    </row>
    <row r="211">
      <c r="A211" s="1" t="s">
        <v>210</v>
      </c>
      <c r="C211" s="2" t="str">
        <f>IFERROR(__xludf.DUMMYFUNCTION("regexextract(A211, ""\d"")"),"3")</f>
        <v>3</v>
      </c>
      <c r="D211" s="2" t="str">
        <f>IFERROR(__xludf.DUMMYFUNCTION("REGEXEXTRACT(A211, ""\d[^\d]*?\z"")"),"3hndkjqseven")</f>
        <v>3hndkjqseven</v>
      </c>
      <c r="E211" s="2" t="str">
        <f>IFERROR(__xludf.DUMMYFUNCTION("REGEXExtract(D211,""\d"")"),"3")</f>
        <v>3</v>
      </c>
      <c r="F211" s="3">
        <f t="shared" si="1"/>
        <v>33</v>
      </c>
    </row>
    <row r="212">
      <c r="A212" s="1" t="s">
        <v>211</v>
      </c>
      <c r="C212" s="2" t="str">
        <f>IFERROR(__xludf.DUMMYFUNCTION("regexextract(A212, ""\d"")"),"7")</f>
        <v>7</v>
      </c>
      <c r="D212" s="2" t="str">
        <f>IFERROR(__xludf.DUMMYFUNCTION("REGEXEXTRACT(A212, ""\d[^\d]*?\z"")"),"3glxf")</f>
        <v>3glxf</v>
      </c>
      <c r="E212" s="2" t="str">
        <f>IFERROR(__xludf.DUMMYFUNCTION("REGEXExtract(D212,""\d"")"),"3")</f>
        <v>3</v>
      </c>
      <c r="F212" s="3">
        <f t="shared" si="1"/>
        <v>73</v>
      </c>
    </row>
    <row r="213">
      <c r="A213" s="1" t="s">
        <v>212</v>
      </c>
      <c r="C213" s="2" t="str">
        <f>IFERROR(__xludf.DUMMYFUNCTION("regexextract(A213, ""\d"")"),"1")</f>
        <v>1</v>
      </c>
      <c r="D213" s="2" t="str">
        <f>IFERROR(__xludf.DUMMYFUNCTION("REGEXEXTRACT(A213, ""\d[^\d]*?\z"")"),"1six")</f>
        <v>1six</v>
      </c>
      <c r="E213" s="2" t="str">
        <f>IFERROR(__xludf.DUMMYFUNCTION("REGEXExtract(D213,""\d"")"),"1")</f>
        <v>1</v>
      </c>
      <c r="F213" s="3">
        <f t="shared" si="1"/>
        <v>11</v>
      </c>
    </row>
    <row r="214">
      <c r="A214" s="1" t="s">
        <v>213</v>
      </c>
      <c r="C214" s="2" t="str">
        <f>IFERROR(__xludf.DUMMYFUNCTION("regexextract(A214, ""\d"")"),"1")</f>
        <v>1</v>
      </c>
      <c r="D214" s="2" t="str">
        <f>IFERROR(__xludf.DUMMYFUNCTION("REGEXEXTRACT(A214, ""\d[^\d]*?\z"")"),"2qrcqlbdrt")</f>
        <v>2qrcqlbdrt</v>
      </c>
      <c r="E214" s="2" t="str">
        <f>IFERROR(__xludf.DUMMYFUNCTION("REGEXExtract(D214,""\d"")"),"2")</f>
        <v>2</v>
      </c>
      <c r="F214" s="3">
        <f t="shared" si="1"/>
        <v>12</v>
      </c>
    </row>
    <row r="215">
      <c r="A215" s="1" t="s">
        <v>214</v>
      </c>
      <c r="C215" s="2" t="str">
        <f>IFERROR(__xludf.DUMMYFUNCTION("regexextract(A215, ""\d"")"),"8")</f>
        <v>8</v>
      </c>
      <c r="D215" s="2" t="str">
        <f>IFERROR(__xludf.DUMMYFUNCTION("REGEXEXTRACT(A215, ""\d[^\d]*?\z"")"),"4rzmcpzrp")</f>
        <v>4rzmcpzrp</v>
      </c>
      <c r="E215" s="2" t="str">
        <f>IFERROR(__xludf.DUMMYFUNCTION("REGEXExtract(D215,""\d"")"),"4")</f>
        <v>4</v>
      </c>
      <c r="F215" s="3">
        <f t="shared" si="1"/>
        <v>84</v>
      </c>
    </row>
    <row r="216">
      <c r="A216" s="1" t="s">
        <v>215</v>
      </c>
      <c r="C216" s="2" t="str">
        <f>IFERROR(__xludf.DUMMYFUNCTION("regexextract(A216, ""\d"")"),"5")</f>
        <v>5</v>
      </c>
      <c r="D216" s="2" t="str">
        <f>IFERROR(__xludf.DUMMYFUNCTION("REGEXEXTRACT(A216, ""\d[^\d]*?\z"")"),"5qsflbzblsszlvxqxvjjbffiveseven")</f>
        <v>5qsflbzblsszlvxqxvjjbffiveseven</v>
      </c>
      <c r="E216" s="2" t="str">
        <f>IFERROR(__xludf.DUMMYFUNCTION("REGEXExtract(D216,""\d"")"),"5")</f>
        <v>5</v>
      </c>
      <c r="F216" s="3">
        <f t="shared" si="1"/>
        <v>55</v>
      </c>
    </row>
    <row r="217">
      <c r="A217" s="1" t="s">
        <v>216</v>
      </c>
      <c r="C217" s="2" t="str">
        <f>IFERROR(__xludf.DUMMYFUNCTION("regexextract(A217, ""\d"")"),"5")</f>
        <v>5</v>
      </c>
      <c r="D217" s="2" t="str">
        <f>IFERROR(__xludf.DUMMYFUNCTION("REGEXEXTRACT(A217, ""\d[^\d]*?\z"")"),"3")</f>
        <v>3</v>
      </c>
      <c r="E217" s="2" t="str">
        <f>IFERROR(__xludf.DUMMYFUNCTION("REGEXExtract(D217,""\d"")"),"3")</f>
        <v>3</v>
      </c>
      <c r="F217" s="3">
        <f t="shared" si="1"/>
        <v>53</v>
      </c>
    </row>
    <row r="218">
      <c r="A218" s="1" t="s">
        <v>217</v>
      </c>
      <c r="C218" s="2" t="str">
        <f>IFERROR(__xludf.DUMMYFUNCTION("regexextract(A218, ""\d"")"),"7")</f>
        <v>7</v>
      </c>
      <c r="D218" s="2" t="str">
        <f>IFERROR(__xludf.DUMMYFUNCTION("REGEXEXTRACT(A218, ""\d[^\d]*?\z"")"),"9x")</f>
        <v>9x</v>
      </c>
      <c r="E218" s="2" t="str">
        <f>IFERROR(__xludf.DUMMYFUNCTION("REGEXExtract(D218,""\d"")"),"9")</f>
        <v>9</v>
      </c>
      <c r="F218" s="3">
        <f t="shared" si="1"/>
        <v>79</v>
      </c>
    </row>
    <row r="219">
      <c r="A219" s="1" t="s">
        <v>218</v>
      </c>
      <c r="C219" s="2" t="str">
        <f>IFERROR(__xludf.DUMMYFUNCTION("regexextract(A219, ""\d"")"),"5")</f>
        <v>5</v>
      </c>
      <c r="D219" s="2" t="str">
        <f>IFERROR(__xludf.DUMMYFUNCTION("REGEXEXTRACT(A219, ""\d[^\d]*?\z"")"),"5mvzkcf")</f>
        <v>5mvzkcf</v>
      </c>
      <c r="E219" s="2" t="str">
        <f>IFERROR(__xludf.DUMMYFUNCTION("REGEXExtract(D219,""\d"")"),"5")</f>
        <v>5</v>
      </c>
      <c r="F219" s="3">
        <f t="shared" si="1"/>
        <v>55</v>
      </c>
    </row>
    <row r="220">
      <c r="A220" s="1" t="s">
        <v>219</v>
      </c>
      <c r="C220" s="2" t="str">
        <f>IFERROR(__xludf.DUMMYFUNCTION("regexextract(A220, ""\d"")"),"3")</f>
        <v>3</v>
      </c>
      <c r="D220" s="2" t="str">
        <f>IFERROR(__xludf.DUMMYFUNCTION("REGEXEXTRACT(A220, ""\d[^\d]*?\z"")"),"9")</f>
        <v>9</v>
      </c>
      <c r="E220" s="2" t="str">
        <f>IFERROR(__xludf.DUMMYFUNCTION("REGEXExtract(D220,""\d"")"),"9")</f>
        <v>9</v>
      </c>
      <c r="F220" s="3">
        <f t="shared" si="1"/>
        <v>39</v>
      </c>
    </row>
    <row r="221">
      <c r="A221" s="1" t="s">
        <v>220</v>
      </c>
      <c r="C221" s="2" t="str">
        <f>IFERROR(__xludf.DUMMYFUNCTION("regexextract(A221, ""\d"")"),"5")</f>
        <v>5</v>
      </c>
      <c r="D221" s="2" t="str">
        <f>IFERROR(__xludf.DUMMYFUNCTION("REGEXEXTRACT(A221, ""\d[^\d]*?\z"")"),"5")</f>
        <v>5</v>
      </c>
      <c r="E221" s="2" t="str">
        <f>IFERROR(__xludf.DUMMYFUNCTION("REGEXExtract(D221,""\d"")"),"5")</f>
        <v>5</v>
      </c>
      <c r="F221" s="3">
        <f t="shared" si="1"/>
        <v>55</v>
      </c>
    </row>
    <row r="222">
      <c r="A222" s="1" t="s">
        <v>221</v>
      </c>
      <c r="C222" s="2" t="str">
        <f>IFERROR(__xludf.DUMMYFUNCTION("regexextract(A222, ""\d"")"),"9")</f>
        <v>9</v>
      </c>
      <c r="D222" s="2" t="str">
        <f>IFERROR(__xludf.DUMMYFUNCTION("REGEXEXTRACT(A222, ""\d[^\d]*?\z"")"),"3")</f>
        <v>3</v>
      </c>
      <c r="E222" s="2" t="str">
        <f>IFERROR(__xludf.DUMMYFUNCTION("REGEXExtract(D222,""\d"")"),"3")</f>
        <v>3</v>
      </c>
      <c r="F222" s="3">
        <f t="shared" si="1"/>
        <v>93</v>
      </c>
    </row>
    <row r="223">
      <c r="A223" s="1" t="s">
        <v>222</v>
      </c>
      <c r="C223" s="2" t="str">
        <f>IFERROR(__xludf.DUMMYFUNCTION("regexextract(A223, ""\d"")"),"6")</f>
        <v>6</v>
      </c>
      <c r="D223" s="2" t="str">
        <f>IFERROR(__xludf.DUMMYFUNCTION("REGEXEXTRACT(A223, ""\d[^\d]*?\z"")"),"6six")</f>
        <v>6six</v>
      </c>
      <c r="E223" s="2" t="str">
        <f>IFERROR(__xludf.DUMMYFUNCTION("REGEXExtract(D223,""\d"")"),"6")</f>
        <v>6</v>
      </c>
      <c r="F223" s="3">
        <f t="shared" si="1"/>
        <v>66</v>
      </c>
    </row>
    <row r="224">
      <c r="A224" s="1" t="s">
        <v>223</v>
      </c>
      <c r="C224" s="2" t="str">
        <f>IFERROR(__xludf.DUMMYFUNCTION("regexextract(A224, ""\d"")"),"5")</f>
        <v>5</v>
      </c>
      <c r="D224" s="2" t="str">
        <f>IFERROR(__xludf.DUMMYFUNCTION("REGEXEXTRACT(A224, ""\d[^\d]*?\z"")"),"5zqfour")</f>
        <v>5zqfour</v>
      </c>
      <c r="E224" s="2" t="str">
        <f>IFERROR(__xludf.DUMMYFUNCTION("REGEXExtract(D224,""\d"")"),"5")</f>
        <v>5</v>
      </c>
      <c r="F224" s="3">
        <f t="shared" si="1"/>
        <v>55</v>
      </c>
    </row>
    <row r="225">
      <c r="A225" s="1" t="s">
        <v>224</v>
      </c>
      <c r="C225" s="2" t="str">
        <f>IFERROR(__xludf.DUMMYFUNCTION("regexextract(A225, ""\d"")"),"5")</f>
        <v>5</v>
      </c>
      <c r="D225" s="2" t="str">
        <f>IFERROR(__xludf.DUMMYFUNCTION("REGEXEXTRACT(A225, ""\d[^\d]*?\z"")"),"2")</f>
        <v>2</v>
      </c>
      <c r="E225" s="2" t="str">
        <f>IFERROR(__xludf.DUMMYFUNCTION("REGEXExtract(D225,""\d"")"),"2")</f>
        <v>2</v>
      </c>
      <c r="F225" s="3">
        <f t="shared" si="1"/>
        <v>52</v>
      </c>
    </row>
    <row r="226">
      <c r="A226" s="1" t="s">
        <v>225</v>
      </c>
      <c r="C226" s="2" t="str">
        <f>IFERROR(__xludf.DUMMYFUNCTION("regexextract(A226, ""\d"")"),"2")</f>
        <v>2</v>
      </c>
      <c r="D226" s="2" t="str">
        <f>IFERROR(__xludf.DUMMYFUNCTION("REGEXEXTRACT(A226, ""\d[^\d]*?\z"")"),"1")</f>
        <v>1</v>
      </c>
      <c r="E226" s="2" t="str">
        <f>IFERROR(__xludf.DUMMYFUNCTION("REGEXExtract(D226,""\d"")"),"1")</f>
        <v>1</v>
      </c>
      <c r="F226" s="3">
        <f t="shared" si="1"/>
        <v>21</v>
      </c>
    </row>
    <row r="227">
      <c r="A227" s="1" t="s">
        <v>226</v>
      </c>
      <c r="C227" s="2" t="str">
        <f>IFERROR(__xludf.DUMMYFUNCTION("regexextract(A227, ""\d"")"),"9")</f>
        <v>9</v>
      </c>
      <c r="D227" s="2" t="str">
        <f>IFERROR(__xludf.DUMMYFUNCTION("REGEXEXTRACT(A227, ""\d[^\d]*?\z"")"),"6")</f>
        <v>6</v>
      </c>
      <c r="E227" s="2" t="str">
        <f>IFERROR(__xludf.DUMMYFUNCTION("REGEXExtract(D227,""\d"")"),"6")</f>
        <v>6</v>
      </c>
      <c r="F227" s="3">
        <f t="shared" si="1"/>
        <v>96</v>
      </c>
    </row>
    <row r="228">
      <c r="A228" s="1" t="s">
        <v>227</v>
      </c>
      <c r="C228" s="2" t="str">
        <f>IFERROR(__xludf.DUMMYFUNCTION("regexextract(A228, ""\d"")"),"9")</f>
        <v>9</v>
      </c>
      <c r="D228" s="2" t="str">
        <f>IFERROR(__xludf.DUMMYFUNCTION("REGEXEXTRACT(A228, ""\d[^\d]*?\z"")"),"4gpbflttzone")</f>
        <v>4gpbflttzone</v>
      </c>
      <c r="E228" s="2" t="str">
        <f>IFERROR(__xludf.DUMMYFUNCTION("REGEXExtract(D228,""\d"")"),"4")</f>
        <v>4</v>
      </c>
      <c r="F228" s="3">
        <f t="shared" si="1"/>
        <v>94</v>
      </c>
    </row>
    <row r="229">
      <c r="A229" s="1" t="s">
        <v>228</v>
      </c>
      <c r="C229" s="2" t="str">
        <f>IFERROR(__xludf.DUMMYFUNCTION("regexextract(A229, ""\d"")"),"8")</f>
        <v>8</v>
      </c>
      <c r="D229" s="2" t="str">
        <f>IFERROR(__xludf.DUMMYFUNCTION("REGEXEXTRACT(A229, ""\d[^\d]*?\z"")"),"6")</f>
        <v>6</v>
      </c>
      <c r="E229" s="2" t="str">
        <f>IFERROR(__xludf.DUMMYFUNCTION("REGEXExtract(D229,""\d"")"),"6")</f>
        <v>6</v>
      </c>
      <c r="F229" s="3">
        <f t="shared" si="1"/>
        <v>86</v>
      </c>
    </row>
    <row r="230">
      <c r="A230" s="1" t="s">
        <v>229</v>
      </c>
      <c r="C230" s="2" t="str">
        <f>IFERROR(__xludf.DUMMYFUNCTION("regexextract(A230, ""\d"")"),"5")</f>
        <v>5</v>
      </c>
      <c r="D230" s="2" t="str">
        <f>IFERROR(__xludf.DUMMYFUNCTION("REGEXEXTRACT(A230, ""\d[^\d]*?\z"")"),"7tnjdrvvg")</f>
        <v>7tnjdrvvg</v>
      </c>
      <c r="E230" s="2" t="str">
        <f>IFERROR(__xludf.DUMMYFUNCTION("REGEXExtract(D230,""\d"")"),"7")</f>
        <v>7</v>
      </c>
      <c r="F230" s="3">
        <f t="shared" si="1"/>
        <v>57</v>
      </c>
    </row>
    <row r="231">
      <c r="A231" s="1" t="s">
        <v>230</v>
      </c>
      <c r="C231" s="2" t="str">
        <f>IFERROR(__xludf.DUMMYFUNCTION("regexextract(A231, ""\d"")"),"9")</f>
        <v>9</v>
      </c>
      <c r="D231" s="2" t="str">
        <f>IFERROR(__xludf.DUMMYFUNCTION("REGEXEXTRACT(A231, ""\d[^\d]*?\z"")"),"2zcrktxkq")</f>
        <v>2zcrktxkq</v>
      </c>
      <c r="E231" s="2" t="str">
        <f>IFERROR(__xludf.DUMMYFUNCTION("REGEXExtract(D231,""\d"")"),"2")</f>
        <v>2</v>
      </c>
      <c r="F231" s="3">
        <f t="shared" si="1"/>
        <v>92</v>
      </c>
    </row>
    <row r="232">
      <c r="A232" s="1" t="s">
        <v>231</v>
      </c>
      <c r="C232" s="2" t="str">
        <f>IFERROR(__xludf.DUMMYFUNCTION("regexextract(A232, ""\d"")"),"6")</f>
        <v>6</v>
      </c>
      <c r="D232" s="2" t="str">
        <f>IFERROR(__xludf.DUMMYFUNCTION("REGEXEXTRACT(A232, ""\d[^\d]*?\z"")"),"6fourkmvjsm")</f>
        <v>6fourkmvjsm</v>
      </c>
      <c r="E232" s="2" t="str">
        <f>IFERROR(__xludf.DUMMYFUNCTION("REGEXExtract(D232,""\d"")"),"6")</f>
        <v>6</v>
      </c>
      <c r="F232" s="3">
        <f t="shared" si="1"/>
        <v>66</v>
      </c>
    </row>
    <row r="233">
      <c r="A233" s="1" t="s">
        <v>232</v>
      </c>
      <c r="C233" s="2" t="str">
        <f>IFERROR(__xludf.DUMMYFUNCTION("regexextract(A233, ""\d"")"),"8")</f>
        <v>8</v>
      </c>
      <c r="D233" s="2" t="str">
        <f>IFERROR(__xludf.DUMMYFUNCTION("REGEXEXTRACT(A233, ""\d[^\d]*?\z"")"),"8")</f>
        <v>8</v>
      </c>
      <c r="E233" s="2" t="str">
        <f>IFERROR(__xludf.DUMMYFUNCTION("REGEXExtract(D233,""\d"")"),"8")</f>
        <v>8</v>
      </c>
      <c r="F233" s="3">
        <f t="shared" si="1"/>
        <v>88</v>
      </c>
    </row>
    <row r="234">
      <c r="A234" s="1" t="s">
        <v>233</v>
      </c>
      <c r="C234" s="2" t="str">
        <f>IFERROR(__xludf.DUMMYFUNCTION("regexextract(A234, ""\d"")"),"8")</f>
        <v>8</v>
      </c>
      <c r="D234" s="2" t="str">
        <f>IFERROR(__xludf.DUMMYFUNCTION("REGEXEXTRACT(A234, ""\d[^\d]*?\z"")"),"7smpxstvxfivenine")</f>
        <v>7smpxstvxfivenine</v>
      </c>
      <c r="E234" s="2" t="str">
        <f>IFERROR(__xludf.DUMMYFUNCTION("REGEXExtract(D234,""\d"")"),"7")</f>
        <v>7</v>
      </c>
      <c r="F234" s="3">
        <f t="shared" si="1"/>
        <v>87</v>
      </c>
    </row>
    <row r="235">
      <c r="A235" s="1" t="s">
        <v>234</v>
      </c>
      <c r="C235" s="2" t="str">
        <f>IFERROR(__xludf.DUMMYFUNCTION("regexextract(A235, ""\d"")"),"3")</f>
        <v>3</v>
      </c>
      <c r="D235" s="2" t="str">
        <f>IFERROR(__xludf.DUMMYFUNCTION("REGEXEXTRACT(A235, ""\d[^\d]*?\z"")"),"3ninenine")</f>
        <v>3ninenine</v>
      </c>
      <c r="E235" s="2" t="str">
        <f>IFERROR(__xludf.DUMMYFUNCTION("REGEXExtract(D235,""\d"")"),"3")</f>
        <v>3</v>
      </c>
      <c r="F235" s="3">
        <f t="shared" si="1"/>
        <v>33</v>
      </c>
    </row>
    <row r="236">
      <c r="A236" s="1" t="s">
        <v>235</v>
      </c>
      <c r="C236" s="2" t="str">
        <f>IFERROR(__xludf.DUMMYFUNCTION("regexextract(A236, ""\d"")"),"8")</f>
        <v>8</v>
      </c>
      <c r="D236" s="2" t="str">
        <f>IFERROR(__xludf.DUMMYFUNCTION("REGEXEXTRACT(A236, ""\d[^\d]*?\z"")"),"6onetwonldmpzmcsmz")</f>
        <v>6onetwonldmpzmcsmz</v>
      </c>
      <c r="E236" s="2" t="str">
        <f>IFERROR(__xludf.DUMMYFUNCTION("REGEXExtract(D236,""\d"")"),"6")</f>
        <v>6</v>
      </c>
      <c r="F236" s="3">
        <f t="shared" si="1"/>
        <v>86</v>
      </c>
    </row>
    <row r="237">
      <c r="A237" s="1" t="s">
        <v>236</v>
      </c>
      <c r="C237" s="2" t="str">
        <f>IFERROR(__xludf.DUMMYFUNCTION("regexextract(A237, ""\d"")"),"6")</f>
        <v>6</v>
      </c>
      <c r="D237" s="2" t="str">
        <f>IFERROR(__xludf.DUMMYFUNCTION("REGEXEXTRACT(A237, ""\d[^\d]*?\z"")"),"6hzk")</f>
        <v>6hzk</v>
      </c>
      <c r="E237" s="2" t="str">
        <f>IFERROR(__xludf.DUMMYFUNCTION("REGEXExtract(D237,""\d"")"),"6")</f>
        <v>6</v>
      </c>
      <c r="F237" s="3">
        <f t="shared" si="1"/>
        <v>66</v>
      </c>
    </row>
    <row r="238">
      <c r="A238" s="1" t="s">
        <v>237</v>
      </c>
      <c r="C238" s="2" t="str">
        <f>IFERROR(__xludf.DUMMYFUNCTION("regexextract(A238, ""\d"")"),"3")</f>
        <v>3</v>
      </c>
      <c r="D238" s="2" t="str">
        <f>IFERROR(__xludf.DUMMYFUNCTION("REGEXEXTRACT(A238, ""\d[^\d]*?\z"")"),"3")</f>
        <v>3</v>
      </c>
      <c r="E238" s="2" t="str">
        <f>IFERROR(__xludf.DUMMYFUNCTION("REGEXExtract(D238,""\d"")"),"3")</f>
        <v>3</v>
      </c>
      <c r="F238" s="3">
        <f t="shared" si="1"/>
        <v>33</v>
      </c>
    </row>
    <row r="239">
      <c r="A239" s="1" t="s">
        <v>238</v>
      </c>
      <c r="C239" s="2" t="str">
        <f>IFERROR(__xludf.DUMMYFUNCTION("regexextract(A239, ""\d"")"),"9")</f>
        <v>9</v>
      </c>
      <c r="D239" s="2" t="str">
        <f>IFERROR(__xludf.DUMMYFUNCTION("REGEXEXTRACT(A239, ""\d[^\d]*?\z"")"),"9eightwov")</f>
        <v>9eightwov</v>
      </c>
      <c r="E239" s="2" t="str">
        <f>IFERROR(__xludf.DUMMYFUNCTION("REGEXExtract(D239,""\d"")"),"9")</f>
        <v>9</v>
      </c>
      <c r="F239" s="3">
        <f t="shared" si="1"/>
        <v>99</v>
      </c>
    </row>
    <row r="240">
      <c r="A240" s="1" t="s">
        <v>239</v>
      </c>
      <c r="C240" s="2" t="str">
        <f>IFERROR(__xludf.DUMMYFUNCTION("regexextract(A240, ""\d"")"),"4")</f>
        <v>4</v>
      </c>
      <c r="D240" s="2" t="str">
        <f>IFERROR(__xludf.DUMMYFUNCTION("REGEXEXTRACT(A240, ""\d[^\d]*?\z"")"),"5")</f>
        <v>5</v>
      </c>
      <c r="E240" s="2" t="str">
        <f>IFERROR(__xludf.DUMMYFUNCTION("REGEXExtract(D240,""\d"")"),"5")</f>
        <v>5</v>
      </c>
      <c r="F240" s="3">
        <f t="shared" si="1"/>
        <v>45</v>
      </c>
    </row>
    <row r="241">
      <c r="A241" s="1" t="s">
        <v>240</v>
      </c>
      <c r="C241" s="2" t="str">
        <f>IFERROR(__xludf.DUMMYFUNCTION("regexextract(A241, ""\d"")"),"4")</f>
        <v>4</v>
      </c>
      <c r="D241" s="2" t="str">
        <f>IFERROR(__xludf.DUMMYFUNCTION("REGEXEXTRACT(A241, ""\d[^\d]*?\z"")"),"9")</f>
        <v>9</v>
      </c>
      <c r="E241" s="2" t="str">
        <f>IFERROR(__xludf.DUMMYFUNCTION("REGEXExtract(D241,""\d"")"),"9")</f>
        <v>9</v>
      </c>
      <c r="F241" s="3">
        <f t="shared" si="1"/>
        <v>49</v>
      </c>
    </row>
    <row r="242">
      <c r="A242" s="1" t="s">
        <v>241</v>
      </c>
      <c r="C242" s="2" t="str">
        <f>IFERROR(__xludf.DUMMYFUNCTION("regexextract(A242, ""\d"")"),"6")</f>
        <v>6</v>
      </c>
      <c r="D242" s="2" t="str">
        <f>IFERROR(__xludf.DUMMYFUNCTION("REGEXEXTRACT(A242, ""\d[^\d]*?\z"")"),"8")</f>
        <v>8</v>
      </c>
      <c r="E242" s="2" t="str">
        <f>IFERROR(__xludf.DUMMYFUNCTION("REGEXExtract(D242,""\d"")"),"8")</f>
        <v>8</v>
      </c>
      <c r="F242" s="3">
        <f t="shared" si="1"/>
        <v>68</v>
      </c>
    </row>
    <row r="243">
      <c r="A243" s="1" t="s">
        <v>242</v>
      </c>
      <c r="C243" s="2" t="str">
        <f>IFERROR(__xludf.DUMMYFUNCTION("regexextract(A243, ""\d"")"),"6")</f>
        <v>6</v>
      </c>
      <c r="D243" s="2" t="str">
        <f>IFERROR(__xludf.DUMMYFUNCTION("REGEXEXTRACT(A243, ""\d[^\d]*?\z"")"),"6")</f>
        <v>6</v>
      </c>
      <c r="E243" s="2" t="str">
        <f>IFERROR(__xludf.DUMMYFUNCTION("REGEXExtract(D243,""\d"")"),"6")</f>
        <v>6</v>
      </c>
      <c r="F243" s="3">
        <f t="shared" si="1"/>
        <v>66</v>
      </c>
    </row>
    <row r="244">
      <c r="A244" s="1" t="s">
        <v>243</v>
      </c>
      <c r="C244" s="2" t="str">
        <f>IFERROR(__xludf.DUMMYFUNCTION("regexextract(A244, ""\d"")"),"1")</f>
        <v>1</v>
      </c>
      <c r="D244" s="2" t="str">
        <f>IFERROR(__xludf.DUMMYFUNCTION("REGEXEXTRACT(A244, ""\d[^\d]*?\z"")"),"4six")</f>
        <v>4six</v>
      </c>
      <c r="E244" s="2" t="str">
        <f>IFERROR(__xludf.DUMMYFUNCTION("REGEXExtract(D244,""\d"")"),"4")</f>
        <v>4</v>
      </c>
      <c r="F244" s="3">
        <f t="shared" si="1"/>
        <v>14</v>
      </c>
    </row>
    <row r="245">
      <c r="A245" s="1" t="s">
        <v>244</v>
      </c>
      <c r="C245" s="2" t="str">
        <f>IFERROR(__xludf.DUMMYFUNCTION("regexextract(A245, ""\d"")"),"5")</f>
        <v>5</v>
      </c>
      <c r="D245" s="2" t="str">
        <f>IFERROR(__xludf.DUMMYFUNCTION("REGEXEXTRACT(A245, ""\d[^\d]*?\z"")"),"2hsix")</f>
        <v>2hsix</v>
      </c>
      <c r="E245" s="2" t="str">
        <f>IFERROR(__xludf.DUMMYFUNCTION("REGEXExtract(D245,""\d"")"),"2")</f>
        <v>2</v>
      </c>
      <c r="F245" s="3">
        <f t="shared" si="1"/>
        <v>52</v>
      </c>
    </row>
    <row r="246">
      <c r="A246" s="1" t="s">
        <v>245</v>
      </c>
      <c r="C246" s="2" t="str">
        <f>IFERROR(__xludf.DUMMYFUNCTION("regexextract(A246, ""\d"")"),"6")</f>
        <v>6</v>
      </c>
      <c r="D246" s="2" t="str">
        <f>IFERROR(__xludf.DUMMYFUNCTION("REGEXEXTRACT(A246, ""\d[^\d]*?\z"")"),"6five")</f>
        <v>6five</v>
      </c>
      <c r="E246" s="2" t="str">
        <f>IFERROR(__xludf.DUMMYFUNCTION("REGEXExtract(D246,""\d"")"),"6")</f>
        <v>6</v>
      </c>
      <c r="F246" s="3">
        <f t="shared" si="1"/>
        <v>66</v>
      </c>
    </row>
    <row r="247">
      <c r="A247" s="1" t="s">
        <v>246</v>
      </c>
      <c r="C247" s="2" t="str">
        <f>IFERROR(__xludf.DUMMYFUNCTION("regexextract(A247, ""\d"")"),"5")</f>
        <v>5</v>
      </c>
      <c r="D247" s="2" t="str">
        <f>IFERROR(__xludf.DUMMYFUNCTION("REGEXEXTRACT(A247, ""\d[^\d]*?\z"")"),"3seven")</f>
        <v>3seven</v>
      </c>
      <c r="E247" s="2" t="str">
        <f>IFERROR(__xludf.DUMMYFUNCTION("REGEXExtract(D247,""\d"")"),"3")</f>
        <v>3</v>
      </c>
      <c r="F247" s="3">
        <f t="shared" si="1"/>
        <v>53</v>
      </c>
    </row>
    <row r="248">
      <c r="A248" s="1" t="s">
        <v>247</v>
      </c>
      <c r="C248" s="2" t="str">
        <f>IFERROR(__xludf.DUMMYFUNCTION("regexextract(A248, ""\d"")"),"9")</f>
        <v>9</v>
      </c>
      <c r="D248" s="2" t="str">
        <f>IFERROR(__xludf.DUMMYFUNCTION("REGEXEXTRACT(A248, ""\d[^\d]*?\z"")"),"6")</f>
        <v>6</v>
      </c>
      <c r="E248" s="2" t="str">
        <f>IFERROR(__xludf.DUMMYFUNCTION("REGEXExtract(D248,""\d"")"),"6")</f>
        <v>6</v>
      </c>
      <c r="F248" s="3">
        <f t="shared" si="1"/>
        <v>96</v>
      </c>
    </row>
    <row r="249">
      <c r="A249" s="1" t="s">
        <v>248</v>
      </c>
      <c r="C249" s="2" t="str">
        <f>IFERROR(__xludf.DUMMYFUNCTION("regexextract(A249, ""\d"")"),"5")</f>
        <v>5</v>
      </c>
      <c r="D249" s="2" t="str">
        <f>IFERROR(__xludf.DUMMYFUNCTION("REGEXEXTRACT(A249, ""\d[^\d]*?\z"")"),"2")</f>
        <v>2</v>
      </c>
      <c r="E249" s="2" t="str">
        <f>IFERROR(__xludf.DUMMYFUNCTION("REGEXExtract(D249,""\d"")"),"2")</f>
        <v>2</v>
      </c>
      <c r="F249" s="3">
        <f t="shared" si="1"/>
        <v>52</v>
      </c>
    </row>
    <row r="250">
      <c r="A250" s="1" t="s">
        <v>249</v>
      </c>
      <c r="C250" s="2" t="str">
        <f>IFERROR(__xludf.DUMMYFUNCTION("regexextract(A250, ""\d"")"),"7")</f>
        <v>7</v>
      </c>
      <c r="D250" s="2" t="str">
        <f>IFERROR(__xludf.DUMMYFUNCTION("REGEXEXTRACT(A250, ""\d[^\d]*?\z"")"),"1xsfivefour")</f>
        <v>1xsfivefour</v>
      </c>
      <c r="E250" s="2" t="str">
        <f>IFERROR(__xludf.DUMMYFUNCTION("REGEXExtract(D250,""\d"")"),"1")</f>
        <v>1</v>
      </c>
      <c r="F250" s="3">
        <f t="shared" si="1"/>
        <v>71</v>
      </c>
    </row>
    <row r="251">
      <c r="A251" s="1" t="s">
        <v>250</v>
      </c>
      <c r="C251" s="2" t="str">
        <f>IFERROR(__xludf.DUMMYFUNCTION("regexextract(A251, ""\d"")"),"2")</f>
        <v>2</v>
      </c>
      <c r="D251" s="2" t="str">
        <f>IFERROR(__xludf.DUMMYFUNCTION("REGEXEXTRACT(A251, ""\d[^\d]*?\z"")"),"5nine")</f>
        <v>5nine</v>
      </c>
      <c r="E251" s="2" t="str">
        <f>IFERROR(__xludf.DUMMYFUNCTION("REGEXExtract(D251,""\d"")"),"5")</f>
        <v>5</v>
      </c>
      <c r="F251" s="3">
        <f t="shared" si="1"/>
        <v>25</v>
      </c>
    </row>
    <row r="252">
      <c r="A252" s="1" t="s">
        <v>251</v>
      </c>
      <c r="C252" s="2" t="str">
        <f>IFERROR(__xludf.DUMMYFUNCTION("regexextract(A252, ""\d"")"),"3")</f>
        <v>3</v>
      </c>
      <c r="D252" s="2" t="str">
        <f>IFERROR(__xludf.DUMMYFUNCTION("REGEXEXTRACT(A252, ""\d[^\d]*?\z"")"),"7gt")</f>
        <v>7gt</v>
      </c>
      <c r="E252" s="2" t="str">
        <f>IFERROR(__xludf.DUMMYFUNCTION("REGEXExtract(D252,""\d"")"),"7")</f>
        <v>7</v>
      </c>
      <c r="F252" s="3">
        <f t="shared" si="1"/>
        <v>37</v>
      </c>
    </row>
    <row r="253">
      <c r="A253" s="1" t="s">
        <v>252</v>
      </c>
      <c r="C253" s="2" t="str">
        <f>IFERROR(__xludf.DUMMYFUNCTION("regexextract(A253, ""\d"")"),"7")</f>
        <v>7</v>
      </c>
      <c r="D253" s="2" t="str">
        <f>IFERROR(__xludf.DUMMYFUNCTION("REGEXEXTRACT(A253, ""\d[^\d]*?\z"")"),"9")</f>
        <v>9</v>
      </c>
      <c r="E253" s="2" t="str">
        <f>IFERROR(__xludf.DUMMYFUNCTION("REGEXExtract(D253,""\d"")"),"9")</f>
        <v>9</v>
      </c>
      <c r="F253" s="3">
        <f t="shared" si="1"/>
        <v>79</v>
      </c>
    </row>
    <row r="254">
      <c r="A254" s="1" t="s">
        <v>253</v>
      </c>
      <c r="C254" s="2" t="str">
        <f>IFERROR(__xludf.DUMMYFUNCTION("regexextract(A254, ""\d"")"),"9")</f>
        <v>9</v>
      </c>
      <c r="D254" s="2" t="str">
        <f>IFERROR(__xludf.DUMMYFUNCTION("REGEXEXTRACT(A254, ""\d[^\d]*?\z"")"),"4bjxgdjsixlrmbfsvptjvcrpphtwo")</f>
        <v>4bjxgdjsixlrmbfsvptjvcrpphtwo</v>
      </c>
      <c r="E254" s="2" t="str">
        <f>IFERROR(__xludf.DUMMYFUNCTION("REGEXExtract(D254,""\d"")"),"4")</f>
        <v>4</v>
      </c>
      <c r="F254" s="3">
        <f t="shared" si="1"/>
        <v>94</v>
      </c>
    </row>
    <row r="255">
      <c r="A255" s="1" t="s">
        <v>254</v>
      </c>
      <c r="C255" s="2" t="str">
        <f>IFERROR(__xludf.DUMMYFUNCTION("regexextract(A255, ""\d"")"),"9")</f>
        <v>9</v>
      </c>
      <c r="D255" s="2" t="str">
        <f>IFERROR(__xludf.DUMMYFUNCTION("REGEXEXTRACT(A255, ""\d[^\d]*?\z"")"),"4seven")</f>
        <v>4seven</v>
      </c>
      <c r="E255" s="2" t="str">
        <f>IFERROR(__xludf.DUMMYFUNCTION("REGEXExtract(D255,""\d"")"),"4")</f>
        <v>4</v>
      </c>
      <c r="F255" s="3">
        <f t="shared" si="1"/>
        <v>94</v>
      </c>
    </row>
    <row r="256">
      <c r="A256" s="1" t="s">
        <v>255</v>
      </c>
      <c r="C256" s="2" t="str">
        <f>IFERROR(__xludf.DUMMYFUNCTION("regexextract(A256, ""\d"")"),"8")</f>
        <v>8</v>
      </c>
      <c r="D256" s="2" t="str">
        <f>IFERROR(__xludf.DUMMYFUNCTION("REGEXEXTRACT(A256, ""\d[^\d]*?\z"")"),"8twovbxdqjrz")</f>
        <v>8twovbxdqjrz</v>
      </c>
      <c r="E256" s="2" t="str">
        <f>IFERROR(__xludf.DUMMYFUNCTION("REGEXExtract(D256,""\d"")"),"8")</f>
        <v>8</v>
      </c>
      <c r="F256" s="3">
        <f t="shared" si="1"/>
        <v>88</v>
      </c>
    </row>
    <row r="257">
      <c r="A257" s="1" t="s">
        <v>256</v>
      </c>
      <c r="C257" s="2" t="str">
        <f>IFERROR(__xludf.DUMMYFUNCTION("regexextract(A257, ""\d"")"),"7")</f>
        <v>7</v>
      </c>
      <c r="D257" s="2" t="str">
        <f>IFERROR(__xludf.DUMMYFUNCTION("REGEXEXTRACT(A257, ""\d[^\d]*?\z"")"),"1")</f>
        <v>1</v>
      </c>
      <c r="E257" s="2" t="str">
        <f>IFERROR(__xludf.DUMMYFUNCTION("REGEXExtract(D257,""\d"")"),"1")</f>
        <v>1</v>
      </c>
      <c r="F257" s="3">
        <f t="shared" si="1"/>
        <v>71</v>
      </c>
    </row>
    <row r="258">
      <c r="A258" s="1" t="s">
        <v>257</v>
      </c>
      <c r="C258" s="2" t="str">
        <f>IFERROR(__xludf.DUMMYFUNCTION("regexextract(A258, ""\d"")"),"2")</f>
        <v>2</v>
      </c>
      <c r="D258" s="2" t="str">
        <f>IFERROR(__xludf.DUMMYFUNCTION("REGEXEXTRACT(A258, ""\d[^\d]*?\z"")"),"2llfpl")</f>
        <v>2llfpl</v>
      </c>
      <c r="E258" s="2" t="str">
        <f>IFERROR(__xludf.DUMMYFUNCTION("REGEXExtract(D258,""\d"")"),"2")</f>
        <v>2</v>
      </c>
      <c r="F258" s="3">
        <f t="shared" si="1"/>
        <v>22</v>
      </c>
    </row>
    <row r="259">
      <c r="A259" s="1" t="s">
        <v>258</v>
      </c>
      <c r="C259" s="2" t="str">
        <f>IFERROR(__xludf.DUMMYFUNCTION("regexextract(A259, ""\d"")"),"6")</f>
        <v>6</v>
      </c>
      <c r="D259" s="2" t="str">
        <f>IFERROR(__xludf.DUMMYFUNCTION("REGEXEXTRACT(A259, ""\d[^\d]*?\z"")"),"6")</f>
        <v>6</v>
      </c>
      <c r="E259" s="2" t="str">
        <f>IFERROR(__xludf.DUMMYFUNCTION("REGEXExtract(D259,""\d"")"),"6")</f>
        <v>6</v>
      </c>
      <c r="F259" s="3">
        <f t="shared" si="1"/>
        <v>66</v>
      </c>
    </row>
    <row r="260">
      <c r="A260" s="1" t="s">
        <v>259</v>
      </c>
      <c r="C260" s="2" t="str">
        <f>IFERROR(__xludf.DUMMYFUNCTION("regexextract(A260, ""\d"")"),"7")</f>
        <v>7</v>
      </c>
      <c r="D260" s="2" t="str">
        <f>IFERROR(__xludf.DUMMYFUNCTION("REGEXEXTRACT(A260, ""\d[^\d]*?\z"")"),"7q")</f>
        <v>7q</v>
      </c>
      <c r="E260" s="2" t="str">
        <f>IFERROR(__xludf.DUMMYFUNCTION("REGEXExtract(D260,""\d"")"),"7")</f>
        <v>7</v>
      </c>
      <c r="F260" s="3">
        <f t="shared" si="1"/>
        <v>77</v>
      </c>
    </row>
    <row r="261">
      <c r="A261" s="1" t="s">
        <v>260</v>
      </c>
      <c r="C261" s="2" t="str">
        <f>IFERROR(__xludf.DUMMYFUNCTION("regexextract(A261, ""\d"")"),"9")</f>
        <v>9</v>
      </c>
      <c r="D261" s="2" t="str">
        <f>IFERROR(__xludf.DUMMYFUNCTION("REGEXEXTRACT(A261, ""\d[^\d]*?\z"")"),"9jxvr")</f>
        <v>9jxvr</v>
      </c>
      <c r="E261" s="2" t="str">
        <f>IFERROR(__xludf.DUMMYFUNCTION("REGEXExtract(D261,""\d"")"),"9")</f>
        <v>9</v>
      </c>
      <c r="F261" s="3">
        <f t="shared" si="1"/>
        <v>99</v>
      </c>
    </row>
    <row r="262">
      <c r="A262" s="1" t="s">
        <v>261</v>
      </c>
      <c r="C262" s="2" t="str">
        <f>IFERROR(__xludf.DUMMYFUNCTION("regexextract(A262, ""\d"")"),"7")</f>
        <v>7</v>
      </c>
      <c r="D262" s="2" t="str">
        <f>IFERROR(__xludf.DUMMYFUNCTION("REGEXEXTRACT(A262, ""\d[^\d]*?\z"")"),"7sevenfivemqzvh")</f>
        <v>7sevenfivemqzvh</v>
      </c>
      <c r="E262" s="2" t="str">
        <f>IFERROR(__xludf.DUMMYFUNCTION("REGEXExtract(D262,""\d"")"),"7")</f>
        <v>7</v>
      </c>
      <c r="F262" s="3">
        <f t="shared" si="1"/>
        <v>77</v>
      </c>
    </row>
    <row r="263">
      <c r="A263" s="1" t="s">
        <v>262</v>
      </c>
      <c r="C263" s="2" t="str">
        <f>IFERROR(__xludf.DUMMYFUNCTION("regexextract(A263, ""\d"")"),"4")</f>
        <v>4</v>
      </c>
      <c r="D263" s="2" t="str">
        <f>IFERROR(__xludf.DUMMYFUNCTION("REGEXEXTRACT(A263, ""\d[^\d]*?\z"")"),"3four")</f>
        <v>3four</v>
      </c>
      <c r="E263" s="2" t="str">
        <f>IFERROR(__xludf.DUMMYFUNCTION("REGEXExtract(D263,""\d"")"),"3")</f>
        <v>3</v>
      </c>
      <c r="F263" s="3">
        <f t="shared" si="1"/>
        <v>43</v>
      </c>
    </row>
    <row r="264">
      <c r="A264" s="1" t="s">
        <v>263</v>
      </c>
      <c r="C264" s="2" t="str">
        <f>IFERROR(__xludf.DUMMYFUNCTION("regexextract(A264, ""\d"")"),"2")</f>
        <v>2</v>
      </c>
      <c r="D264" s="2" t="str">
        <f>IFERROR(__xludf.DUMMYFUNCTION("REGEXEXTRACT(A264, ""\d[^\d]*?\z"")"),"2gltghqkfourqhpqtftwovseventd")</f>
        <v>2gltghqkfourqhpqtftwovseventd</v>
      </c>
      <c r="E264" s="2" t="str">
        <f>IFERROR(__xludf.DUMMYFUNCTION("REGEXExtract(D264,""\d"")"),"2")</f>
        <v>2</v>
      </c>
      <c r="F264" s="3">
        <f t="shared" si="1"/>
        <v>22</v>
      </c>
    </row>
    <row r="265">
      <c r="A265" s="1" t="s">
        <v>264</v>
      </c>
      <c r="C265" s="2" t="str">
        <f>IFERROR(__xludf.DUMMYFUNCTION("regexextract(A265, ""\d"")"),"8")</f>
        <v>8</v>
      </c>
      <c r="D265" s="2" t="str">
        <f>IFERROR(__xludf.DUMMYFUNCTION("REGEXEXTRACT(A265, ""\d[^\d]*?\z"")"),"8ppgrcnf")</f>
        <v>8ppgrcnf</v>
      </c>
      <c r="E265" s="2" t="str">
        <f>IFERROR(__xludf.DUMMYFUNCTION("REGEXExtract(D265,""\d"")"),"8")</f>
        <v>8</v>
      </c>
      <c r="F265" s="3">
        <f t="shared" si="1"/>
        <v>88</v>
      </c>
    </row>
    <row r="266">
      <c r="A266" s="1" t="s">
        <v>265</v>
      </c>
      <c r="C266" s="2" t="str">
        <f>IFERROR(__xludf.DUMMYFUNCTION("regexextract(A266, ""\d"")"),"9")</f>
        <v>9</v>
      </c>
      <c r="D266" s="2" t="str">
        <f>IFERROR(__xludf.DUMMYFUNCTION("REGEXEXTRACT(A266, ""\d[^\d]*?\z"")"),"3")</f>
        <v>3</v>
      </c>
      <c r="E266" s="2" t="str">
        <f>IFERROR(__xludf.DUMMYFUNCTION("REGEXExtract(D266,""\d"")"),"3")</f>
        <v>3</v>
      </c>
      <c r="F266" s="3">
        <f t="shared" si="1"/>
        <v>93</v>
      </c>
    </row>
    <row r="267">
      <c r="A267" s="1" t="s">
        <v>266</v>
      </c>
      <c r="C267" s="2" t="str">
        <f>IFERROR(__xludf.DUMMYFUNCTION("regexextract(A267, ""\d"")"),"3")</f>
        <v>3</v>
      </c>
      <c r="D267" s="2" t="str">
        <f>IFERROR(__xludf.DUMMYFUNCTION("REGEXEXTRACT(A267, ""\d[^\d]*?\z"")"),"9")</f>
        <v>9</v>
      </c>
      <c r="E267" s="2" t="str">
        <f>IFERROR(__xludf.DUMMYFUNCTION("REGEXExtract(D267,""\d"")"),"9")</f>
        <v>9</v>
      </c>
      <c r="F267" s="3">
        <f t="shared" si="1"/>
        <v>39</v>
      </c>
    </row>
    <row r="268">
      <c r="A268" s="1" t="s">
        <v>267</v>
      </c>
      <c r="C268" s="2" t="str">
        <f>IFERROR(__xludf.DUMMYFUNCTION("regexextract(A268, ""\d"")"),"3")</f>
        <v>3</v>
      </c>
      <c r="D268" s="2" t="str">
        <f>IFERROR(__xludf.DUMMYFUNCTION("REGEXEXTRACT(A268, ""\d[^\d]*?\z"")"),"6rksnqfjxrqonethree")</f>
        <v>6rksnqfjxrqonethree</v>
      </c>
      <c r="E268" s="2" t="str">
        <f>IFERROR(__xludf.DUMMYFUNCTION("REGEXExtract(D268,""\d"")"),"6")</f>
        <v>6</v>
      </c>
      <c r="F268" s="3">
        <f t="shared" si="1"/>
        <v>36</v>
      </c>
    </row>
    <row r="269">
      <c r="A269" s="1" t="s">
        <v>268</v>
      </c>
      <c r="C269" s="2" t="str">
        <f>IFERROR(__xludf.DUMMYFUNCTION("regexextract(A269, ""\d"")"),"7")</f>
        <v>7</v>
      </c>
      <c r="D269" s="2" t="str">
        <f>IFERROR(__xludf.DUMMYFUNCTION("REGEXEXTRACT(A269, ""\d[^\d]*?\z"")"),"7nplv")</f>
        <v>7nplv</v>
      </c>
      <c r="E269" s="2" t="str">
        <f>IFERROR(__xludf.DUMMYFUNCTION("REGEXExtract(D269,""\d"")"),"7")</f>
        <v>7</v>
      </c>
      <c r="F269" s="3">
        <f t="shared" si="1"/>
        <v>77</v>
      </c>
    </row>
    <row r="270">
      <c r="A270" s="1" t="s">
        <v>269</v>
      </c>
      <c r="C270" s="2" t="str">
        <f>IFERROR(__xludf.DUMMYFUNCTION("regexextract(A270, ""\d"")"),"3")</f>
        <v>3</v>
      </c>
      <c r="D270" s="2" t="str">
        <f>IFERROR(__xludf.DUMMYFUNCTION("REGEXEXTRACT(A270, ""\d[^\d]*?\z"")"),"5")</f>
        <v>5</v>
      </c>
      <c r="E270" s="2" t="str">
        <f>IFERROR(__xludf.DUMMYFUNCTION("REGEXExtract(D270,""\d"")"),"5")</f>
        <v>5</v>
      </c>
      <c r="F270" s="3">
        <f t="shared" si="1"/>
        <v>35</v>
      </c>
    </row>
    <row r="271">
      <c r="A271" s="1" t="s">
        <v>270</v>
      </c>
      <c r="C271" s="2" t="str">
        <f>IFERROR(__xludf.DUMMYFUNCTION("regexextract(A271, ""\d"")"),"4")</f>
        <v>4</v>
      </c>
      <c r="D271" s="2" t="str">
        <f>IFERROR(__xludf.DUMMYFUNCTION("REGEXEXTRACT(A271, ""\d[^\d]*?\z"")"),"7")</f>
        <v>7</v>
      </c>
      <c r="E271" s="2" t="str">
        <f>IFERROR(__xludf.DUMMYFUNCTION("REGEXExtract(D271,""\d"")"),"7")</f>
        <v>7</v>
      </c>
      <c r="F271" s="3">
        <f t="shared" si="1"/>
        <v>47</v>
      </c>
    </row>
    <row r="272">
      <c r="A272" s="1" t="s">
        <v>271</v>
      </c>
      <c r="C272" s="2" t="str">
        <f>IFERROR(__xludf.DUMMYFUNCTION("regexextract(A272, ""\d"")"),"7")</f>
        <v>7</v>
      </c>
      <c r="D272" s="2" t="str">
        <f>IFERROR(__xludf.DUMMYFUNCTION("REGEXEXTRACT(A272, ""\d[^\d]*?\z"")"),"3mkmvccgxhdp")</f>
        <v>3mkmvccgxhdp</v>
      </c>
      <c r="E272" s="2" t="str">
        <f>IFERROR(__xludf.DUMMYFUNCTION("REGEXExtract(D272,""\d"")"),"3")</f>
        <v>3</v>
      </c>
      <c r="F272" s="3">
        <f t="shared" si="1"/>
        <v>73</v>
      </c>
    </row>
    <row r="273">
      <c r="A273" s="1" t="s">
        <v>272</v>
      </c>
      <c r="C273" s="2" t="str">
        <f>IFERROR(__xludf.DUMMYFUNCTION("regexextract(A273, ""\d"")"),"1")</f>
        <v>1</v>
      </c>
      <c r="D273" s="2" t="str">
        <f>IFERROR(__xludf.DUMMYFUNCTION("REGEXEXTRACT(A273, ""\d[^\d]*?\z"")"),"2")</f>
        <v>2</v>
      </c>
      <c r="E273" s="2" t="str">
        <f>IFERROR(__xludf.DUMMYFUNCTION("REGEXExtract(D273,""\d"")"),"2")</f>
        <v>2</v>
      </c>
      <c r="F273" s="3">
        <f t="shared" si="1"/>
        <v>12</v>
      </c>
    </row>
    <row r="274">
      <c r="A274" s="1" t="s">
        <v>273</v>
      </c>
      <c r="C274" s="2" t="str">
        <f>IFERROR(__xludf.DUMMYFUNCTION("regexextract(A274, ""\d"")"),"6")</f>
        <v>6</v>
      </c>
      <c r="D274" s="2" t="str">
        <f>IFERROR(__xludf.DUMMYFUNCTION("REGEXEXTRACT(A274, ""\d[^\d]*?\z"")"),"8")</f>
        <v>8</v>
      </c>
      <c r="E274" s="2" t="str">
        <f>IFERROR(__xludf.DUMMYFUNCTION("REGEXExtract(D274,""\d"")"),"8")</f>
        <v>8</v>
      </c>
      <c r="F274" s="3">
        <f t="shared" si="1"/>
        <v>68</v>
      </c>
    </row>
    <row r="275">
      <c r="A275" s="1" t="s">
        <v>274</v>
      </c>
      <c r="C275" s="2" t="str">
        <f>IFERROR(__xludf.DUMMYFUNCTION("regexextract(A275, ""\d"")"),"3")</f>
        <v>3</v>
      </c>
      <c r="D275" s="2" t="str">
        <f>IFERROR(__xludf.DUMMYFUNCTION("REGEXEXTRACT(A275, ""\d[^\d]*?\z"")"),"5")</f>
        <v>5</v>
      </c>
      <c r="E275" s="2" t="str">
        <f>IFERROR(__xludf.DUMMYFUNCTION("REGEXExtract(D275,""\d"")"),"5")</f>
        <v>5</v>
      </c>
      <c r="F275" s="3">
        <f t="shared" si="1"/>
        <v>35</v>
      </c>
    </row>
    <row r="276">
      <c r="A276" s="1" t="s">
        <v>275</v>
      </c>
      <c r="C276" s="2" t="str">
        <f>IFERROR(__xludf.DUMMYFUNCTION("regexextract(A276, ""\d"")"),"8")</f>
        <v>8</v>
      </c>
      <c r="D276" s="2" t="str">
        <f>IFERROR(__xludf.DUMMYFUNCTION("REGEXEXTRACT(A276, ""\d[^\d]*?\z"")"),"6")</f>
        <v>6</v>
      </c>
      <c r="E276" s="2" t="str">
        <f>IFERROR(__xludf.DUMMYFUNCTION("REGEXExtract(D276,""\d"")"),"6")</f>
        <v>6</v>
      </c>
      <c r="F276" s="3">
        <f t="shared" si="1"/>
        <v>86</v>
      </c>
    </row>
    <row r="277">
      <c r="A277" s="1" t="s">
        <v>276</v>
      </c>
      <c r="C277" s="2" t="str">
        <f>IFERROR(__xludf.DUMMYFUNCTION("regexextract(A277, ""\d"")"),"6")</f>
        <v>6</v>
      </c>
      <c r="D277" s="2" t="str">
        <f>IFERROR(__xludf.DUMMYFUNCTION("REGEXEXTRACT(A277, ""\d[^\d]*?\z"")"),"3znxh")</f>
        <v>3znxh</v>
      </c>
      <c r="E277" s="2" t="str">
        <f>IFERROR(__xludf.DUMMYFUNCTION("REGEXExtract(D277,""\d"")"),"3")</f>
        <v>3</v>
      </c>
      <c r="F277" s="3">
        <f t="shared" si="1"/>
        <v>63</v>
      </c>
    </row>
    <row r="278">
      <c r="A278" s="1" t="s">
        <v>277</v>
      </c>
      <c r="C278" s="2" t="str">
        <f>IFERROR(__xludf.DUMMYFUNCTION("regexextract(A278, ""\d"")"),"5")</f>
        <v>5</v>
      </c>
      <c r="D278" s="2" t="str">
        <f>IFERROR(__xludf.DUMMYFUNCTION("REGEXEXTRACT(A278, ""\d[^\d]*?\z"")"),"5l")</f>
        <v>5l</v>
      </c>
      <c r="E278" s="2" t="str">
        <f>IFERROR(__xludf.DUMMYFUNCTION("REGEXExtract(D278,""\d"")"),"5")</f>
        <v>5</v>
      </c>
      <c r="F278" s="3">
        <f t="shared" si="1"/>
        <v>55</v>
      </c>
    </row>
    <row r="279">
      <c r="A279" s="1" t="s">
        <v>278</v>
      </c>
      <c r="C279" s="2" t="str">
        <f>IFERROR(__xludf.DUMMYFUNCTION("regexextract(A279, ""\d"")"),"1")</f>
        <v>1</v>
      </c>
      <c r="D279" s="2" t="str">
        <f>IFERROR(__xludf.DUMMYFUNCTION("REGEXEXTRACT(A279, ""\d[^\d]*?\z"")"),"3")</f>
        <v>3</v>
      </c>
      <c r="E279" s="2" t="str">
        <f>IFERROR(__xludf.DUMMYFUNCTION("REGEXExtract(D279,""\d"")"),"3")</f>
        <v>3</v>
      </c>
      <c r="F279" s="3">
        <f t="shared" si="1"/>
        <v>13</v>
      </c>
    </row>
    <row r="280">
      <c r="A280" s="1" t="s">
        <v>279</v>
      </c>
      <c r="C280" s="2" t="str">
        <f>IFERROR(__xludf.DUMMYFUNCTION("regexextract(A280, ""\d"")"),"4")</f>
        <v>4</v>
      </c>
      <c r="D280" s="2" t="str">
        <f>IFERROR(__xludf.DUMMYFUNCTION("REGEXEXTRACT(A280, ""\d[^\d]*?\z"")"),"5")</f>
        <v>5</v>
      </c>
      <c r="E280" s="2" t="str">
        <f>IFERROR(__xludf.DUMMYFUNCTION("REGEXExtract(D280,""\d"")"),"5")</f>
        <v>5</v>
      </c>
      <c r="F280" s="3">
        <f t="shared" si="1"/>
        <v>45</v>
      </c>
    </row>
    <row r="281">
      <c r="A281" s="1" t="s">
        <v>280</v>
      </c>
      <c r="C281" s="2" t="str">
        <f>IFERROR(__xludf.DUMMYFUNCTION("regexextract(A281, ""\d"")"),"6")</f>
        <v>6</v>
      </c>
      <c r="D281" s="2" t="str">
        <f>IFERROR(__xludf.DUMMYFUNCTION("REGEXEXTRACT(A281, ""\d[^\d]*?\z"")"),"6")</f>
        <v>6</v>
      </c>
      <c r="E281" s="2" t="str">
        <f>IFERROR(__xludf.DUMMYFUNCTION("REGEXExtract(D281,""\d"")"),"6")</f>
        <v>6</v>
      </c>
      <c r="F281" s="3">
        <f t="shared" si="1"/>
        <v>66</v>
      </c>
    </row>
    <row r="282">
      <c r="A282" s="1" t="s">
        <v>281</v>
      </c>
      <c r="C282" s="2" t="str">
        <f>IFERROR(__xludf.DUMMYFUNCTION("regexextract(A282, ""\d"")"),"8")</f>
        <v>8</v>
      </c>
      <c r="D282" s="2" t="str">
        <f>IFERROR(__xludf.DUMMYFUNCTION("REGEXEXTRACT(A282, ""\d[^\d]*?\z"")"),"8")</f>
        <v>8</v>
      </c>
      <c r="E282" s="2" t="str">
        <f>IFERROR(__xludf.DUMMYFUNCTION("REGEXExtract(D282,""\d"")"),"8")</f>
        <v>8</v>
      </c>
      <c r="F282" s="3">
        <f t="shared" si="1"/>
        <v>88</v>
      </c>
    </row>
    <row r="283">
      <c r="A283" s="1" t="s">
        <v>282</v>
      </c>
      <c r="C283" s="2" t="str">
        <f>IFERROR(__xludf.DUMMYFUNCTION("regexextract(A283, ""\d"")"),"4")</f>
        <v>4</v>
      </c>
      <c r="D283" s="2" t="str">
        <f>IFERROR(__xludf.DUMMYFUNCTION("REGEXEXTRACT(A283, ""\d[^\d]*?\z"")"),"6")</f>
        <v>6</v>
      </c>
      <c r="E283" s="2" t="str">
        <f>IFERROR(__xludf.DUMMYFUNCTION("REGEXExtract(D283,""\d"")"),"6")</f>
        <v>6</v>
      </c>
      <c r="F283" s="3">
        <f t="shared" si="1"/>
        <v>46</v>
      </c>
    </row>
    <row r="284">
      <c r="A284" s="1" t="s">
        <v>283</v>
      </c>
      <c r="C284" s="2" t="str">
        <f>IFERROR(__xludf.DUMMYFUNCTION("regexextract(A284, ""\d"")"),"9")</f>
        <v>9</v>
      </c>
      <c r="D284" s="2" t="str">
        <f>IFERROR(__xludf.DUMMYFUNCTION("REGEXEXTRACT(A284, ""\d[^\d]*?\z"")"),"7jfthree")</f>
        <v>7jfthree</v>
      </c>
      <c r="E284" s="2" t="str">
        <f>IFERROR(__xludf.DUMMYFUNCTION("REGEXExtract(D284,""\d"")"),"7")</f>
        <v>7</v>
      </c>
      <c r="F284" s="3">
        <f t="shared" si="1"/>
        <v>97</v>
      </c>
    </row>
    <row r="285">
      <c r="A285" s="1" t="s">
        <v>284</v>
      </c>
      <c r="C285" s="2" t="str">
        <f>IFERROR(__xludf.DUMMYFUNCTION("regexextract(A285, ""\d"")"),"6")</f>
        <v>6</v>
      </c>
      <c r="D285" s="2" t="str">
        <f>IFERROR(__xludf.DUMMYFUNCTION("REGEXEXTRACT(A285, ""\d[^\d]*?\z"")"),"6one")</f>
        <v>6one</v>
      </c>
      <c r="E285" s="2" t="str">
        <f>IFERROR(__xludf.DUMMYFUNCTION("REGEXExtract(D285,""\d"")"),"6")</f>
        <v>6</v>
      </c>
      <c r="F285" s="3">
        <f t="shared" si="1"/>
        <v>66</v>
      </c>
    </row>
    <row r="286">
      <c r="A286" s="1" t="s">
        <v>285</v>
      </c>
      <c r="C286" s="2" t="str">
        <f>IFERROR(__xludf.DUMMYFUNCTION("regexextract(A286, ""\d"")"),"6")</f>
        <v>6</v>
      </c>
      <c r="D286" s="2" t="str">
        <f>IFERROR(__xludf.DUMMYFUNCTION("REGEXEXTRACT(A286, ""\d[^\d]*?\z"")"),"7nine")</f>
        <v>7nine</v>
      </c>
      <c r="E286" s="2" t="str">
        <f>IFERROR(__xludf.DUMMYFUNCTION("REGEXExtract(D286,""\d"")"),"7")</f>
        <v>7</v>
      </c>
      <c r="F286" s="3">
        <f t="shared" si="1"/>
        <v>67</v>
      </c>
    </row>
    <row r="287">
      <c r="A287" s="1" t="s">
        <v>286</v>
      </c>
      <c r="C287" s="2" t="str">
        <f>IFERROR(__xludf.DUMMYFUNCTION("regexextract(A287, ""\d"")"),"1")</f>
        <v>1</v>
      </c>
      <c r="D287" s="2" t="str">
        <f>IFERROR(__xludf.DUMMYFUNCTION("REGEXEXTRACT(A287, ""\d[^\d]*?\z"")"),"2")</f>
        <v>2</v>
      </c>
      <c r="E287" s="2" t="str">
        <f>IFERROR(__xludf.DUMMYFUNCTION("REGEXExtract(D287,""\d"")"),"2")</f>
        <v>2</v>
      </c>
      <c r="F287" s="3">
        <f t="shared" si="1"/>
        <v>12</v>
      </c>
    </row>
    <row r="288">
      <c r="A288" s="1" t="s">
        <v>287</v>
      </c>
      <c r="C288" s="2" t="str">
        <f>IFERROR(__xludf.DUMMYFUNCTION("regexextract(A288, ""\d"")"),"2")</f>
        <v>2</v>
      </c>
      <c r="D288" s="2" t="str">
        <f>IFERROR(__xludf.DUMMYFUNCTION("REGEXEXTRACT(A288, ""\d[^\d]*?\z"")"),"2threesevenseven")</f>
        <v>2threesevenseven</v>
      </c>
      <c r="E288" s="2" t="str">
        <f>IFERROR(__xludf.DUMMYFUNCTION("REGEXExtract(D288,""\d"")"),"2")</f>
        <v>2</v>
      </c>
      <c r="F288" s="3">
        <f t="shared" si="1"/>
        <v>22</v>
      </c>
    </row>
    <row r="289">
      <c r="A289" s="1" t="s">
        <v>288</v>
      </c>
      <c r="C289" s="2" t="str">
        <f>IFERROR(__xludf.DUMMYFUNCTION("regexextract(A289, ""\d"")"),"9")</f>
        <v>9</v>
      </c>
      <c r="D289" s="2" t="str">
        <f>IFERROR(__xludf.DUMMYFUNCTION("REGEXEXTRACT(A289, ""\d[^\d]*?\z"")"),"8")</f>
        <v>8</v>
      </c>
      <c r="E289" s="2" t="str">
        <f>IFERROR(__xludf.DUMMYFUNCTION("REGEXExtract(D289,""\d"")"),"8")</f>
        <v>8</v>
      </c>
      <c r="F289" s="3">
        <f t="shared" si="1"/>
        <v>98</v>
      </c>
    </row>
    <row r="290">
      <c r="A290" s="1" t="s">
        <v>289</v>
      </c>
      <c r="C290" s="2" t="str">
        <f>IFERROR(__xludf.DUMMYFUNCTION("regexextract(A290, ""\d"")"),"5")</f>
        <v>5</v>
      </c>
      <c r="D290" s="2" t="str">
        <f>IFERROR(__xludf.DUMMYFUNCTION("REGEXEXTRACT(A290, ""\d[^\d]*?\z"")"),"5crjthmlshhdtsix")</f>
        <v>5crjthmlshhdtsix</v>
      </c>
      <c r="E290" s="2" t="str">
        <f>IFERROR(__xludf.DUMMYFUNCTION("REGEXExtract(D290,""\d"")"),"5")</f>
        <v>5</v>
      </c>
      <c r="F290" s="3">
        <f t="shared" si="1"/>
        <v>55</v>
      </c>
    </row>
    <row r="291">
      <c r="A291" s="1" t="s">
        <v>290</v>
      </c>
      <c r="C291" s="2" t="str">
        <f>IFERROR(__xludf.DUMMYFUNCTION("regexextract(A291, ""\d"")"),"5")</f>
        <v>5</v>
      </c>
      <c r="D291" s="2" t="str">
        <f>IFERROR(__xludf.DUMMYFUNCTION("REGEXEXTRACT(A291, ""\d[^\d]*?\z"")"),"1sixthreemhthree")</f>
        <v>1sixthreemhthree</v>
      </c>
      <c r="E291" s="2" t="str">
        <f>IFERROR(__xludf.DUMMYFUNCTION("REGEXExtract(D291,""\d"")"),"1")</f>
        <v>1</v>
      </c>
      <c r="F291" s="3">
        <f t="shared" si="1"/>
        <v>51</v>
      </c>
    </row>
    <row r="292">
      <c r="A292" s="1" t="s">
        <v>291</v>
      </c>
      <c r="C292" s="2" t="str">
        <f>IFERROR(__xludf.DUMMYFUNCTION("regexextract(A292, ""\d"")"),"8")</f>
        <v>8</v>
      </c>
      <c r="D292" s="2" t="str">
        <f>IFERROR(__xludf.DUMMYFUNCTION("REGEXEXTRACT(A292, ""\d[^\d]*?\z"")"),"3")</f>
        <v>3</v>
      </c>
      <c r="E292" s="2" t="str">
        <f>IFERROR(__xludf.DUMMYFUNCTION("REGEXExtract(D292,""\d"")"),"3")</f>
        <v>3</v>
      </c>
      <c r="F292" s="3">
        <f t="shared" si="1"/>
        <v>83</v>
      </c>
    </row>
    <row r="293">
      <c r="A293" s="1" t="s">
        <v>292</v>
      </c>
      <c r="C293" s="2" t="str">
        <f>IFERROR(__xludf.DUMMYFUNCTION("regexextract(A293, ""\d"")"),"8")</f>
        <v>8</v>
      </c>
      <c r="D293" s="2" t="str">
        <f>IFERROR(__xludf.DUMMYFUNCTION("REGEXEXTRACT(A293, ""\d[^\d]*?\z"")"),"6twofive")</f>
        <v>6twofive</v>
      </c>
      <c r="E293" s="2" t="str">
        <f>IFERROR(__xludf.DUMMYFUNCTION("REGEXExtract(D293,""\d"")"),"6")</f>
        <v>6</v>
      </c>
      <c r="F293" s="3">
        <f t="shared" si="1"/>
        <v>86</v>
      </c>
    </row>
    <row r="294">
      <c r="A294" s="1" t="s">
        <v>293</v>
      </c>
      <c r="C294" s="2" t="str">
        <f>IFERROR(__xludf.DUMMYFUNCTION("regexextract(A294, ""\d"")"),"9")</f>
        <v>9</v>
      </c>
      <c r="D294" s="2" t="str">
        <f>IFERROR(__xludf.DUMMYFUNCTION("REGEXEXTRACT(A294, ""\d[^\d]*?\z"")"),"3")</f>
        <v>3</v>
      </c>
      <c r="E294" s="2" t="str">
        <f>IFERROR(__xludf.DUMMYFUNCTION("REGEXExtract(D294,""\d"")"),"3")</f>
        <v>3</v>
      </c>
      <c r="F294" s="3">
        <f t="shared" si="1"/>
        <v>93</v>
      </c>
    </row>
    <row r="295">
      <c r="A295" s="1" t="s">
        <v>294</v>
      </c>
      <c r="C295" s="2" t="str">
        <f>IFERROR(__xludf.DUMMYFUNCTION("regexextract(A295, ""\d"")"),"7")</f>
        <v>7</v>
      </c>
      <c r="D295" s="2" t="str">
        <f>IFERROR(__xludf.DUMMYFUNCTION("REGEXEXTRACT(A295, ""\d[^\d]*?\z"")"),"1")</f>
        <v>1</v>
      </c>
      <c r="E295" s="2" t="str">
        <f>IFERROR(__xludf.DUMMYFUNCTION("REGEXExtract(D295,""\d"")"),"1")</f>
        <v>1</v>
      </c>
      <c r="F295" s="3">
        <f t="shared" si="1"/>
        <v>71</v>
      </c>
    </row>
    <row r="296">
      <c r="A296" s="1" t="s">
        <v>295</v>
      </c>
      <c r="C296" s="2" t="str">
        <f>IFERROR(__xludf.DUMMYFUNCTION("regexextract(A296, ""\d"")"),"8")</f>
        <v>8</v>
      </c>
      <c r="D296" s="2" t="str">
        <f>IFERROR(__xludf.DUMMYFUNCTION("REGEXEXTRACT(A296, ""\d[^\d]*?\z"")"),"8lbzftbn")</f>
        <v>8lbzftbn</v>
      </c>
      <c r="E296" s="2" t="str">
        <f>IFERROR(__xludf.DUMMYFUNCTION("REGEXExtract(D296,""\d"")"),"8")</f>
        <v>8</v>
      </c>
      <c r="F296" s="3">
        <f t="shared" si="1"/>
        <v>88</v>
      </c>
    </row>
    <row r="297">
      <c r="A297" s="1" t="s">
        <v>296</v>
      </c>
      <c r="C297" s="2" t="str">
        <f>IFERROR(__xludf.DUMMYFUNCTION("regexextract(A297, ""\d"")"),"8")</f>
        <v>8</v>
      </c>
      <c r="D297" s="2" t="str">
        <f>IFERROR(__xludf.DUMMYFUNCTION("REGEXEXTRACT(A297, ""\d[^\d]*?\z"")"),"8")</f>
        <v>8</v>
      </c>
      <c r="E297" s="2" t="str">
        <f>IFERROR(__xludf.DUMMYFUNCTION("REGEXExtract(D297,""\d"")"),"8")</f>
        <v>8</v>
      </c>
      <c r="F297" s="3">
        <f t="shared" si="1"/>
        <v>88</v>
      </c>
    </row>
    <row r="298">
      <c r="A298" s="1" t="s">
        <v>297</v>
      </c>
      <c r="C298" s="2" t="str">
        <f>IFERROR(__xludf.DUMMYFUNCTION("regexextract(A298, ""\d"")"),"1")</f>
        <v>1</v>
      </c>
      <c r="D298" s="2" t="str">
        <f>IFERROR(__xludf.DUMMYFUNCTION("REGEXEXTRACT(A298, ""\d[^\d]*?\z"")"),"1kfkrh")</f>
        <v>1kfkrh</v>
      </c>
      <c r="E298" s="2" t="str">
        <f>IFERROR(__xludf.DUMMYFUNCTION("REGEXExtract(D298,""\d"")"),"1")</f>
        <v>1</v>
      </c>
      <c r="F298" s="3">
        <f t="shared" si="1"/>
        <v>11</v>
      </c>
    </row>
    <row r="299">
      <c r="A299" s="1" t="s">
        <v>298</v>
      </c>
      <c r="C299" s="2" t="str">
        <f>IFERROR(__xludf.DUMMYFUNCTION("regexextract(A299, ""\d"")"),"3")</f>
        <v>3</v>
      </c>
      <c r="D299" s="2" t="str">
        <f>IFERROR(__xludf.DUMMYFUNCTION("REGEXEXTRACT(A299, ""\d[^\d]*?\z"")"),"7ninethree")</f>
        <v>7ninethree</v>
      </c>
      <c r="E299" s="2" t="str">
        <f>IFERROR(__xludf.DUMMYFUNCTION("REGEXExtract(D299,""\d"")"),"7")</f>
        <v>7</v>
      </c>
      <c r="F299" s="3">
        <f t="shared" si="1"/>
        <v>37</v>
      </c>
    </row>
    <row r="300">
      <c r="A300" s="1" t="s">
        <v>299</v>
      </c>
      <c r="C300" s="2" t="str">
        <f>IFERROR(__xludf.DUMMYFUNCTION("regexextract(A300, ""\d"")"),"7")</f>
        <v>7</v>
      </c>
      <c r="D300" s="2" t="str">
        <f>IFERROR(__xludf.DUMMYFUNCTION("REGEXEXTRACT(A300, ""\d[^\d]*?\z"")"),"7fkcgdzjxfive")</f>
        <v>7fkcgdzjxfive</v>
      </c>
      <c r="E300" s="2" t="str">
        <f>IFERROR(__xludf.DUMMYFUNCTION("REGEXExtract(D300,""\d"")"),"7")</f>
        <v>7</v>
      </c>
      <c r="F300" s="3">
        <f t="shared" si="1"/>
        <v>77</v>
      </c>
    </row>
    <row r="301">
      <c r="A301" s="1" t="s">
        <v>300</v>
      </c>
      <c r="C301" s="2" t="str">
        <f>IFERROR(__xludf.DUMMYFUNCTION("regexextract(A301, ""\d"")"),"5")</f>
        <v>5</v>
      </c>
      <c r="D301" s="2" t="str">
        <f>IFERROR(__xludf.DUMMYFUNCTION("REGEXEXTRACT(A301, ""\d[^\d]*?\z"")"),"5lzxczrxqnrthree")</f>
        <v>5lzxczrxqnrthree</v>
      </c>
      <c r="E301" s="2" t="str">
        <f>IFERROR(__xludf.DUMMYFUNCTION("REGEXExtract(D301,""\d"")"),"5")</f>
        <v>5</v>
      </c>
      <c r="F301" s="3">
        <f t="shared" si="1"/>
        <v>55</v>
      </c>
    </row>
    <row r="302">
      <c r="A302" s="1" t="s">
        <v>301</v>
      </c>
      <c r="C302" s="2" t="str">
        <f>IFERROR(__xludf.DUMMYFUNCTION("regexextract(A302, ""\d"")"),"2")</f>
        <v>2</v>
      </c>
      <c r="D302" s="2" t="str">
        <f>IFERROR(__xludf.DUMMYFUNCTION("REGEXEXTRACT(A302, ""\d[^\d]*?\z"")"),"3")</f>
        <v>3</v>
      </c>
      <c r="E302" s="2" t="str">
        <f>IFERROR(__xludf.DUMMYFUNCTION("REGEXExtract(D302,""\d"")"),"3")</f>
        <v>3</v>
      </c>
      <c r="F302" s="3">
        <f t="shared" si="1"/>
        <v>23</v>
      </c>
    </row>
    <row r="303">
      <c r="A303" s="1" t="s">
        <v>302</v>
      </c>
      <c r="C303" s="2" t="str">
        <f>IFERROR(__xludf.DUMMYFUNCTION("regexextract(A303, ""\d"")"),"5")</f>
        <v>5</v>
      </c>
      <c r="D303" s="2" t="str">
        <f>IFERROR(__xludf.DUMMYFUNCTION("REGEXEXTRACT(A303, ""\d[^\d]*?\z"")"),"4sbkdl")</f>
        <v>4sbkdl</v>
      </c>
      <c r="E303" s="2" t="str">
        <f>IFERROR(__xludf.DUMMYFUNCTION("REGEXExtract(D303,""\d"")"),"4")</f>
        <v>4</v>
      </c>
      <c r="F303" s="3">
        <f t="shared" si="1"/>
        <v>54</v>
      </c>
    </row>
    <row r="304">
      <c r="A304" s="1" t="s">
        <v>303</v>
      </c>
      <c r="C304" s="2" t="str">
        <f>IFERROR(__xludf.DUMMYFUNCTION("regexextract(A304, ""\d"")"),"4")</f>
        <v>4</v>
      </c>
      <c r="D304" s="2" t="str">
        <f>IFERROR(__xludf.DUMMYFUNCTION("REGEXEXTRACT(A304, ""\d[^\d]*?\z"")"),"1")</f>
        <v>1</v>
      </c>
      <c r="E304" s="2" t="str">
        <f>IFERROR(__xludf.DUMMYFUNCTION("REGEXExtract(D304,""\d"")"),"1")</f>
        <v>1</v>
      </c>
      <c r="F304" s="3">
        <f t="shared" si="1"/>
        <v>41</v>
      </c>
    </row>
    <row r="305">
      <c r="A305" s="1" t="s">
        <v>304</v>
      </c>
      <c r="C305" s="2" t="str">
        <f>IFERROR(__xludf.DUMMYFUNCTION("regexextract(A305, ""\d"")"),"4")</f>
        <v>4</v>
      </c>
      <c r="D305" s="2" t="str">
        <f>IFERROR(__xludf.DUMMYFUNCTION("REGEXEXTRACT(A305, ""\d[^\d]*?\z"")"),"4")</f>
        <v>4</v>
      </c>
      <c r="E305" s="2" t="str">
        <f>IFERROR(__xludf.DUMMYFUNCTION("REGEXExtract(D305,""\d"")"),"4")</f>
        <v>4</v>
      </c>
      <c r="F305" s="3">
        <f t="shared" si="1"/>
        <v>44</v>
      </c>
    </row>
    <row r="306">
      <c r="A306" s="1" t="s">
        <v>305</v>
      </c>
      <c r="C306" s="2" t="str">
        <f>IFERROR(__xludf.DUMMYFUNCTION("regexextract(A306, ""\d"")"),"8")</f>
        <v>8</v>
      </c>
      <c r="D306" s="2" t="str">
        <f>IFERROR(__xludf.DUMMYFUNCTION("REGEXEXTRACT(A306, ""\d[^\d]*?\z"")"),"8three")</f>
        <v>8three</v>
      </c>
      <c r="E306" s="2" t="str">
        <f>IFERROR(__xludf.DUMMYFUNCTION("REGEXExtract(D306,""\d"")"),"8")</f>
        <v>8</v>
      </c>
      <c r="F306" s="3">
        <f t="shared" si="1"/>
        <v>88</v>
      </c>
    </row>
    <row r="307">
      <c r="A307" s="1" t="s">
        <v>306</v>
      </c>
      <c r="C307" s="2" t="str">
        <f>IFERROR(__xludf.DUMMYFUNCTION("regexextract(A307, ""\d"")"),"1")</f>
        <v>1</v>
      </c>
      <c r="D307" s="2" t="str">
        <f>IFERROR(__xludf.DUMMYFUNCTION("REGEXEXTRACT(A307, ""\d[^\d]*?\z"")"),"1ninevkqnineeightwof")</f>
        <v>1ninevkqnineeightwof</v>
      </c>
      <c r="E307" s="2" t="str">
        <f>IFERROR(__xludf.DUMMYFUNCTION("REGEXExtract(D307,""\d"")"),"1")</f>
        <v>1</v>
      </c>
      <c r="F307" s="3">
        <f t="shared" si="1"/>
        <v>11</v>
      </c>
    </row>
    <row r="308">
      <c r="A308" s="1" t="s">
        <v>307</v>
      </c>
      <c r="C308" s="2" t="str">
        <f>IFERROR(__xludf.DUMMYFUNCTION("regexextract(A308, ""\d"")"),"9")</f>
        <v>9</v>
      </c>
      <c r="D308" s="2" t="str">
        <f>IFERROR(__xludf.DUMMYFUNCTION("REGEXEXTRACT(A308, ""\d[^\d]*?\z"")"),"9")</f>
        <v>9</v>
      </c>
      <c r="E308" s="2" t="str">
        <f>IFERROR(__xludf.DUMMYFUNCTION("REGEXExtract(D308,""\d"")"),"9")</f>
        <v>9</v>
      </c>
      <c r="F308" s="3">
        <f t="shared" si="1"/>
        <v>99</v>
      </c>
    </row>
    <row r="309">
      <c r="A309" s="1" t="s">
        <v>308</v>
      </c>
      <c r="C309" s="2" t="str">
        <f>IFERROR(__xludf.DUMMYFUNCTION("regexextract(A309, ""\d"")"),"1")</f>
        <v>1</v>
      </c>
      <c r="D309" s="2" t="str">
        <f>IFERROR(__xludf.DUMMYFUNCTION("REGEXEXTRACT(A309, ""\d[^\d]*?\z"")"),"4")</f>
        <v>4</v>
      </c>
      <c r="E309" s="2" t="str">
        <f>IFERROR(__xludf.DUMMYFUNCTION("REGEXExtract(D309,""\d"")"),"4")</f>
        <v>4</v>
      </c>
      <c r="F309" s="3">
        <f t="shared" si="1"/>
        <v>14</v>
      </c>
    </row>
    <row r="310">
      <c r="A310" s="1" t="s">
        <v>309</v>
      </c>
      <c r="C310" s="2" t="str">
        <f>IFERROR(__xludf.DUMMYFUNCTION("regexextract(A310, ""\d"")"),"3")</f>
        <v>3</v>
      </c>
      <c r="D310" s="2" t="str">
        <f>IFERROR(__xludf.DUMMYFUNCTION("REGEXEXTRACT(A310, ""\d[^\d]*?\z"")"),"9seventwodbrthreefive")</f>
        <v>9seventwodbrthreefive</v>
      </c>
      <c r="E310" s="2" t="str">
        <f>IFERROR(__xludf.DUMMYFUNCTION("REGEXExtract(D310,""\d"")"),"9")</f>
        <v>9</v>
      </c>
      <c r="F310" s="3">
        <f t="shared" si="1"/>
        <v>39</v>
      </c>
    </row>
    <row r="311">
      <c r="A311" s="1" t="s">
        <v>310</v>
      </c>
      <c r="C311" s="2" t="str">
        <f>IFERROR(__xludf.DUMMYFUNCTION("regexextract(A311, ""\d"")"),"6")</f>
        <v>6</v>
      </c>
      <c r="D311" s="2" t="str">
        <f>IFERROR(__xludf.DUMMYFUNCTION("REGEXEXTRACT(A311, ""\d[^\d]*?\z"")"),"4")</f>
        <v>4</v>
      </c>
      <c r="E311" s="2" t="str">
        <f>IFERROR(__xludf.DUMMYFUNCTION("REGEXExtract(D311,""\d"")"),"4")</f>
        <v>4</v>
      </c>
      <c r="F311" s="3">
        <f t="shared" si="1"/>
        <v>64</v>
      </c>
    </row>
    <row r="312">
      <c r="A312" s="1" t="s">
        <v>311</v>
      </c>
      <c r="C312" s="2" t="str">
        <f>IFERROR(__xludf.DUMMYFUNCTION("regexextract(A312, ""\d"")"),"1")</f>
        <v>1</v>
      </c>
      <c r="D312" s="2" t="str">
        <f>IFERROR(__xludf.DUMMYFUNCTION("REGEXEXTRACT(A312, ""\d[^\d]*?\z"")"),"1pjfsr")</f>
        <v>1pjfsr</v>
      </c>
      <c r="E312" s="2" t="str">
        <f>IFERROR(__xludf.DUMMYFUNCTION("REGEXExtract(D312,""\d"")"),"1")</f>
        <v>1</v>
      </c>
      <c r="F312" s="3">
        <f t="shared" si="1"/>
        <v>11</v>
      </c>
    </row>
    <row r="313">
      <c r="A313" s="1" t="s">
        <v>312</v>
      </c>
      <c r="C313" s="2" t="str">
        <f>IFERROR(__xludf.DUMMYFUNCTION("regexextract(A313, ""\d"")"),"3")</f>
        <v>3</v>
      </c>
      <c r="D313" s="2" t="str">
        <f>IFERROR(__xludf.DUMMYFUNCTION("REGEXEXTRACT(A313, ""\d[^\d]*?\z"")"),"2mbg")</f>
        <v>2mbg</v>
      </c>
      <c r="E313" s="2" t="str">
        <f>IFERROR(__xludf.DUMMYFUNCTION("REGEXExtract(D313,""\d"")"),"2")</f>
        <v>2</v>
      </c>
      <c r="F313" s="3">
        <f t="shared" si="1"/>
        <v>32</v>
      </c>
    </row>
    <row r="314">
      <c r="A314" s="1" t="s">
        <v>313</v>
      </c>
      <c r="C314" s="2" t="str">
        <f>IFERROR(__xludf.DUMMYFUNCTION("regexextract(A314, ""\d"")"),"7")</f>
        <v>7</v>
      </c>
      <c r="D314" s="2" t="str">
        <f>IFERROR(__xludf.DUMMYFUNCTION("REGEXEXTRACT(A314, ""\d[^\d]*?\z"")"),"7")</f>
        <v>7</v>
      </c>
      <c r="E314" s="2" t="str">
        <f>IFERROR(__xludf.DUMMYFUNCTION("REGEXExtract(D314,""\d"")"),"7")</f>
        <v>7</v>
      </c>
      <c r="F314" s="3">
        <f t="shared" si="1"/>
        <v>77</v>
      </c>
    </row>
    <row r="315">
      <c r="A315" s="1" t="s">
        <v>314</v>
      </c>
      <c r="C315" s="2" t="str">
        <f>IFERROR(__xludf.DUMMYFUNCTION("regexextract(A315, ""\d"")"),"8")</f>
        <v>8</v>
      </c>
      <c r="D315" s="2" t="str">
        <f>IFERROR(__xludf.DUMMYFUNCTION("REGEXEXTRACT(A315, ""\d[^\d]*?\z"")"),"8ninethreetwo")</f>
        <v>8ninethreetwo</v>
      </c>
      <c r="E315" s="2" t="str">
        <f>IFERROR(__xludf.DUMMYFUNCTION("REGEXExtract(D315,""\d"")"),"8")</f>
        <v>8</v>
      </c>
      <c r="F315" s="3">
        <f t="shared" si="1"/>
        <v>88</v>
      </c>
    </row>
    <row r="316">
      <c r="A316" s="1" t="s">
        <v>315</v>
      </c>
      <c r="C316" s="2" t="str">
        <f>IFERROR(__xludf.DUMMYFUNCTION("regexextract(A316, ""\d"")"),"6")</f>
        <v>6</v>
      </c>
      <c r="D316" s="2" t="str">
        <f>IFERROR(__xludf.DUMMYFUNCTION("REGEXEXTRACT(A316, ""\d[^\d]*?\z"")"),"7tsxrqseven")</f>
        <v>7tsxrqseven</v>
      </c>
      <c r="E316" s="2" t="str">
        <f>IFERROR(__xludf.DUMMYFUNCTION("REGEXExtract(D316,""\d"")"),"7")</f>
        <v>7</v>
      </c>
      <c r="F316" s="3">
        <f t="shared" si="1"/>
        <v>67</v>
      </c>
    </row>
    <row r="317">
      <c r="A317" s="1" t="s">
        <v>316</v>
      </c>
      <c r="C317" s="2" t="str">
        <f>IFERROR(__xludf.DUMMYFUNCTION("regexextract(A317, ""\d"")"),"4")</f>
        <v>4</v>
      </c>
      <c r="D317" s="2" t="str">
        <f>IFERROR(__xludf.DUMMYFUNCTION("REGEXEXTRACT(A317, ""\d[^\d]*?\z"")"),"4fiveninefivesixfourtngb")</f>
        <v>4fiveninefivesixfourtngb</v>
      </c>
      <c r="E317" s="2" t="str">
        <f>IFERROR(__xludf.DUMMYFUNCTION("REGEXExtract(D317,""\d"")"),"4")</f>
        <v>4</v>
      </c>
      <c r="F317" s="3">
        <f t="shared" si="1"/>
        <v>44</v>
      </c>
    </row>
    <row r="318">
      <c r="A318" s="1" t="s">
        <v>317</v>
      </c>
      <c r="C318" s="2" t="str">
        <f>IFERROR(__xludf.DUMMYFUNCTION("regexextract(A318, ""\d"")"),"5")</f>
        <v>5</v>
      </c>
      <c r="D318" s="2" t="str">
        <f>IFERROR(__xludf.DUMMYFUNCTION("REGEXEXTRACT(A318, ""\d[^\d]*?\z"")"),"8fntbpj")</f>
        <v>8fntbpj</v>
      </c>
      <c r="E318" s="2" t="str">
        <f>IFERROR(__xludf.DUMMYFUNCTION("REGEXExtract(D318,""\d"")"),"8")</f>
        <v>8</v>
      </c>
      <c r="F318" s="3">
        <f t="shared" si="1"/>
        <v>58</v>
      </c>
    </row>
    <row r="319">
      <c r="A319" s="1" t="s">
        <v>318</v>
      </c>
      <c r="C319" s="2" t="str">
        <f>IFERROR(__xludf.DUMMYFUNCTION("regexextract(A319, ""\d"")"),"2")</f>
        <v>2</v>
      </c>
      <c r="D319" s="2" t="str">
        <f>IFERROR(__xludf.DUMMYFUNCTION("REGEXEXTRACT(A319, ""\d[^\d]*?\z"")"),"4")</f>
        <v>4</v>
      </c>
      <c r="E319" s="2" t="str">
        <f>IFERROR(__xludf.DUMMYFUNCTION("REGEXExtract(D319,""\d"")"),"4")</f>
        <v>4</v>
      </c>
      <c r="F319" s="3">
        <f t="shared" si="1"/>
        <v>24</v>
      </c>
    </row>
    <row r="320">
      <c r="A320" s="1" t="s">
        <v>319</v>
      </c>
      <c r="C320" s="2" t="str">
        <f>IFERROR(__xludf.DUMMYFUNCTION("regexextract(A320, ""\d"")"),"9")</f>
        <v>9</v>
      </c>
      <c r="D320" s="2" t="str">
        <f>IFERROR(__xludf.DUMMYFUNCTION("REGEXEXTRACT(A320, ""\d[^\d]*?\z"")"),"9ninerzhsqjnbzmmlflpmvszdqg")</f>
        <v>9ninerzhsqjnbzmmlflpmvszdqg</v>
      </c>
      <c r="E320" s="2" t="str">
        <f>IFERROR(__xludf.DUMMYFUNCTION("REGEXExtract(D320,""\d"")"),"9")</f>
        <v>9</v>
      </c>
      <c r="F320" s="3">
        <f t="shared" si="1"/>
        <v>99</v>
      </c>
    </row>
    <row r="321">
      <c r="A321" s="1" t="s">
        <v>320</v>
      </c>
      <c r="C321" s="2" t="str">
        <f>IFERROR(__xludf.DUMMYFUNCTION("regexextract(A321, ""\d"")"),"9")</f>
        <v>9</v>
      </c>
      <c r="D321" s="2" t="str">
        <f>IFERROR(__xludf.DUMMYFUNCTION("REGEXEXTRACT(A321, ""\d[^\d]*?\z"")"),"8ninefivegpcxjvtrxhtggnine")</f>
        <v>8ninefivegpcxjvtrxhtggnine</v>
      </c>
      <c r="E321" s="2" t="str">
        <f>IFERROR(__xludf.DUMMYFUNCTION("REGEXExtract(D321,""\d"")"),"8")</f>
        <v>8</v>
      </c>
      <c r="F321" s="3">
        <f t="shared" si="1"/>
        <v>98</v>
      </c>
    </row>
    <row r="322">
      <c r="A322" s="1" t="s">
        <v>321</v>
      </c>
      <c r="C322" s="2" t="str">
        <f>IFERROR(__xludf.DUMMYFUNCTION("regexextract(A322, ""\d"")"),"8")</f>
        <v>8</v>
      </c>
      <c r="D322" s="2" t="str">
        <f>IFERROR(__xludf.DUMMYFUNCTION("REGEXEXTRACT(A322, ""\d[^\d]*?\z"")"),"1jgbttcd")</f>
        <v>1jgbttcd</v>
      </c>
      <c r="E322" s="2" t="str">
        <f>IFERROR(__xludf.DUMMYFUNCTION("REGEXExtract(D322,""\d"")"),"1")</f>
        <v>1</v>
      </c>
      <c r="F322" s="3">
        <f t="shared" si="1"/>
        <v>81</v>
      </c>
    </row>
    <row r="323">
      <c r="A323" s="1" t="s">
        <v>322</v>
      </c>
      <c r="C323" s="2" t="str">
        <f>IFERROR(__xludf.DUMMYFUNCTION("regexextract(A323, ""\d"")"),"5")</f>
        <v>5</v>
      </c>
      <c r="D323" s="2" t="str">
        <f>IFERROR(__xludf.DUMMYFUNCTION("REGEXEXTRACT(A323, ""\d[^\d]*?\z"")"),"5fivebhgnckjtzjhgdlb")</f>
        <v>5fivebhgnckjtzjhgdlb</v>
      </c>
      <c r="E323" s="2" t="str">
        <f>IFERROR(__xludf.DUMMYFUNCTION("REGEXExtract(D323,""\d"")"),"5")</f>
        <v>5</v>
      </c>
      <c r="F323" s="3">
        <f t="shared" si="1"/>
        <v>55</v>
      </c>
    </row>
    <row r="324">
      <c r="A324" s="1" t="s">
        <v>323</v>
      </c>
      <c r="C324" s="2" t="str">
        <f>IFERROR(__xludf.DUMMYFUNCTION("regexextract(A324, ""\d"")"),"1")</f>
        <v>1</v>
      </c>
      <c r="D324" s="2" t="str">
        <f>IFERROR(__xludf.DUMMYFUNCTION("REGEXEXTRACT(A324, ""\d[^\d]*?\z"")"),"6")</f>
        <v>6</v>
      </c>
      <c r="E324" s="2" t="str">
        <f>IFERROR(__xludf.DUMMYFUNCTION("REGEXExtract(D324,""\d"")"),"6")</f>
        <v>6</v>
      </c>
      <c r="F324" s="3">
        <f t="shared" si="1"/>
        <v>16</v>
      </c>
    </row>
    <row r="325">
      <c r="A325" s="1" t="s">
        <v>324</v>
      </c>
      <c r="C325" s="2" t="str">
        <f>IFERROR(__xludf.DUMMYFUNCTION("regexextract(A325, ""\d"")"),"7")</f>
        <v>7</v>
      </c>
      <c r="D325" s="2" t="str">
        <f>IFERROR(__xludf.DUMMYFUNCTION("REGEXEXTRACT(A325, ""\d[^\d]*?\z"")"),"7threethree")</f>
        <v>7threethree</v>
      </c>
      <c r="E325" s="2" t="str">
        <f>IFERROR(__xludf.DUMMYFUNCTION("REGEXExtract(D325,""\d"")"),"7")</f>
        <v>7</v>
      </c>
      <c r="F325" s="3">
        <f t="shared" si="1"/>
        <v>77</v>
      </c>
    </row>
    <row r="326">
      <c r="A326" s="1" t="s">
        <v>325</v>
      </c>
      <c r="C326" s="2" t="str">
        <f>IFERROR(__xludf.DUMMYFUNCTION("regexextract(A326, ""\d"")"),"7")</f>
        <v>7</v>
      </c>
      <c r="D326" s="2" t="str">
        <f>IFERROR(__xludf.DUMMYFUNCTION("REGEXEXTRACT(A326, ""\d[^\d]*?\z"")"),"6")</f>
        <v>6</v>
      </c>
      <c r="E326" s="2" t="str">
        <f>IFERROR(__xludf.DUMMYFUNCTION("REGEXExtract(D326,""\d"")"),"6")</f>
        <v>6</v>
      </c>
      <c r="F326" s="3">
        <f t="shared" si="1"/>
        <v>76</v>
      </c>
    </row>
    <row r="327">
      <c r="A327" s="1" t="s">
        <v>326</v>
      </c>
      <c r="C327" s="2" t="str">
        <f>IFERROR(__xludf.DUMMYFUNCTION("regexextract(A327, ""\d"")"),"1")</f>
        <v>1</v>
      </c>
      <c r="D327" s="2" t="str">
        <f>IFERROR(__xludf.DUMMYFUNCTION("REGEXEXTRACT(A327, ""\d[^\d]*?\z"")"),"9")</f>
        <v>9</v>
      </c>
      <c r="E327" s="2" t="str">
        <f>IFERROR(__xludf.DUMMYFUNCTION("REGEXExtract(D327,""\d"")"),"9")</f>
        <v>9</v>
      </c>
      <c r="F327" s="3">
        <f t="shared" si="1"/>
        <v>19</v>
      </c>
    </row>
    <row r="328">
      <c r="A328" s="1" t="s">
        <v>327</v>
      </c>
      <c r="C328" s="2" t="str">
        <f>IFERROR(__xludf.DUMMYFUNCTION("regexextract(A328, ""\d"")"),"6")</f>
        <v>6</v>
      </c>
      <c r="D328" s="2" t="str">
        <f>IFERROR(__xludf.DUMMYFUNCTION("REGEXEXTRACT(A328, ""\d[^\d]*?\z"")"),"6")</f>
        <v>6</v>
      </c>
      <c r="E328" s="2" t="str">
        <f>IFERROR(__xludf.DUMMYFUNCTION("REGEXExtract(D328,""\d"")"),"6")</f>
        <v>6</v>
      </c>
      <c r="F328" s="3">
        <f t="shared" si="1"/>
        <v>66</v>
      </c>
    </row>
    <row r="329">
      <c r="A329" s="1" t="s">
        <v>328</v>
      </c>
      <c r="C329" s="2" t="str">
        <f>IFERROR(__xludf.DUMMYFUNCTION("regexextract(A329, ""\d"")"),"2")</f>
        <v>2</v>
      </c>
      <c r="D329" s="2" t="str">
        <f>IFERROR(__xludf.DUMMYFUNCTION("REGEXEXTRACT(A329, ""\d[^\d]*?\z"")"),"1")</f>
        <v>1</v>
      </c>
      <c r="E329" s="2" t="str">
        <f>IFERROR(__xludf.DUMMYFUNCTION("REGEXExtract(D329,""\d"")"),"1")</f>
        <v>1</v>
      </c>
      <c r="F329" s="3">
        <f t="shared" si="1"/>
        <v>21</v>
      </c>
    </row>
    <row r="330">
      <c r="A330" s="1" t="s">
        <v>329</v>
      </c>
      <c r="C330" s="2" t="str">
        <f>IFERROR(__xludf.DUMMYFUNCTION("regexextract(A330, ""\d"")"),"3")</f>
        <v>3</v>
      </c>
      <c r="D330" s="2" t="str">
        <f>IFERROR(__xludf.DUMMYFUNCTION("REGEXEXTRACT(A330, ""\d[^\d]*?\z"")"),"1")</f>
        <v>1</v>
      </c>
      <c r="E330" s="2" t="str">
        <f>IFERROR(__xludf.DUMMYFUNCTION("REGEXExtract(D330,""\d"")"),"1")</f>
        <v>1</v>
      </c>
      <c r="F330" s="3">
        <f t="shared" si="1"/>
        <v>31</v>
      </c>
    </row>
    <row r="331">
      <c r="A331" s="1" t="s">
        <v>330</v>
      </c>
      <c r="C331" s="2" t="str">
        <f>IFERROR(__xludf.DUMMYFUNCTION("regexextract(A331, ""\d"")"),"4")</f>
        <v>4</v>
      </c>
      <c r="D331" s="2" t="str">
        <f>IFERROR(__xludf.DUMMYFUNCTION("REGEXEXTRACT(A331, ""\d[^\d]*?\z"")"),"4rgcone")</f>
        <v>4rgcone</v>
      </c>
      <c r="E331" s="2" t="str">
        <f>IFERROR(__xludf.DUMMYFUNCTION("REGEXExtract(D331,""\d"")"),"4")</f>
        <v>4</v>
      </c>
      <c r="F331" s="3">
        <f t="shared" si="1"/>
        <v>44</v>
      </c>
    </row>
    <row r="332">
      <c r="A332" s="1" t="s">
        <v>331</v>
      </c>
      <c r="C332" s="2" t="str">
        <f>IFERROR(__xludf.DUMMYFUNCTION("regexextract(A332, ""\d"")"),"8")</f>
        <v>8</v>
      </c>
      <c r="D332" s="2" t="str">
        <f>IFERROR(__xludf.DUMMYFUNCTION("REGEXEXTRACT(A332, ""\d[^\d]*?\z"")"),"8jjthree")</f>
        <v>8jjthree</v>
      </c>
      <c r="E332" s="2" t="str">
        <f>IFERROR(__xludf.DUMMYFUNCTION("REGEXExtract(D332,""\d"")"),"8")</f>
        <v>8</v>
      </c>
      <c r="F332" s="3">
        <f t="shared" si="1"/>
        <v>88</v>
      </c>
    </row>
    <row r="333">
      <c r="A333" s="1" t="s">
        <v>332</v>
      </c>
      <c r="C333" s="2" t="str">
        <f>IFERROR(__xludf.DUMMYFUNCTION("regexextract(A333, ""\d"")"),"7")</f>
        <v>7</v>
      </c>
      <c r="D333" s="2" t="str">
        <f>IFERROR(__xludf.DUMMYFUNCTION("REGEXEXTRACT(A333, ""\d[^\d]*?\z"")"),"7")</f>
        <v>7</v>
      </c>
      <c r="E333" s="2" t="str">
        <f>IFERROR(__xludf.DUMMYFUNCTION("REGEXExtract(D333,""\d"")"),"7")</f>
        <v>7</v>
      </c>
      <c r="F333" s="3">
        <f t="shared" si="1"/>
        <v>77</v>
      </c>
    </row>
    <row r="334">
      <c r="A334" s="1" t="s">
        <v>333</v>
      </c>
      <c r="C334" s="2" t="str">
        <f>IFERROR(__xludf.DUMMYFUNCTION("regexextract(A334, ""\d"")"),"7")</f>
        <v>7</v>
      </c>
      <c r="D334" s="2" t="str">
        <f>IFERROR(__xludf.DUMMYFUNCTION("REGEXEXTRACT(A334, ""\d[^\d]*?\z"")"),"9")</f>
        <v>9</v>
      </c>
      <c r="E334" s="2" t="str">
        <f>IFERROR(__xludf.DUMMYFUNCTION("REGEXExtract(D334,""\d"")"),"9")</f>
        <v>9</v>
      </c>
      <c r="F334" s="3">
        <f t="shared" si="1"/>
        <v>79</v>
      </c>
    </row>
    <row r="335">
      <c r="A335" s="1" t="s">
        <v>334</v>
      </c>
      <c r="C335" s="2" t="str">
        <f>IFERROR(__xludf.DUMMYFUNCTION("regexextract(A335, ""\d"")"),"3")</f>
        <v>3</v>
      </c>
      <c r="D335" s="2" t="str">
        <f>IFERROR(__xludf.DUMMYFUNCTION("REGEXEXTRACT(A335, ""\d[^\d]*?\z"")"),"3")</f>
        <v>3</v>
      </c>
      <c r="E335" s="2" t="str">
        <f>IFERROR(__xludf.DUMMYFUNCTION("REGEXExtract(D335,""\d"")"),"3")</f>
        <v>3</v>
      </c>
      <c r="F335" s="3">
        <f t="shared" si="1"/>
        <v>33</v>
      </c>
    </row>
    <row r="336">
      <c r="A336" s="1" t="s">
        <v>335</v>
      </c>
      <c r="C336" s="2" t="str">
        <f>IFERROR(__xludf.DUMMYFUNCTION("regexextract(A336, ""\d"")"),"3")</f>
        <v>3</v>
      </c>
      <c r="D336" s="2" t="str">
        <f>IFERROR(__xludf.DUMMYFUNCTION("REGEXEXTRACT(A336, ""\d[^\d]*?\z"")"),"3hfive")</f>
        <v>3hfive</v>
      </c>
      <c r="E336" s="2" t="str">
        <f>IFERROR(__xludf.DUMMYFUNCTION("REGEXExtract(D336,""\d"")"),"3")</f>
        <v>3</v>
      </c>
      <c r="F336" s="3">
        <f t="shared" si="1"/>
        <v>33</v>
      </c>
    </row>
    <row r="337">
      <c r="A337" s="1" t="s">
        <v>336</v>
      </c>
      <c r="C337" s="2" t="str">
        <f>IFERROR(__xludf.DUMMYFUNCTION("regexextract(A337, ""\d"")"),"6")</f>
        <v>6</v>
      </c>
      <c r="D337" s="2" t="str">
        <f>IFERROR(__xludf.DUMMYFUNCTION("REGEXEXTRACT(A337, ""\d[^\d]*?\z"")"),"3")</f>
        <v>3</v>
      </c>
      <c r="E337" s="2" t="str">
        <f>IFERROR(__xludf.DUMMYFUNCTION("REGEXExtract(D337,""\d"")"),"3")</f>
        <v>3</v>
      </c>
      <c r="F337" s="3">
        <f t="shared" si="1"/>
        <v>63</v>
      </c>
    </row>
    <row r="338">
      <c r="A338" s="1" t="s">
        <v>337</v>
      </c>
      <c r="C338" s="2" t="str">
        <f>IFERROR(__xludf.DUMMYFUNCTION("regexextract(A338, ""\d"")"),"9")</f>
        <v>9</v>
      </c>
      <c r="D338" s="2" t="str">
        <f>IFERROR(__xludf.DUMMYFUNCTION("REGEXEXTRACT(A338, ""\d[^\d]*?\z"")"),"1")</f>
        <v>1</v>
      </c>
      <c r="E338" s="2" t="str">
        <f>IFERROR(__xludf.DUMMYFUNCTION("REGEXExtract(D338,""\d"")"),"1")</f>
        <v>1</v>
      </c>
      <c r="F338" s="3">
        <f t="shared" si="1"/>
        <v>91</v>
      </c>
    </row>
    <row r="339">
      <c r="A339" s="1" t="s">
        <v>338</v>
      </c>
      <c r="C339" s="2" t="str">
        <f>IFERROR(__xludf.DUMMYFUNCTION("regexextract(A339, ""\d"")"),"5")</f>
        <v>5</v>
      </c>
      <c r="D339" s="2" t="str">
        <f>IFERROR(__xludf.DUMMYFUNCTION("REGEXEXTRACT(A339, ""\d[^\d]*?\z"")"),"5jxjmnsn")</f>
        <v>5jxjmnsn</v>
      </c>
      <c r="E339" s="2" t="str">
        <f>IFERROR(__xludf.DUMMYFUNCTION("REGEXExtract(D339,""\d"")"),"5")</f>
        <v>5</v>
      </c>
      <c r="F339" s="3">
        <f t="shared" si="1"/>
        <v>55</v>
      </c>
    </row>
    <row r="340">
      <c r="A340" s="1" t="s">
        <v>339</v>
      </c>
      <c r="C340" s="2" t="str">
        <f>IFERROR(__xludf.DUMMYFUNCTION("regexextract(A340, ""\d"")"),"5")</f>
        <v>5</v>
      </c>
      <c r="D340" s="2" t="str">
        <f>IFERROR(__xludf.DUMMYFUNCTION("REGEXEXTRACT(A340, ""\d[^\d]*?\z"")"),"5twonem")</f>
        <v>5twonem</v>
      </c>
      <c r="E340" s="2" t="str">
        <f>IFERROR(__xludf.DUMMYFUNCTION("REGEXExtract(D340,""\d"")"),"5")</f>
        <v>5</v>
      </c>
      <c r="F340" s="3">
        <f t="shared" si="1"/>
        <v>55</v>
      </c>
    </row>
    <row r="341">
      <c r="A341" s="1" t="s">
        <v>340</v>
      </c>
      <c r="C341" s="2" t="str">
        <f>IFERROR(__xludf.DUMMYFUNCTION("regexextract(A341, ""\d"")"),"5")</f>
        <v>5</v>
      </c>
      <c r="D341" s="2" t="str">
        <f>IFERROR(__xludf.DUMMYFUNCTION("REGEXEXTRACT(A341, ""\d[^\d]*?\z"")"),"5")</f>
        <v>5</v>
      </c>
      <c r="E341" s="2" t="str">
        <f>IFERROR(__xludf.DUMMYFUNCTION("REGEXExtract(D341,""\d"")"),"5")</f>
        <v>5</v>
      </c>
      <c r="F341" s="3">
        <f t="shared" si="1"/>
        <v>55</v>
      </c>
    </row>
    <row r="342">
      <c r="A342" s="1" t="s">
        <v>341</v>
      </c>
      <c r="C342" s="2" t="str">
        <f>IFERROR(__xludf.DUMMYFUNCTION("regexextract(A342, ""\d"")"),"2")</f>
        <v>2</v>
      </c>
      <c r="D342" s="2" t="str">
        <f>IFERROR(__xludf.DUMMYFUNCTION("REGEXEXTRACT(A342, ""\d[^\d]*?\z"")"),"2")</f>
        <v>2</v>
      </c>
      <c r="E342" s="2" t="str">
        <f>IFERROR(__xludf.DUMMYFUNCTION("REGEXExtract(D342,""\d"")"),"2")</f>
        <v>2</v>
      </c>
      <c r="F342" s="3">
        <f t="shared" si="1"/>
        <v>22</v>
      </c>
    </row>
    <row r="343">
      <c r="A343" s="1" t="s">
        <v>342</v>
      </c>
      <c r="C343" s="2" t="str">
        <f>IFERROR(__xludf.DUMMYFUNCTION("regexextract(A343, ""\d"")"),"7")</f>
        <v>7</v>
      </c>
      <c r="D343" s="2" t="str">
        <f>IFERROR(__xludf.DUMMYFUNCTION("REGEXEXTRACT(A343, ""\d[^\d]*?\z"")"),"7jbhcrdfljdlqseven")</f>
        <v>7jbhcrdfljdlqseven</v>
      </c>
      <c r="E343" s="2" t="str">
        <f>IFERROR(__xludf.DUMMYFUNCTION("REGEXExtract(D343,""\d"")"),"7")</f>
        <v>7</v>
      </c>
      <c r="F343" s="3">
        <f t="shared" si="1"/>
        <v>77</v>
      </c>
    </row>
    <row r="344">
      <c r="A344" s="1" t="s">
        <v>343</v>
      </c>
      <c r="C344" s="2" t="str">
        <f>IFERROR(__xludf.DUMMYFUNCTION("regexextract(A344, ""\d"")"),"2")</f>
        <v>2</v>
      </c>
      <c r="D344" s="2" t="str">
        <f>IFERROR(__xludf.DUMMYFUNCTION("REGEXEXTRACT(A344, ""\d[^\d]*?\z"")"),"2vpdptlrnine")</f>
        <v>2vpdptlrnine</v>
      </c>
      <c r="E344" s="2" t="str">
        <f>IFERROR(__xludf.DUMMYFUNCTION("REGEXExtract(D344,""\d"")"),"2")</f>
        <v>2</v>
      </c>
      <c r="F344" s="3">
        <f t="shared" si="1"/>
        <v>22</v>
      </c>
    </row>
    <row r="345">
      <c r="A345" s="1" t="s">
        <v>344</v>
      </c>
      <c r="C345" s="2" t="str">
        <f>IFERROR(__xludf.DUMMYFUNCTION("regexextract(A345, ""\d"")"),"7")</f>
        <v>7</v>
      </c>
      <c r="D345" s="2" t="str">
        <f>IFERROR(__xludf.DUMMYFUNCTION("REGEXEXTRACT(A345, ""\d[^\d]*?\z"")"),"3threeeight")</f>
        <v>3threeeight</v>
      </c>
      <c r="E345" s="2" t="str">
        <f>IFERROR(__xludf.DUMMYFUNCTION("REGEXExtract(D345,""\d"")"),"3")</f>
        <v>3</v>
      </c>
      <c r="F345" s="3">
        <f t="shared" si="1"/>
        <v>73</v>
      </c>
    </row>
    <row r="346">
      <c r="A346" s="1" t="s">
        <v>345</v>
      </c>
      <c r="C346" s="2" t="str">
        <f>IFERROR(__xludf.DUMMYFUNCTION("regexextract(A346, ""\d"")"),"4")</f>
        <v>4</v>
      </c>
      <c r="D346" s="2" t="str">
        <f>IFERROR(__xludf.DUMMYFUNCTION("REGEXEXTRACT(A346, ""\d[^\d]*?\z"")"),"6threegbfhlxgg")</f>
        <v>6threegbfhlxgg</v>
      </c>
      <c r="E346" s="2" t="str">
        <f>IFERROR(__xludf.DUMMYFUNCTION("REGEXExtract(D346,""\d"")"),"6")</f>
        <v>6</v>
      </c>
      <c r="F346" s="3">
        <f t="shared" si="1"/>
        <v>46</v>
      </c>
    </row>
    <row r="347">
      <c r="A347" s="1" t="s">
        <v>346</v>
      </c>
      <c r="C347" s="2" t="str">
        <f>IFERROR(__xludf.DUMMYFUNCTION("regexextract(A347, ""\d"")"),"2")</f>
        <v>2</v>
      </c>
      <c r="D347" s="2" t="str">
        <f>IFERROR(__xludf.DUMMYFUNCTION("REGEXEXTRACT(A347, ""\d[^\d]*?\z"")"),"9")</f>
        <v>9</v>
      </c>
      <c r="E347" s="2" t="str">
        <f>IFERROR(__xludf.DUMMYFUNCTION("REGEXExtract(D347,""\d"")"),"9")</f>
        <v>9</v>
      </c>
      <c r="F347" s="3">
        <f t="shared" si="1"/>
        <v>29</v>
      </c>
    </row>
    <row r="348">
      <c r="A348" s="1" t="s">
        <v>347</v>
      </c>
      <c r="C348" s="2" t="str">
        <f>IFERROR(__xludf.DUMMYFUNCTION("regexextract(A348, ""\d"")"),"9")</f>
        <v>9</v>
      </c>
      <c r="D348" s="2" t="str">
        <f>IFERROR(__xludf.DUMMYFUNCTION("REGEXEXTRACT(A348, ""\d[^\d]*?\z"")"),"8nineeightdcg")</f>
        <v>8nineeightdcg</v>
      </c>
      <c r="E348" s="2" t="str">
        <f>IFERROR(__xludf.DUMMYFUNCTION("REGEXExtract(D348,""\d"")"),"8")</f>
        <v>8</v>
      </c>
      <c r="F348" s="3">
        <f t="shared" si="1"/>
        <v>98</v>
      </c>
    </row>
    <row r="349">
      <c r="A349" s="1" t="s">
        <v>348</v>
      </c>
      <c r="C349" s="2" t="str">
        <f>IFERROR(__xludf.DUMMYFUNCTION("regexextract(A349, ""\d"")"),"1")</f>
        <v>1</v>
      </c>
      <c r="D349" s="2" t="str">
        <f>IFERROR(__xludf.DUMMYFUNCTION("REGEXEXTRACT(A349, ""\d[^\d]*?\z"")"),"1five")</f>
        <v>1five</v>
      </c>
      <c r="E349" s="2" t="str">
        <f>IFERROR(__xludf.DUMMYFUNCTION("REGEXExtract(D349,""\d"")"),"1")</f>
        <v>1</v>
      </c>
      <c r="F349" s="3">
        <f t="shared" si="1"/>
        <v>11</v>
      </c>
    </row>
    <row r="350">
      <c r="A350" s="1" t="s">
        <v>349</v>
      </c>
      <c r="C350" s="2" t="str">
        <f>IFERROR(__xludf.DUMMYFUNCTION("regexextract(A350, ""\d"")"),"5")</f>
        <v>5</v>
      </c>
      <c r="D350" s="2" t="str">
        <f>IFERROR(__xludf.DUMMYFUNCTION("REGEXEXTRACT(A350, ""\d[^\d]*?\z"")"),"6tdkhdfqttsgkbqlqdmfchcbnmxhtm")</f>
        <v>6tdkhdfqttsgkbqlqdmfchcbnmxhtm</v>
      </c>
      <c r="E350" s="2" t="str">
        <f>IFERROR(__xludf.DUMMYFUNCTION("REGEXExtract(D350,""\d"")"),"6")</f>
        <v>6</v>
      </c>
      <c r="F350" s="3">
        <f t="shared" si="1"/>
        <v>56</v>
      </c>
    </row>
    <row r="351">
      <c r="A351" s="1" t="s">
        <v>350</v>
      </c>
      <c r="C351" s="2" t="str">
        <f>IFERROR(__xludf.DUMMYFUNCTION("regexextract(A351, ""\d"")"),"3")</f>
        <v>3</v>
      </c>
      <c r="D351" s="2" t="str">
        <f>IFERROR(__xludf.DUMMYFUNCTION("REGEXEXTRACT(A351, ""\d[^\d]*?\z"")"),"1")</f>
        <v>1</v>
      </c>
      <c r="E351" s="2" t="str">
        <f>IFERROR(__xludf.DUMMYFUNCTION("REGEXExtract(D351,""\d"")"),"1")</f>
        <v>1</v>
      </c>
      <c r="F351" s="3">
        <f t="shared" si="1"/>
        <v>31</v>
      </c>
    </row>
    <row r="352">
      <c r="A352" s="1" t="s">
        <v>351</v>
      </c>
      <c r="C352" s="2" t="str">
        <f>IFERROR(__xludf.DUMMYFUNCTION("regexextract(A352, ""\d"")"),"7")</f>
        <v>7</v>
      </c>
      <c r="D352" s="2" t="str">
        <f>IFERROR(__xludf.DUMMYFUNCTION("REGEXEXTRACT(A352, ""\d[^\d]*?\z"")"),"7dtfdgoneightx")</f>
        <v>7dtfdgoneightx</v>
      </c>
      <c r="E352" s="2" t="str">
        <f>IFERROR(__xludf.DUMMYFUNCTION("REGEXExtract(D352,""\d"")"),"7")</f>
        <v>7</v>
      </c>
      <c r="F352" s="3">
        <f t="shared" si="1"/>
        <v>77</v>
      </c>
    </row>
    <row r="353">
      <c r="A353" s="1" t="s">
        <v>352</v>
      </c>
      <c r="C353" s="2" t="str">
        <f>IFERROR(__xludf.DUMMYFUNCTION("regexextract(A353, ""\d"")"),"6")</f>
        <v>6</v>
      </c>
      <c r="D353" s="2" t="str">
        <f>IFERROR(__xludf.DUMMYFUNCTION("REGEXEXTRACT(A353, ""\d[^\d]*?\z"")"),"6gzxplc")</f>
        <v>6gzxplc</v>
      </c>
      <c r="E353" s="2" t="str">
        <f>IFERROR(__xludf.DUMMYFUNCTION("REGEXExtract(D353,""\d"")"),"6")</f>
        <v>6</v>
      </c>
      <c r="F353" s="3">
        <f t="shared" si="1"/>
        <v>66</v>
      </c>
    </row>
    <row r="354">
      <c r="A354" s="1" t="s">
        <v>353</v>
      </c>
      <c r="C354" s="2" t="str">
        <f>IFERROR(__xludf.DUMMYFUNCTION("regexextract(A354, ""\d"")"),"9")</f>
        <v>9</v>
      </c>
      <c r="D354" s="2" t="str">
        <f>IFERROR(__xludf.DUMMYFUNCTION("REGEXEXTRACT(A354, ""\d[^\d]*?\z"")"),"4")</f>
        <v>4</v>
      </c>
      <c r="E354" s="2" t="str">
        <f>IFERROR(__xludf.DUMMYFUNCTION("REGEXExtract(D354,""\d"")"),"4")</f>
        <v>4</v>
      </c>
      <c r="F354" s="3">
        <f t="shared" si="1"/>
        <v>94</v>
      </c>
    </row>
    <row r="355">
      <c r="A355" s="1" t="s">
        <v>354</v>
      </c>
      <c r="C355" s="2" t="str">
        <f>IFERROR(__xludf.DUMMYFUNCTION("regexextract(A355, ""\d"")"),"2")</f>
        <v>2</v>
      </c>
      <c r="D355" s="2" t="str">
        <f>IFERROR(__xludf.DUMMYFUNCTION("REGEXEXTRACT(A355, ""\d[^\d]*?\z"")"),"1")</f>
        <v>1</v>
      </c>
      <c r="E355" s="2" t="str">
        <f>IFERROR(__xludf.DUMMYFUNCTION("REGEXExtract(D355,""\d"")"),"1")</f>
        <v>1</v>
      </c>
      <c r="F355" s="3">
        <f t="shared" si="1"/>
        <v>21</v>
      </c>
    </row>
    <row r="356">
      <c r="A356" s="1" t="s">
        <v>355</v>
      </c>
      <c r="C356" s="2" t="str">
        <f>IFERROR(__xludf.DUMMYFUNCTION("regexextract(A356, ""\d"")"),"4")</f>
        <v>4</v>
      </c>
      <c r="D356" s="2" t="str">
        <f>IFERROR(__xludf.DUMMYFUNCTION("REGEXEXTRACT(A356, ""\d[^\d]*?\z"")"),"5sevenfourccdsmzrlkmshfslzpkm")</f>
        <v>5sevenfourccdsmzrlkmshfslzpkm</v>
      </c>
      <c r="E356" s="2" t="str">
        <f>IFERROR(__xludf.DUMMYFUNCTION("REGEXExtract(D356,""\d"")"),"5")</f>
        <v>5</v>
      </c>
      <c r="F356" s="3">
        <f t="shared" si="1"/>
        <v>45</v>
      </c>
    </row>
    <row r="357">
      <c r="A357" s="1" t="s">
        <v>356</v>
      </c>
      <c r="C357" s="2" t="str">
        <f>IFERROR(__xludf.DUMMYFUNCTION("regexextract(A357, ""\d"")"),"8")</f>
        <v>8</v>
      </c>
      <c r="D357" s="2" t="str">
        <f>IFERROR(__xludf.DUMMYFUNCTION("REGEXEXTRACT(A357, ""\d[^\d]*?\z"")"),"5fnrkninesixonex")</f>
        <v>5fnrkninesixonex</v>
      </c>
      <c r="E357" s="2" t="str">
        <f>IFERROR(__xludf.DUMMYFUNCTION("REGEXExtract(D357,""\d"")"),"5")</f>
        <v>5</v>
      </c>
      <c r="F357" s="3">
        <f t="shared" si="1"/>
        <v>85</v>
      </c>
    </row>
    <row r="358">
      <c r="A358" s="1" t="s">
        <v>357</v>
      </c>
      <c r="C358" s="2" t="str">
        <f>IFERROR(__xludf.DUMMYFUNCTION("regexextract(A358, ""\d"")"),"9")</f>
        <v>9</v>
      </c>
      <c r="D358" s="2" t="str">
        <f>IFERROR(__xludf.DUMMYFUNCTION("REGEXEXTRACT(A358, ""\d[^\d]*?\z"")"),"2")</f>
        <v>2</v>
      </c>
      <c r="E358" s="2" t="str">
        <f>IFERROR(__xludf.DUMMYFUNCTION("REGEXExtract(D358,""\d"")"),"2")</f>
        <v>2</v>
      </c>
      <c r="F358" s="3">
        <f t="shared" si="1"/>
        <v>92</v>
      </c>
    </row>
    <row r="359">
      <c r="A359" s="1" t="s">
        <v>358</v>
      </c>
      <c r="C359" s="2" t="str">
        <f>IFERROR(__xludf.DUMMYFUNCTION("regexextract(A359, ""\d"")"),"6")</f>
        <v>6</v>
      </c>
      <c r="D359" s="2" t="str">
        <f>IFERROR(__xludf.DUMMYFUNCTION("REGEXEXTRACT(A359, ""\d[^\d]*?\z"")"),"1ninehgxfplfbbd")</f>
        <v>1ninehgxfplfbbd</v>
      </c>
      <c r="E359" s="2" t="str">
        <f>IFERROR(__xludf.DUMMYFUNCTION("REGEXExtract(D359,""\d"")"),"1")</f>
        <v>1</v>
      </c>
      <c r="F359" s="3">
        <f t="shared" si="1"/>
        <v>61</v>
      </c>
    </row>
    <row r="360">
      <c r="A360" s="1" t="s">
        <v>359</v>
      </c>
      <c r="C360" s="2" t="str">
        <f>IFERROR(__xludf.DUMMYFUNCTION("regexextract(A360, ""\d"")"),"2")</f>
        <v>2</v>
      </c>
      <c r="D360" s="2" t="str">
        <f>IFERROR(__xludf.DUMMYFUNCTION("REGEXEXTRACT(A360, ""\d[^\d]*?\z"")"),"3xsxlxlsz")</f>
        <v>3xsxlxlsz</v>
      </c>
      <c r="E360" s="2" t="str">
        <f>IFERROR(__xludf.DUMMYFUNCTION("REGEXExtract(D360,""\d"")"),"3")</f>
        <v>3</v>
      </c>
      <c r="F360" s="3">
        <f t="shared" si="1"/>
        <v>23</v>
      </c>
    </row>
    <row r="361">
      <c r="A361" s="1" t="s">
        <v>360</v>
      </c>
      <c r="C361" s="2" t="str">
        <f>IFERROR(__xludf.DUMMYFUNCTION("regexextract(A361, ""\d"")"),"9")</f>
        <v>9</v>
      </c>
      <c r="D361" s="2" t="str">
        <f>IFERROR(__xludf.DUMMYFUNCTION("REGEXEXTRACT(A361, ""\d[^\d]*?\z"")"),"9six")</f>
        <v>9six</v>
      </c>
      <c r="E361" s="2" t="str">
        <f>IFERROR(__xludf.DUMMYFUNCTION("REGEXExtract(D361,""\d"")"),"9")</f>
        <v>9</v>
      </c>
      <c r="F361" s="3">
        <f t="shared" si="1"/>
        <v>99</v>
      </c>
    </row>
    <row r="362">
      <c r="A362" s="1" t="s">
        <v>361</v>
      </c>
      <c r="C362" s="2" t="str">
        <f>IFERROR(__xludf.DUMMYFUNCTION("regexextract(A362, ""\d"")"),"9")</f>
        <v>9</v>
      </c>
      <c r="D362" s="2" t="str">
        <f>IFERROR(__xludf.DUMMYFUNCTION("REGEXEXTRACT(A362, ""\d[^\d]*?\z"")"),"6five")</f>
        <v>6five</v>
      </c>
      <c r="E362" s="2" t="str">
        <f>IFERROR(__xludf.DUMMYFUNCTION("REGEXExtract(D362,""\d"")"),"6")</f>
        <v>6</v>
      </c>
      <c r="F362" s="3">
        <f t="shared" si="1"/>
        <v>96</v>
      </c>
    </row>
    <row r="363">
      <c r="A363" s="1" t="s">
        <v>362</v>
      </c>
      <c r="C363" s="2" t="str">
        <f>IFERROR(__xludf.DUMMYFUNCTION("regexextract(A363, ""\d"")"),"3")</f>
        <v>3</v>
      </c>
      <c r="D363" s="2" t="str">
        <f>IFERROR(__xludf.DUMMYFUNCTION("REGEXEXTRACT(A363, ""\d[^\d]*?\z"")"),"3hqszrplfjfivethreefive")</f>
        <v>3hqszrplfjfivethreefive</v>
      </c>
      <c r="E363" s="2" t="str">
        <f>IFERROR(__xludf.DUMMYFUNCTION("REGEXExtract(D363,""\d"")"),"3")</f>
        <v>3</v>
      </c>
      <c r="F363" s="3">
        <f t="shared" si="1"/>
        <v>33</v>
      </c>
    </row>
    <row r="364">
      <c r="A364" s="1" t="s">
        <v>363</v>
      </c>
      <c r="C364" s="2" t="str">
        <f>IFERROR(__xludf.DUMMYFUNCTION("regexextract(A364, ""\d"")"),"9")</f>
        <v>9</v>
      </c>
      <c r="D364" s="2" t="str">
        <f>IFERROR(__xludf.DUMMYFUNCTION("REGEXEXTRACT(A364, ""\d[^\d]*?\z"")"),"9hlbheightfour")</f>
        <v>9hlbheightfour</v>
      </c>
      <c r="E364" s="2" t="str">
        <f>IFERROR(__xludf.DUMMYFUNCTION("REGEXExtract(D364,""\d"")"),"9")</f>
        <v>9</v>
      </c>
      <c r="F364" s="3">
        <f t="shared" si="1"/>
        <v>99</v>
      </c>
    </row>
    <row r="365">
      <c r="A365" s="1" t="s">
        <v>364</v>
      </c>
      <c r="C365" s="2" t="str">
        <f>IFERROR(__xludf.DUMMYFUNCTION("regexextract(A365, ""\d"")"),"2")</f>
        <v>2</v>
      </c>
      <c r="D365" s="2" t="str">
        <f>IFERROR(__xludf.DUMMYFUNCTION("REGEXEXTRACT(A365, ""\d[^\d]*?\z"")"),"2vpksixthree")</f>
        <v>2vpksixthree</v>
      </c>
      <c r="E365" s="2" t="str">
        <f>IFERROR(__xludf.DUMMYFUNCTION("REGEXExtract(D365,""\d"")"),"2")</f>
        <v>2</v>
      </c>
      <c r="F365" s="3">
        <f t="shared" si="1"/>
        <v>22</v>
      </c>
    </row>
    <row r="366">
      <c r="A366" s="1" t="s">
        <v>365</v>
      </c>
      <c r="C366" s="2" t="str">
        <f>IFERROR(__xludf.DUMMYFUNCTION("regexextract(A366, ""\d"")"),"5")</f>
        <v>5</v>
      </c>
      <c r="D366" s="2" t="str">
        <f>IFERROR(__xludf.DUMMYFUNCTION("REGEXEXTRACT(A366, ""\d[^\d]*?\z"")"),"4fourtwo")</f>
        <v>4fourtwo</v>
      </c>
      <c r="E366" s="2" t="str">
        <f>IFERROR(__xludf.DUMMYFUNCTION("REGEXExtract(D366,""\d"")"),"4")</f>
        <v>4</v>
      </c>
      <c r="F366" s="3">
        <f t="shared" si="1"/>
        <v>54</v>
      </c>
    </row>
    <row r="367">
      <c r="A367" s="1" t="s">
        <v>366</v>
      </c>
      <c r="C367" s="2" t="str">
        <f>IFERROR(__xludf.DUMMYFUNCTION("regexextract(A367, ""\d"")"),"7")</f>
        <v>7</v>
      </c>
      <c r="D367" s="2" t="str">
        <f>IFERROR(__xludf.DUMMYFUNCTION("REGEXEXTRACT(A367, ""\d[^\d]*?\z"")"),"7lhxcs")</f>
        <v>7lhxcs</v>
      </c>
      <c r="E367" s="2" t="str">
        <f>IFERROR(__xludf.DUMMYFUNCTION("REGEXExtract(D367,""\d"")"),"7")</f>
        <v>7</v>
      </c>
      <c r="F367" s="3">
        <f t="shared" si="1"/>
        <v>77</v>
      </c>
    </row>
    <row r="368">
      <c r="A368" s="1" t="s">
        <v>367</v>
      </c>
      <c r="C368" s="2" t="str">
        <f>IFERROR(__xludf.DUMMYFUNCTION("regexextract(A368, ""\d"")"),"8")</f>
        <v>8</v>
      </c>
      <c r="D368" s="2" t="str">
        <f>IFERROR(__xludf.DUMMYFUNCTION("REGEXEXTRACT(A368, ""\d[^\d]*?\z"")"),"8")</f>
        <v>8</v>
      </c>
      <c r="E368" s="2" t="str">
        <f>IFERROR(__xludf.DUMMYFUNCTION("REGEXExtract(D368,""\d"")"),"8")</f>
        <v>8</v>
      </c>
      <c r="F368" s="3">
        <f t="shared" si="1"/>
        <v>88</v>
      </c>
    </row>
    <row r="369">
      <c r="A369" s="1" t="s">
        <v>368</v>
      </c>
      <c r="C369" s="2" t="str">
        <f>IFERROR(__xludf.DUMMYFUNCTION("regexextract(A369, ""\d"")"),"7")</f>
        <v>7</v>
      </c>
      <c r="D369" s="2" t="str">
        <f>IFERROR(__xludf.DUMMYFUNCTION("REGEXEXTRACT(A369, ""\d[^\d]*?\z"")"),"5")</f>
        <v>5</v>
      </c>
      <c r="E369" s="2" t="str">
        <f>IFERROR(__xludf.DUMMYFUNCTION("REGEXExtract(D369,""\d"")"),"5")</f>
        <v>5</v>
      </c>
      <c r="F369" s="3">
        <f t="shared" si="1"/>
        <v>75</v>
      </c>
    </row>
    <row r="370">
      <c r="A370" s="1" t="s">
        <v>369</v>
      </c>
      <c r="C370" s="2" t="str">
        <f>IFERROR(__xludf.DUMMYFUNCTION("regexextract(A370, ""\d"")"),"4")</f>
        <v>4</v>
      </c>
      <c r="D370" s="2" t="str">
        <f>IFERROR(__xludf.DUMMYFUNCTION("REGEXEXTRACT(A370, ""\d[^\d]*?\z"")"),"4")</f>
        <v>4</v>
      </c>
      <c r="E370" s="2" t="str">
        <f>IFERROR(__xludf.DUMMYFUNCTION("REGEXExtract(D370,""\d"")"),"4")</f>
        <v>4</v>
      </c>
      <c r="F370" s="3">
        <f t="shared" si="1"/>
        <v>44</v>
      </c>
    </row>
    <row r="371">
      <c r="A371" s="1" t="s">
        <v>370</v>
      </c>
      <c r="C371" s="2" t="str">
        <f>IFERROR(__xludf.DUMMYFUNCTION("regexextract(A371, ""\d"")"),"6")</f>
        <v>6</v>
      </c>
      <c r="D371" s="2" t="str">
        <f>IFERROR(__xludf.DUMMYFUNCTION("REGEXEXTRACT(A371, ""\d[^\d]*?\z"")"),"2seven")</f>
        <v>2seven</v>
      </c>
      <c r="E371" s="2" t="str">
        <f>IFERROR(__xludf.DUMMYFUNCTION("REGEXExtract(D371,""\d"")"),"2")</f>
        <v>2</v>
      </c>
      <c r="F371" s="3">
        <f t="shared" si="1"/>
        <v>62</v>
      </c>
    </row>
    <row r="372">
      <c r="A372" s="1" t="s">
        <v>371</v>
      </c>
      <c r="C372" s="2" t="str">
        <f>IFERROR(__xludf.DUMMYFUNCTION("regexextract(A372, ""\d"")"),"3")</f>
        <v>3</v>
      </c>
      <c r="D372" s="2" t="str">
        <f>IFERROR(__xludf.DUMMYFUNCTION("REGEXEXTRACT(A372, ""\d[^\d]*?\z"")"),"2")</f>
        <v>2</v>
      </c>
      <c r="E372" s="2" t="str">
        <f>IFERROR(__xludf.DUMMYFUNCTION("REGEXExtract(D372,""\d"")"),"2")</f>
        <v>2</v>
      </c>
      <c r="F372" s="3">
        <f t="shared" si="1"/>
        <v>32</v>
      </c>
    </row>
    <row r="373">
      <c r="A373" s="1" t="s">
        <v>372</v>
      </c>
      <c r="C373" s="2" t="str">
        <f>IFERROR(__xludf.DUMMYFUNCTION("regexextract(A373, ""\d"")"),"4")</f>
        <v>4</v>
      </c>
      <c r="D373" s="2" t="str">
        <f>IFERROR(__xludf.DUMMYFUNCTION("REGEXEXTRACT(A373, ""\d[^\d]*?\z"")"),"3two")</f>
        <v>3two</v>
      </c>
      <c r="E373" s="2" t="str">
        <f>IFERROR(__xludf.DUMMYFUNCTION("REGEXExtract(D373,""\d"")"),"3")</f>
        <v>3</v>
      </c>
      <c r="F373" s="3">
        <f t="shared" si="1"/>
        <v>43</v>
      </c>
    </row>
    <row r="374">
      <c r="A374" s="1" t="s">
        <v>373</v>
      </c>
      <c r="C374" s="2" t="str">
        <f>IFERROR(__xludf.DUMMYFUNCTION("regexextract(A374, ""\d"")"),"4")</f>
        <v>4</v>
      </c>
      <c r="D374" s="2" t="str">
        <f>IFERROR(__xludf.DUMMYFUNCTION("REGEXEXTRACT(A374, ""\d[^\d]*?\z"")"),"4")</f>
        <v>4</v>
      </c>
      <c r="E374" s="2" t="str">
        <f>IFERROR(__xludf.DUMMYFUNCTION("REGEXExtract(D374,""\d"")"),"4")</f>
        <v>4</v>
      </c>
      <c r="F374" s="3">
        <f t="shared" si="1"/>
        <v>44</v>
      </c>
    </row>
    <row r="375">
      <c r="A375" s="1" t="s">
        <v>374</v>
      </c>
      <c r="C375" s="2" t="str">
        <f>IFERROR(__xludf.DUMMYFUNCTION("regexextract(A375, ""\d"")"),"6")</f>
        <v>6</v>
      </c>
      <c r="D375" s="2" t="str">
        <f>IFERROR(__xludf.DUMMYFUNCTION("REGEXEXTRACT(A375, ""\d[^\d]*?\z"")"),"6")</f>
        <v>6</v>
      </c>
      <c r="E375" s="2" t="str">
        <f>IFERROR(__xludf.DUMMYFUNCTION("REGEXExtract(D375,""\d"")"),"6")</f>
        <v>6</v>
      </c>
      <c r="F375" s="3">
        <f t="shared" si="1"/>
        <v>66</v>
      </c>
    </row>
    <row r="376">
      <c r="A376" s="1" t="s">
        <v>375</v>
      </c>
      <c r="C376" s="2" t="str">
        <f>IFERROR(__xludf.DUMMYFUNCTION("regexextract(A376, ""\d"")"),"8")</f>
        <v>8</v>
      </c>
      <c r="D376" s="2" t="str">
        <f>IFERROR(__xludf.DUMMYFUNCTION("REGEXEXTRACT(A376, ""\d[^\d]*?\z"")"),"8cldjkcpqlkkxqzsp")</f>
        <v>8cldjkcpqlkkxqzsp</v>
      </c>
      <c r="E376" s="2" t="str">
        <f>IFERROR(__xludf.DUMMYFUNCTION("REGEXExtract(D376,""\d"")"),"8")</f>
        <v>8</v>
      </c>
      <c r="F376" s="3">
        <f t="shared" si="1"/>
        <v>88</v>
      </c>
    </row>
    <row r="377">
      <c r="A377" s="1" t="s">
        <v>376</v>
      </c>
      <c r="C377" s="2" t="str">
        <f>IFERROR(__xludf.DUMMYFUNCTION("regexextract(A377, ""\d"")"),"3")</f>
        <v>3</v>
      </c>
      <c r="D377" s="2" t="str">
        <f>IFERROR(__xludf.DUMMYFUNCTION("REGEXEXTRACT(A377, ""\d[^\d]*?\z"")"),"3")</f>
        <v>3</v>
      </c>
      <c r="E377" s="2" t="str">
        <f>IFERROR(__xludf.DUMMYFUNCTION("REGEXExtract(D377,""\d"")"),"3")</f>
        <v>3</v>
      </c>
      <c r="F377" s="3">
        <f t="shared" si="1"/>
        <v>33</v>
      </c>
    </row>
    <row r="378">
      <c r="A378" s="1" t="s">
        <v>377</v>
      </c>
      <c r="C378" s="2" t="str">
        <f>IFERROR(__xludf.DUMMYFUNCTION("regexextract(A378, ""\d"")"),"1")</f>
        <v>1</v>
      </c>
      <c r="D378" s="2" t="str">
        <f>IFERROR(__xludf.DUMMYFUNCTION("REGEXEXTRACT(A378, ""\d[^\d]*?\z"")"),"5")</f>
        <v>5</v>
      </c>
      <c r="E378" s="2" t="str">
        <f>IFERROR(__xludf.DUMMYFUNCTION("REGEXExtract(D378,""\d"")"),"5")</f>
        <v>5</v>
      </c>
      <c r="F378" s="3">
        <f t="shared" si="1"/>
        <v>15</v>
      </c>
    </row>
    <row r="379">
      <c r="A379" s="1" t="s">
        <v>378</v>
      </c>
      <c r="C379" s="2" t="str">
        <f>IFERROR(__xludf.DUMMYFUNCTION("regexextract(A379, ""\d"")"),"5")</f>
        <v>5</v>
      </c>
      <c r="D379" s="2" t="str">
        <f>IFERROR(__xludf.DUMMYFUNCTION("REGEXEXTRACT(A379, ""\d[^\d]*?\z"")"),"1sixseventhreebs")</f>
        <v>1sixseventhreebs</v>
      </c>
      <c r="E379" s="2" t="str">
        <f>IFERROR(__xludf.DUMMYFUNCTION("REGEXExtract(D379,""\d"")"),"1")</f>
        <v>1</v>
      </c>
      <c r="F379" s="3">
        <f t="shared" si="1"/>
        <v>51</v>
      </c>
    </row>
    <row r="380">
      <c r="A380" s="1" t="s">
        <v>379</v>
      </c>
      <c r="C380" s="2" t="str">
        <f>IFERROR(__xludf.DUMMYFUNCTION("regexextract(A380, ""\d"")"),"6")</f>
        <v>6</v>
      </c>
      <c r="D380" s="2" t="str">
        <f>IFERROR(__xludf.DUMMYFUNCTION("REGEXEXTRACT(A380, ""\d[^\d]*?\z"")"),"6sixvsfggqcn")</f>
        <v>6sixvsfggqcn</v>
      </c>
      <c r="E380" s="2" t="str">
        <f>IFERROR(__xludf.DUMMYFUNCTION("REGEXExtract(D380,""\d"")"),"6")</f>
        <v>6</v>
      </c>
      <c r="F380" s="3">
        <f t="shared" si="1"/>
        <v>66</v>
      </c>
    </row>
    <row r="381">
      <c r="A381" s="1" t="s">
        <v>380</v>
      </c>
      <c r="C381" s="2" t="str">
        <f>IFERROR(__xludf.DUMMYFUNCTION("regexextract(A381, ""\d"")"),"4")</f>
        <v>4</v>
      </c>
      <c r="D381" s="2" t="str">
        <f>IFERROR(__xludf.DUMMYFUNCTION("REGEXEXTRACT(A381, ""\d[^\d]*?\z"")"),"4kzfctjjmrxttlhc")</f>
        <v>4kzfctjjmrxttlhc</v>
      </c>
      <c r="E381" s="2" t="str">
        <f>IFERROR(__xludf.DUMMYFUNCTION("REGEXExtract(D381,""\d"")"),"4")</f>
        <v>4</v>
      </c>
      <c r="F381" s="3">
        <f t="shared" si="1"/>
        <v>44</v>
      </c>
    </row>
    <row r="382">
      <c r="A382" s="1" t="s">
        <v>381</v>
      </c>
      <c r="C382" s="2" t="str">
        <f>IFERROR(__xludf.DUMMYFUNCTION("regexextract(A382, ""\d"")"),"2")</f>
        <v>2</v>
      </c>
      <c r="D382" s="2" t="str">
        <f>IFERROR(__xludf.DUMMYFUNCTION("REGEXEXTRACT(A382, ""\d[^\d]*?\z"")"),"3jklvhnqxzhjsr")</f>
        <v>3jklvhnqxzhjsr</v>
      </c>
      <c r="E382" s="2" t="str">
        <f>IFERROR(__xludf.DUMMYFUNCTION("REGEXExtract(D382,""\d"")"),"3")</f>
        <v>3</v>
      </c>
      <c r="F382" s="3">
        <f t="shared" si="1"/>
        <v>23</v>
      </c>
    </row>
    <row r="383">
      <c r="A383" s="1" t="s">
        <v>382</v>
      </c>
      <c r="C383" s="2" t="str">
        <f>IFERROR(__xludf.DUMMYFUNCTION("regexextract(A383, ""\d"")"),"2")</f>
        <v>2</v>
      </c>
      <c r="D383" s="2" t="str">
        <f>IFERROR(__xludf.DUMMYFUNCTION("REGEXEXTRACT(A383, ""\d[^\d]*?\z"")"),"1")</f>
        <v>1</v>
      </c>
      <c r="E383" s="2" t="str">
        <f>IFERROR(__xludf.DUMMYFUNCTION("REGEXExtract(D383,""\d"")"),"1")</f>
        <v>1</v>
      </c>
      <c r="F383" s="3">
        <f t="shared" si="1"/>
        <v>21</v>
      </c>
    </row>
    <row r="384">
      <c r="A384" s="1" t="s">
        <v>383</v>
      </c>
      <c r="C384" s="2" t="str">
        <f>IFERROR(__xludf.DUMMYFUNCTION("regexextract(A384, ""\d"")"),"7")</f>
        <v>7</v>
      </c>
      <c r="D384" s="2" t="str">
        <f>IFERROR(__xludf.DUMMYFUNCTION("REGEXEXTRACT(A384, ""\d[^\d]*?\z"")"),"7sixzzhfmqpqsevenxbnine")</f>
        <v>7sixzzhfmqpqsevenxbnine</v>
      </c>
      <c r="E384" s="2" t="str">
        <f>IFERROR(__xludf.DUMMYFUNCTION("REGEXExtract(D384,""\d"")"),"7")</f>
        <v>7</v>
      </c>
      <c r="F384" s="3">
        <f t="shared" si="1"/>
        <v>77</v>
      </c>
    </row>
    <row r="385">
      <c r="A385" s="1" t="s">
        <v>384</v>
      </c>
      <c r="C385" s="2" t="str">
        <f>IFERROR(__xludf.DUMMYFUNCTION("regexextract(A385, ""\d"")"),"3")</f>
        <v>3</v>
      </c>
      <c r="D385" s="2" t="str">
        <f>IFERROR(__xludf.DUMMYFUNCTION("REGEXEXTRACT(A385, ""\d[^\d]*?\z"")"),"5")</f>
        <v>5</v>
      </c>
      <c r="E385" s="2" t="str">
        <f>IFERROR(__xludf.DUMMYFUNCTION("REGEXExtract(D385,""\d"")"),"5")</f>
        <v>5</v>
      </c>
      <c r="F385" s="3">
        <f t="shared" si="1"/>
        <v>35</v>
      </c>
    </row>
    <row r="386">
      <c r="A386" s="1" t="s">
        <v>385</v>
      </c>
      <c r="C386" s="2" t="str">
        <f>IFERROR(__xludf.DUMMYFUNCTION("regexextract(A386, ""\d"")"),"7")</f>
        <v>7</v>
      </c>
      <c r="D386" s="2" t="str">
        <f>IFERROR(__xludf.DUMMYFUNCTION("REGEXEXTRACT(A386, ""\d[^\d]*?\z"")"),"7eight")</f>
        <v>7eight</v>
      </c>
      <c r="E386" s="2" t="str">
        <f>IFERROR(__xludf.DUMMYFUNCTION("REGEXExtract(D386,""\d"")"),"7")</f>
        <v>7</v>
      </c>
      <c r="F386" s="3">
        <f t="shared" si="1"/>
        <v>77</v>
      </c>
    </row>
    <row r="387">
      <c r="A387" s="1" t="s">
        <v>386</v>
      </c>
      <c r="C387" s="2" t="str">
        <f>IFERROR(__xludf.DUMMYFUNCTION("regexextract(A387, ""\d"")"),"4")</f>
        <v>4</v>
      </c>
      <c r="D387" s="2" t="str">
        <f>IFERROR(__xludf.DUMMYFUNCTION("REGEXEXTRACT(A387, ""\d[^\d]*?\z"")"),"6dkx")</f>
        <v>6dkx</v>
      </c>
      <c r="E387" s="2" t="str">
        <f>IFERROR(__xludf.DUMMYFUNCTION("REGEXExtract(D387,""\d"")"),"6")</f>
        <v>6</v>
      </c>
      <c r="F387" s="3">
        <f t="shared" si="1"/>
        <v>46</v>
      </c>
    </row>
    <row r="388">
      <c r="A388" s="1" t="s">
        <v>387</v>
      </c>
      <c r="C388" s="2" t="str">
        <f>IFERROR(__xludf.DUMMYFUNCTION("regexextract(A388, ""\d"")"),"7")</f>
        <v>7</v>
      </c>
      <c r="D388" s="2" t="str">
        <f>IFERROR(__xludf.DUMMYFUNCTION("REGEXEXTRACT(A388, ""\d[^\d]*?\z"")"),"2ninenlftwo")</f>
        <v>2ninenlftwo</v>
      </c>
      <c r="E388" s="2" t="str">
        <f>IFERROR(__xludf.DUMMYFUNCTION("REGEXExtract(D388,""\d"")"),"2")</f>
        <v>2</v>
      </c>
      <c r="F388" s="3">
        <f t="shared" si="1"/>
        <v>72</v>
      </c>
    </row>
    <row r="389">
      <c r="A389" s="1" t="s">
        <v>388</v>
      </c>
      <c r="C389" s="2" t="str">
        <f>IFERROR(__xludf.DUMMYFUNCTION("regexextract(A389, ""\d"")"),"2")</f>
        <v>2</v>
      </c>
      <c r="D389" s="2" t="str">
        <f>IFERROR(__xludf.DUMMYFUNCTION("REGEXEXTRACT(A389, ""\d[^\d]*?\z"")"),"8nine")</f>
        <v>8nine</v>
      </c>
      <c r="E389" s="2" t="str">
        <f>IFERROR(__xludf.DUMMYFUNCTION("REGEXExtract(D389,""\d"")"),"8")</f>
        <v>8</v>
      </c>
      <c r="F389" s="3">
        <f t="shared" si="1"/>
        <v>28</v>
      </c>
    </row>
    <row r="390">
      <c r="A390" s="1" t="s">
        <v>389</v>
      </c>
      <c r="C390" s="2" t="str">
        <f>IFERROR(__xludf.DUMMYFUNCTION("regexextract(A390, ""\d"")"),"6")</f>
        <v>6</v>
      </c>
      <c r="D390" s="2" t="str">
        <f>IFERROR(__xludf.DUMMYFUNCTION("REGEXEXTRACT(A390, ""\d[^\d]*?\z"")"),"6two")</f>
        <v>6two</v>
      </c>
      <c r="E390" s="2" t="str">
        <f>IFERROR(__xludf.DUMMYFUNCTION("REGEXExtract(D390,""\d"")"),"6")</f>
        <v>6</v>
      </c>
      <c r="F390" s="3">
        <f t="shared" si="1"/>
        <v>66</v>
      </c>
    </row>
    <row r="391">
      <c r="A391" s="1" t="s">
        <v>390</v>
      </c>
      <c r="C391" s="2" t="str">
        <f>IFERROR(__xludf.DUMMYFUNCTION("regexextract(A391, ""\d"")"),"4")</f>
        <v>4</v>
      </c>
      <c r="D391" s="2" t="str">
        <f>IFERROR(__xludf.DUMMYFUNCTION("REGEXEXTRACT(A391, ""\d[^\d]*?\z"")"),"4")</f>
        <v>4</v>
      </c>
      <c r="E391" s="2" t="str">
        <f>IFERROR(__xludf.DUMMYFUNCTION("REGEXExtract(D391,""\d"")"),"4")</f>
        <v>4</v>
      </c>
      <c r="F391" s="3">
        <f t="shared" si="1"/>
        <v>44</v>
      </c>
    </row>
    <row r="392">
      <c r="A392" s="1" t="s">
        <v>391</v>
      </c>
      <c r="C392" s="2" t="str">
        <f>IFERROR(__xludf.DUMMYFUNCTION("regexextract(A392, ""\d"")"),"7")</f>
        <v>7</v>
      </c>
      <c r="D392" s="2" t="str">
        <f>IFERROR(__xludf.DUMMYFUNCTION("REGEXEXTRACT(A392, ""\d[^\d]*?\z"")"),"1")</f>
        <v>1</v>
      </c>
      <c r="E392" s="2" t="str">
        <f>IFERROR(__xludf.DUMMYFUNCTION("REGEXExtract(D392,""\d"")"),"1")</f>
        <v>1</v>
      </c>
      <c r="F392" s="3">
        <f t="shared" si="1"/>
        <v>71</v>
      </c>
    </row>
    <row r="393">
      <c r="A393" s="1" t="s">
        <v>392</v>
      </c>
      <c r="C393" s="2" t="str">
        <f>IFERROR(__xludf.DUMMYFUNCTION("regexextract(A393, ""\d"")"),"7")</f>
        <v>7</v>
      </c>
      <c r="D393" s="2" t="str">
        <f>IFERROR(__xludf.DUMMYFUNCTION("REGEXEXTRACT(A393, ""\d[^\d]*?\z"")"),"8tjlhrcq")</f>
        <v>8tjlhrcq</v>
      </c>
      <c r="E393" s="2" t="str">
        <f>IFERROR(__xludf.DUMMYFUNCTION("REGEXExtract(D393,""\d"")"),"8")</f>
        <v>8</v>
      </c>
      <c r="F393" s="3">
        <f t="shared" si="1"/>
        <v>78</v>
      </c>
    </row>
    <row r="394">
      <c r="A394" s="1" t="s">
        <v>393</v>
      </c>
      <c r="C394" s="2" t="str">
        <f>IFERROR(__xludf.DUMMYFUNCTION("regexextract(A394, ""\d"")"),"6")</f>
        <v>6</v>
      </c>
      <c r="D394" s="2" t="str">
        <f>IFERROR(__xludf.DUMMYFUNCTION("REGEXEXTRACT(A394, ""\d[^\d]*?\z"")"),"6fivehnfoureightfivefourfive")</f>
        <v>6fivehnfoureightfivefourfive</v>
      </c>
      <c r="E394" s="2" t="str">
        <f>IFERROR(__xludf.DUMMYFUNCTION("REGEXExtract(D394,""\d"")"),"6")</f>
        <v>6</v>
      </c>
      <c r="F394" s="3">
        <f t="shared" si="1"/>
        <v>66</v>
      </c>
    </row>
    <row r="395">
      <c r="A395" s="1" t="s">
        <v>394</v>
      </c>
      <c r="C395" s="2" t="str">
        <f>IFERROR(__xludf.DUMMYFUNCTION("regexextract(A395, ""\d"")"),"8")</f>
        <v>8</v>
      </c>
      <c r="D395" s="2" t="str">
        <f>IFERROR(__xludf.DUMMYFUNCTION("REGEXEXTRACT(A395, ""\d[^\d]*?\z"")"),"8threethree")</f>
        <v>8threethree</v>
      </c>
      <c r="E395" s="2" t="str">
        <f>IFERROR(__xludf.DUMMYFUNCTION("REGEXExtract(D395,""\d"")"),"8")</f>
        <v>8</v>
      </c>
      <c r="F395" s="3">
        <f t="shared" si="1"/>
        <v>88</v>
      </c>
    </row>
    <row r="396">
      <c r="A396" s="1" t="s">
        <v>395</v>
      </c>
      <c r="C396" s="2" t="str">
        <f>IFERROR(__xludf.DUMMYFUNCTION("regexextract(A396, ""\d"")"),"4")</f>
        <v>4</v>
      </c>
      <c r="D396" s="2" t="str">
        <f>IFERROR(__xludf.DUMMYFUNCTION("REGEXEXTRACT(A396, ""\d[^\d]*?\z"")"),"4m")</f>
        <v>4m</v>
      </c>
      <c r="E396" s="2" t="str">
        <f>IFERROR(__xludf.DUMMYFUNCTION("REGEXExtract(D396,""\d"")"),"4")</f>
        <v>4</v>
      </c>
      <c r="F396" s="3">
        <f t="shared" si="1"/>
        <v>44</v>
      </c>
    </row>
    <row r="397">
      <c r="A397" s="1" t="s">
        <v>396</v>
      </c>
      <c r="C397" s="2" t="str">
        <f>IFERROR(__xludf.DUMMYFUNCTION("regexextract(A397, ""\d"")"),"4")</f>
        <v>4</v>
      </c>
      <c r="D397" s="2" t="str">
        <f>IFERROR(__xludf.DUMMYFUNCTION("REGEXEXTRACT(A397, ""\d[^\d]*?\z"")"),"1")</f>
        <v>1</v>
      </c>
      <c r="E397" s="2" t="str">
        <f>IFERROR(__xludf.DUMMYFUNCTION("REGEXExtract(D397,""\d"")"),"1")</f>
        <v>1</v>
      </c>
      <c r="F397" s="3">
        <f t="shared" si="1"/>
        <v>41</v>
      </c>
    </row>
    <row r="398">
      <c r="A398" s="1" t="s">
        <v>397</v>
      </c>
      <c r="C398" s="2" t="str">
        <f>IFERROR(__xludf.DUMMYFUNCTION("regexextract(A398, ""\d"")"),"6")</f>
        <v>6</v>
      </c>
      <c r="D398" s="2" t="str">
        <f>IFERROR(__xludf.DUMMYFUNCTION("REGEXEXTRACT(A398, ""\d[^\d]*?\z"")"),"4")</f>
        <v>4</v>
      </c>
      <c r="E398" s="2" t="str">
        <f>IFERROR(__xludf.DUMMYFUNCTION("REGEXExtract(D398,""\d"")"),"4")</f>
        <v>4</v>
      </c>
      <c r="F398" s="3">
        <f t="shared" si="1"/>
        <v>64</v>
      </c>
    </row>
    <row r="399">
      <c r="A399" s="1" t="s">
        <v>398</v>
      </c>
      <c r="C399" s="2" t="str">
        <f>IFERROR(__xludf.DUMMYFUNCTION("regexextract(A399, ""\d"")"),"3")</f>
        <v>3</v>
      </c>
      <c r="D399" s="2" t="str">
        <f>IFERROR(__xludf.DUMMYFUNCTION("REGEXEXTRACT(A399, ""\d[^\d]*?\z"")"),"2")</f>
        <v>2</v>
      </c>
      <c r="E399" s="2" t="str">
        <f>IFERROR(__xludf.DUMMYFUNCTION("REGEXExtract(D399,""\d"")"),"2")</f>
        <v>2</v>
      </c>
      <c r="F399" s="3">
        <f t="shared" si="1"/>
        <v>32</v>
      </c>
    </row>
    <row r="400">
      <c r="A400" s="1" t="s">
        <v>399</v>
      </c>
      <c r="C400" s="2" t="str">
        <f>IFERROR(__xludf.DUMMYFUNCTION("regexextract(A400, ""\d"")"),"2")</f>
        <v>2</v>
      </c>
      <c r="D400" s="2" t="str">
        <f>IFERROR(__xludf.DUMMYFUNCTION("REGEXEXTRACT(A400, ""\d[^\d]*?\z"")"),"2")</f>
        <v>2</v>
      </c>
      <c r="E400" s="2" t="str">
        <f>IFERROR(__xludf.DUMMYFUNCTION("REGEXExtract(D400,""\d"")"),"2")</f>
        <v>2</v>
      </c>
      <c r="F400" s="3">
        <f t="shared" si="1"/>
        <v>22</v>
      </c>
    </row>
    <row r="401">
      <c r="A401" s="1" t="s">
        <v>400</v>
      </c>
      <c r="C401" s="2" t="str">
        <f>IFERROR(__xludf.DUMMYFUNCTION("regexextract(A401, ""\d"")"),"9")</f>
        <v>9</v>
      </c>
      <c r="D401" s="2" t="str">
        <f>IFERROR(__xludf.DUMMYFUNCTION("REGEXEXTRACT(A401, ""\d[^\d]*?\z"")"),"9")</f>
        <v>9</v>
      </c>
      <c r="E401" s="2" t="str">
        <f>IFERROR(__xludf.DUMMYFUNCTION("REGEXExtract(D401,""\d"")"),"9")</f>
        <v>9</v>
      </c>
      <c r="F401" s="3">
        <f t="shared" si="1"/>
        <v>99</v>
      </c>
    </row>
    <row r="402">
      <c r="A402" s="1" t="s">
        <v>401</v>
      </c>
      <c r="C402" s="2" t="str">
        <f>IFERROR(__xludf.DUMMYFUNCTION("regexextract(A402, ""\d"")"),"4")</f>
        <v>4</v>
      </c>
      <c r="D402" s="2" t="str">
        <f>IFERROR(__xludf.DUMMYFUNCTION("REGEXEXTRACT(A402, ""\d[^\d]*?\z"")"),"2")</f>
        <v>2</v>
      </c>
      <c r="E402" s="2" t="str">
        <f>IFERROR(__xludf.DUMMYFUNCTION("REGEXExtract(D402,""\d"")"),"2")</f>
        <v>2</v>
      </c>
      <c r="F402" s="3">
        <f t="shared" si="1"/>
        <v>42</v>
      </c>
    </row>
    <row r="403">
      <c r="A403" s="1" t="s">
        <v>402</v>
      </c>
      <c r="C403" s="2" t="str">
        <f>IFERROR(__xludf.DUMMYFUNCTION("regexextract(A403, ""\d"")"),"9")</f>
        <v>9</v>
      </c>
      <c r="D403" s="2" t="str">
        <f>IFERROR(__xludf.DUMMYFUNCTION("REGEXEXTRACT(A403, ""\d[^\d]*?\z"")"),"2")</f>
        <v>2</v>
      </c>
      <c r="E403" s="2" t="str">
        <f>IFERROR(__xludf.DUMMYFUNCTION("REGEXExtract(D403,""\d"")"),"2")</f>
        <v>2</v>
      </c>
      <c r="F403" s="3">
        <f t="shared" si="1"/>
        <v>92</v>
      </c>
    </row>
    <row r="404">
      <c r="A404" s="1" t="s">
        <v>403</v>
      </c>
      <c r="C404" s="2" t="str">
        <f>IFERROR(__xludf.DUMMYFUNCTION("regexextract(A404, ""\d"")"),"5")</f>
        <v>5</v>
      </c>
      <c r="D404" s="2" t="str">
        <f>IFERROR(__xludf.DUMMYFUNCTION("REGEXEXTRACT(A404, ""\d[^\d]*?\z"")"),"6sixthree")</f>
        <v>6sixthree</v>
      </c>
      <c r="E404" s="2" t="str">
        <f>IFERROR(__xludf.DUMMYFUNCTION("REGEXExtract(D404,""\d"")"),"6")</f>
        <v>6</v>
      </c>
      <c r="F404" s="3">
        <f t="shared" si="1"/>
        <v>56</v>
      </c>
    </row>
    <row r="405">
      <c r="A405" s="1" t="s">
        <v>404</v>
      </c>
      <c r="C405" s="2" t="str">
        <f>IFERROR(__xludf.DUMMYFUNCTION("regexextract(A405, ""\d"")"),"7")</f>
        <v>7</v>
      </c>
      <c r="D405" s="2" t="str">
        <f>IFERROR(__xludf.DUMMYFUNCTION("REGEXEXTRACT(A405, ""\d[^\d]*?\z"")"),"8thvkljsxllhq")</f>
        <v>8thvkljsxllhq</v>
      </c>
      <c r="E405" s="2" t="str">
        <f>IFERROR(__xludf.DUMMYFUNCTION("REGEXExtract(D405,""\d"")"),"8")</f>
        <v>8</v>
      </c>
      <c r="F405" s="3">
        <f t="shared" si="1"/>
        <v>78</v>
      </c>
    </row>
    <row r="406">
      <c r="A406" s="1" t="s">
        <v>405</v>
      </c>
      <c r="C406" s="2" t="str">
        <f>IFERROR(__xludf.DUMMYFUNCTION("regexextract(A406, ""\d"")"),"2")</f>
        <v>2</v>
      </c>
      <c r="D406" s="2" t="str">
        <f>IFERROR(__xludf.DUMMYFUNCTION("REGEXEXTRACT(A406, ""\d[^\d]*?\z"")"),"4cdcmbdjrxntwo")</f>
        <v>4cdcmbdjrxntwo</v>
      </c>
      <c r="E406" s="2" t="str">
        <f>IFERROR(__xludf.DUMMYFUNCTION("REGEXExtract(D406,""\d"")"),"4")</f>
        <v>4</v>
      </c>
      <c r="F406" s="3">
        <f t="shared" si="1"/>
        <v>24</v>
      </c>
    </row>
    <row r="407">
      <c r="A407" s="1" t="s">
        <v>406</v>
      </c>
      <c r="C407" s="2" t="str">
        <f>IFERROR(__xludf.DUMMYFUNCTION("regexextract(A407, ""\d"")"),"7")</f>
        <v>7</v>
      </c>
      <c r="D407" s="2" t="str">
        <f>IFERROR(__xludf.DUMMYFUNCTION("REGEXEXTRACT(A407, ""\d[^\d]*?\z"")"),"7")</f>
        <v>7</v>
      </c>
      <c r="E407" s="2" t="str">
        <f>IFERROR(__xludf.DUMMYFUNCTION("REGEXExtract(D407,""\d"")"),"7")</f>
        <v>7</v>
      </c>
      <c r="F407" s="3">
        <f t="shared" si="1"/>
        <v>77</v>
      </c>
    </row>
    <row r="408">
      <c r="A408" s="1" t="s">
        <v>407</v>
      </c>
      <c r="C408" s="2" t="str">
        <f>IFERROR(__xludf.DUMMYFUNCTION("regexextract(A408, ""\d"")"),"4")</f>
        <v>4</v>
      </c>
      <c r="D408" s="2" t="str">
        <f>IFERROR(__xludf.DUMMYFUNCTION("REGEXEXTRACT(A408, ""\d[^\d]*?\z"")"),"6")</f>
        <v>6</v>
      </c>
      <c r="E408" s="2" t="str">
        <f>IFERROR(__xludf.DUMMYFUNCTION("REGEXExtract(D408,""\d"")"),"6")</f>
        <v>6</v>
      </c>
      <c r="F408" s="3">
        <f t="shared" si="1"/>
        <v>46</v>
      </c>
    </row>
    <row r="409">
      <c r="A409" s="1" t="s">
        <v>408</v>
      </c>
      <c r="C409" s="2" t="str">
        <f>IFERROR(__xludf.DUMMYFUNCTION("regexextract(A409, ""\d"")"),"2")</f>
        <v>2</v>
      </c>
      <c r="D409" s="2" t="str">
        <f>IFERROR(__xludf.DUMMYFUNCTION("REGEXEXTRACT(A409, ""\d[^\d]*?\z"")"),"9gdsjjvneightfiverk")</f>
        <v>9gdsjjvneightfiverk</v>
      </c>
      <c r="E409" s="2" t="str">
        <f>IFERROR(__xludf.DUMMYFUNCTION("REGEXExtract(D409,""\d"")"),"9")</f>
        <v>9</v>
      </c>
      <c r="F409" s="3">
        <f t="shared" si="1"/>
        <v>29</v>
      </c>
    </row>
    <row r="410">
      <c r="A410" s="1" t="s">
        <v>409</v>
      </c>
      <c r="C410" s="2" t="str">
        <f>IFERROR(__xludf.DUMMYFUNCTION("regexextract(A410, ""\d"")"),"8")</f>
        <v>8</v>
      </c>
      <c r="D410" s="2" t="str">
        <f>IFERROR(__xludf.DUMMYFUNCTION("REGEXEXTRACT(A410, ""\d[^\d]*?\z"")"),"6")</f>
        <v>6</v>
      </c>
      <c r="E410" s="2" t="str">
        <f>IFERROR(__xludf.DUMMYFUNCTION("REGEXExtract(D410,""\d"")"),"6")</f>
        <v>6</v>
      </c>
      <c r="F410" s="3">
        <f t="shared" si="1"/>
        <v>86</v>
      </c>
    </row>
    <row r="411">
      <c r="A411" s="1" t="s">
        <v>410</v>
      </c>
      <c r="C411" s="2" t="str">
        <f>IFERROR(__xludf.DUMMYFUNCTION("regexextract(A411, ""\d"")"),"2")</f>
        <v>2</v>
      </c>
      <c r="D411" s="2" t="str">
        <f>IFERROR(__xludf.DUMMYFUNCTION("REGEXEXTRACT(A411, ""\d[^\d]*?\z"")"),"8")</f>
        <v>8</v>
      </c>
      <c r="E411" s="2" t="str">
        <f>IFERROR(__xludf.DUMMYFUNCTION("REGEXExtract(D411,""\d"")"),"8")</f>
        <v>8</v>
      </c>
      <c r="F411" s="3">
        <f t="shared" si="1"/>
        <v>28</v>
      </c>
    </row>
    <row r="412">
      <c r="A412" s="1" t="s">
        <v>411</v>
      </c>
      <c r="C412" s="2" t="str">
        <f>IFERROR(__xludf.DUMMYFUNCTION("regexextract(A412, ""\d"")"),"2")</f>
        <v>2</v>
      </c>
      <c r="D412" s="2" t="str">
        <f>IFERROR(__xludf.DUMMYFUNCTION("REGEXEXTRACT(A412, ""\d[^\d]*?\z"")"),"2eight")</f>
        <v>2eight</v>
      </c>
      <c r="E412" s="2" t="str">
        <f>IFERROR(__xludf.DUMMYFUNCTION("REGEXExtract(D412,""\d"")"),"2")</f>
        <v>2</v>
      </c>
      <c r="F412" s="3">
        <f t="shared" si="1"/>
        <v>22</v>
      </c>
    </row>
    <row r="413">
      <c r="A413" s="1" t="s">
        <v>412</v>
      </c>
      <c r="C413" s="2" t="str">
        <f>IFERROR(__xludf.DUMMYFUNCTION("regexextract(A413, ""\d"")"),"5")</f>
        <v>5</v>
      </c>
      <c r="D413" s="2" t="str">
        <f>IFERROR(__xludf.DUMMYFUNCTION("REGEXEXTRACT(A413, ""\d[^\d]*?\z"")"),"2")</f>
        <v>2</v>
      </c>
      <c r="E413" s="2" t="str">
        <f>IFERROR(__xludf.DUMMYFUNCTION("REGEXExtract(D413,""\d"")"),"2")</f>
        <v>2</v>
      </c>
      <c r="F413" s="3">
        <f t="shared" si="1"/>
        <v>52</v>
      </c>
    </row>
    <row r="414">
      <c r="A414" s="1" t="s">
        <v>413</v>
      </c>
      <c r="C414" s="2" t="str">
        <f>IFERROR(__xludf.DUMMYFUNCTION("regexextract(A414, ""\d"")"),"5")</f>
        <v>5</v>
      </c>
      <c r="D414" s="2" t="str">
        <f>IFERROR(__xludf.DUMMYFUNCTION("REGEXEXTRACT(A414, ""\d[^\d]*?\z"")"),"5xxknnpr")</f>
        <v>5xxknnpr</v>
      </c>
      <c r="E414" s="2" t="str">
        <f>IFERROR(__xludf.DUMMYFUNCTION("REGEXExtract(D414,""\d"")"),"5")</f>
        <v>5</v>
      </c>
      <c r="F414" s="3">
        <f t="shared" si="1"/>
        <v>55</v>
      </c>
    </row>
    <row r="415">
      <c r="A415" s="1" t="s">
        <v>414</v>
      </c>
      <c r="C415" s="2" t="str">
        <f>IFERROR(__xludf.DUMMYFUNCTION("regexextract(A415, ""\d"")"),"9")</f>
        <v>9</v>
      </c>
      <c r="D415" s="2" t="str">
        <f>IFERROR(__xludf.DUMMYFUNCTION("REGEXEXTRACT(A415, ""\d[^\d]*?\z"")"),"9hgbnqfgvst")</f>
        <v>9hgbnqfgvst</v>
      </c>
      <c r="E415" s="2" t="str">
        <f>IFERROR(__xludf.DUMMYFUNCTION("REGEXExtract(D415,""\d"")"),"9")</f>
        <v>9</v>
      </c>
      <c r="F415" s="3">
        <f t="shared" si="1"/>
        <v>99</v>
      </c>
    </row>
    <row r="416">
      <c r="A416" s="1" t="s">
        <v>415</v>
      </c>
      <c r="C416" s="2" t="str">
        <f>IFERROR(__xludf.DUMMYFUNCTION("regexextract(A416, ""\d"")"),"7")</f>
        <v>7</v>
      </c>
      <c r="D416" s="2" t="str">
        <f>IFERROR(__xludf.DUMMYFUNCTION("REGEXEXTRACT(A416, ""\d[^\d]*?\z"")"),"7kbcv")</f>
        <v>7kbcv</v>
      </c>
      <c r="E416" s="2" t="str">
        <f>IFERROR(__xludf.DUMMYFUNCTION("REGEXExtract(D416,""\d"")"),"7")</f>
        <v>7</v>
      </c>
      <c r="F416" s="3">
        <f t="shared" si="1"/>
        <v>77</v>
      </c>
    </row>
    <row r="417">
      <c r="A417" s="1" t="s">
        <v>416</v>
      </c>
      <c r="C417" s="2" t="str">
        <f>IFERROR(__xludf.DUMMYFUNCTION("regexextract(A417, ""\d"")"),"6")</f>
        <v>6</v>
      </c>
      <c r="D417" s="2" t="str">
        <f>IFERROR(__xludf.DUMMYFUNCTION("REGEXEXTRACT(A417, ""\d[^\d]*?\z"")"),"6five")</f>
        <v>6five</v>
      </c>
      <c r="E417" s="2" t="str">
        <f>IFERROR(__xludf.DUMMYFUNCTION("REGEXExtract(D417,""\d"")"),"6")</f>
        <v>6</v>
      </c>
      <c r="F417" s="3">
        <f t="shared" si="1"/>
        <v>66</v>
      </c>
    </row>
    <row r="418">
      <c r="A418" s="1" t="s">
        <v>417</v>
      </c>
      <c r="C418" s="2" t="str">
        <f>IFERROR(__xludf.DUMMYFUNCTION("regexextract(A418, ""\d"")"),"3")</f>
        <v>3</v>
      </c>
      <c r="D418" s="2" t="str">
        <f>IFERROR(__xludf.DUMMYFUNCTION("REGEXEXTRACT(A418, ""\d[^\d]*?\z"")"),"7rldkcb")</f>
        <v>7rldkcb</v>
      </c>
      <c r="E418" s="2" t="str">
        <f>IFERROR(__xludf.DUMMYFUNCTION("REGEXExtract(D418,""\d"")"),"7")</f>
        <v>7</v>
      </c>
      <c r="F418" s="3">
        <f t="shared" si="1"/>
        <v>37</v>
      </c>
    </row>
    <row r="419">
      <c r="A419" s="1" t="s">
        <v>418</v>
      </c>
      <c r="C419" s="2" t="str">
        <f>IFERROR(__xludf.DUMMYFUNCTION("regexextract(A419, ""\d"")"),"1")</f>
        <v>1</v>
      </c>
      <c r="D419" s="2" t="str">
        <f>IFERROR(__xludf.DUMMYFUNCTION("REGEXEXTRACT(A419, ""\d[^\d]*?\z"")"),"8znvqtmkmrb")</f>
        <v>8znvqtmkmrb</v>
      </c>
      <c r="E419" s="2" t="str">
        <f>IFERROR(__xludf.DUMMYFUNCTION("REGEXExtract(D419,""\d"")"),"8")</f>
        <v>8</v>
      </c>
      <c r="F419" s="3">
        <f t="shared" si="1"/>
        <v>18</v>
      </c>
    </row>
    <row r="420">
      <c r="A420" s="1" t="s">
        <v>419</v>
      </c>
      <c r="C420" s="2" t="str">
        <f>IFERROR(__xludf.DUMMYFUNCTION("regexextract(A420, ""\d"")"),"6")</f>
        <v>6</v>
      </c>
      <c r="D420" s="2" t="str">
        <f>IFERROR(__xludf.DUMMYFUNCTION("REGEXEXTRACT(A420, ""\d[^\d]*?\z"")"),"6sixkmthreejglqsrvckndncjbnf")</f>
        <v>6sixkmthreejglqsrvckndncjbnf</v>
      </c>
      <c r="E420" s="2" t="str">
        <f>IFERROR(__xludf.DUMMYFUNCTION("REGEXExtract(D420,""\d"")"),"6")</f>
        <v>6</v>
      </c>
      <c r="F420" s="3">
        <f t="shared" si="1"/>
        <v>66</v>
      </c>
    </row>
    <row r="421">
      <c r="A421" s="1" t="s">
        <v>420</v>
      </c>
      <c r="C421" s="2" t="str">
        <f>IFERROR(__xludf.DUMMYFUNCTION("regexextract(A421, ""\d"")"),"5")</f>
        <v>5</v>
      </c>
      <c r="D421" s="2" t="str">
        <f>IFERROR(__xludf.DUMMYFUNCTION("REGEXEXTRACT(A421, ""\d[^\d]*?\z"")"),"5bxhvfdqklf")</f>
        <v>5bxhvfdqklf</v>
      </c>
      <c r="E421" s="2" t="str">
        <f>IFERROR(__xludf.DUMMYFUNCTION("REGEXExtract(D421,""\d"")"),"5")</f>
        <v>5</v>
      </c>
      <c r="F421" s="3">
        <f t="shared" si="1"/>
        <v>55</v>
      </c>
    </row>
    <row r="422">
      <c r="A422" s="1" t="s">
        <v>421</v>
      </c>
      <c r="C422" s="2" t="str">
        <f>IFERROR(__xludf.DUMMYFUNCTION("regexextract(A422, ""\d"")"),"1")</f>
        <v>1</v>
      </c>
      <c r="D422" s="2" t="str">
        <f>IFERROR(__xludf.DUMMYFUNCTION("REGEXEXTRACT(A422, ""\d[^\d]*?\z"")"),"1ksvcdrbccffour")</f>
        <v>1ksvcdrbccffour</v>
      </c>
      <c r="E422" s="2" t="str">
        <f>IFERROR(__xludf.DUMMYFUNCTION("REGEXExtract(D422,""\d"")"),"1")</f>
        <v>1</v>
      </c>
      <c r="F422" s="3">
        <f t="shared" si="1"/>
        <v>11</v>
      </c>
    </row>
    <row r="423">
      <c r="A423" s="1" t="s">
        <v>422</v>
      </c>
      <c r="C423" s="2" t="str">
        <f>IFERROR(__xludf.DUMMYFUNCTION("regexextract(A423, ""\d"")"),"1")</f>
        <v>1</v>
      </c>
      <c r="D423" s="2" t="str">
        <f>IFERROR(__xludf.DUMMYFUNCTION("REGEXEXTRACT(A423, ""\d[^\d]*?\z"")"),"1jbqmnv")</f>
        <v>1jbqmnv</v>
      </c>
      <c r="E423" s="2" t="str">
        <f>IFERROR(__xludf.DUMMYFUNCTION("REGEXExtract(D423,""\d"")"),"1")</f>
        <v>1</v>
      </c>
      <c r="F423" s="3">
        <f t="shared" si="1"/>
        <v>11</v>
      </c>
    </row>
    <row r="424">
      <c r="A424" s="1" t="s">
        <v>423</v>
      </c>
      <c r="C424" s="2" t="str">
        <f>IFERROR(__xludf.DUMMYFUNCTION("regexextract(A424, ""\d"")"),"4")</f>
        <v>4</v>
      </c>
      <c r="D424" s="2" t="str">
        <f>IFERROR(__xludf.DUMMYFUNCTION("REGEXEXTRACT(A424, ""\d[^\d]*?\z"")"),"4dlnhqdlnmrpsksnine")</f>
        <v>4dlnhqdlnmrpsksnine</v>
      </c>
      <c r="E424" s="2" t="str">
        <f>IFERROR(__xludf.DUMMYFUNCTION("REGEXExtract(D424,""\d"")"),"4")</f>
        <v>4</v>
      </c>
      <c r="F424" s="3">
        <f t="shared" si="1"/>
        <v>44</v>
      </c>
    </row>
    <row r="425">
      <c r="A425" s="1" t="s">
        <v>424</v>
      </c>
      <c r="C425" s="2" t="str">
        <f>IFERROR(__xludf.DUMMYFUNCTION("regexextract(A425, ""\d"")"),"9")</f>
        <v>9</v>
      </c>
      <c r="D425" s="2" t="str">
        <f>IFERROR(__xludf.DUMMYFUNCTION("REGEXEXTRACT(A425, ""\d[^\d]*?\z"")"),"9")</f>
        <v>9</v>
      </c>
      <c r="E425" s="2" t="str">
        <f>IFERROR(__xludf.DUMMYFUNCTION("REGEXExtract(D425,""\d"")"),"9")</f>
        <v>9</v>
      </c>
      <c r="F425" s="3">
        <f t="shared" si="1"/>
        <v>99</v>
      </c>
    </row>
    <row r="426">
      <c r="A426" s="1" t="s">
        <v>425</v>
      </c>
      <c r="C426" s="2" t="str">
        <f>IFERROR(__xludf.DUMMYFUNCTION("regexextract(A426, ""\d"")"),"5")</f>
        <v>5</v>
      </c>
      <c r="D426" s="2" t="str">
        <f>IFERROR(__xludf.DUMMYFUNCTION("REGEXEXTRACT(A426, ""\d[^\d]*?\z"")"),"1fivehqoneightbrf")</f>
        <v>1fivehqoneightbrf</v>
      </c>
      <c r="E426" s="2" t="str">
        <f>IFERROR(__xludf.DUMMYFUNCTION("REGEXExtract(D426,""\d"")"),"1")</f>
        <v>1</v>
      </c>
      <c r="F426" s="3">
        <f t="shared" si="1"/>
        <v>51</v>
      </c>
    </row>
    <row r="427">
      <c r="A427" s="1" t="s">
        <v>426</v>
      </c>
      <c r="C427" s="2" t="str">
        <f>IFERROR(__xludf.DUMMYFUNCTION("regexextract(A427, ""\d"")"),"9")</f>
        <v>9</v>
      </c>
      <c r="D427" s="2" t="str">
        <f>IFERROR(__xludf.DUMMYFUNCTION("REGEXEXTRACT(A427, ""\d[^\d]*?\z"")"),"9tjhxfjjtrfive")</f>
        <v>9tjhxfjjtrfive</v>
      </c>
      <c r="E427" s="2" t="str">
        <f>IFERROR(__xludf.DUMMYFUNCTION("REGEXExtract(D427,""\d"")"),"9")</f>
        <v>9</v>
      </c>
      <c r="F427" s="3">
        <f t="shared" si="1"/>
        <v>99</v>
      </c>
    </row>
    <row r="428">
      <c r="A428" s="1" t="s">
        <v>427</v>
      </c>
      <c r="C428" s="2" t="str">
        <f>IFERROR(__xludf.DUMMYFUNCTION("regexextract(A428, ""\d"")"),"5")</f>
        <v>5</v>
      </c>
      <c r="D428" s="2" t="str">
        <f>IFERROR(__xludf.DUMMYFUNCTION("REGEXEXTRACT(A428, ""\d[^\d]*?\z"")"),"2twompr")</f>
        <v>2twompr</v>
      </c>
      <c r="E428" s="2" t="str">
        <f>IFERROR(__xludf.DUMMYFUNCTION("REGEXExtract(D428,""\d"")"),"2")</f>
        <v>2</v>
      </c>
      <c r="F428" s="3">
        <f t="shared" si="1"/>
        <v>52</v>
      </c>
    </row>
    <row r="429">
      <c r="A429" s="1" t="s">
        <v>428</v>
      </c>
      <c r="C429" s="2" t="str">
        <f>IFERROR(__xludf.DUMMYFUNCTION("regexextract(A429, ""\d"")"),"9")</f>
        <v>9</v>
      </c>
      <c r="D429" s="2" t="str">
        <f>IFERROR(__xludf.DUMMYFUNCTION("REGEXEXTRACT(A429, ""\d[^\d]*?\z"")"),"9onekdgrfddkxgz")</f>
        <v>9onekdgrfddkxgz</v>
      </c>
      <c r="E429" s="2" t="str">
        <f>IFERROR(__xludf.DUMMYFUNCTION("REGEXExtract(D429,""\d"")"),"9")</f>
        <v>9</v>
      </c>
      <c r="F429" s="3">
        <f t="shared" si="1"/>
        <v>99</v>
      </c>
    </row>
    <row r="430">
      <c r="A430" s="1" t="s">
        <v>429</v>
      </c>
      <c r="C430" s="2" t="str">
        <f>IFERROR(__xludf.DUMMYFUNCTION("regexextract(A430, ""\d"")"),"9")</f>
        <v>9</v>
      </c>
      <c r="D430" s="2" t="str">
        <f>IFERROR(__xludf.DUMMYFUNCTION("REGEXEXTRACT(A430, ""\d[^\d]*?\z"")"),"1")</f>
        <v>1</v>
      </c>
      <c r="E430" s="2" t="str">
        <f>IFERROR(__xludf.DUMMYFUNCTION("REGEXExtract(D430,""\d"")"),"1")</f>
        <v>1</v>
      </c>
      <c r="F430" s="3">
        <f t="shared" si="1"/>
        <v>91</v>
      </c>
    </row>
    <row r="431">
      <c r="A431" s="1" t="s">
        <v>430</v>
      </c>
      <c r="C431" s="2" t="str">
        <f>IFERROR(__xludf.DUMMYFUNCTION("regexextract(A431, ""\d"")"),"9")</f>
        <v>9</v>
      </c>
      <c r="D431" s="2" t="str">
        <f>IFERROR(__xludf.DUMMYFUNCTION("REGEXEXTRACT(A431, ""\d[^\d]*?\z"")"),"9eightnine")</f>
        <v>9eightnine</v>
      </c>
      <c r="E431" s="2" t="str">
        <f>IFERROR(__xludf.DUMMYFUNCTION("REGEXExtract(D431,""\d"")"),"9")</f>
        <v>9</v>
      </c>
      <c r="F431" s="3">
        <f t="shared" si="1"/>
        <v>99</v>
      </c>
    </row>
    <row r="432">
      <c r="A432" s="1" t="s">
        <v>431</v>
      </c>
      <c r="C432" s="2" t="str">
        <f>IFERROR(__xludf.DUMMYFUNCTION("regexextract(A432, ""\d"")"),"5")</f>
        <v>5</v>
      </c>
      <c r="D432" s="2" t="str">
        <f>IFERROR(__xludf.DUMMYFUNCTION("REGEXEXTRACT(A432, ""\d[^\d]*?\z"")"),"5four")</f>
        <v>5four</v>
      </c>
      <c r="E432" s="2" t="str">
        <f>IFERROR(__xludf.DUMMYFUNCTION("REGEXExtract(D432,""\d"")"),"5")</f>
        <v>5</v>
      </c>
      <c r="F432" s="3">
        <f t="shared" si="1"/>
        <v>55</v>
      </c>
    </row>
    <row r="433">
      <c r="A433" s="1" t="s">
        <v>432</v>
      </c>
      <c r="C433" s="2" t="str">
        <f>IFERROR(__xludf.DUMMYFUNCTION("regexextract(A433, ""\d"")"),"8")</f>
        <v>8</v>
      </c>
      <c r="D433" s="2" t="str">
        <f>IFERROR(__xludf.DUMMYFUNCTION("REGEXEXTRACT(A433, ""\d[^\d]*?\z"")"),"2")</f>
        <v>2</v>
      </c>
      <c r="E433" s="2" t="str">
        <f>IFERROR(__xludf.DUMMYFUNCTION("REGEXExtract(D433,""\d"")"),"2")</f>
        <v>2</v>
      </c>
      <c r="F433" s="3">
        <f t="shared" si="1"/>
        <v>82</v>
      </c>
    </row>
    <row r="434">
      <c r="A434" s="1" t="s">
        <v>433</v>
      </c>
      <c r="C434" s="2" t="str">
        <f>IFERROR(__xludf.DUMMYFUNCTION("regexextract(A434, ""\d"")"),"5")</f>
        <v>5</v>
      </c>
      <c r="D434" s="2" t="str">
        <f>IFERROR(__xludf.DUMMYFUNCTION("REGEXEXTRACT(A434, ""\d[^\d]*?\z"")"),"4twonine")</f>
        <v>4twonine</v>
      </c>
      <c r="E434" s="2" t="str">
        <f>IFERROR(__xludf.DUMMYFUNCTION("REGEXExtract(D434,""\d"")"),"4")</f>
        <v>4</v>
      </c>
      <c r="F434" s="3">
        <f t="shared" si="1"/>
        <v>54</v>
      </c>
    </row>
    <row r="435">
      <c r="A435" s="1" t="s">
        <v>434</v>
      </c>
      <c r="C435" s="2" t="str">
        <f>IFERROR(__xludf.DUMMYFUNCTION("regexextract(A435, ""\d"")"),"4")</f>
        <v>4</v>
      </c>
      <c r="D435" s="2" t="str">
        <f>IFERROR(__xludf.DUMMYFUNCTION("REGEXEXTRACT(A435, ""\d[^\d]*?\z"")"),"6fivefourthreegjmcjsvs")</f>
        <v>6fivefourthreegjmcjsvs</v>
      </c>
      <c r="E435" s="2" t="str">
        <f>IFERROR(__xludf.DUMMYFUNCTION("REGEXExtract(D435,""\d"")"),"6")</f>
        <v>6</v>
      </c>
      <c r="F435" s="3">
        <f t="shared" si="1"/>
        <v>46</v>
      </c>
    </row>
    <row r="436">
      <c r="A436" s="1" t="s">
        <v>435</v>
      </c>
      <c r="C436" s="2" t="str">
        <f>IFERROR(__xludf.DUMMYFUNCTION("regexextract(A436, ""\d"")"),"7")</f>
        <v>7</v>
      </c>
      <c r="D436" s="2" t="str">
        <f>IFERROR(__xludf.DUMMYFUNCTION("REGEXEXTRACT(A436, ""\d[^\d]*?\z"")"),"1sixfour")</f>
        <v>1sixfour</v>
      </c>
      <c r="E436" s="2" t="str">
        <f>IFERROR(__xludf.DUMMYFUNCTION("REGEXExtract(D436,""\d"")"),"1")</f>
        <v>1</v>
      </c>
      <c r="F436" s="3">
        <f t="shared" si="1"/>
        <v>71</v>
      </c>
    </row>
    <row r="437">
      <c r="A437" s="1" t="s">
        <v>436</v>
      </c>
      <c r="C437" s="2" t="str">
        <f>IFERROR(__xludf.DUMMYFUNCTION("regexextract(A437, ""\d"")"),"7")</f>
        <v>7</v>
      </c>
      <c r="D437" s="2" t="str">
        <f>IFERROR(__xludf.DUMMYFUNCTION("REGEXEXTRACT(A437, ""\d[^\d]*?\z"")"),"7")</f>
        <v>7</v>
      </c>
      <c r="E437" s="2" t="str">
        <f>IFERROR(__xludf.DUMMYFUNCTION("REGEXExtract(D437,""\d"")"),"7")</f>
        <v>7</v>
      </c>
      <c r="F437" s="3">
        <f t="shared" si="1"/>
        <v>77</v>
      </c>
    </row>
    <row r="438">
      <c r="A438" s="1" t="s">
        <v>437</v>
      </c>
      <c r="C438" s="2" t="str">
        <f>IFERROR(__xludf.DUMMYFUNCTION("regexextract(A438, ""\d"")"),"5")</f>
        <v>5</v>
      </c>
      <c r="D438" s="2" t="str">
        <f>IFERROR(__xludf.DUMMYFUNCTION("REGEXEXTRACT(A438, ""\d[^\d]*?\z"")"),"1gfoursix")</f>
        <v>1gfoursix</v>
      </c>
      <c r="E438" s="2" t="str">
        <f>IFERROR(__xludf.DUMMYFUNCTION("REGEXExtract(D438,""\d"")"),"1")</f>
        <v>1</v>
      </c>
      <c r="F438" s="3">
        <f t="shared" si="1"/>
        <v>51</v>
      </c>
    </row>
    <row r="439">
      <c r="A439" s="1" t="s">
        <v>438</v>
      </c>
      <c r="C439" s="2" t="str">
        <f>IFERROR(__xludf.DUMMYFUNCTION("regexextract(A439, ""\d"")"),"6")</f>
        <v>6</v>
      </c>
      <c r="D439" s="2" t="str">
        <f>IFERROR(__xludf.DUMMYFUNCTION("REGEXEXTRACT(A439, ""\d[^\d]*?\z"")"),"6")</f>
        <v>6</v>
      </c>
      <c r="E439" s="2" t="str">
        <f>IFERROR(__xludf.DUMMYFUNCTION("REGEXExtract(D439,""\d"")"),"6")</f>
        <v>6</v>
      </c>
      <c r="F439" s="3">
        <f t="shared" si="1"/>
        <v>66</v>
      </c>
    </row>
    <row r="440">
      <c r="A440" s="1" t="s">
        <v>439</v>
      </c>
      <c r="C440" s="2" t="str">
        <f>IFERROR(__xludf.DUMMYFUNCTION("regexextract(A440, ""\d"")"),"6")</f>
        <v>6</v>
      </c>
      <c r="D440" s="2" t="str">
        <f>IFERROR(__xludf.DUMMYFUNCTION("REGEXEXTRACT(A440, ""\d[^\d]*?\z"")"),"2threethree")</f>
        <v>2threethree</v>
      </c>
      <c r="E440" s="2" t="str">
        <f>IFERROR(__xludf.DUMMYFUNCTION("REGEXExtract(D440,""\d"")"),"2")</f>
        <v>2</v>
      </c>
      <c r="F440" s="3">
        <f t="shared" si="1"/>
        <v>62</v>
      </c>
    </row>
    <row r="441">
      <c r="A441" s="1" t="s">
        <v>440</v>
      </c>
      <c r="C441" s="2" t="str">
        <f>IFERROR(__xludf.DUMMYFUNCTION("regexextract(A441, ""\d"")"),"3")</f>
        <v>3</v>
      </c>
      <c r="D441" s="2" t="str">
        <f>IFERROR(__xludf.DUMMYFUNCTION("REGEXEXTRACT(A441, ""\d[^\d]*?\z"")"),"2qqhkkxtqmgqjpcscnhlplbcnfivefive")</f>
        <v>2qqhkkxtqmgqjpcscnhlplbcnfivefive</v>
      </c>
      <c r="E441" s="2" t="str">
        <f>IFERROR(__xludf.DUMMYFUNCTION("REGEXExtract(D441,""\d"")"),"2")</f>
        <v>2</v>
      </c>
      <c r="F441" s="3">
        <f t="shared" si="1"/>
        <v>32</v>
      </c>
    </row>
    <row r="442">
      <c r="A442" s="1" t="s">
        <v>441</v>
      </c>
      <c r="C442" s="2" t="str">
        <f>IFERROR(__xludf.DUMMYFUNCTION("regexextract(A442, ""\d"")"),"7")</f>
        <v>7</v>
      </c>
      <c r="D442" s="2" t="str">
        <f>IFERROR(__xludf.DUMMYFUNCTION("REGEXEXTRACT(A442, ""\d[^\d]*?\z"")"),"7rhsldfjpnthree")</f>
        <v>7rhsldfjpnthree</v>
      </c>
      <c r="E442" s="2" t="str">
        <f>IFERROR(__xludf.DUMMYFUNCTION("REGEXExtract(D442,""\d"")"),"7")</f>
        <v>7</v>
      </c>
      <c r="F442" s="3">
        <f t="shared" si="1"/>
        <v>77</v>
      </c>
    </row>
    <row r="443">
      <c r="A443" s="1" t="s">
        <v>442</v>
      </c>
      <c r="C443" s="2" t="str">
        <f>IFERROR(__xludf.DUMMYFUNCTION("regexextract(A443, ""\d"")"),"8")</f>
        <v>8</v>
      </c>
      <c r="D443" s="2" t="str">
        <f>IFERROR(__xludf.DUMMYFUNCTION("REGEXEXTRACT(A443, ""\d[^\d]*?\z"")"),"8twotwogqrn")</f>
        <v>8twotwogqrn</v>
      </c>
      <c r="E443" s="2" t="str">
        <f>IFERROR(__xludf.DUMMYFUNCTION("REGEXExtract(D443,""\d"")"),"8")</f>
        <v>8</v>
      </c>
      <c r="F443" s="3">
        <f t="shared" si="1"/>
        <v>88</v>
      </c>
    </row>
    <row r="444">
      <c r="A444" s="1" t="s">
        <v>443</v>
      </c>
      <c r="C444" s="2" t="str">
        <f>IFERROR(__xludf.DUMMYFUNCTION("regexextract(A444, ""\d"")"),"4")</f>
        <v>4</v>
      </c>
      <c r="D444" s="2" t="str">
        <f>IFERROR(__xludf.DUMMYFUNCTION("REGEXEXTRACT(A444, ""\d[^\d]*?\z"")"),"4chmkqfive")</f>
        <v>4chmkqfive</v>
      </c>
      <c r="E444" s="2" t="str">
        <f>IFERROR(__xludf.DUMMYFUNCTION("REGEXExtract(D444,""\d"")"),"4")</f>
        <v>4</v>
      </c>
      <c r="F444" s="3">
        <f t="shared" si="1"/>
        <v>44</v>
      </c>
    </row>
    <row r="445">
      <c r="A445" s="1" t="s">
        <v>444</v>
      </c>
      <c r="C445" s="2" t="str">
        <f>IFERROR(__xludf.DUMMYFUNCTION("regexextract(A445, ""\d"")"),"3")</f>
        <v>3</v>
      </c>
      <c r="D445" s="2" t="str">
        <f>IFERROR(__xludf.DUMMYFUNCTION("REGEXEXTRACT(A445, ""\d[^\d]*?\z"")"),"4five")</f>
        <v>4five</v>
      </c>
      <c r="E445" s="2" t="str">
        <f>IFERROR(__xludf.DUMMYFUNCTION("REGEXExtract(D445,""\d"")"),"4")</f>
        <v>4</v>
      </c>
      <c r="F445" s="3">
        <f t="shared" si="1"/>
        <v>34</v>
      </c>
    </row>
    <row r="446">
      <c r="A446" s="1" t="s">
        <v>445</v>
      </c>
      <c r="C446" s="2" t="str">
        <f>IFERROR(__xludf.DUMMYFUNCTION("regexextract(A446, ""\d"")"),"2")</f>
        <v>2</v>
      </c>
      <c r="D446" s="2" t="str">
        <f>IFERROR(__xludf.DUMMYFUNCTION("REGEXEXTRACT(A446, ""\d[^\d]*?\z"")"),"1four")</f>
        <v>1four</v>
      </c>
      <c r="E446" s="2" t="str">
        <f>IFERROR(__xludf.DUMMYFUNCTION("REGEXExtract(D446,""\d"")"),"1")</f>
        <v>1</v>
      </c>
      <c r="F446" s="3">
        <f t="shared" si="1"/>
        <v>21</v>
      </c>
    </row>
    <row r="447">
      <c r="A447" s="1" t="s">
        <v>446</v>
      </c>
      <c r="C447" s="2" t="str">
        <f>IFERROR(__xludf.DUMMYFUNCTION("regexextract(A447, ""\d"")"),"4")</f>
        <v>4</v>
      </c>
      <c r="D447" s="2" t="str">
        <f>IFERROR(__xludf.DUMMYFUNCTION("REGEXEXTRACT(A447, ""\d[^\d]*?\z"")"),"8")</f>
        <v>8</v>
      </c>
      <c r="E447" s="2" t="str">
        <f>IFERROR(__xludf.DUMMYFUNCTION("REGEXExtract(D447,""\d"")"),"8")</f>
        <v>8</v>
      </c>
      <c r="F447" s="3">
        <f t="shared" si="1"/>
        <v>48</v>
      </c>
    </row>
    <row r="448">
      <c r="A448" s="1" t="s">
        <v>447</v>
      </c>
      <c r="C448" s="2" t="str">
        <f>IFERROR(__xludf.DUMMYFUNCTION("regexextract(A448, ""\d"")"),"4")</f>
        <v>4</v>
      </c>
      <c r="D448" s="2" t="str">
        <f>IFERROR(__xludf.DUMMYFUNCTION("REGEXEXTRACT(A448, ""\d[^\d]*?\z"")"),"4six")</f>
        <v>4six</v>
      </c>
      <c r="E448" s="2" t="str">
        <f>IFERROR(__xludf.DUMMYFUNCTION("REGEXExtract(D448,""\d"")"),"4")</f>
        <v>4</v>
      </c>
      <c r="F448" s="3">
        <f t="shared" si="1"/>
        <v>44</v>
      </c>
    </row>
    <row r="449">
      <c r="A449" s="1" t="s">
        <v>448</v>
      </c>
      <c r="C449" s="2" t="str">
        <f>IFERROR(__xludf.DUMMYFUNCTION("regexextract(A449, ""\d"")"),"5")</f>
        <v>5</v>
      </c>
      <c r="D449" s="2" t="str">
        <f>IFERROR(__xludf.DUMMYFUNCTION("REGEXEXTRACT(A449, ""\d[^\d]*?\z"")"),"3five")</f>
        <v>3five</v>
      </c>
      <c r="E449" s="2" t="str">
        <f>IFERROR(__xludf.DUMMYFUNCTION("REGEXExtract(D449,""\d"")"),"3")</f>
        <v>3</v>
      </c>
      <c r="F449" s="3">
        <f t="shared" si="1"/>
        <v>53</v>
      </c>
    </row>
    <row r="450">
      <c r="A450" s="1" t="s">
        <v>449</v>
      </c>
      <c r="C450" s="2" t="str">
        <f>IFERROR(__xludf.DUMMYFUNCTION("regexextract(A450, ""\d"")"),"6")</f>
        <v>6</v>
      </c>
      <c r="D450" s="2" t="str">
        <f>IFERROR(__xludf.DUMMYFUNCTION("REGEXEXTRACT(A450, ""\d[^\d]*?\z"")"),"7")</f>
        <v>7</v>
      </c>
      <c r="E450" s="2" t="str">
        <f>IFERROR(__xludf.DUMMYFUNCTION("REGEXExtract(D450,""\d"")"),"7")</f>
        <v>7</v>
      </c>
      <c r="F450" s="3">
        <f t="shared" si="1"/>
        <v>67</v>
      </c>
    </row>
    <row r="451">
      <c r="A451" s="1" t="s">
        <v>450</v>
      </c>
      <c r="C451" s="2" t="str">
        <f>IFERROR(__xludf.DUMMYFUNCTION("regexextract(A451, ""\d"")"),"2")</f>
        <v>2</v>
      </c>
      <c r="D451" s="2" t="str">
        <f>IFERROR(__xludf.DUMMYFUNCTION("REGEXEXTRACT(A451, ""\d[^\d]*?\z"")"),"2")</f>
        <v>2</v>
      </c>
      <c r="E451" s="2" t="str">
        <f>IFERROR(__xludf.DUMMYFUNCTION("REGEXExtract(D451,""\d"")"),"2")</f>
        <v>2</v>
      </c>
      <c r="F451" s="3">
        <f t="shared" si="1"/>
        <v>22</v>
      </c>
    </row>
    <row r="452">
      <c r="A452" s="1" t="s">
        <v>451</v>
      </c>
      <c r="C452" s="2" t="str">
        <f>IFERROR(__xludf.DUMMYFUNCTION("regexextract(A452, ""\d"")"),"1")</f>
        <v>1</v>
      </c>
      <c r="D452" s="2" t="str">
        <f>IFERROR(__xludf.DUMMYFUNCTION("REGEXEXTRACT(A452, ""\d[^\d]*?\z"")"),"8")</f>
        <v>8</v>
      </c>
      <c r="E452" s="2" t="str">
        <f>IFERROR(__xludf.DUMMYFUNCTION("REGEXExtract(D452,""\d"")"),"8")</f>
        <v>8</v>
      </c>
      <c r="F452" s="3">
        <f t="shared" si="1"/>
        <v>18</v>
      </c>
    </row>
    <row r="453">
      <c r="A453" s="1" t="s">
        <v>452</v>
      </c>
      <c r="C453" s="2" t="str">
        <f>IFERROR(__xludf.DUMMYFUNCTION("regexextract(A453, ""\d"")"),"4")</f>
        <v>4</v>
      </c>
      <c r="D453" s="2" t="str">
        <f>IFERROR(__xludf.DUMMYFUNCTION("REGEXEXTRACT(A453, ""\d[^\d]*?\z"")"),"9three")</f>
        <v>9three</v>
      </c>
      <c r="E453" s="2" t="str">
        <f>IFERROR(__xludf.DUMMYFUNCTION("REGEXExtract(D453,""\d"")"),"9")</f>
        <v>9</v>
      </c>
      <c r="F453" s="3">
        <f t="shared" si="1"/>
        <v>49</v>
      </c>
    </row>
    <row r="454">
      <c r="A454" s="1" t="s">
        <v>453</v>
      </c>
      <c r="C454" s="2" t="str">
        <f>IFERROR(__xludf.DUMMYFUNCTION("regexextract(A454, ""\d"")"),"3")</f>
        <v>3</v>
      </c>
      <c r="D454" s="2" t="str">
        <f>IFERROR(__xludf.DUMMYFUNCTION("REGEXEXTRACT(A454, ""\d[^\d]*?\z"")"),"3jfnljdfjgj")</f>
        <v>3jfnljdfjgj</v>
      </c>
      <c r="E454" s="2" t="str">
        <f>IFERROR(__xludf.DUMMYFUNCTION("REGEXExtract(D454,""\d"")"),"3")</f>
        <v>3</v>
      </c>
      <c r="F454" s="3">
        <f t="shared" si="1"/>
        <v>33</v>
      </c>
    </row>
    <row r="455">
      <c r="A455" s="1" t="s">
        <v>454</v>
      </c>
      <c r="C455" s="2" t="str">
        <f>IFERROR(__xludf.DUMMYFUNCTION("regexextract(A455, ""\d"")"),"4")</f>
        <v>4</v>
      </c>
      <c r="D455" s="2" t="str">
        <f>IFERROR(__xludf.DUMMYFUNCTION("REGEXEXTRACT(A455, ""\d[^\d]*?\z"")"),"4fourseventhree")</f>
        <v>4fourseventhree</v>
      </c>
      <c r="E455" s="2" t="str">
        <f>IFERROR(__xludf.DUMMYFUNCTION("REGEXExtract(D455,""\d"")"),"4")</f>
        <v>4</v>
      </c>
      <c r="F455" s="3">
        <f t="shared" si="1"/>
        <v>44</v>
      </c>
    </row>
    <row r="456">
      <c r="A456" s="1" t="s">
        <v>455</v>
      </c>
      <c r="C456" s="2" t="str">
        <f>IFERROR(__xludf.DUMMYFUNCTION("regexextract(A456, ""\d"")"),"7")</f>
        <v>7</v>
      </c>
      <c r="D456" s="2" t="str">
        <f>IFERROR(__xludf.DUMMYFUNCTION("REGEXEXTRACT(A456, ""\d[^\d]*?\z"")"),"2threer")</f>
        <v>2threer</v>
      </c>
      <c r="E456" s="2" t="str">
        <f>IFERROR(__xludf.DUMMYFUNCTION("REGEXExtract(D456,""\d"")"),"2")</f>
        <v>2</v>
      </c>
      <c r="F456" s="3">
        <f t="shared" si="1"/>
        <v>72</v>
      </c>
    </row>
    <row r="457">
      <c r="A457" s="1" t="s">
        <v>456</v>
      </c>
      <c r="C457" s="2" t="str">
        <f>IFERROR(__xludf.DUMMYFUNCTION("regexextract(A457, ""\d"")"),"9")</f>
        <v>9</v>
      </c>
      <c r="D457" s="2" t="str">
        <f>IFERROR(__xludf.DUMMYFUNCTION("REGEXEXTRACT(A457, ""\d[^\d]*?\z"")"),"9eightsixjqndxbx")</f>
        <v>9eightsixjqndxbx</v>
      </c>
      <c r="E457" s="2" t="str">
        <f>IFERROR(__xludf.DUMMYFUNCTION("REGEXExtract(D457,""\d"")"),"9")</f>
        <v>9</v>
      </c>
      <c r="F457" s="3">
        <f t="shared" si="1"/>
        <v>99</v>
      </c>
    </row>
    <row r="458">
      <c r="A458" s="1" t="s">
        <v>457</v>
      </c>
      <c r="C458" s="2" t="str">
        <f>IFERROR(__xludf.DUMMYFUNCTION("regexextract(A458, ""\d"")"),"7")</f>
        <v>7</v>
      </c>
      <c r="D458" s="2" t="str">
        <f>IFERROR(__xludf.DUMMYFUNCTION("REGEXEXTRACT(A458, ""\d[^\d]*?\z"")"),"7")</f>
        <v>7</v>
      </c>
      <c r="E458" s="2" t="str">
        <f>IFERROR(__xludf.DUMMYFUNCTION("REGEXExtract(D458,""\d"")"),"7")</f>
        <v>7</v>
      </c>
      <c r="F458" s="3">
        <f t="shared" si="1"/>
        <v>77</v>
      </c>
    </row>
    <row r="459">
      <c r="A459" s="1" t="s">
        <v>458</v>
      </c>
      <c r="C459" s="2" t="str">
        <f>IFERROR(__xludf.DUMMYFUNCTION("regexextract(A459, ""\d"")"),"4")</f>
        <v>4</v>
      </c>
      <c r="D459" s="2" t="str">
        <f>IFERROR(__xludf.DUMMYFUNCTION("REGEXEXTRACT(A459, ""\d[^\d]*?\z"")"),"9")</f>
        <v>9</v>
      </c>
      <c r="E459" s="2" t="str">
        <f>IFERROR(__xludf.DUMMYFUNCTION("REGEXExtract(D459,""\d"")"),"9")</f>
        <v>9</v>
      </c>
      <c r="F459" s="3">
        <f t="shared" si="1"/>
        <v>49</v>
      </c>
    </row>
    <row r="460">
      <c r="A460" s="1" t="s">
        <v>459</v>
      </c>
      <c r="C460" s="2" t="str">
        <f>IFERROR(__xludf.DUMMYFUNCTION("regexextract(A460, ""\d"")"),"1")</f>
        <v>1</v>
      </c>
      <c r="D460" s="2" t="str">
        <f>IFERROR(__xludf.DUMMYFUNCTION("REGEXEXTRACT(A460, ""\d[^\d]*?\z"")"),"4pldtcqmpbhm")</f>
        <v>4pldtcqmpbhm</v>
      </c>
      <c r="E460" s="2" t="str">
        <f>IFERROR(__xludf.DUMMYFUNCTION("REGEXExtract(D460,""\d"")"),"4")</f>
        <v>4</v>
      </c>
      <c r="F460" s="3">
        <f t="shared" si="1"/>
        <v>14</v>
      </c>
    </row>
    <row r="461">
      <c r="A461" s="1" t="s">
        <v>460</v>
      </c>
      <c r="C461" s="2" t="str">
        <f>IFERROR(__xludf.DUMMYFUNCTION("regexextract(A461, ""\d"")"),"1")</f>
        <v>1</v>
      </c>
      <c r="D461" s="2" t="str">
        <f>IFERROR(__xludf.DUMMYFUNCTION("REGEXEXTRACT(A461, ""\d[^\d]*?\z"")"),"4three")</f>
        <v>4three</v>
      </c>
      <c r="E461" s="2" t="str">
        <f>IFERROR(__xludf.DUMMYFUNCTION("REGEXExtract(D461,""\d"")"),"4")</f>
        <v>4</v>
      </c>
      <c r="F461" s="3">
        <f t="shared" si="1"/>
        <v>14</v>
      </c>
    </row>
    <row r="462">
      <c r="A462" s="1" t="s">
        <v>461</v>
      </c>
      <c r="C462" s="2" t="str">
        <f>IFERROR(__xludf.DUMMYFUNCTION("regexextract(A462, ""\d"")"),"4")</f>
        <v>4</v>
      </c>
      <c r="D462" s="2" t="str">
        <f>IFERROR(__xludf.DUMMYFUNCTION("REGEXEXTRACT(A462, ""\d[^\d]*?\z"")"),"7twothree")</f>
        <v>7twothree</v>
      </c>
      <c r="E462" s="2" t="str">
        <f>IFERROR(__xludf.DUMMYFUNCTION("REGEXExtract(D462,""\d"")"),"7")</f>
        <v>7</v>
      </c>
      <c r="F462" s="3">
        <f t="shared" si="1"/>
        <v>47</v>
      </c>
    </row>
    <row r="463">
      <c r="A463" s="1" t="s">
        <v>462</v>
      </c>
      <c r="C463" s="2" t="str">
        <f>IFERROR(__xludf.DUMMYFUNCTION("regexextract(A463, ""\d"")"),"4")</f>
        <v>4</v>
      </c>
      <c r="D463" s="2" t="str">
        <f>IFERROR(__xludf.DUMMYFUNCTION("REGEXEXTRACT(A463, ""\d[^\d]*?\z"")"),"4")</f>
        <v>4</v>
      </c>
      <c r="E463" s="2" t="str">
        <f>IFERROR(__xludf.DUMMYFUNCTION("REGEXExtract(D463,""\d"")"),"4")</f>
        <v>4</v>
      </c>
      <c r="F463" s="3">
        <f t="shared" si="1"/>
        <v>44</v>
      </c>
    </row>
    <row r="464">
      <c r="A464" s="1" t="s">
        <v>463</v>
      </c>
      <c r="C464" s="2" t="str">
        <f>IFERROR(__xludf.DUMMYFUNCTION("regexextract(A464, ""\d"")"),"4")</f>
        <v>4</v>
      </c>
      <c r="D464" s="2" t="str">
        <f>IFERROR(__xludf.DUMMYFUNCTION("REGEXEXTRACT(A464, ""\d[^\d]*?\z"")"),"7eightsix")</f>
        <v>7eightsix</v>
      </c>
      <c r="E464" s="2" t="str">
        <f>IFERROR(__xludf.DUMMYFUNCTION("REGEXExtract(D464,""\d"")"),"7")</f>
        <v>7</v>
      </c>
      <c r="F464" s="3">
        <f t="shared" si="1"/>
        <v>47</v>
      </c>
    </row>
    <row r="465">
      <c r="A465" s="1" t="s">
        <v>464</v>
      </c>
      <c r="C465" s="2" t="str">
        <f>IFERROR(__xludf.DUMMYFUNCTION("regexextract(A465, ""\d"")"),"4")</f>
        <v>4</v>
      </c>
      <c r="D465" s="2" t="str">
        <f>IFERROR(__xludf.DUMMYFUNCTION("REGEXEXTRACT(A465, ""\d[^\d]*?\z"")"),"2")</f>
        <v>2</v>
      </c>
      <c r="E465" s="2" t="str">
        <f>IFERROR(__xludf.DUMMYFUNCTION("REGEXExtract(D465,""\d"")"),"2")</f>
        <v>2</v>
      </c>
      <c r="F465" s="3">
        <f t="shared" si="1"/>
        <v>42</v>
      </c>
    </row>
    <row r="466">
      <c r="A466" s="1" t="s">
        <v>465</v>
      </c>
      <c r="C466" s="2" t="str">
        <f>IFERROR(__xludf.DUMMYFUNCTION("regexextract(A466, ""\d"")"),"4")</f>
        <v>4</v>
      </c>
      <c r="D466" s="2" t="str">
        <f>IFERROR(__xludf.DUMMYFUNCTION("REGEXEXTRACT(A466, ""\d[^\d]*?\z"")"),"8")</f>
        <v>8</v>
      </c>
      <c r="E466" s="2" t="str">
        <f>IFERROR(__xludf.DUMMYFUNCTION("REGEXExtract(D466,""\d"")"),"8")</f>
        <v>8</v>
      </c>
      <c r="F466" s="3">
        <f t="shared" si="1"/>
        <v>48</v>
      </c>
    </row>
    <row r="467">
      <c r="A467" s="1" t="s">
        <v>466</v>
      </c>
      <c r="C467" s="2" t="str">
        <f>IFERROR(__xludf.DUMMYFUNCTION("regexextract(A467, ""\d"")"),"5")</f>
        <v>5</v>
      </c>
      <c r="D467" s="2" t="str">
        <f>IFERROR(__xludf.DUMMYFUNCTION("REGEXEXTRACT(A467, ""\d[^\d]*?\z"")"),"6kcssxrqjf")</f>
        <v>6kcssxrqjf</v>
      </c>
      <c r="E467" s="2" t="str">
        <f>IFERROR(__xludf.DUMMYFUNCTION("REGEXExtract(D467,""\d"")"),"6")</f>
        <v>6</v>
      </c>
      <c r="F467" s="3">
        <f t="shared" si="1"/>
        <v>56</v>
      </c>
    </row>
    <row r="468">
      <c r="A468" s="1" t="s">
        <v>467</v>
      </c>
      <c r="C468" s="2" t="str">
        <f>IFERROR(__xludf.DUMMYFUNCTION("regexextract(A468, ""\d"")"),"6")</f>
        <v>6</v>
      </c>
      <c r="D468" s="2" t="str">
        <f>IFERROR(__xludf.DUMMYFUNCTION("REGEXEXTRACT(A468, ""\d[^\d]*?\z"")"),"3five")</f>
        <v>3five</v>
      </c>
      <c r="E468" s="2" t="str">
        <f>IFERROR(__xludf.DUMMYFUNCTION("REGEXExtract(D468,""\d"")"),"3")</f>
        <v>3</v>
      </c>
      <c r="F468" s="3">
        <f t="shared" si="1"/>
        <v>63</v>
      </c>
    </row>
    <row r="469">
      <c r="A469" s="1" t="s">
        <v>468</v>
      </c>
      <c r="C469" s="2" t="str">
        <f>IFERROR(__xludf.DUMMYFUNCTION("regexextract(A469, ""\d"")"),"1")</f>
        <v>1</v>
      </c>
      <c r="D469" s="2" t="str">
        <f>IFERROR(__xludf.DUMMYFUNCTION("REGEXEXTRACT(A469, ""\d[^\d]*?\z"")"),"4")</f>
        <v>4</v>
      </c>
      <c r="E469" s="2" t="str">
        <f>IFERROR(__xludf.DUMMYFUNCTION("REGEXExtract(D469,""\d"")"),"4")</f>
        <v>4</v>
      </c>
      <c r="F469" s="3">
        <f t="shared" si="1"/>
        <v>14</v>
      </c>
    </row>
    <row r="470">
      <c r="A470" s="1" t="s">
        <v>469</v>
      </c>
      <c r="C470" s="2" t="str">
        <f>IFERROR(__xludf.DUMMYFUNCTION("regexextract(A470, ""\d"")"),"8")</f>
        <v>8</v>
      </c>
      <c r="D470" s="2" t="str">
        <f>IFERROR(__xludf.DUMMYFUNCTION("REGEXEXTRACT(A470, ""\d[^\d]*?\z"")"),"6onetwothree")</f>
        <v>6onetwothree</v>
      </c>
      <c r="E470" s="2" t="str">
        <f>IFERROR(__xludf.DUMMYFUNCTION("REGEXExtract(D470,""\d"")"),"6")</f>
        <v>6</v>
      </c>
      <c r="F470" s="3">
        <f t="shared" si="1"/>
        <v>86</v>
      </c>
    </row>
    <row r="471">
      <c r="A471" s="1" t="s">
        <v>470</v>
      </c>
      <c r="C471" s="2" t="str">
        <f>IFERROR(__xludf.DUMMYFUNCTION("regexextract(A471, ""\d"")"),"2")</f>
        <v>2</v>
      </c>
      <c r="D471" s="2" t="str">
        <f>IFERROR(__xludf.DUMMYFUNCTION("REGEXEXTRACT(A471, ""\d[^\d]*?\z"")"),"1lxgkksqtlp")</f>
        <v>1lxgkksqtlp</v>
      </c>
      <c r="E471" s="2" t="str">
        <f>IFERROR(__xludf.DUMMYFUNCTION("REGEXExtract(D471,""\d"")"),"1")</f>
        <v>1</v>
      </c>
      <c r="F471" s="3">
        <f t="shared" si="1"/>
        <v>21</v>
      </c>
    </row>
    <row r="472">
      <c r="A472" s="1" t="s">
        <v>471</v>
      </c>
      <c r="C472" s="2" t="str">
        <f>IFERROR(__xludf.DUMMYFUNCTION("regexextract(A472, ""\d"")"),"6")</f>
        <v>6</v>
      </c>
      <c r="D472" s="2" t="str">
        <f>IFERROR(__xludf.DUMMYFUNCTION("REGEXEXTRACT(A472, ""\d[^\d]*?\z"")"),"3fourseventwo")</f>
        <v>3fourseventwo</v>
      </c>
      <c r="E472" s="2" t="str">
        <f>IFERROR(__xludf.DUMMYFUNCTION("REGEXExtract(D472,""\d"")"),"3")</f>
        <v>3</v>
      </c>
      <c r="F472" s="3">
        <f t="shared" si="1"/>
        <v>63</v>
      </c>
    </row>
    <row r="473">
      <c r="A473" s="1" t="s">
        <v>472</v>
      </c>
      <c r="C473" s="2" t="str">
        <f>IFERROR(__xludf.DUMMYFUNCTION("regexextract(A473, ""\d"")"),"9")</f>
        <v>9</v>
      </c>
      <c r="D473" s="2" t="str">
        <f>IFERROR(__xludf.DUMMYFUNCTION("REGEXEXTRACT(A473, ""\d[^\d]*?\z"")"),"5eightthddgtkplk")</f>
        <v>5eightthddgtkplk</v>
      </c>
      <c r="E473" s="2" t="str">
        <f>IFERROR(__xludf.DUMMYFUNCTION("REGEXExtract(D473,""\d"")"),"5")</f>
        <v>5</v>
      </c>
      <c r="F473" s="3">
        <f t="shared" si="1"/>
        <v>95</v>
      </c>
    </row>
    <row r="474">
      <c r="A474" s="1" t="s">
        <v>473</v>
      </c>
      <c r="C474" s="2" t="str">
        <f>IFERROR(__xludf.DUMMYFUNCTION("regexextract(A474, ""\d"")"),"8")</f>
        <v>8</v>
      </c>
      <c r="D474" s="2" t="str">
        <f>IFERROR(__xludf.DUMMYFUNCTION("REGEXEXTRACT(A474, ""\d[^\d]*?\z"")"),"2five")</f>
        <v>2five</v>
      </c>
      <c r="E474" s="2" t="str">
        <f>IFERROR(__xludf.DUMMYFUNCTION("REGEXExtract(D474,""\d"")"),"2")</f>
        <v>2</v>
      </c>
      <c r="F474" s="3">
        <f t="shared" si="1"/>
        <v>82</v>
      </c>
    </row>
    <row r="475">
      <c r="A475" s="1" t="s">
        <v>474</v>
      </c>
      <c r="C475" s="2" t="str">
        <f>IFERROR(__xludf.DUMMYFUNCTION("regexextract(A475, ""\d"")"),"5")</f>
        <v>5</v>
      </c>
      <c r="D475" s="2" t="str">
        <f>IFERROR(__xludf.DUMMYFUNCTION("REGEXEXTRACT(A475, ""\d[^\d]*?\z"")"),"7rshxfvqrlztx")</f>
        <v>7rshxfvqrlztx</v>
      </c>
      <c r="E475" s="2" t="str">
        <f>IFERROR(__xludf.DUMMYFUNCTION("REGEXExtract(D475,""\d"")"),"7")</f>
        <v>7</v>
      </c>
      <c r="F475" s="3">
        <f t="shared" si="1"/>
        <v>57</v>
      </c>
    </row>
    <row r="476">
      <c r="A476" s="1" t="s">
        <v>475</v>
      </c>
      <c r="C476" s="2" t="str">
        <f>IFERROR(__xludf.DUMMYFUNCTION("regexextract(A476, ""\d"")"),"5")</f>
        <v>5</v>
      </c>
      <c r="D476" s="2" t="str">
        <f>IFERROR(__xludf.DUMMYFUNCTION("REGEXEXTRACT(A476, ""\d[^\d]*?\z"")"),"5ttpd")</f>
        <v>5ttpd</v>
      </c>
      <c r="E476" s="2" t="str">
        <f>IFERROR(__xludf.DUMMYFUNCTION("REGEXExtract(D476,""\d"")"),"5")</f>
        <v>5</v>
      </c>
      <c r="F476" s="3">
        <f t="shared" si="1"/>
        <v>55</v>
      </c>
    </row>
    <row r="477">
      <c r="A477" s="1" t="s">
        <v>476</v>
      </c>
      <c r="C477" s="2" t="str">
        <f>IFERROR(__xludf.DUMMYFUNCTION("regexextract(A477, ""\d"")"),"4")</f>
        <v>4</v>
      </c>
      <c r="D477" s="2" t="str">
        <f>IFERROR(__xludf.DUMMYFUNCTION("REGEXEXTRACT(A477, ""\d[^\d]*?\z"")"),"1")</f>
        <v>1</v>
      </c>
      <c r="E477" s="2" t="str">
        <f>IFERROR(__xludf.DUMMYFUNCTION("REGEXExtract(D477,""\d"")"),"1")</f>
        <v>1</v>
      </c>
      <c r="F477" s="3">
        <f t="shared" si="1"/>
        <v>41</v>
      </c>
    </row>
    <row r="478">
      <c r="A478" s="1" t="s">
        <v>477</v>
      </c>
      <c r="C478" s="2" t="str">
        <f>IFERROR(__xludf.DUMMYFUNCTION("regexextract(A478, ""\d"")"),"8")</f>
        <v>8</v>
      </c>
      <c r="D478" s="2" t="str">
        <f>IFERROR(__xludf.DUMMYFUNCTION("REGEXEXTRACT(A478, ""\d[^\d]*?\z"")"),"8")</f>
        <v>8</v>
      </c>
      <c r="E478" s="2" t="str">
        <f>IFERROR(__xludf.DUMMYFUNCTION("REGEXExtract(D478,""\d"")"),"8")</f>
        <v>8</v>
      </c>
      <c r="F478" s="3">
        <f t="shared" si="1"/>
        <v>88</v>
      </c>
    </row>
    <row r="479">
      <c r="A479" s="1" t="s">
        <v>478</v>
      </c>
      <c r="C479" s="2" t="str">
        <f>IFERROR(__xludf.DUMMYFUNCTION("regexextract(A479, ""\d"")"),"4")</f>
        <v>4</v>
      </c>
      <c r="D479" s="2" t="str">
        <f>IFERROR(__xludf.DUMMYFUNCTION("REGEXEXTRACT(A479, ""\d[^\d]*?\z"")"),"4fourzqzkldjstwol")</f>
        <v>4fourzqzkldjstwol</v>
      </c>
      <c r="E479" s="2" t="str">
        <f>IFERROR(__xludf.DUMMYFUNCTION("REGEXExtract(D479,""\d"")"),"4")</f>
        <v>4</v>
      </c>
      <c r="F479" s="3">
        <f t="shared" si="1"/>
        <v>44</v>
      </c>
    </row>
    <row r="480">
      <c r="A480" s="1" t="s">
        <v>479</v>
      </c>
      <c r="C480" s="2" t="str">
        <f>IFERROR(__xludf.DUMMYFUNCTION("regexextract(A480, ""\d"")"),"4")</f>
        <v>4</v>
      </c>
      <c r="D480" s="2" t="str">
        <f>IFERROR(__xludf.DUMMYFUNCTION("REGEXEXTRACT(A480, ""\d[^\d]*?\z"")"),"6")</f>
        <v>6</v>
      </c>
      <c r="E480" s="2" t="str">
        <f>IFERROR(__xludf.DUMMYFUNCTION("REGEXExtract(D480,""\d"")"),"6")</f>
        <v>6</v>
      </c>
      <c r="F480" s="3">
        <f t="shared" si="1"/>
        <v>46</v>
      </c>
    </row>
    <row r="481">
      <c r="A481" s="1" t="s">
        <v>480</v>
      </c>
      <c r="C481" s="2" t="str">
        <f>IFERROR(__xludf.DUMMYFUNCTION("regexextract(A481, ""\d"")"),"9")</f>
        <v>9</v>
      </c>
      <c r="D481" s="2" t="str">
        <f>IFERROR(__xludf.DUMMYFUNCTION("REGEXEXTRACT(A481, ""\d[^\d]*?\z"")"),"8onenine")</f>
        <v>8onenine</v>
      </c>
      <c r="E481" s="2" t="str">
        <f>IFERROR(__xludf.DUMMYFUNCTION("REGEXExtract(D481,""\d"")"),"8")</f>
        <v>8</v>
      </c>
      <c r="F481" s="3">
        <f t="shared" si="1"/>
        <v>98</v>
      </c>
    </row>
    <row r="482">
      <c r="A482" s="1" t="s">
        <v>481</v>
      </c>
      <c r="C482" s="2" t="str">
        <f>IFERROR(__xludf.DUMMYFUNCTION("regexextract(A482, ""\d"")"),"9")</f>
        <v>9</v>
      </c>
      <c r="D482" s="2" t="str">
        <f>IFERROR(__xludf.DUMMYFUNCTION("REGEXEXTRACT(A482, ""\d[^\d]*?\z"")"),"4four")</f>
        <v>4four</v>
      </c>
      <c r="E482" s="2" t="str">
        <f>IFERROR(__xludf.DUMMYFUNCTION("REGEXExtract(D482,""\d"")"),"4")</f>
        <v>4</v>
      </c>
      <c r="F482" s="3">
        <f t="shared" si="1"/>
        <v>94</v>
      </c>
    </row>
    <row r="483">
      <c r="A483" s="1" t="s">
        <v>482</v>
      </c>
      <c r="C483" s="2" t="str">
        <f>IFERROR(__xludf.DUMMYFUNCTION("regexextract(A483, ""\d"")"),"9")</f>
        <v>9</v>
      </c>
      <c r="D483" s="2" t="str">
        <f>IFERROR(__xludf.DUMMYFUNCTION("REGEXEXTRACT(A483, ""\d[^\d]*?\z"")"),"4brhgzc")</f>
        <v>4brhgzc</v>
      </c>
      <c r="E483" s="2" t="str">
        <f>IFERROR(__xludf.DUMMYFUNCTION("REGEXExtract(D483,""\d"")"),"4")</f>
        <v>4</v>
      </c>
      <c r="F483" s="3">
        <f t="shared" si="1"/>
        <v>94</v>
      </c>
    </row>
    <row r="484">
      <c r="A484" s="1" t="s">
        <v>483</v>
      </c>
      <c r="C484" s="2" t="str">
        <f>IFERROR(__xludf.DUMMYFUNCTION("regexextract(A484, ""\d"")"),"7")</f>
        <v>7</v>
      </c>
      <c r="D484" s="2" t="str">
        <f>IFERROR(__xludf.DUMMYFUNCTION("REGEXEXTRACT(A484, ""\d[^\d]*?\z"")"),"8")</f>
        <v>8</v>
      </c>
      <c r="E484" s="2" t="str">
        <f>IFERROR(__xludf.DUMMYFUNCTION("REGEXExtract(D484,""\d"")"),"8")</f>
        <v>8</v>
      </c>
      <c r="F484" s="3">
        <f t="shared" si="1"/>
        <v>78</v>
      </c>
    </row>
    <row r="485">
      <c r="A485" s="1" t="s">
        <v>484</v>
      </c>
      <c r="C485" s="2" t="str">
        <f>IFERROR(__xludf.DUMMYFUNCTION("regexextract(A485, ""\d"")"),"1")</f>
        <v>1</v>
      </c>
      <c r="D485" s="2" t="str">
        <f>IFERROR(__xludf.DUMMYFUNCTION("REGEXEXTRACT(A485, ""\d[^\d]*?\z"")"),"1four")</f>
        <v>1four</v>
      </c>
      <c r="E485" s="2" t="str">
        <f>IFERROR(__xludf.DUMMYFUNCTION("REGEXExtract(D485,""\d"")"),"1")</f>
        <v>1</v>
      </c>
      <c r="F485" s="3">
        <f t="shared" si="1"/>
        <v>11</v>
      </c>
    </row>
    <row r="486">
      <c r="A486" s="1" t="s">
        <v>485</v>
      </c>
      <c r="C486" s="2" t="str">
        <f>IFERROR(__xludf.DUMMYFUNCTION("regexextract(A486, ""\d"")"),"4")</f>
        <v>4</v>
      </c>
      <c r="D486" s="2" t="str">
        <f>IFERROR(__xludf.DUMMYFUNCTION("REGEXEXTRACT(A486, ""\d[^\d]*?\z"")"),"4zmgfmzcttb")</f>
        <v>4zmgfmzcttb</v>
      </c>
      <c r="E486" s="2" t="str">
        <f>IFERROR(__xludf.DUMMYFUNCTION("REGEXExtract(D486,""\d"")"),"4")</f>
        <v>4</v>
      </c>
      <c r="F486" s="3">
        <f t="shared" si="1"/>
        <v>44</v>
      </c>
    </row>
    <row r="487">
      <c r="A487" s="1" t="s">
        <v>486</v>
      </c>
      <c r="C487" s="2" t="str">
        <f>IFERROR(__xludf.DUMMYFUNCTION("regexextract(A487, ""\d"")"),"2")</f>
        <v>2</v>
      </c>
      <c r="D487" s="2" t="str">
        <f>IFERROR(__xludf.DUMMYFUNCTION("REGEXEXTRACT(A487, ""\d[^\d]*?\z"")"),"4")</f>
        <v>4</v>
      </c>
      <c r="E487" s="2" t="str">
        <f>IFERROR(__xludf.DUMMYFUNCTION("REGEXExtract(D487,""\d"")"),"4")</f>
        <v>4</v>
      </c>
      <c r="F487" s="3">
        <f t="shared" si="1"/>
        <v>24</v>
      </c>
    </row>
    <row r="488">
      <c r="A488" s="1" t="s">
        <v>487</v>
      </c>
      <c r="C488" s="2" t="str">
        <f>IFERROR(__xludf.DUMMYFUNCTION("regexextract(A488, ""\d"")"),"8")</f>
        <v>8</v>
      </c>
      <c r="D488" s="2" t="str">
        <f>IFERROR(__xludf.DUMMYFUNCTION("REGEXEXTRACT(A488, ""\d[^\d]*?\z"")"),"3sixthree")</f>
        <v>3sixthree</v>
      </c>
      <c r="E488" s="2" t="str">
        <f>IFERROR(__xludf.DUMMYFUNCTION("REGEXExtract(D488,""\d"")"),"3")</f>
        <v>3</v>
      </c>
      <c r="F488" s="3">
        <f t="shared" si="1"/>
        <v>83</v>
      </c>
    </row>
    <row r="489">
      <c r="A489" s="1" t="s">
        <v>488</v>
      </c>
      <c r="C489" s="2" t="str">
        <f>IFERROR(__xludf.DUMMYFUNCTION("regexextract(A489, ""\d"")"),"7")</f>
        <v>7</v>
      </c>
      <c r="D489" s="2" t="str">
        <f>IFERROR(__xludf.DUMMYFUNCTION("REGEXEXTRACT(A489, ""\d[^\d]*?\z"")"),"2sheight")</f>
        <v>2sheight</v>
      </c>
      <c r="E489" s="2" t="str">
        <f>IFERROR(__xludf.DUMMYFUNCTION("REGEXExtract(D489,""\d"")"),"2")</f>
        <v>2</v>
      </c>
      <c r="F489" s="3">
        <f t="shared" si="1"/>
        <v>72</v>
      </c>
    </row>
    <row r="490">
      <c r="A490" s="1" t="s">
        <v>489</v>
      </c>
      <c r="C490" s="2" t="str">
        <f>IFERROR(__xludf.DUMMYFUNCTION("regexextract(A490, ""\d"")"),"5")</f>
        <v>5</v>
      </c>
      <c r="D490" s="2" t="str">
        <f>IFERROR(__xludf.DUMMYFUNCTION("REGEXEXTRACT(A490, ""\d[^\d]*?\z"")"),"5six")</f>
        <v>5six</v>
      </c>
      <c r="E490" s="2" t="str">
        <f>IFERROR(__xludf.DUMMYFUNCTION("REGEXExtract(D490,""\d"")"),"5")</f>
        <v>5</v>
      </c>
      <c r="F490" s="3">
        <f t="shared" si="1"/>
        <v>55</v>
      </c>
    </row>
    <row r="491">
      <c r="A491" s="1" t="s">
        <v>490</v>
      </c>
      <c r="C491" s="2" t="str">
        <f>IFERROR(__xludf.DUMMYFUNCTION("regexextract(A491, ""\d"")"),"5")</f>
        <v>5</v>
      </c>
      <c r="D491" s="2" t="str">
        <f>IFERROR(__xludf.DUMMYFUNCTION("REGEXEXTRACT(A491, ""\d[^\d]*?\z"")"),"4")</f>
        <v>4</v>
      </c>
      <c r="E491" s="2" t="str">
        <f>IFERROR(__xludf.DUMMYFUNCTION("REGEXExtract(D491,""\d"")"),"4")</f>
        <v>4</v>
      </c>
      <c r="F491" s="3">
        <f t="shared" si="1"/>
        <v>54</v>
      </c>
    </row>
    <row r="492">
      <c r="A492" s="1" t="s">
        <v>491</v>
      </c>
      <c r="C492" s="2" t="str">
        <f>IFERROR(__xludf.DUMMYFUNCTION("regexextract(A492, ""\d"")"),"9")</f>
        <v>9</v>
      </c>
      <c r="D492" s="2" t="str">
        <f>IFERROR(__xludf.DUMMYFUNCTION("REGEXEXTRACT(A492, ""\d[^\d]*?\z"")"),"1")</f>
        <v>1</v>
      </c>
      <c r="E492" s="2" t="str">
        <f>IFERROR(__xludf.DUMMYFUNCTION("REGEXExtract(D492,""\d"")"),"1")</f>
        <v>1</v>
      </c>
      <c r="F492" s="3">
        <f t="shared" si="1"/>
        <v>91</v>
      </c>
    </row>
    <row r="493">
      <c r="A493" s="1" t="s">
        <v>492</v>
      </c>
      <c r="C493" s="2" t="str">
        <f>IFERROR(__xludf.DUMMYFUNCTION("regexextract(A493, ""\d"")"),"4")</f>
        <v>4</v>
      </c>
      <c r="D493" s="2" t="str">
        <f>IFERROR(__xludf.DUMMYFUNCTION("REGEXEXTRACT(A493, ""\d[^\d]*?\z"")"),"7lqmzdlgg")</f>
        <v>7lqmzdlgg</v>
      </c>
      <c r="E493" s="2" t="str">
        <f>IFERROR(__xludf.DUMMYFUNCTION("REGEXExtract(D493,""\d"")"),"7")</f>
        <v>7</v>
      </c>
      <c r="F493" s="3">
        <f t="shared" si="1"/>
        <v>47</v>
      </c>
    </row>
    <row r="494">
      <c r="A494" s="1" t="s">
        <v>493</v>
      </c>
      <c r="C494" s="2" t="str">
        <f>IFERROR(__xludf.DUMMYFUNCTION("regexextract(A494, ""\d"")"),"1")</f>
        <v>1</v>
      </c>
      <c r="D494" s="2" t="str">
        <f>IFERROR(__xludf.DUMMYFUNCTION("REGEXEXTRACT(A494, ""\d[^\d]*?\z"")"),"6")</f>
        <v>6</v>
      </c>
      <c r="E494" s="2" t="str">
        <f>IFERROR(__xludf.DUMMYFUNCTION("REGEXExtract(D494,""\d"")"),"6")</f>
        <v>6</v>
      </c>
      <c r="F494" s="3">
        <f t="shared" si="1"/>
        <v>16</v>
      </c>
    </row>
    <row r="495">
      <c r="A495" s="1" t="s">
        <v>494</v>
      </c>
      <c r="C495" s="2" t="str">
        <f>IFERROR(__xludf.DUMMYFUNCTION("regexextract(A495, ""\d"")"),"9")</f>
        <v>9</v>
      </c>
      <c r="D495" s="2" t="str">
        <f>IFERROR(__xludf.DUMMYFUNCTION("REGEXEXTRACT(A495, ""\d[^\d]*?\z"")"),"7kqkjsmkqhzbdpf")</f>
        <v>7kqkjsmkqhzbdpf</v>
      </c>
      <c r="E495" s="2" t="str">
        <f>IFERROR(__xludf.DUMMYFUNCTION("REGEXExtract(D495,""\d"")"),"7")</f>
        <v>7</v>
      </c>
      <c r="F495" s="3">
        <f t="shared" si="1"/>
        <v>97</v>
      </c>
    </row>
    <row r="496">
      <c r="A496" s="1" t="s">
        <v>495</v>
      </c>
      <c r="C496" s="2" t="str">
        <f>IFERROR(__xludf.DUMMYFUNCTION("regexextract(A496, ""\d"")"),"6")</f>
        <v>6</v>
      </c>
      <c r="D496" s="2" t="str">
        <f>IFERROR(__xludf.DUMMYFUNCTION("REGEXEXTRACT(A496, ""\d[^\d]*?\z"")"),"6")</f>
        <v>6</v>
      </c>
      <c r="E496" s="2" t="str">
        <f>IFERROR(__xludf.DUMMYFUNCTION("REGEXExtract(D496,""\d"")"),"6")</f>
        <v>6</v>
      </c>
      <c r="F496" s="3">
        <f t="shared" si="1"/>
        <v>66</v>
      </c>
    </row>
    <row r="497">
      <c r="A497" s="1" t="s">
        <v>496</v>
      </c>
      <c r="C497" s="2" t="str">
        <f>IFERROR(__xludf.DUMMYFUNCTION("regexextract(A497, ""\d"")"),"2")</f>
        <v>2</v>
      </c>
      <c r="D497" s="2" t="str">
        <f>IFERROR(__xludf.DUMMYFUNCTION("REGEXEXTRACT(A497, ""\d[^\d]*?\z"")"),"2")</f>
        <v>2</v>
      </c>
      <c r="E497" s="2" t="str">
        <f>IFERROR(__xludf.DUMMYFUNCTION("REGEXExtract(D497,""\d"")"),"2")</f>
        <v>2</v>
      </c>
      <c r="F497" s="3">
        <f t="shared" si="1"/>
        <v>22</v>
      </c>
    </row>
    <row r="498">
      <c r="A498" s="1" t="s">
        <v>497</v>
      </c>
      <c r="C498" s="2" t="str">
        <f>IFERROR(__xludf.DUMMYFUNCTION("regexextract(A498, ""\d"")"),"6")</f>
        <v>6</v>
      </c>
      <c r="D498" s="2" t="str">
        <f>IFERROR(__xludf.DUMMYFUNCTION("REGEXEXTRACT(A498, ""\d[^\d]*?\z"")"),"7zrlqlhdcrseveneightsixsix")</f>
        <v>7zrlqlhdcrseveneightsixsix</v>
      </c>
      <c r="E498" s="2" t="str">
        <f>IFERROR(__xludf.DUMMYFUNCTION("REGEXExtract(D498,""\d"")"),"7")</f>
        <v>7</v>
      </c>
      <c r="F498" s="3">
        <f t="shared" si="1"/>
        <v>67</v>
      </c>
    </row>
    <row r="499">
      <c r="A499" s="1" t="s">
        <v>498</v>
      </c>
      <c r="C499" s="2" t="str">
        <f>IFERROR(__xludf.DUMMYFUNCTION("regexextract(A499, ""\d"")"),"6")</f>
        <v>6</v>
      </c>
      <c r="D499" s="2" t="str">
        <f>IFERROR(__xludf.DUMMYFUNCTION("REGEXEXTRACT(A499, ""\d[^\d]*?\z"")"),"4four")</f>
        <v>4four</v>
      </c>
      <c r="E499" s="2" t="str">
        <f>IFERROR(__xludf.DUMMYFUNCTION("REGEXExtract(D499,""\d"")"),"4")</f>
        <v>4</v>
      </c>
      <c r="F499" s="3">
        <f t="shared" si="1"/>
        <v>64</v>
      </c>
    </row>
    <row r="500">
      <c r="A500" s="1" t="s">
        <v>499</v>
      </c>
      <c r="C500" s="2" t="str">
        <f>IFERROR(__xludf.DUMMYFUNCTION("regexextract(A500, ""\d"")"),"9")</f>
        <v>9</v>
      </c>
      <c r="D500" s="2" t="str">
        <f>IFERROR(__xludf.DUMMYFUNCTION("REGEXEXTRACT(A500, ""\d[^\d]*?\z"")"),"3")</f>
        <v>3</v>
      </c>
      <c r="E500" s="2" t="str">
        <f>IFERROR(__xludf.DUMMYFUNCTION("REGEXExtract(D500,""\d"")"),"3")</f>
        <v>3</v>
      </c>
      <c r="F500" s="3">
        <f t="shared" si="1"/>
        <v>93</v>
      </c>
    </row>
    <row r="501">
      <c r="A501" s="1" t="s">
        <v>500</v>
      </c>
      <c r="C501" s="2" t="str">
        <f>IFERROR(__xludf.DUMMYFUNCTION("regexextract(A501, ""\d"")"),"2")</f>
        <v>2</v>
      </c>
      <c r="D501" s="2" t="str">
        <f>IFERROR(__xludf.DUMMYFUNCTION("REGEXEXTRACT(A501, ""\d[^\d]*?\z"")"),"1sqkhnv")</f>
        <v>1sqkhnv</v>
      </c>
      <c r="E501" s="2" t="str">
        <f>IFERROR(__xludf.DUMMYFUNCTION("REGEXExtract(D501,""\d"")"),"1")</f>
        <v>1</v>
      </c>
      <c r="F501" s="3">
        <f t="shared" si="1"/>
        <v>21</v>
      </c>
    </row>
    <row r="502">
      <c r="A502" s="1" t="s">
        <v>501</v>
      </c>
      <c r="C502" s="2" t="str">
        <f>IFERROR(__xludf.DUMMYFUNCTION("regexextract(A502, ""\d"")"),"6")</f>
        <v>6</v>
      </c>
      <c r="D502" s="2" t="str">
        <f>IFERROR(__xludf.DUMMYFUNCTION("REGEXEXTRACT(A502, ""\d[^\d]*?\z"")"),"3nine")</f>
        <v>3nine</v>
      </c>
      <c r="E502" s="2" t="str">
        <f>IFERROR(__xludf.DUMMYFUNCTION("REGEXExtract(D502,""\d"")"),"3")</f>
        <v>3</v>
      </c>
      <c r="F502" s="3">
        <f t="shared" si="1"/>
        <v>63</v>
      </c>
    </row>
    <row r="503">
      <c r="A503" s="1" t="s">
        <v>502</v>
      </c>
      <c r="C503" s="2" t="str">
        <f>IFERROR(__xludf.DUMMYFUNCTION("regexextract(A503, ""\d"")"),"6")</f>
        <v>6</v>
      </c>
      <c r="D503" s="2" t="str">
        <f>IFERROR(__xludf.DUMMYFUNCTION("REGEXEXTRACT(A503, ""\d[^\d]*?\z"")"),"6br")</f>
        <v>6br</v>
      </c>
      <c r="E503" s="2" t="str">
        <f>IFERROR(__xludf.DUMMYFUNCTION("REGEXExtract(D503,""\d"")"),"6")</f>
        <v>6</v>
      </c>
      <c r="F503" s="3">
        <f t="shared" si="1"/>
        <v>66</v>
      </c>
    </row>
    <row r="504">
      <c r="A504" s="1" t="s">
        <v>503</v>
      </c>
      <c r="C504" s="2" t="str">
        <f>IFERROR(__xludf.DUMMYFUNCTION("regexextract(A504, ""\d"")"),"1")</f>
        <v>1</v>
      </c>
      <c r="D504" s="2" t="str">
        <f>IFERROR(__xludf.DUMMYFUNCTION("REGEXEXTRACT(A504, ""\d[^\d]*?\z"")"),"8")</f>
        <v>8</v>
      </c>
      <c r="E504" s="2" t="str">
        <f>IFERROR(__xludf.DUMMYFUNCTION("REGEXExtract(D504,""\d"")"),"8")</f>
        <v>8</v>
      </c>
      <c r="F504" s="3">
        <f t="shared" si="1"/>
        <v>18</v>
      </c>
    </row>
    <row r="505">
      <c r="A505" s="1" t="s">
        <v>504</v>
      </c>
      <c r="C505" s="2" t="str">
        <f>IFERROR(__xludf.DUMMYFUNCTION("regexextract(A505, ""\d"")"),"2")</f>
        <v>2</v>
      </c>
      <c r="D505" s="2" t="str">
        <f>IFERROR(__xludf.DUMMYFUNCTION("REGEXEXTRACT(A505, ""\d[^\d]*?\z"")"),"3njjqtcmp")</f>
        <v>3njjqtcmp</v>
      </c>
      <c r="E505" s="2" t="str">
        <f>IFERROR(__xludf.DUMMYFUNCTION("REGEXExtract(D505,""\d"")"),"3")</f>
        <v>3</v>
      </c>
      <c r="F505" s="3">
        <f t="shared" si="1"/>
        <v>23</v>
      </c>
    </row>
    <row r="506">
      <c r="A506" s="1" t="s">
        <v>505</v>
      </c>
      <c r="C506" s="2" t="str">
        <f>IFERROR(__xludf.DUMMYFUNCTION("regexextract(A506, ""\d"")"),"3")</f>
        <v>3</v>
      </c>
      <c r="D506" s="2" t="str">
        <f>IFERROR(__xludf.DUMMYFUNCTION("REGEXEXTRACT(A506, ""\d[^\d]*?\z"")"),"7")</f>
        <v>7</v>
      </c>
      <c r="E506" s="2" t="str">
        <f>IFERROR(__xludf.DUMMYFUNCTION("REGEXExtract(D506,""\d"")"),"7")</f>
        <v>7</v>
      </c>
      <c r="F506" s="3">
        <f t="shared" si="1"/>
        <v>37</v>
      </c>
    </row>
    <row r="507">
      <c r="A507" s="1" t="s">
        <v>506</v>
      </c>
      <c r="C507" s="2" t="str">
        <f>IFERROR(__xludf.DUMMYFUNCTION("regexextract(A507, ""\d"")"),"2")</f>
        <v>2</v>
      </c>
      <c r="D507" s="2" t="str">
        <f>IFERROR(__xludf.DUMMYFUNCTION("REGEXEXTRACT(A507, ""\d[^\d]*?\z"")"),"4seven")</f>
        <v>4seven</v>
      </c>
      <c r="E507" s="2" t="str">
        <f>IFERROR(__xludf.DUMMYFUNCTION("REGEXExtract(D507,""\d"")"),"4")</f>
        <v>4</v>
      </c>
      <c r="F507" s="3">
        <f t="shared" si="1"/>
        <v>24</v>
      </c>
    </row>
    <row r="508">
      <c r="A508" s="1" t="s">
        <v>507</v>
      </c>
      <c r="C508" s="2" t="str">
        <f>IFERROR(__xludf.DUMMYFUNCTION("regexextract(A508, ""\d"")"),"9")</f>
        <v>9</v>
      </c>
      <c r="D508" s="2" t="str">
        <f>IFERROR(__xludf.DUMMYFUNCTION("REGEXEXTRACT(A508, ""\d[^\d]*?\z"")"),"9")</f>
        <v>9</v>
      </c>
      <c r="E508" s="2" t="str">
        <f>IFERROR(__xludf.DUMMYFUNCTION("REGEXExtract(D508,""\d"")"),"9")</f>
        <v>9</v>
      </c>
      <c r="F508" s="3">
        <f t="shared" si="1"/>
        <v>99</v>
      </c>
    </row>
    <row r="509">
      <c r="A509" s="1" t="s">
        <v>508</v>
      </c>
      <c r="C509" s="2" t="str">
        <f>IFERROR(__xludf.DUMMYFUNCTION("regexextract(A509, ""\d"")"),"4")</f>
        <v>4</v>
      </c>
      <c r="D509" s="2" t="str">
        <f>IFERROR(__xludf.DUMMYFUNCTION("REGEXEXTRACT(A509, ""\d[^\d]*?\z"")"),"3")</f>
        <v>3</v>
      </c>
      <c r="E509" s="2" t="str">
        <f>IFERROR(__xludf.DUMMYFUNCTION("REGEXExtract(D509,""\d"")"),"3")</f>
        <v>3</v>
      </c>
      <c r="F509" s="3">
        <f t="shared" si="1"/>
        <v>43</v>
      </c>
    </row>
    <row r="510">
      <c r="A510" s="1" t="s">
        <v>509</v>
      </c>
      <c r="C510" s="2" t="str">
        <f>IFERROR(__xludf.DUMMYFUNCTION("regexextract(A510, ""\d"")"),"1")</f>
        <v>1</v>
      </c>
      <c r="D510" s="2" t="str">
        <f>IFERROR(__xludf.DUMMYFUNCTION("REGEXEXTRACT(A510, ""\d[^\d]*?\z"")"),"1qjllnmjjpjtwosixfourfkpqfnjfive")</f>
        <v>1qjllnmjjpjtwosixfourfkpqfnjfive</v>
      </c>
      <c r="E510" s="2" t="str">
        <f>IFERROR(__xludf.DUMMYFUNCTION("REGEXExtract(D510,""\d"")"),"1")</f>
        <v>1</v>
      </c>
      <c r="F510" s="3">
        <f t="shared" si="1"/>
        <v>11</v>
      </c>
    </row>
    <row r="511">
      <c r="A511" s="1" t="s">
        <v>510</v>
      </c>
      <c r="C511" s="2" t="str">
        <f>IFERROR(__xludf.DUMMYFUNCTION("regexextract(A511, ""\d"")"),"3")</f>
        <v>3</v>
      </c>
      <c r="D511" s="2" t="str">
        <f>IFERROR(__xludf.DUMMYFUNCTION("REGEXEXTRACT(A511, ""\d[^\d]*?\z"")"),"3nlkrzrtwo")</f>
        <v>3nlkrzrtwo</v>
      </c>
      <c r="E511" s="2" t="str">
        <f>IFERROR(__xludf.DUMMYFUNCTION("REGEXExtract(D511,""\d"")"),"3")</f>
        <v>3</v>
      </c>
      <c r="F511" s="3">
        <f t="shared" si="1"/>
        <v>33</v>
      </c>
    </row>
    <row r="512">
      <c r="A512" s="1" t="s">
        <v>511</v>
      </c>
      <c r="C512" s="2" t="str">
        <f>IFERROR(__xludf.DUMMYFUNCTION("regexextract(A512, ""\d"")"),"2")</f>
        <v>2</v>
      </c>
      <c r="D512" s="2" t="str">
        <f>IFERROR(__xludf.DUMMYFUNCTION("REGEXEXTRACT(A512, ""\d[^\d]*?\z"")"),"4sixsczgvbl")</f>
        <v>4sixsczgvbl</v>
      </c>
      <c r="E512" s="2" t="str">
        <f>IFERROR(__xludf.DUMMYFUNCTION("REGEXExtract(D512,""\d"")"),"4")</f>
        <v>4</v>
      </c>
      <c r="F512" s="3">
        <f t="shared" si="1"/>
        <v>24</v>
      </c>
    </row>
    <row r="513">
      <c r="A513" s="1" t="s">
        <v>512</v>
      </c>
      <c r="C513" s="2" t="str">
        <f>IFERROR(__xludf.DUMMYFUNCTION("regexextract(A513, ""\d"")"),"6")</f>
        <v>6</v>
      </c>
      <c r="D513" s="2" t="str">
        <f>IFERROR(__xludf.DUMMYFUNCTION("REGEXEXTRACT(A513, ""\d[^\d]*?\z"")"),"6")</f>
        <v>6</v>
      </c>
      <c r="E513" s="2" t="str">
        <f>IFERROR(__xludf.DUMMYFUNCTION("REGEXExtract(D513,""\d"")"),"6")</f>
        <v>6</v>
      </c>
      <c r="F513" s="3">
        <f t="shared" si="1"/>
        <v>66</v>
      </c>
    </row>
    <row r="514">
      <c r="A514" s="1" t="s">
        <v>513</v>
      </c>
      <c r="C514" s="2" t="str">
        <f>IFERROR(__xludf.DUMMYFUNCTION("regexextract(A514, ""\d"")"),"8")</f>
        <v>8</v>
      </c>
      <c r="D514" s="2" t="str">
        <f>IFERROR(__xludf.DUMMYFUNCTION("REGEXEXTRACT(A514, ""\d[^\d]*?\z"")"),"7twogqkkznrpmqhloneightdn")</f>
        <v>7twogqkkznrpmqhloneightdn</v>
      </c>
      <c r="E514" s="2" t="str">
        <f>IFERROR(__xludf.DUMMYFUNCTION("REGEXExtract(D514,""\d"")"),"7")</f>
        <v>7</v>
      </c>
      <c r="F514" s="3">
        <f t="shared" si="1"/>
        <v>87</v>
      </c>
    </row>
    <row r="515">
      <c r="A515" s="1" t="s">
        <v>514</v>
      </c>
      <c r="C515" s="2" t="str">
        <f>IFERROR(__xludf.DUMMYFUNCTION("regexextract(A515, ""\d"")"),"8")</f>
        <v>8</v>
      </c>
      <c r="D515" s="2" t="str">
        <f>IFERROR(__xludf.DUMMYFUNCTION("REGEXEXTRACT(A515, ""\d[^\d]*?\z"")"),"7")</f>
        <v>7</v>
      </c>
      <c r="E515" s="2" t="str">
        <f>IFERROR(__xludf.DUMMYFUNCTION("REGEXExtract(D515,""\d"")"),"7")</f>
        <v>7</v>
      </c>
      <c r="F515" s="3">
        <f t="shared" si="1"/>
        <v>87</v>
      </c>
    </row>
    <row r="516">
      <c r="A516" s="1" t="s">
        <v>515</v>
      </c>
      <c r="C516" s="2" t="str">
        <f>IFERROR(__xludf.DUMMYFUNCTION("regexextract(A516, ""\d"")"),"9")</f>
        <v>9</v>
      </c>
      <c r="D516" s="2" t="str">
        <f>IFERROR(__xludf.DUMMYFUNCTION("REGEXEXTRACT(A516, ""\d[^\d]*?\z"")"),"6")</f>
        <v>6</v>
      </c>
      <c r="E516" s="2" t="str">
        <f>IFERROR(__xludf.DUMMYFUNCTION("REGEXExtract(D516,""\d"")"),"6")</f>
        <v>6</v>
      </c>
      <c r="F516" s="3">
        <f t="shared" si="1"/>
        <v>96</v>
      </c>
    </row>
    <row r="517">
      <c r="A517" s="1" t="s">
        <v>516</v>
      </c>
      <c r="C517" s="2" t="str">
        <f>IFERROR(__xludf.DUMMYFUNCTION("regexextract(A517, ""\d"")"),"9")</f>
        <v>9</v>
      </c>
      <c r="D517" s="2" t="str">
        <f>IFERROR(__xludf.DUMMYFUNCTION("REGEXEXTRACT(A517, ""\d[^\d]*?\z"")"),"6nine")</f>
        <v>6nine</v>
      </c>
      <c r="E517" s="2" t="str">
        <f>IFERROR(__xludf.DUMMYFUNCTION("REGEXExtract(D517,""\d"")"),"6")</f>
        <v>6</v>
      </c>
      <c r="F517" s="3">
        <f t="shared" si="1"/>
        <v>96</v>
      </c>
    </row>
    <row r="518">
      <c r="A518" s="1" t="s">
        <v>517</v>
      </c>
      <c r="C518" s="2" t="str">
        <f>IFERROR(__xludf.DUMMYFUNCTION("regexextract(A518, ""\d"")"),"5")</f>
        <v>5</v>
      </c>
      <c r="D518" s="2" t="str">
        <f>IFERROR(__xludf.DUMMYFUNCTION("REGEXEXTRACT(A518, ""\d[^\d]*?\z"")"),"6mbhzklbzxgkntlmzdtz")</f>
        <v>6mbhzklbzxgkntlmzdtz</v>
      </c>
      <c r="E518" s="2" t="str">
        <f>IFERROR(__xludf.DUMMYFUNCTION("REGEXExtract(D518,""\d"")"),"6")</f>
        <v>6</v>
      </c>
      <c r="F518" s="3">
        <f t="shared" si="1"/>
        <v>56</v>
      </c>
    </row>
    <row r="519">
      <c r="A519" s="1" t="s">
        <v>518</v>
      </c>
      <c r="C519" s="2" t="str">
        <f>IFERROR(__xludf.DUMMYFUNCTION("regexextract(A519, ""\d"")"),"5")</f>
        <v>5</v>
      </c>
      <c r="D519" s="2" t="str">
        <f>IFERROR(__xludf.DUMMYFUNCTION("REGEXEXTRACT(A519, ""\d[^\d]*?\z"")"),"5hqtxftqsixthreeqsjbsbpvtsnqrgjnzznkg")</f>
        <v>5hqtxftqsixthreeqsjbsbpvtsnqrgjnzznkg</v>
      </c>
      <c r="E519" s="2" t="str">
        <f>IFERROR(__xludf.DUMMYFUNCTION("REGEXExtract(D519,""\d"")"),"5")</f>
        <v>5</v>
      </c>
      <c r="F519" s="3">
        <f t="shared" si="1"/>
        <v>55</v>
      </c>
    </row>
    <row r="520">
      <c r="A520" s="1" t="s">
        <v>519</v>
      </c>
      <c r="C520" s="2" t="str">
        <f>IFERROR(__xludf.DUMMYFUNCTION("regexextract(A520, ""\d"")"),"2")</f>
        <v>2</v>
      </c>
      <c r="D520" s="2" t="str">
        <f>IFERROR(__xludf.DUMMYFUNCTION("REGEXEXTRACT(A520, ""\d[^\d]*?\z"")"),"7")</f>
        <v>7</v>
      </c>
      <c r="E520" s="2" t="str">
        <f>IFERROR(__xludf.DUMMYFUNCTION("REGEXExtract(D520,""\d"")"),"7")</f>
        <v>7</v>
      </c>
      <c r="F520" s="3">
        <f t="shared" si="1"/>
        <v>27</v>
      </c>
    </row>
    <row r="521">
      <c r="A521" s="1" t="s">
        <v>520</v>
      </c>
      <c r="C521" s="2" t="str">
        <f>IFERROR(__xludf.DUMMYFUNCTION("regexextract(A521, ""\d"")"),"4")</f>
        <v>4</v>
      </c>
      <c r="D521" s="2" t="str">
        <f>IFERROR(__xludf.DUMMYFUNCTION("REGEXEXTRACT(A521, ""\d[^\d]*?\z"")"),"1")</f>
        <v>1</v>
      </c>
      <c r="E521" s="2" t="str">
        <f>IFERROR(__xludf.DUMMYFUNCTION("REGEXExtract(D521,""\d"")"),"1")</f>
        <v>1</v>
      </c>
      <c r="F521" s="3">
        <f t="shared" si="1"/>
        <v>41</v>
      </c>
    </row>
    <row r="522">
      <c r="A522" s="1" t="s">
        <v>521</v>
      </c>
      <c r="C522" s="2" t="str">
        <f>IFERROR(__xludf.DUMMYFUNCTION("regexextract(A522, ""\d"")"),"4")</f>
        <v>4</v>
      </c>
      <c r="D522" s="2" t="str">
        <f>IFERROR(__xludf.DUMMYFUNCTION("REGEXEXTRACT(A522, ""\d[^\d]*?\z"")"),"4threeoneskr")</f>
        <v>4threeoneskr</v>
      </c>
      <c r="E522" s="2" t="str">
        <f>IFERROR(__xludf.DUMMYFUNCTION("REGEXExtract(D522,""\d"")"),"4")</f>
        <v>4</v>
      </c>
      <c r="F522" s="3">
        <f t="shared" si="1"/>
        <v>44</v>
      </c>
    </row>
    <row r="523">
      <c r="A523" s="1" t="s">
        <v>522</v>
      </c>
      <c r="C523" s="2" t="str">
        <f>IFERROR(__xludf.DUMMYFUNCTION("regexextract(A523, ""\d"")"),"3")</f>
        <v>3</v>
      </c>
      <c r="D523" s="2" t="str">
        <f>IFERROR(__xludf.DUMMYFUNCTION("REGEXEXTRACT(A523, ""\d[^\d]*?\z"")"),"9")</f>
        <v>9</v>
      </c>
      <c r="E523" s="2" t="str">
        <f>IFERROR(__xludf.DUMMYFUNCTION("REGEXExtract(D523,""\d"")"),"9")</f>
        <v>9</v>
      </c>
      <c r="F523" s="3">
        <f t="shared" si="1"/>
        <v>39</v>
      </c>
    </row>
    <row r="524">
      <c r="A524" s="1" t="s">
        <v>523</v>
      </c>
      <c r="C524" s="2" t="str">
        <f>IFERROR(__xludf.DUMMYFUNCTION("regexextract(A524, ""\d"")"),"9")</f>
        <v>9</v>
      </c>
      <c r="D524" s="2" t="str">
        <f>IFERROR(__xludf.DUMMYFUNCTION("REGEXEXTRACT(A524, ""\d[^\d]*?\z"")"),"9")</f>
        <v>9</v>
      </c>
      <c r="E524" s="2" t="str">
        <f>IFERROR(__xludf.DUMMYFUNCTION("REGEXExtract(D524,""\d"")"),"9")</f>
        <v>9</v>
      </c>
      <c r="F524" s="3">
        <f t="shared" si="1"/>
        <v>99</v>
      </c>
    </row>
    <row r="525">
      <c r="A525" s="1" t="s">
        <v>524</v>
      </c>
      <c r="C525" s="2" t="str">
        <f>IFERROR(__xludf.DUMMYFUNCTION("regexextract(A525, ""\d"")"),"7")</f>
        <v>7</v>
      </c>
      <c r="D525" s="2" t="str">
        <f>IFERROR(__xludf.DUMMYFUNCTION("REGEXEXTRACT(A525, ""\d[^\d]*?\z"")"),"3lhfseven")</f>
        <v>3lhfseven</v>
      </c>
      <c r="E525" s="2" t="str">
        <f>IFERROR(__xludf.DUMMYFUNCTION("REGEXExtract(D525,""\d"")"),"3")</f>
        <v>3</v>
      </c>
      <c r="F525" s="3">
        <f t="shared" si="1"/>
        <v>73</v>
      </c>
    </row>
    <row r="526">
      <c r="A526" s="1" t="s">
        <v>525</v>
      </c>
      <c r="C526" s="2" t="str">
        <f>IFERROR(__xludf.DUMMYFUNCTION("regexextract(A526, ""\d"")"),"5")</f>
        <v>5</v>
      </c>
      <c r="D526" s="2" t="str">
        <f>IFERROR(__xludf.DUMMYFUNCTION("REGEXEXTRACT(A526, ""\d[^\d]*?\z"")"),"5fivejtcfxeight")</f>
        <v>5fivejtcfxeight</v>
      </c>
      <c r="E526" s="2" t="str">
        <f>IFERROR(__xludf.DUMMYFUNCTION("REGEXExtract(D526,""\d"")"),"5")</f>
        <v>5</v>
      </c>
      <c r="F526" s="3">
        <f t="shared" si="1"/>
        <v>55</v>
      </c>
    </row>
    <row r="527">
      <c r="A527" s="1" t="s">
        <v>526</v>
      </c>
      <c r="C527" s="2" t="str">
        <f>IFERROR(__xludf.DUMMYFUNCTION("regexextract(A527, ""\d"")"),"7")</f>
        <v>7</v>
      </c>
      <c r="D527" s="2" t="str">
        <f>IFERROR(__xludf.DUMMYFUNCTION("REGEXEXTRACT(A527, ""\d[^\d]*?\z"")"),"1")</f>
        <v>1</v>
      </c>
      <c r="E527" s="2" t="str">
        <f>IFERROR(__xludf.DUMMYFUNCTION("REGEXExtract(D527,""\d"")"),"1")</f>
        <v>1</v>
      </c>
      <c r="F527" s="3">
        <f t="shared" si="1"/>
        <v>71</v>
      </c>
    </row>
    <row r="528">
      <c r="A528" s="1" t="s">
        <v>527</v>
      </c>
      <c r="C528" s="2" t="str">
        <f>IFERROR(__xludf.DUMMYFUNCTION("regexextract(A528, ""\d"")"),"5")</f>
        <v>5</v>
      </c>
      <c r="D528" s="2" t="str">
        <f>IFERROR(__xludf.DUMMYFUNCTION("REGEXEXTRACT(A528, ""\d[^\d]*?\z"")"),"5gdfrcsmhtqmgjnhsixhzzxjpjfxsrgslgq")</f>
        <v>5gdfrcsmhtqmgjnhsixhzzxjpjfxsrgslgq</v>
      </c>
      <c r="E528" s="2" t="str">
        <f>IFERROR(__xludf.DUMMYFUNCTION("REGEXExtract(D528,""\d"")"),"5")</f>
        <v>5</v>
      </c>
      <c r="F528" s="3">
        <f t="shared" si="1"/>
        <v>55</v>
      </c>
    </row>
    <row r="529">
      <c r="A529" s="1" t="s">
        <v>528</v>
      </c>
      <c r="C529" s="2" t="str">
        <f>IFERROR(__xludf.DUMMYFUNCTION("regexextract(A529, ""\d"")"),"7")</f>
        <v>7</v>
      </c>
      <c r="D529" s="2" t="str">
        <f>IFERROR(__xludf.DUMMYFUNCTION("REGEXEXTRACT(A529, ""\d[^\d]*?\z"")"),"4ksrmveightwofjn")</f>
        <v>4ksrmveightwofjn</v>
      </c>
      <c r="E529" s="2" t="str">
        <f>IFERROR(__xludf.DUMMYFUNCTION("REGEXExtract(D529,""\d"")"),"4")</f>
        <v>4</v>
      </c>
      <c r="F529" s="3">
        <f t="shared" si="1"/>
        <v>74</v>
      </c>
    </row>
    <row r="530">
      <c r="A530" s="1" t="s">
        <v>529</v>
      </c>
      <c r="C530" s="2" t="str">
        <f>IFERROR(__xludf.DUMMYFUNCTION("regexextract(A530, ""\d"")"),"9")</f>
        <v>9</v>
      </c>
      <c r="D530" s="2" t="str">
        <f>IFERROR(__xludf.DUMMYFUNCTION("REGEXEXTRACT(A530, ""\d[^\d]*?\z"")"),"4")</f>
        <v>4</v>
      </c>
      <c r="E530" s="2" t="str">
        <f>IFERROR(__xludf.DUMMYFUNCTION("REGEXExtract(D530,""\d"")"),"4")</f>
        <v>4</v>
      </c>
      <c r="F530" s="3">
        <f t="shared" si="1"/>
        <v>94</v>
      </c>
    </row>
    <row r="531">
      <c r="A531" s="1" t="s">
        <v>530</v>
      </c>
      <c r="C531" s="2" t="str">
        <f>IFERROR(__xludf.DUMMYFUNCTION("regexextract(A531, ""\d"")"),"3")</f>
        <v>3</v>
      </c>
      <c r="D531" s="2" t="str">
        <f>IFERROR(__xludf.DUMMYFUNCTION("REGEXEXTRACT(A531, ""\d[^\d]*?\z"")"),"6")</f>
        <v>6</v>
      </c>
      <c r="E531" s="2" t="str">
        <f>IFERROR(__xludf.DUMMYFUNCTION("REGEXExtract(D531,""\d"")"),"6")</f>
        <v>6</v>
      </c>
      <c r="F531" s="3">
        <f t="shared" si="1"/>
        <v>36</v>
      </c>
    </row>
    <row r="532">
      <c r="A532" s="1" t="s">
        <v>531</v>
      </c>
      <c r="C532" s="2" t="str">
        <f>IFERROR(__xludf.DUMMYFUNCTION("regexextract(A532, ""\d"")"),"5")</f>
        <v>5</v>
      </c>
      <c r="D532" s="2" t="str">
        <f>IFERROR(__xludf.DUMMYFUNCTION("REGEXEXTRACT(A532, ""\d[^\d]*?\z"")"),"5")</f>
        <v>5</v>
      </c>
      <c r="E532" s="2" t="str">
        <f>IFERROR(__xludf.DUMMYFUNCTION("REGEXExtract(D532,""\d"")"),"5")</f>
        <v>5</v>
      </c>
      <c r="F532" s="3">
        <f t="shared" si="1"/>
        <v>55</v>
      </c>
    </row>
    <row r="533">
      <c r="A533" s="1" t="s">
        <v>532</v>
      </c>
      <c r="C533" s="2" t="str">
        <f>IFERROR(__xludf.DUMMYFUNCTION("regexextract(A533, ""\d"")"),"4")</f>
        <v>4</v>
      </c>
      <c r="D533" s="2" t="str">
        <f>IFERROR(__xludf.DUMMYFUNCTION("REGEXEXTRACT(A533, ""\d[^\d]*?\z"")"),"4")</f>
        <v>4</v>
      </c>
      <c r="E533" s="2" t="str">
        <f>IFERROR(__xludf.DUMMYFUNCTION("REGEXExtract(D533,""\d"")"),"4")</f>
        <v>4</v>
      </c>
      <c r="F533" s="3">
        <f t="shared" si="1"/>
        <v>44</v>
      </c>
    </row>
    <row r="534">
      <c r="A534" s="1" t="s">
        <v>533</v>
      </c>
      <c r="C534" s="2" t="str">
        <f>IFERROR(__xludf.DUMMYFUNCTION("regexextract(A534, ""\d"")"),"2")</f>
        <v>2</v>
      </c>
      <c r="D534" s="2" t="str">
        <f>IFERROR(__xludf.DUMMYFUNCTION("REGEXEXTRACT(A534, ""\d[^\d]*?\z"")"),"3twoone")</f>
        <v>3twoone</v>
      </c>
      <c r="E534" s="2" t="str">
        <f>IFERROR(__xludf.DUMMYFUNCTION("REGEXExtract(D534,""\d"")"),"3")</f>
        <v>3</v>
      </c>
      <c r="F534" s="3">
        <f t="shared" si="1"/>
        <v>23</v>
      </c>
    </row>
    <row r="535">
      <c r="A535" s="1" t="s">
        <v>534</v>
      </c>
      <c r="C535" s="2" t="str">
        <f>IFERROR(__xludf.DUMMYFUNCTION("regexextract(A535, ""\d"")"),"4")</f>
        <v>4</v>
      </c>
      <c r="D535" s="2" t="str">
        <f>IFERROR(__xludf.DUMMYFUNCTION("REGEXEXTRACT(A535, ""\d[^\d]*?\z"")"),"7")</f>
        <v>7</v>
      </c>
      <c r="E535" s="2" t="str">
        <f>IFERROR(__xludf.DUMMYFUNCTION("REGEXExtract(D535,""\d"")"),"7")</f>
        <v>7</v>
      </c>
      <c r="F535" s="3">
        <f t="shared" si="1"/>
        <v>47</v>
      </c>
    </row>
    <row r="536">
      <c r="A536" s="1" t="s">
        <v>234</v>
      </c>
      <c r="C536" s="2" t="str">
        <f>IFERROR(__xludf.DUMMYFUNCTION("regexextract(A536, ""\d"")"),"3")</f>
        <v>3</v>
      </c>
      <c r="D536" s="2" t="str">
        <f>IFERROR(__xludf.DUMMYFUNCTION("REGEXEXTRACT(A536, ""\d[^\d]*?\z"")"),"3ninenine")</f>
        <v>3ninenine</v>
      </c>
      <c r="E536" s="2" t="str">
        <f>IFERROR(__xludf.DUMMYFUNCTION("REGEXExtract(D536,""\d"")"),"3")</f>
        <v>3</v>
      </c>
      <c r="F536" s="3">
        <f t="shared" si="1"/>
        <v>33</v>
      </c>
    </row>
    <row r="537">
      <c r="A537" s="1" t="s">
        <v>535</v>
      </c>
      <c r="C537" s="2" t="str">
        <f>IFERROR(__xludf.DUMMYFUNCTION("regexextract(A537, ""\d"")"),"4")</f>
        <v>4</v>
      </c>
      <c r="D537" s="2" t="str">
        <f>IFERROR(__xludf.DUMMYFUNCTION("REGEXEXTRACT(A537, ""\d[^\d]*?\z"")"),"4kzlseven")</f>
        <v>4kzlseven</v>
      </c>
      <c r="E537" s="2" t="str">
        <f>IFERROR(__xludf.DUMMYFUNCTION("REGEXExtract(D537,""\d"")"),"4")</f>
        <v>4</v>
      </c>
      <c r="F537" s="3">
        <f t="shared" si="1"/>
        <v>44</v>
      </c>
    </row>
    <row r="538">
      <c r="A538" s="1" t="s">
        <v>536</v>
      </c>
      <c r="C538" s="2" t="str">
        <f>IFERROR(__xludf.DUMMYFUNCTION("regexextract(A538, ""\d"")"),"1")</f>
        <v>1</v>
      </c>
      <c r="D538" s="2" t="str">
        <f>IFERROR(__xludf.DUMMYFUNCTION("REGEXEXTRACT(A538, ""\d[^\d]*?\z"")"),"1")</f>
        <v>1</v>
      </c>
      <c r="E538" s="2" t="str">
        <f>IFERROR(__xludf.DUMMYFUNCTION("REGEXExtract(D538,""\d"")"),"1")</f>
        <v>1</v>
      </c>
      <c r="F538" s="3">
        <f t="shared" si="1"/>
        <v>11</v>
      </c>
    </row>
    <row r="539">
      <c r="A539" s="1" t="s">
        <v>537</v>
      </c>
      <c r="C539" s="2" t="str">
        <f>IFERROR(__xludf.DUMMYFUNCTION("regexextract(A539, ""\d"")"),"2")</f>
        <v>2</v>
      </c>
      <c r="D539" s="2" t="str">
        <f>IFERROR(__xludf.DUMMYFUNCTION("REGEXEXTRACT(A539, ""\d[^\d]*?\z"")"),"2fourfour")</f>
        <v>2fourfour</v>
      </c>
      <c r="E539" s="2" t="str">
        <f>IFERROR(__xludf.DUMMYFUNCTION("REGEXExtract(D539,""\d"")"),"2")</f>
        <v>2</v>
      </c>
      <c r="F539" s="3">
        <f t="shared" si="1"/>
        <v>22</v>
      </c>
    </row>
    <row r="540">
      <c r="A540" s="1" t="s">
        <v>538</v>
      </c>
      <c r="C540" s="2" t="str">
        <f>IFERROR(__xludf.DUMMYFUNCTION("regexextract(A540, ""\d"")"),"6")</f>
        <v>6</v>
      </c>
      <c r="D540" s="2" t="str">
        <f>IFERROR(__xludf.DUMMYFUNCTION("REGEXEXTRACT(A540, ""\d[^\d]*?\z"")"),"5txqvzzblkeighttwo")</f>
        <v>5txqvzzblkeighttwo</v>
      </c>
      <c r="E540" s="2" t="str">
        <f>IFERROR(__xludf.DUMMYFUNCTION("REGEXExtract(D540,""\d"")"),"5")</f>
        <v>5</v>
      </c>
      <c r="F540" s="3">
        <f t="shared" si="1"/>
        <v>65</v>
      </c>
    </row>
    <row r="541">
      <c r="A541" s="1" t="s">
        <v>539</v>
      </c>
      <c r="C541" s="2" t="str">
        <f>IFERROR(__xludf.DUMMYFUNCTION("regexextract(A541, ""\d"")"),"6")</f>
        <v>6</v>
      </c>
      <c r="D541" s="2" t="str">
        <f>IFERROR(__xludf.DUMMYFUNCTION("REGEXEXTRACT(A541, ""\d[^\d]*?\z"")"),"6")</f>
        <v>6</v>
      </c>
      <c r="E541" s="2" t="str">
        <f>IFERROR(__xludf.DUMMYFUNCTION("REGEXExtract(D541,""\d"")"),"6")</f>
        <v>6</v>
      </c>
      <c r="F541" s="3">
        <f t="shared" si="1"/>
        <v>66</v>
      </c>
    </row>
    <row r="542">
      <c r="A542" s="1" t="s">
        <v>540</v>
      </c>
      <c r="C542" s="2" t="str">
        <f>IFERROR(__xludf.DUMMYFUNCTION("regexextract(A542, ""\d"")"),"7")</f>
        <v>7</v>
      </c>
      <c r="D542" s="2" t="str">
        <f>IFERROR(__xludf.DUMMYFUNCTION("REGEXEXTRACT(A542, ""\d[^\d]*?\z"")"),"7fivetjklvxnrvpsjf")</f>
        <v>7fivetjklvxnrvpsjf</v>
      </c>
      <c r="E542" s="2" t="str">
        <f>IFERROR(__xludf.DUMMYFUNCTION("REGEXExtract(D542,""\d"")"),"7")</f>
        <v>7</v>
      </c>
      <c r="F542" s="3">
        <f t="shared" si="1"/>
        <v>77</v>
      </c>
    </row>
    <row r="543">
      <c r="A543" s="1" t="s">
        <v>541</v>
      </c>
      <c r="C543" s="2" t="str">
        <f>IFERROR(__xludf.DUMMYFUNCTION("regexextract(A543, ""\d"")"),"6")</f>
        <v>6</v>
      </c>
      <c r="D543" s="2" t="str">
        <f>IFERROR(__xludf.DUMMYFUNCTION("REGEXEXTRACT(A543, ""\d[^\d]*?\z"")"),"6eight")</f>
        <v>6eight</v>
      </c>
      <c r="E543" s="2" t="str">
        <f>IFERROR(__xludf.DUMMYFUNCTION("REGEXExtract(D543,""\d"")"),"6")</f>
        <v>6</v>
      </c>
      <c r="F543" s="3">
        <f t="shared" si="1"/>
        <v>66</v>
      </c>
    </row>
    <row r="544">
      <c r="A544" s="1" t="s">
        <v>542</v>
      </c>
      <c r="C544" s="2" t="str">
        <f>IFERROR(__xludf.DUMMYFUNCTION("regexextract(A544, ""\d"")"),"4")</f>
        <v>4</v>
      </c>
      <c r="D544" s="2" t="str">
        <f>IFERROR(__xludf.DUMMYFUNCTION("REGEXEXTRACT(A544, ""\d[^\d]*?\z"")"),"2")</f>
        <v>2</v>
      </c>
      <c r="E544" s="2" t="str">
        <f>IFERROR(__xludf.DUMMYFUNCTION("REGEXExtract(D544,""\d"")"),"2")</f>
        <v>2</v>
      </c>
      <c r="F544" s="3">
        <f t="shared" si="1"/>
        <v>42</v>
      </c>
    </row>
    <row r="545">
      <c r="A545" s="1" t="s">
        <v>543</v>
      </c>
      <c r="C545" s="2" t="str">
        <f>IFERROR(__xludf.DUMMYFUNCTION("regexextract(A545, ""\d"")"),"1")</f>
        <v>1</v>
      </c>
      <c r="D545" s="2" t="str">
        <f>IFERROR(__xludf.DUMMYFUNCTION("REGEXEXTRACT(A545, ""\d[^\d]*?\z"")"),"7vgjrjxzck")</f>
        <v>7vgjrjxzck</v>
      </c>
      <c r="E545" s="2" t="str">
        <f>IFERROR(__xludf.DUMMYFUNCTION("REGEXExtract(D545,""\d"")"),"7")</f>
        <v>7</v>
      </c>
      <c r="F545" s="3">
        <f t="shared" si="1"/>
        <v>17</v>
      </c>
    </row>
    <row r="546">
      <c r="A546" s="1" t="s">
        <v>544</v>
      </c>
      <c r="C546" s="2" t="str">
        <f>IFERROR(__xludf.DUMMYFUNCTION("regexextract(A546, ""\d"")"),"3")</f>
        <v>3</v>
      </c>
      <c r="D546" s="2" t="str">
        <f>IFERROR(__xludf.DUMMYFUNCTION("REGEXEXTRACT(A546, ""\d[^\d]*?\z"")"),"3mljbhvljqrjdtgcbvfncbzh")</f>
        <v>3mljbhvljqrjdtgcbvfncbzh</v>
      </c>
      <c r="E546" s="2" t="str">
        <f>IFERROR(__xludf.DUMMYFUNCTION("REGEXExtract(D546,""\d"")"),"3")</f>
        <v>3</v>
      </c>
      <c r="F546" s="3">
        <f t="shared" si="1"/>
        <v>33</v>
      </c>
    </row>
    <row r="547">
      <c r="A547" s="1" t="s">
        <v>545</v>
      </c>
      <c r="C547" s="2" t="str">
        <f>IFERROR(__xludf.DUMMYFUNCTION("regexextract(A547, ""\d"")"),"5")</f>
        <v>5</v>
      </c>
      <c r="D547" s="2" t="str">
        <f>IFERROR(__xludf.DUMMYFUNCTION("REGEXEXTRACT(A547, ""\d[^\d]*?\z"")"),"6")</f>
        <v>6</v>
      </c>
      <c r="E547" s="2" t="str">
        <f>IFERROR(__xludf.DUMMYFUNCTION("REGEXExtract(D547,""\d"")"),"6")</f>
        <v>6</v>
      </c>
      <c r="F547" s="3">
        <f t="shared" si="1"/>
        <v>56</v>
      </c>
    </row>
    <row r="548">
      <c r="A548" s="1" t="s">
        <v>546</v>
      </c>
      <c r="C548" s="2" t="str">
        <f>IFERROR(__xludf.DUMMYFUNCTION("regexextract(A548, ""\d"")"),"7")</f>
        <v>7</v>
      </c>
      <c r="D548" s="2" t="str">
        <f>IFERROR(__xludf.DUMMYFUNCTION("REGEXEXTRACT(A548, ""\d[^\d]*?\z"")"),"7")</f>
        <v>7</v>
      </c>
      <c r="E548" s="2" t="str">
        <f>IFERROR(__xludf.DUMMYFUNCTION("REGEXExtract(D548,""\d"")"),"7")</f>
        <v>7</v>
      </c>
      <c r="F548" s="3">
        <f t="shared" si="1"/>
        <v>77</v>
      </c>
    </row>
    <row r="549">
      <c r="A549" s="1" t="s">
        <v>547</v>
      </c>
      <c r="C549" s="2" t="str">
        <f>IFERROR(__xludf.DUMMYFUNCTION("regexextract(A549, ""\d"")"),"1")</f>
        <v>1</v>
      </c>
      <c r="D549" s="2" t="str">
        <f>IFERROR(__xludf.DUMMYFUNCTION("REGEXEXTRACT(A549, ""\d[^\d]*?\z"")"),"9")</f>
        <v>9</v>
      </c>
      <c r="E549" s="2" t="str">
        <f>IFERROR(__xludf.DUMMYFUNCTION("REGEXExtract(D549,""\d"")"),"9")</f>
        <v>9</v>
      </c>
      <c r="F549" s="3">
        <f t="shared" si="1"/>
        <v>19</v>
      </c>
    </row>
    <row r="550">
      <c r="A550" s="1" t="s">
        <v>548</v>
      </c>
      <c r="C550" s="2" t="str">
        <f>IFERROR(__xludf.DUMMYFUNCTION("regexextract(A550, ""\d"")"),"4")</f>
        <v>4</v>
      </c>
      <c r="D550" s="2" t="str">
        <f>IFERROR(__xludf.DUMMYFUNCTION("REGEXEXTRACT(A550, ""\d[^\d]*?\z"")"),"4bcdqqccslg")</f>
        <v>4bcdqqccslg</v>
      </c>
      <c r="E550" s="2" t="str">
        <f>IFERROR(__xludf.DUMMYFUNCTION("REGEXExtract(D550,""\d"")"),"4")</f>
        <v>4</v>
      </c>
      <c r="F550" s="3">
        <f t="shared" si="1"/>
        <v>44</v>
      </c>
    </row>
    <row r="551">
      <c r="A551" s="1" t="s">
        <v>549</v>
      </c>
      <c r="C551" s="2" t="str">
        <f>IFERROR(__xludf.DUMMYFUNCTION("regexextract(A551, ""\d"")"),"8")</f>
        <v>8</v>
      </c>
      <c r="D551" s="2" t="str">
        <f>IFERROR(__xludf.DUMMYFUNCTION("REGEXEXTRACT(A551, ""\d[^\d]*?\z"")"),"9nqkpnhzzmlfsbvjnbsqxbxthreegvnlqgbmnine")</f>
        <v>9nqkpnhzzmlfsbvjnbsqxbxthreegvnlqgbmnine</v>
      </c>
      <c r="E551" s="2" t="str">
        <f>IFERROR(__xludf.DUMMYFUNCTION("REGEXExtract(D551,""\d"")"),"9")</f>
        <v>9</v>
      </c>
      <c r="F551" s="3">
        <f t="shared" si="1"/>
        <v>89</v>
      </c>
    </row>
    <row r="552">
      <c r="A552" s="1" t="s">
        <v>550</v>
      </c>
      <c r="C552" s="2" t="str">
        <f>IFERROR(__xludf.DUMMYFUNCTION("regexextract(A552, ""\d"")"),"2")</f>
        <v>2</v>
      </c>
      <c r="D552" s="2" t="str">
        <f>IFERROR(__xludf.DUMMYFUNCTION("REGEXEXTRACT(A552, ""\d[^\d]*?\z"")"),"9")</f>
        <v>9</v>
      </c>
      <c r="E552" s="2" t="str">
        <f>IFERROR(__xludf.DUMMYFUNCTION("REGEXExtract(D552,""\d"")"),"9")</f>
        <v>9</v>
      </c>
      <c r="F552" s="3">
        <f t="shared" si="1"/>
        <v>29</v>
      </c>
    </row>
    <row r="553">
      <c r="A553" s="1" t="s">
        <v>551</v>
      </c>
      <c r="C553" s="2" t="str">
        <f>IFERROR(__xludf.DUMMYFUNCTION("regexextract(A553, ""\d"")"),"6")</f>
        <v>6</v>
      </c>
      <c r="D553" s="2" t="str">
        <f>IFERROR(__xludf.DUMMYFUNCTION("REGEXEXTRACT(A553, ""\d[^\d]*?\z"")"),"3hnzdpxzpgfjfrbtrvr")</f>
        <v>3hnzdpxzpgfjfrbtrvr</v>
      </c>
      <c r="E553" s="2" t="str">
        <f>IFERROR(__xludf.DUMMYFUNCTION("REGEXExtract(D553,""\d"")"),"3")</f>
        <v>3</v>
      </c>
      <c r="F553" s="3">
        <f t="shared" si="1"/>
        <v>63</v>
      </c>
    </row>
    <row r="554">
      <c r="A554" s="1" t="s">
        <v>552</v>
      </c>
      <c r="C554" s="2" t="str">
        <f>IFERROR(__xludf.DUMMYFUNCTION("regexextract(A554, ""\d"")"),"2")</f>
        <v>2</v>
      </c>
      <c r="D554" s="2" t="str">
        <f>IFERROR(__xludf.DUMMYFUNCTION("REGEXEXTRACT(A554, ""\d[^\d]*?\z"")"),"1")</f>
        <v>1</v>
      </c>
      <c r="E554" s="2" t="str">
        <f>IFERROR(__xludf.DUMMYFUNCTION("REGEXExtract(D554,""\d"")"),"1")</f>
        <v>1</v>
      </c>
      <c r="F554" s="3">
        <f t="shared" si="1"/>
        <v>21</v>
      </c>
    </row>
    <row r="555">
      <c r="A555" s="1" t="s">
        <v>553</v>
      </c>
      <c r="C555" s="2" t="str">
        <f>IFERROR(__xludf.DUMMYFUNCTION("regexextract(A555, ""\d"")"),"4")</f>
        <v>4</v>
      </c>
      <c r="D555" s="2" t="str">
        <f>IFERROR(__xludf.DUMMYFUNCTION("REGEXEXTRACT(A555, ""\d[^\d]*?\z"")"),"4sevenonenhhkclrbk")</f>
        <v>4sevenonenhhkclrbk</v>
      </c>
      <c r="E555" s="2" t="str">
        <f>IFERROR(__xludf.DUMMYFUNCTION("REGEXExtract(D555,""\d"")"),"4")</f>
        <v>4</v>
      </c>
      <c r="F555" s="3">
        <f t="shared" si="1"/>
        <v>44</v>
      </c>
    </row>
    <row r="556">
      <c r="A556" s="1" t="s">
        <v>554</v>
      </c>
      <c r="C556" s="2" t="str">
        <f>IFERROR(__xludf.DUMMYFUNCTION("regexextract(A556, ""\d"")"),"1")</f>
        <v>1</v>
      </c>
      <c r="D556" s="2" t="str">
        <f>IFERROR(__xludf.DUMMYFUNCTION("REGEXEXTRACT(A556, ""\d[^\d]*?\z"")"),"1ttq")</f>
        <v>1ttq</v>
      </c>
      <c r="E556" s="2" t="str">
        <f>IFERROR(__xludf.DUMMYFUNCTION("REGEXExtract(D556,""\d"")"),"1")</f>
        <v>1</v>
      </c>
      <c r="F556" s="3">
        <f t="shared" si="1"/>
        <v>11</v>
      </c>
    </row>
    <row r="557">
      <c r="A557" s="1" t="s">
        <v>555</v>
      </c>
      <c r="C557" s="2" t="str">
        <f>IFERROR(__xludf.DUMMYFUNCTION("regexextract(A557, ""\d"")"),"3")</f>
        <v>3</v>
      </c>
      <c r="D557" s="2" t="str">
        <f>IFERROR(__xludf.DUMMYFUNCTION("REGEXEXTRACT(A557, ""\d[^\d]*?\z"")"),"7")</f>
        <v>7</v>
      </c>
      <c r="E557" s="2" t="str">
        <f>IFERROR(__xludf.DUMMYFUNCTION("REGEXExtract(D557,""\d"")"),"7")</f>
        <v>7</v>
      </c>
      <c r="F557" s="3">
        <f t="shared" si="1"/>
        <v>37</v>
      </c>
    </row>
    <row r="558">
      <c r="A558" s="1" t="s">
        <v>556</v>
      </c>
      <c r="C558" s="2" t="str">
        <f>IFERROR(__xludf.DUMMYFUNCTION("regexextract(A558, ""\d"")"),"4")</f>
        <v>4</v>
      </c>
      <c r="D558" s="2" t="str">
        <f>IFERROR(__xludf.DUMMYFUNCTION("REGEXEXTRACT(A558, ""\d[^\d]*?\z"")"),"4njhmtbjzm")</f>
        <v>4njhmtbjzm</v>
      </c>
      <c r="E558" s="2" t="str">
        <f>IFERROR(__xludf.DUMMYFUNCTION("REGEXExtract(D558,""\d"")"),"4")</f>
        <v>4</v>
      </c>
      <c r="F558" s="3">
        <f t="shared" si="1"/>
        <v>44</v>
      </c>
    </row>
    <row r="559">
      <c r="A559" s="1" t="s">
        <v>557</v>
      </c>
      <c r="C559" s="2" t="str">
        <f>IFERROR(__xludf.DUMMYFUNCTION("regexextract(A559, ""\d"")"),"5")</f>
        <v>5</v>
      </c>
      <c r="D559" s="2" t="str">
        <f>IFERROR(__xludf.DUMMYFUNCTION("REGEXEXTRACT(A559, ""\d[^\d]*?\z"")"),"6eightworsc")</f>
        <v>6eightworsc</v>
      </c>
      <c r="E559" s="2" t="str">
        <f>IFERROR(__xludf.DUMMYFUNCTION("REGEXExtract(D559,""\d"")"),"6")</f>
        <v>6</v>
      </c>
      <c r="F559" s="3">
        <f t="shared" si="1"/>
        <v>56</v>
      </c>
    </row>
    <row r="560">
      <c r="A560" s="1" t="s">
        <v>558</v>
      </c>
      <c r="C560" s="2" t="str">
        <f>IFERROR(__xludf.DUMMYFUNCTION("regexextract(A560, ""\d"")"),"8")</f>
        <v>8</v>
      </c>
      <c r="D560" s="2" t="str">
        <f>IFERROR(__xludf.DUMMYFUNCTION("REGEXEXTRACT(A560, ""\d[^\d]*?\z"")"),"1")</f>
        <v>1</v>
      </c>
      <c r="E560" s="2" t="str">
        <f>IFERROR(__xludf.DUMMYFUNCTION("REGEXExtract(D560,""\d"")"),"1")</f>
        <v>1</v>
      </c>
      <c r="F560" s="3">
        <f t="shared" si="1"/>
        <v>81</v>
      </c>
    </row>
    <row r="561">
      <c r="A561" s="1" t="s">
        <v>559</v>
      </c>
      <c r="C561" s="2" t="str">
        <f>IFERROR(__xludf.DUMMYFUNCTION("regexextract(A561, ""\d"")"),"9")</f>
        <v>9</v>
      </c>
      <c r="D561" s="2" t="str">
        <f>IFERROR(__xludf.DUMMYFUNCTION("REGEXEXTRACT(A561, ""\d[^\d]*?\z"")"),"6")</f>
        <v>6</v>
      </c>
      <c r="E561" s="2" t="str">
        <f>IFERROR(__xludf.DUMMYFUNCTION("REGEXExtract(D561,""\d"")"),"6")</f>
        <v>6</v>
      </c>
      <c r="F561" s="3">
        <f t="shared" si="1"/>
        <v>96</v>
      </c>
    </row>
    <row r="562">
      <c r="A562" s="1" t="s">
        <v>560</v>
      </c>
      <c r="C562" s="2" t="str">
        <f>IFERROR(__xludf.DUMMYFUNCTION("regexextract(A562, ""\d"")"),"1")</f>
        <v>1</v>
      </c>
      <c r="D562" s="2" t="str">
        <f>IFERROR(__xludf.DUMMYFUNCTION("REGEXEXTRACT(A562, ""\d[^\d]*?\z"")"),"1six")</f>
        <v>1six</v>
      </c>
      <c r="E562" s="2" t="str">
        <f>IFERROR(__xludf.DUMMYFUNCTION("REGEXExtract(D562,""\d"")"),"1")</f>
        <v>1</v>
      </c>
      <c r="F562" s="3">
        <f t="shared" si="1"/>
        <v>11</v>
      </c>
    </row>
    <row r="563">
      <c r="A563" s="1" t="s">
        <v>561</v>
      </c>
      <c r="C563" s="2" t="str">
        <f>IFERROR(__xludf.DUMMYFUNCTION("regexextract(A563, ""\d"")"),"8")</f>
        <v>8</v>
      </c>
      <c r="D563" s="2" t="str">
        <f>IFERROR(__xludf.DUMMYFUNCTION("REGEXEXTRACT(A563, ""\d[^\d]*?\z"")"),"9ksb")</f>
        <v>9ksb</v>
      </c>
      <c r="E563" s="2" t="str">
        <f>IFERROR(__xludf.DUMMYFUNCTION("REGEXExtract(D563,""\d"")"),"9")</f>
        <v>9</v>
      </c>
      <c r="F563" s="3">
        <f t="shared" si="1"/>
        <v>89</v>
      </c>
    </row>
    <row r="564">
      <c r="A564" s="1" t="s">
        <v>562</v>
      </c>
      <c r="C564" s="2" t="str">
        <f>IFERROR(__xludf.DUMMYFUNCTION("regexextract(A564, ""\d"")"),"5")</f>
        <v>5</v>
      </c>
      <c r="D564" s="2" t="str">
        <f>IFERROR(__xludf.DUMMYFUNCTION("REGEXEXTRACT(A564, ""\d[^\d]*?\z"")"),"7kbtlvhll")</f>
        <v>7kbtlvhll</v>
      </c>
      <c r="E564" s="2" t="str">
        <f>IFERROR(__xludf.DUMMYFUNCTION("REGEXExtract(D564,""\d"")"),"7")</f>
        <v>7</v>
      </c>
      <c r="F564" s="3">
        <f t="shared" si="1"/>
        <v>57</v>
      </c>
    </row>
    <row r="565">
      <c r="A565" s="1" t="s">
        <v>563</v>
      </c>
      <c r="C565" s="2" t="str">
        <f>IFERROR(__xludf.DUMMYFUNCTION("regexextract(A565, ""\d"")"),"5")</f>
        <v>5</v>
      </c>
      <c r="D565" s="2" t="str">
        <f>IFERROR(__xludf.DUMMYFUNCTION("REGEXEXTRACT(A565, ""\d[^\d]*?\z"")"),"5hkjmktt")</f>
        <v>5hkjmktt</v>
      </c>
      <c r="E565" s="2" t="str">
        <f>IFERROR(__xludf.DUMMYFUNCTION("REGEXExtract(D565,""\d"")"),"5")</f>
        <v>5</v>
      </c>
      <c r="F565" s="3">
        <f t="shared" si="1"/>
        <v>55</v>
      </c>
    </row>
    <row r="566">
      <c r="A566" s="1" t="s">
        <v>564</v>
      </c>
      <c r="C566" s="2" t="str">
        <f>IFERROR(__xludf.DUMMYFUNCTION("regexextract(A566, ""\d"")"),"7")</f>
        <v>7</v>
      </c>
      <c r="D566" s="2" t="str">
        <f>IFERROR(__xludf.DUMMYFUNCTION("REGEXEXTRACT(A566, ""\d[^\d]*?\z"")"),"9fives")</f>
        <v>9fives</v>
      </c>
      <c r="E566" s="2" t="str">
        <f>IFERROR(__xludf.DUMMYFUNCTION("REGEXExtract(D566,""\d"")"),"9")</f>
        <v>9</v>
      </c>
      <c r="F566" s="3">
        <f t="shared" si="1"/>
        <v>79</v>
      </c>
    </row>
    <row r="567">
      <c r="A567" s="1" t="s">
        <v>565</v>
      </c>
      <c r="C567" s="2" t="str">
        <f>IFERROR(__xludf.DUMMYFUNCTION("regexextract(A567, ""\d"")"),"4")</f>
        <v>4</v>
      </c>
      <c r="D567" s="2" t="str">
        <f>IFERROR(__xludf.DUMMYFUNCTION("REGEXEXTRACT(A567, ""\d[^\d]*?\z"")"),"6twot")</f>
        <v>6twot</v>
      </c>
      <c r="E567" s="2" t="str">
        <f>IFERROR(__xludf.DUMMYFUNCTION("REGEXExtract(D567,""\d"")"),"6")</f>
        <v>6</v>
      </c>
      <c r="F567" s="3">
        <f t="shared" si="1"/>
        <v>46</v>
      </c>
    </row>
    <row r="568">
      <c r="A568" s="1" t="s">
        <v>566</v>
      </c>
      <c r="C568" s="2" t="str">
        <f>IFERROR(__xludf.DUMMYFUNCTION("regexextract(A568, ""\d"")"),"4")</f>
        <v>4</v>
      </c>
      <c r="D568" s="2" t="str">
        <f>IFERROR(__xludf.DUMMYFUNCTION("REGEXEXTRACT(A568, ""\d[^\d]*?\z"")"),"9ktklntgtwonehgp")</f>
        <v>9ktklntgtwonehgp</v>
      </c>
      <c r="E568" s="2" t="str">
        <f>IFERROR(__xludf.DUMMYFUNCTION("REGEXExtract(D568,""\d"")"),"9")</f>
        <v>9</v>
      </c>
      <c r="F568" s="3">
        <f t="shared" si="1"/>
        <v>49</v>
      </c>
    </row>
    <row r="569">
      <c r="A569" s="1" t="s">
        <v>567</v>
      </c>
      <c r="C569" s="2" t="str">
        <f>IFERROR(__xludf.DUMMYFUNCTION("regexextract(A569, ""\d"")"),"7")</f>
        <v>7</v>
      </c>
      <c r="D569" s="2" t="str">
        <f>IFERROR(__xludf.DUMMYFUNCTION("REGEXEXTRACT(A569, ""\d[^\d]*?\z"")"),"9nine")</f>
        <v>9nine</v>
      </c>
      <c r="E569" s="2" t="str">
        <f>IFERROR(__xludf.DUMMYFUNCTION("REGEXExtract(D569,""\d"")"),"9")</f>
        <v>9</v>
      </c>
      <c r="F569" s="3">
        <f t="shared" si="1"/>
        <v>79</v>
      </c>
    </row>
    <row r="570">
      <c r="A570" s="1" t="s">
        <v>568</v>
      </c>
      <c r="C570" s="2" t="str">
        <f>IFERROR(__xludf.DUMMYFUNCTION("regexextract(A570, ""\d"")"),"2")</f>
        <v>2</v>
      </c>
      <c r="D570" s="2" t="str">
        <f>IFERROR(__xludf.DUMMYFUNCTION("REGEXEXTRACT(A570, ""\d[^\d]*?\z"")"),"2eight")</f>
        <v>2eight</v>
      </c>
      <c r="E570" s="2" t="str">
        <f>IFERROR(__xludf.DUMMYFUNCTION("REGEXExtract(D570,""\d"")"),"2")</f>
        <v>2</v>
      </c>
      <c r="F570" s="3">
        <f t="shared" si="1"/>
        <v>22</v>
      </c>
    </row>
    <row r="571">
      <c r="A571" s="1" t="s">
        <v>569</v>
      </c>
      <c r="C571" s="2" t="str">
        <f>IFERROR(__xludf.DUMMYFUNCTION("regexextract(A571, ""\d"")"),"2")</f>
        <v>2</v>
      </c>
      <c r="D571" s="2" t="str">
        <f>IFERROR(__xludf.DUMMYFUNCTION("REGEXEXTRACT(A571, ""\d[^\d]*?\z"")"),"7nine")</f>
        <v>7nine</v>
      </c>
      <c r="E571" s="2" t="str">
        <f>IFERROR(__xludf.DUMMYFUNCTION("REGEXExtract(D571,""\d"")"),"7")</f>
        <v>7</v>
      </c>
      <c r="F571" s="3">
        <f t="shared" si="1"/>
        <v>27</v>
      </c>
    </row>
    <row r="572">
      <c r="A572" s="1" t="s">
        <v>570</v>
      </c>
      <c r="C572" s="2" t="str">
        <f>IFERROR(__xludf.DUMMYFUNCTION("regexextract(A572, ""\d"")"),"1")</f>
        <v>1</v>
      </c>
      <c r="D572" s="2" t="str">
        <f>IFERROR(__xludf.DUMMYFUNCTION("REGEXEXTRACT(A572, ""\d[^\d]*?\z"")"),"2kbqkmtjjttnsjnz")</f>
        <v>2kbqkmtjjttnsjnz</v>
      </c>
      <c r="E572" s="2" t="str">
        <f>IFERROR(__xludf.DUMMYFUNCTION("REGEXExtract(D572,""\d"")"),"2")</f>
        <v>2</v>
      </c>
      <c r="F572" s="3">
        <f t="shared" si="1"/>
        <v>12</v>
      </c>
    </row>
    <row r="573">
      <c r="A573" s="1" t="s">
        <v>571</v>
      </c>
      <c r="C573" s="2" t="str">
        <f>IFERROR(__xludf.DUMMYFUNCTION("regexextract(A573, ""\d"")"),"6")</f>
        <v>6</v>
      </c>
      <c r="D573" s="2" t="str">
        <f>IFERROR(__xludf.DUMMYFUNCTION("REGEXEXTRACT(A573, ""\d[^\d]*?\z"")"),"6ninefivegn")</f>
        <v>6ninefivegn</v>
      </c>
      <c r="E573" s="2" t="str">
        <f>IFERROR(__xludf.DUMMYFUNCTION("REGEXExtract(D573,""\d"")"),"6")</f>
        <v>6</v>
      </c>
      <c r="F573" s="3">
        <f t="shared" si="1"/>
        <v>66</v>
      </c>
    </row>
    <row r="574">
      <c r="A574" s="1" t="s">
        <v>572</v>
      </c>
      <c r="C574" s="2" t="str">
        <f>IFERROR(__xludf.DUMMYFUNCTION("regexextract(A574, ""\d"")"),"3")</f>
        <v>3</v>
      </c>
      <c r="D574" s="2" t="str">
        <f>IFERROR(__xludf.DUMMYFUNCTION("REGEXEXTRACT(A574, ""\d[^\d]*?\z"")"),"4rbcrqfourfour")</f>
        <v>4rbcrqfourfour</v>
      </c>
      <c r="E574" s="2" t="str">
        <f>IFERROR(__xludf.DUMMYFUNCTION("REGEXExtract(D574,""\d"")"),"4")</f>
        <v>4</v>
      </c>
      <c r="F574" s="3">
        <f t="shared" si="1"/>
        <v>34</v>
      </c>
    </row>
    <row r="575">
      <c r="A575" s="1" t="s">
        <v>573</v>
      </c>
      <c r="C575" s="2" t="str">
        <f>IFERROR(__xludf.DUMMYFUNCTION("regexextract(A575, ""\d"")"),"3")</f>
        <v>3</v>
      </c>
      <c r="D575" s="2" t="str">
        <f>IFERROR(__xludf.DUMMYFUNCTION("REGEXEXTRACT(A575, ""\d[^\d]*?\z"")"),"7")</f>
        <v>7</v>
      </c>
      <c r="E575" s="2" t="str">
        <f>IFERROR(__xludf.DUMMYFUNCTION("REGEXExtract(D575,""\d"")"),"7")</f>
        <v>7</v>
      </c>
      <c r="F575" s="3">
        <f t="shared" si="1"/>
        <v>37</v>
      </c>
    </row>
    <row r="576">
      <c r="A576" s="1" t="s">
        <v>574</v>
      </c>
      <c r="C576" s="2" t="str">
        <f>IFERROR(__xludf.DUMMYFUNCTION("regexextract(A576, ""\d"")"),"1")</f>
        <v>1</v>
      </c>
      <c r="D576" s="2" t="str">
        <f>IFERROR(__xludf.DUMMYFUNCTION("REGEXEXTRACT(A576, ""\d[^\d]*?\z"")"),"1")</f>
        <v>1</v>
      </c>
      <c r="E576" s="2" t="str">
        <f>IFERROR(__xludf.DUMMYFUNCTION("REGEXExtract(D576,""\d"")"),"1")</f>
        <v>1</v>
      </c>
      <c r="F576" s="3">
        <f t="shared" si="1"/>
        <v>11</v>
      </c>
    </row>
    <row r="577">
      <c r="A577" s="1" t="s">
        <v>575</v>
      </c>
      <c r="C577" s="2" t="str">
        <f>IFERROR(__xludf.DUMMYFUNCTION("regexextract(A577, ""\d"")"),"7")</f>
        <v>7</v>
      </c>
      <c r="D577" s="2" t="str">
        <f>IFERROR(__xludf.DUMMYFUNCTION("REGEXEXTRACT(A577, ""\d[^\d]*?\z"")"),"7nineseven")</f>
        <v>7nineseven</v>
      </c>
      <c r="E577" s="2" t="str">
        <f>IFERROR(__xludf.DUMMYFUNCTION("REGEXExtract(D577,""\d"")"),"7")</f>
        <v>7</v>
      </c>
      <c r="F577" s="3">
        <f t="shared" si="1"/>
        <v>77</v>
      </c>
    </row>
    <row r="578">
      <c r="A578" s="1" t="s">
        <v>576</v>
      </c>
      <c r="C578" s="2" t="str">
        <f>IFERROR(__xludf.DUMMYFUNCTION("regexextract(A578, ""\d"")"),"7")</f>
        <v>7</v>
      </c>
      <c r="D578" s="2" t="str">
        <f>IFERROR(__xludf.DUMMYFUNCTION("REGEXEXTRACT(A578, ""\d[^\d]*?\z"")"),"4")</f>
        <v>4</v>
      </c>
      <c r="E578" s="2" t="str">
        <f>IFERROR(__xludf.DUMMYFUNCTION("REGEXExtract(D578,""\d"")"),"4")</f>
        <v>4</v>
      </c>
      <c r="F578" s="3">
        <f t="shared" si="1"/>
        <v>74</v>
      </c>
    </row>
    <row r="579">
      <c r="A579" s="1" t="s">
        <v>577</v>
      </c>
      <c r="C579" s="2" t="str">
        <f>IFERROR(__xludf.DUMMYFUNCTION("regexextract(A579, ""\d"")"),"4")</f>
        <v>4</v>
      </c>
      <c r="D579" s="2" t="str">
        <f>IFERROR(__xludf.DUMMYFUNCTION("REGEXEXTRACT(A579, ""\d[^\d]*?\z"")"),"4sevenfourfourfiveseven")</f>
        <v>4sevenfourfourfiveseven</v>
      </c>
      <c r="E579" s="2" t="str">
        <f>IFERROR(__xludf.DUMMYFUNCTION("REGEXExtract(D579,""\d"")"),"4")</f>
        <v>4</v>
      </c>
      <c r="F579" s="3">
        <f t="shared" si="1"/>
        <v>44</v>
      </c>
    </row>
    <row r="580">
      <c r="A580" s="1" t="s">
        <v>578</v>
      </c>
      <c r="C580" s="2" t="str">
        <f>IFERROR(__xludf.DUMMYFUNCTION("regexextract(A580, ""\d"")"),"4")</f>
        <v>4</v>
      </c>
      <c r="D580" s="2" t="str">
        <f>IFERROR(__xludf.DUMMYFUNCTION("REGEXEXTRACT(A580, ""\d[^\d]*?\z"")"),"2oneeightsix")</f>
        <v>2oneeightsix</v>
      </c>
      <c r="E580" s="2" t="str">
        <f>IFERROR(__xludf.DUMMYFUNCTION("REGEXExtract(D580,""\d"")"),"2")</f>
        <v>2</v>
      </c>
      <c r="F580" s="3">
        <f t="shared" si="1"/>
        <v>42</v>
      </c>
    </row>
    <row r="581">
      <c r="A581" s="1" t="s">
        <v>579</v>
      </c>
      <c r="C581" s="2" t="str">
        <f>IFERROR(__xludf.DUMMYFUNCTION("regexextract(A581, ""\d"")"),"5")</f>
        <v>5</v>
      </c>
      <c r="D581" s="2" t="str">
        <f>IFERROR(__xludf.DUMMYFUNCTION("REGEXEXTRACT(A581, ""\d[^\d]*?\z"")"),"5")</f>
        <v>5</v>
      </c>
      <c r="E581" s="2" t="str">
        <f>IFERROR(__xludf.DUMMYFUNCTION("REGEXExtract(D581,""\d"")"),"5")</f>
        <v>5</v>
      </c>
      <c r="F581" s="3">
        <f t="shared" si="1"/>
        <v>55</v>
      </c>
    </row>
    <row r="582">
      <c r="A582" s="1" t="s">
        <v>580</v>
      </c>
      <c r="C582" s="2" t="str">
        <f>IFERROR(__xludf.DUMMYFUNCTION("regexextract(A582, ""\d"")"),"3")</f>
        <v>3</v>
      </c>
      <c r="D582" s="2" t="str">
        <f>IFERROR(__xludf.DUMMYFUNCTION("REGEXEXTRACT(A582, ""\d[^\d]*?\z"")"),"5")</f>
        <v>5</v>
      </c>
      <c r="E582" s="2" t="str">
        <f>IFERROR(__xludf.DUMMYFUNCTION("REGEXExtract(D582,""\d"")"),"5")</f>
        <v>5</v>
      </c>
      <c r="F582" s="3">
        <f t="shared" si="1"/>
        <v>35</v>
      </c>
    </row>
    <row r="583">
      <c r="A583" s="1" t="s">
        <v>581</v>
      </c>
      <c r="C583" s="2" t="str">
        <f>IFERROR(__xludf.DUMMYFUNCTION("regexextract(A583, ""\d"")"),"4")</f>
        <v>4</v>
      </c>
      <c r="D583" s="2" t="str">
        <f>IFERROR(__xludf.DUMMYFUNCTION("REGEXEXTRACT(A583, ""\d[^\d]*?\z"")"),"4")</f>
        <v>4</v>
      </c>
      <c r="E583" s="2" t="str">
        <f>IFERROR(__xludf.DUMMYFUNCTION("REGEXExtract(D583,""\d"")"),"4")</f>
        <v>4</v>
      </c>
      <c r="F583" s="3">
        <f t="shared" si="1"/>
        <v>44</v>
      </c>
    </row>
    <row r="584">
      <c r="A584" s="1" t="s">
        <v>582</v>
      </c>
      <c r="C584" s="2" t="str">
        <f>IFERROR(__xludf.DUMMYFUNCTION("regexextract(A584, ""\d"")"),"3")</f>
        <v>3</v>
      </c>
      <c r="D584" s="2" t="str">
        <f>IFERROR(__xludf.DUMMYFUNCTION("REGEXEXTRACT(A584, ""\d[^\d]*?\z"")"),"1six")</f>
        <v>1six</v>
      </c>
      <c r="E584" s="2" t="str">
        <f>IFERROR(__xludf.DUMMYFUNCTION("REGEXExtract(D584,""\d"")"),"1")</f>
        <v>1</v>
      </c>
      <c r="F584" s="3">
        <f t="shared" si="1"/>
        <v>31</v>
      </c>
    </row>
    <row r="585">
      <c r="A585" s="1" t="s">
        <v>583</v>
      </c>
      <c r="C585" s="2" t="str">
        <f>IFERROR(__xludf.DUMMYFUNCTION("regexextract(A585, ""\d"")"),"9")</f>
        <v>9</v>
      </c>
      <c r="D585" s="2" t="str">
        <f>IFERROR(__xludf.DUMMYFUNCTION("REGEXEXTRACT(A585, ""\d[^\d]*?\z"")"),"2kpqhkcrphhhrfjd")</f>
        <v>2kpqhkcrphhhrfjd</v>
      </c>
      <c r="E585" s="2" t="str">
        <f>IFERROR(__xludf.DUMMYFUNCTION("REGEXExtract(D585,""\d"")"),"2")</f>
        <v>2</v>
      </c>
      <c r="F585" s="3">
        <f t="shared" si="1"/>
        <v>92</v>
      </c>
    </row>
    <row r="586">
      <c r="A586" s="1" t="s">
        <v>584</v>
      </c>
      <c r="C586" s="2" t="str">
        <f>IFERROR(__xludf.DUMMYFUNCTION("regexextract(A586, ""\d"")"),"3")</f>
        <v>3</v>
      </c>
      <c r="D586" s="2" t="str">
        <f>IFERROR(__xludf.DUMMYFUNCTION("REGEXEXTRACT(A586, ""\d[^\d]*?\z"")"),"3mtfhhzkfkkhftkbc")</f>
        <v>3mtfhhzkfkkhftkbc</v>
      </c>
      <c r="E586" s="2" t="str">
        <f>IFERROR(__xludf.DUMMYFUNCTION("REGEXExtract(D586,""\d"")"),"3")</f>
        <v>3</v>
      </c>
      <c r="F586" s="3">
        <f t="shared" si="1"/>
        <v>33</v>
      </c>
    </row>
    <row r="587">
      <c r="A587" s="1" t="s">
        <v>585</v>
      </c>
      <c r="C587" s="2" t="str">
        <f>IFERROR(__xludf.DUMMYFUNCTION("regexextract(A587, ""\d"")"),"6")</f>
        <v>6</v>
      </c>
      <c r="D587" s="2" t="str">
        <f>IFERROR(__xludf.DUMMYFUNCTION("REGEXEXTRACT(A587, ""\d[^\d]*?\z"")"),"8fourn")</f>
        <v>8fourn</v>
      </c>
      <c r="E587" s="2" t="str">
        <f>IFERROR(__xludf.DUMMYFUNCTION("REGEXExtract(D587,""\d"")"),"8")</f>
        <v>8</v>
      </c>
      <c r="F587" s="3">
        <f t="shared" si="1"/>
        <v>68</v>
      </c>
    </row>
    <row r="588">
      <c r="A588" s="1" t="s">
        <v>586</v>
      </c>
      <c r="C588" s="2" t="str">
        <f>IFERROR(__xludf.DUMMYFUNCTION("regexextract(A588, ""\d"")"),"4")</f>
        <v>4</v>
      </c>
      <c r="D588" s="2" t="str">
        <f>IFERROR(__xludf.DUMMYFUNCTION("REGEXEXTRACT(A588, ""\d[^\d]*?\z"")"),"7")</f>
        <v>7</v>
      </c>
      <c r="E588" s="2" t="str">
        <f>IFERROR(__xludf.DUMMYFUNCTION("REGEXExtract(D588,""\d"")"),"7")</f>
        <v>7</v>
      </c>
      <c r="F588" s="3">
        <f t="shared" si="1"/>
        <v>47</v>
      </c>
    </row>
    <row r="589">
      <c r="A589" s="1" t="s">
        <v>587</v>
      </c>
      <c r="C589" s="2" t="str">
        <f>IFERROR(__xludf.DUMMYFUNCTION("regexextract(A589, ""\d"")"),"7")</f>
        <v>7</v>
      </c>
      <c r="D589" s="2" t="str">
        <f>IFERROR(__xludf.DUMMYFUNCTION("REGEXEXTRACT(A589, ""\d[^\d]*?\z"")"),"9sevenqsevenone")</f>
        <v>9sevenqsevenone</v>
      </c>
      <c r="E589" s="2" t="str">
        <f>IFERROR(__xludf.DUMMYFUNCTION("REGEXExtract(D589,""\d"")"),"9")</f>
        <v>9</v>
      </c>
      <c r="F589" s="3">
        <f t="shared" si="1"/>
        <v>79</v>
      </c>
    </row>
    <row r="590">
      <c r="A590" s="1" t="s">
        <v>588</v>
      </c>
      <c r="C590" s="2" t="str">
        <f>IFERROR(__xludf.DUMMYFUNCTION("regexextract(A590, ""\d"")"),"4")</f>
        <v>4</v>
      </c>
      <c r="D590" s="2" t="str">
        <f>IFERROR(__xludf.DUMMYFUNCTION("REGEXEXTRACT(A590, ""\d[^\d]*?\z"")"),"2")</f>
        <v>2</v>
      </c>
      <c r="E590" s="2" t="str">
        <f>IFERROR(__xludf.DUMMYFUNCTION("REGEXExtract(D590,""\d"")"),"2")</f>
        <v>2</v>
      </c>
      <c r="F590" s="3">
        <f t="shared" si="1"/>
        <v>42</v>
      </c>
    </row>
    <row r="591">
      <c r="A591" s="1" t="s">
        <v>589</v>
      </c>
      <c r="C591" s="2" t="str">
        <f>IFERROR(__xludf.DUMMYFUNCTION("regexextract(A591, ""\d"")"),"9")</f>
        <v>9</v>
      </c>
      <c r="D591" s="2" t="str">
        <f>IFERROR(__xludf.DUMMYFUNCTION("REGEXEXTRACT(A591, ""\d[^\d]*?\z"")"),"4")</f>
        <v>4</v>
      </c>
      <c r="E591" s="2" t="str">
        <f>IFERROR(__xludf.DUMMYFUNCTION("REGEXExtract(D591,""\d"")"),"4")</f>
        <v>4</v>
      </c>
      <c r="F591" s="3">
        <f t="shared" si="1"/>
        <v>94</v>
      </c>
    </row>
    <row r="592">
      <c r="A592" s="1" t="s">
        <v>590</v>
      </c>
      <c r="C592" s="2" t="str">
        <f>IFERROR(__xludf.DUMMYFUNCTION("regexextract(A592, ""\d"")"),"9")</f>
        <v>9</v>
      </c>
      <c r="D592" s="2" t="str">
        <f>IFERROR(__xludf.DUMMYFUNCTION("REGEXEXTRACT(A592, ""\d[^\d]*?\z"")"),"9")</f>
        <v>9</v>
      </c>
      <c r="E592" s="2" t="str">
        <f>IFERROR(__xludf.DUMMYFUNCTION("REGEXExtract(D592,""\d"")"),"9")</f>
        <v>9</v>
      </c>
      <c r="F592" s="3">
        <f t="shared" si="1"/>
        <v>99</v>
      </c>
    </row>
    <row r="593">
      <c r="A593" s="1" t="s">
        <v>591</v>
      </c>
      <c r="C593" s="2" t="str">
        <f>IFERROR(__xludf.DUMMYFUNCTION("regexextract(A593, ""\d"")"),"2")</f>
        <v>2</v>
      </c>
      <c r="D593" s="2" t="str">
        <f>IFERROR(__xludf.DUMMYFUNCTION("REGEXEXTRACT(A593, ""\d[^\d]*?\z"")"),"2")</f>
        <v>2</v>
      </c>
      <c r="E593" s="2" t="str">
        <f>IFERROR(__xludf.DUMMYFUNCTION("REGEXExtract(D593,""\d"")"),"2")</f>
        <v>2</v>
      </c>
      <c r="F593" s="3">
        <f t="shared" si="1"/>
        <v>22</v>
      </c>
    </row>
    <row r="594">
      <c r="A594" s="1" t="s">
        <v>592</v>
      </c>
      <c r="C594" s="2" t="str">
        <f>IFERROR(__xludf.DUMMYFUNCTION("regexextract(A594, ""\d"")"),"3")</f>
        <v>3</v>
      </c>
      <c r="D594" s="2" t="str">
        <f>IFERROR(__xludf.DUMMYFUNCTION("REGEXEXTRACT(A594, ""\d[^\d]*?\z"")"),"9")</f>
        <v>9</v>
      </c>
      <c r="E594" s="2" t="str">
        <f>IFERROR(__xludf.DUMMYFUNCTION("REGEXExtract(D594,""\d"")"),"9")</f>
        <v>9</v>
      </c>
      <c r="F594" s="3">
        <f t="shared" si="1"/>
        <v>39</v>
      </c>
    </row>
    <row r="595">
      <c r="A595" s="1" t="s">
        <v>593</v>
      </c>
      <c r="C595" s="2" t="str">
        <f>IFERROR(__xludf.DUMMYFUNCTION("regexextract(A595, ""\d"")"),"5")</f>
        <v>5</v>
      </c>
      <c r="D595" s="2" t="str">
        <f>IFERROR(__xludf.DUMMYFUNCTION("REGEXEXTRACT(A595, ""\d[^\d]*?\z"")"),"5rbsvvqtwo")</f>
        <v>5rbsvvqtwo</v>
      </c>
      <c r="E595" s="2" t="str">
        <f>IFERROR(__xludf.DUMMYFUNCTION("REGEXExtract(D595,""\d"")"),"5")</f>
        <v>5</v>
      </c>
      <c r="F595" s="3">
        <f t="shared" si="1"/>
        <v>55</v>
      </c>
    </row>
    <row r="596">
      <c r="A596" s="1" t="s">
        <v>594</v>
      </c>
      <c r="C596" s="2" t="str">
        <f>IFERROR(__xludf.DUMMYFUNCTION("regexextract(A596, ""\d"")"),"7")</f>
        <v>7</v>
      </c>
      <c r="D596" s="2" t="str">
        <f>IFERROR(__xludf.DUMMYFUNCTION("REGEXEXTRACT(A596, ""\d[^\d]*?\z"")"),"1hdkbm")</f>
        <v>1hdkbm</v>
      </c>
      <c r="E596" s="2" t="str">
        <f>IFERROR(__xludf.DUMMYFUNCTION("REGEXExtract(D596,""\d"")"),"1")</f>
        <v>1</v>
      </c>
      <c r="F596" s="3">
        <f t="shared" si="1"/>
        <v>71</v>
      </c>
    </row>
    <row r="597">
      <c r="A597" s="1" t="s">
        <v>595</v>
      </c>
      <c r="C597" s="2" t="str">
        <f>IFERROR(__xludf.DUMMYFUNCTION("regexextract(A597, ""\d"")"),"3")</f>
        <v>3</v>
      </c>
      <c r="D597" s="2" t="str">
        <f>IFERROR(__xludf.DUMMYFUNCTION("REGEXEXTRACT(A597, ""\d[^\d]*?\z"")"),"1sixjndvmlgc")</f>
        <v>1sixjndvmlgc</v>
      </c>
      <c r="E597" s="2" t="str">
        <f>IFERROR(__xludf.DUMMYFUNCTION("REGEXExtract(D597,""\d"")"),"1")</f>
        <v>1</v>
      </c>
      <c r="F597" s="3">
        <f t="shared" si="1"/>
        <v>31</v>
      </c>
    </row>
    <row r="598">
      <c r="A598" s="1" t="s">
        <v>596</v>
      </c>
      <c r="C598" s="2" t="str">
        <f>IFERROR(__xludf.DUMMYFUNCTION("regexextract(A598, ""\d"")"),"3")</f>
        <v>3</v>
      </c>
      <c r="D598" s="2" t="str">
        <f>IFERROR(__xludf.DUMMYFUNCTION("REGEXEXTRACT(A598, ""\d[^\d]*?\z"")"),"3fivetltsbgtwoxh")</f>
        <v>3fivetltsbgtwoxh</v>
      </c>
      <c r="E598" s="2" t="str">
        <f>IFERROR(__xludf.DUMMYFUNCTION("REGEXExtract(D598,""\d"")"),"3")</f>
        <v>3</v>
      </c>
      <c r="F598" s="3">
        <f t="shared" si="1"/>
        <v>33</v>
      </c>
    </row>
    <row r="599">
      <c r="A599" s="1" t="s">
        <v>597</v>
      </c>
      <c r="C599" s="2" t="str">
        <f>IFERROR(__xludf.DUMMYFUNCTION("regexextract(A599, ""\d"")"),"2")</f>
        <v>2</v>
      </c>
      <c r="D599" s="2" t="str">
        <f>IFERROR(__xludf.DUMMYFUNCTION("REGEXEXTRACT(A599, ""\d[^\d]*?\z"")"),"2two")</f>
        <v>2two</v>
      </c>
      <c r="E599" s="2" t="str">
        <f>IFERROR(__xludf.DUMMYFUNCTION("REGEXExtract(D599,""\d"")"),"2")</f>
        <v>2</v>
      </c>
      <c r="F599" s="3">
        <f t="shared" si="1"/>
        <v>22</v>
      </c>
    </row>
    <row r="600">
      <c r="A600" s="1" t="s">
        <v>598</v>
      </c>
      <c r="C600" s="2" t="str">
        <f>IFERROR(__xludf.DUMMYFUNCTION("regexextract(A600, ""\d"")"),"5")</f>
        <v>5</v>
      </c>
      <c r="D600" s="2" t="str">
        <f>IFERROR(__xludf.DUMMYFUNCTION("REGEXEXTRACT(A600, ""\d[^\d]*?\z"")"),"5threeglcgtjqmf")</f>
        <v>5threeglcgtjqmf</v>
      </c>
      <c r="E600" s="2" t="str">
        <f>IFERROR(__xludf.DUMMYFUNCTION("REGEXExtract(D600,""\d"")"),"5")</f>
        <v>5</v>
      </c>
      <c r="F600" s="3">
        <f t="shared" si="1"/>
        <v>55</v>
      </c>
    </row>
    <row r="601">
      <c r="A601" s="1" t="s">
        <v>599</v>
      </c>
      <c r="C601" s="2" t="str">
        <f>IFERROR(__xludf.DUMMYFUNCTION("regexextract(A601, ""\d"")"),"7")</f>
        <v>7</v>
      </c>
      <c r="D601" s="2" t="str">
        <f>IFERROR(__xludf.DUMMYFUNCTION("REGEXEXTRACT(A601, ""\d[^\d]*?\z"")"),"7one")</f>
        <v>7one</v>
      </c>
      <c r="E601" s="2" t="str">
        <f>IFERROR(__xludf.DUMMYFUNCTION("REGEXExtract(D601,""\d"")"),"7")</f>
        <v>7</v>
      </c>
      <c r="F601" s="3">
        <f t="shared" si="1"/>
        <v>77</v>
      </c>
    </row>
    <row r="602">
      <c r="A602" s="1" t="s">
        <v>600</v>
      </c>
      <c r="C602" s="2" t="str">
        <f>IFERROR(__xludf.DUMMYFUNCTION("regexextract(A602, ""\d"")"),"1")</f>
        <v>1</v>
      </c>
      <c r="D602" s="2" t="str">
        <f>IFERROR(__xludf.DUMMYFUNCTION("REGEXEXTRACT(A602, ""\d[^\d]*?\z"")"),"1")</f>
        <v>1</v>
      </c>
      <c r="E602" s="2" t="str">
        <f>IFERROR(__xludf.DUMMYFUNCTION("REGEXExtract(D602,""\d"")"),"1")</f>
        <v>1</v>
      </c>
      <c r="F602" s="3">
        <f t="shared" si="1"/>
        <v>11</v>
      </c>
    </row>
    <row r="603">
      <c r="A603" s="1" t="s">
        <v>601</v>
      </c>
      <c r="C603" s="2" t="str">
        <f>IFERROR(__xludf.DUMMYFUNCTION("regexextract(A603, ""\d"")"),"2")</f>
        <v>2</v>
      </c>
      <c r="D603" s="2" t="str">
        <f>IFERROR(__xludf.DUMMYFUNCTION("REGEXEXTRACT(A603, ""\d[^\d]*?\z"")"),"2pnql")</f>
        <v>2pnql</v>
      </c>
      <c r="E603" s="2" t="str">
        <f>IFERROR(__xludf.DUMMYFUNCTION("REGEXExtract(D603,""\d"")"),"2")</f>
        <v>2</v>
      </c>
      <c r="F603" s="3">
        <f t="shared" si="1"/>
        <v>22</v>
      </c>
    </row>
    <row r="604">
      <c r="A604" s="1" t="s">
        <v>602</v>
      </c>
      <c r="C604" s="2" t="str">
        <f>IFERROR(__xludf.DUMMYFUNCTION("regexextract(A604, ""\d"")"),"5")</f>
        <v>5</v>
      </c>
      <c r="D604" s="2" t="str">
        <f>IFERROR(__xludf.DUMMYFUNCTION("REGEXEXTRACT(A604, ""\d[^\d]*?\z"")"),"5")</f>
        <v>5</v>
      </c>
      <c r="E604" s="2" t="str">
        <f>IFERROR(__xludf.DUMMYFUNCTION("REGEXExtract(D604,""\d"")"),"5")</f>
        <v>5</v>
      </c>
      <c r="F604" s="3">
        <f t="shared" si="1"/>
        <v>55</v>
      </c>
    </row>
    <row r="605">
      <c r="A605" s="1" t="s">
        <v>603</v>
      </c>
      <c r="C605" s="2" t="str">
        <f>IFERROR(__xludf.DUMMYFUNCTION("regexextract(A605, ""\d"")"),"8")</f>
        <v>8</v>
      </c>
      <c r="D605" s="2" t="str">
        <f>IFERROR(__xludf.DUMMYFUNCTION("REGEXEXTRACT(A605, ""\d[^\d]*?\z"")"),"8sevenlbgfivej")</f>
        <v>8sevenlbgfivej</v>
      </c>
      <c r="E605" s="2" t="str">
        <f>IFERROR(__xludf.DUMMYFUNCTION("REGEXExtract(D605,""\d"")"),"8")</f>
        <v>8</v>
      </c>
      <c r="F605" s="3">
        <f t="shared" si="1"/>
        <v>88</v>
      </c>
    </row>
    <row r="606">
      <c r="A606" s="1" t="s">
        <v>604</v>
      </c>
      <c r="C606" s="2" t="str">
        <f>IFERROR(__xludf.DUMMYFUNCTION("regexextract(A606, ""\d"")"),"5")</f>
        <v>5</v>
      </c>
      <c r="D606" s="2" t="str">
        <f>IFERROR(__xludf.DUMMYFUNCTION("REGEXEXTRACT(A606, ""\d[^\d]*?\z"")"),"9")</f>
        <v>9</v>
      </c>
      <c r="E606" s="2" t="str">
        <f>IFERROR(__xludf.DUMMYFUNCTION("REGEXExtract(D606,""\d"")"),"9")</f>
        <v>9</v>
      </c>
      <c r="F606" s="3">
        <f t="shared" si="1"/>
        <v>59</v>
      </c>
    </row>
    <row r="607">
      <c r="A607" s="1" t="s">
        <v>605</v>
      </c>
      <c r="C607" s="2" t="str">
        <f>IFERROR(__xludf.DUMMYFUNCTION("regexextract(A607, ""\d"")"),"1")</f>
        <v>1</v>
      </c>
      <c r="D607" s="2" t="str">
        <f>IFERROR(__xludf.DUMMYFUNCTION("REGEXEXTRACT(A607, ""\d[^\d]*?\z"")"),"5eightseven")</f>
        <v>5eightseven</v>
      </c>
      <c r="E607" s="2" t="str">
        <f>IFERROR(__xludf.DUMMYFUNCTION("REGEXExtract(D607,""\d"")"),"5")</f>
        <v>5</v>
      </c>
      <c r="F607" s="3">
        <f t="shared" si="1"/>
        <v>15</v>
      </c>
    </row>
    <row r="608">
      <c r="A608" s="1" t="s">
        <v>606</v>
      </c>
      <c r="C608" s="2" t="str">
        <f>IFERROR(__xludf.DUMMYFUNCTION("regexextract(A608, ""\d"")"),"1")</f>
        <v>1</v>
      </c>
      <c r="D608" s="2" t="str">
        <f>IFERROR(__xludf.DUMMYFUNCTION("REGEXEXTRACT(A608, ""\d[^\d]*?\z"")"),"6")</f>
        <v>6</v>
      </c>
      <c r="E608" s="2" t="str">
        <f>IFERROR(__xludf.DUMMYFUNCTION("REGEXExtract(D608,""\d"")"),"6")</f>
        <v>6</v>
      </c>
      <c r="F608" s="3">
        <f t="shared" si="1"/>
        <v>16</v>
      </c>
    </row>
    <row r="609">
      <c r="A609" s="1" t="s">
        <v>607</v>
      </c>
      <c r="C609" s="2" t="str">
        <f>IFERROR(__xludf.DUMMYFUNCTION("regexextract(A609, ""\d"")"),"2")</f>
        <v>2</v>
      </c>
      <c r="D609" s="2" t="str">
        <f>IFERROR(__xludf.DUMMYFUNCTION("REGEXEXTRACT(A609, ""\d[^\d]*?\z"")"),"9")</f>
        <v>9</v>
      </c>
      <c r="E609" s="2" t="str">
        <f>IFERROR(__xludf.DUMMYFUNCTION("REGEXExtract(D609,""\d"")"),"9")</f>
        <v>9</v>
      </c>
      <c r="F609" s="3">
        <f t="shared" si="1"/>
        <v>29</v>
      </c>
    </row>
    <row r="610">
      <c r="A610" s="1" t="s">
        <v>608</v>
      </c>
      <c r="C610" s="2" t="str">
        <f>IFERROR(__xludf.DUMMYFUNCTION("regexextract(A610, ""\d"")"),"7")</f>
        <v>7</v>
      </c>
      <c r="D610" s="2" t="str">
        <f>IFERROR(__xludf.DUMMYFUNCTION("REGEXEXTRACT(A610, ""\d[^\d]*?\z"")"),"2one")</f>
        <v>2one</v>
      </c>
      <c r="E610" s="2" t="str">
        <f>IFERROR(__xludf.DUMMYFUNCTION("REGEXExtract(D610,""\d"")"),"2")</f>
        <v>2</v>
      </c>
      <c r="F610" s="3">
        <f t="shared" si="1"/>
        <v>72</v>
      </c>
    </row>
    <row r="611">
      <c r="A611" s="1" t="s">
        <v>609</v>
      </c>
      <c r="C611" s="2" t="str">
        <f>IFERROR(__xludf.DUMMYFUNCTION("regexextract(A611, ""\d"")"),"1")</f>
        <v>1</v>
      </c>
      <c r="D611" s="2" t="str">
        <f>IFERROR(__xludf.DUMMYFUNCTION("REGEXEXTRACT(A611, ""\d[^\d]*?\z"")"),"1cqbrjcncrstqkthreethreesevenffive")</f>
        <v>1cqbrjcncrstqkthreethreesevenffive</v>
      </c>
      <c r="E611" s="2" t="str">
        <f>IFERROR(__xludf.DUMMYFUNCTION("REGEXExtract(D611,""\d"")"),"1")</f>
        <v>1</v>
      </c>
      <c r="F611" s="3">
        <f t="shared" si="1"/>
        <v>11</v>
      </c>
    </row>
    <row r="612">
      <c r="A612" s="1" t="s">
        <v>610</v>
      </c>
      <c r="C612" s="2" t="str">
        <f>IFERROR(__xludf.DUMMYFUNCTION("regexextract(A612, ""\d"")"),"2")</f>
        <v>2</v>
      </c>
      <c r="D612" s="2" t="str">
        <f>IFERROR(__xludf.DUMMYFUNCTION("REGEXEXTRACT(A612, ""\d[^\d]*?\z"")"),"3one")</f>
        <v>3one</v>
      </c>
      <c r="E612" s="2" t="str">
        <f>IFERROR(__xludf.DUMMYFUNCTION("REGEXExtract(D612,""\d"")"),"3")</f>
        <v>3</v>
      </c>
      <c r="F612" s="3">
        <f t="shared" si="1"/>
        <v>23</v>
      </c>
    </row>
    <row r="613">
      <c r="A613" s="1" t="s">
        <v>611</v>
      </c>
      <c r="C613" s="2" t="str">
        <f>IFERROR(__xludf.DUMMYFUNCTION("regexextract(A613, ""\d"")"),"5")</f>
        <v>5</v>
      </c>
      <c r="D613" s="2" t="str">
        <f>IFERROR(__xludf.DUMMYFUNCTION("REGEXEXTRACT(A613, ""\d[^\d]*?\z"")"),"6khcqbnjjsixeight")</f>
        <v>6khcqbnjjsixeight</v>
      </c>
      <c r="E613" s="2" t="str">
        <f>IFERROR(__xludf.DUMMYFUNCTION("REGEXExtract(D613,""\d"")"),"6")</f>
        <v>6</v>
      </c>
      <c r="F613" s="3">
        <f t="shared" si="1"/>
        <v>56</v>
      </c>
    </row>
    <row r="614">
      <c r="A614" s="1" t="s">
        <v>612</v>
      </c>
      <c r="C614" s="2" t="str">
        <f>IFERROR(__xludf.DUMMYFUNCTION("regexextract(A614, ""\d"")"),"7")</f>
        <v>7</v>
      </c>
      <c r="D614" s="2" t="str">
        <f>IFERROR(__xludf.DUMMYFUNCTION("REGEXEXTRACT(A614, ""\d[^\d]*?\z"")"),"3bb")</f>
        <v>3bb</v>
      </c>
      <c r="E614" s="2" t="str">
        <f>IFERROR(__xludf.DUMMYFUNCTION("REGEXExtract(D614,""\d"")"),"3")</f>
        <v>3</v>
      </c>
      <c r="F614" s="3">
        <f t="shared" si="1"/>
        <v>73</v>
      </c>
    </row>
    <row r="615">
      <c r="A615" s="1" t="s">
        <v>613</v>
      </c>
      <c r="C615" s="2" t="str">
        <f>IFERROR(__xludf.DUMMYFUNCTION("regexextract(A615, ""\d"")"),"3")</f>
        <v>3</v>
      </c>
      <c r="D615" s="2" t="str">
        <f>IFERROR(__xludf.DUMMYFUNCTION("REGEXEXTRACT(A615, ""\d[^\d]*?\z"")"),"9")</f>
        <v>9</v>
      </c>
      <c r="E615" s="2" t="str">
        <f>IFERROR(__xludf.DUMMYFUNCTION("REGEXExtract(D615,""\d"")"),"9")</f>
        <v>9</v>
      </c>
      <c r="F615" s="3">
        <f t="shared" si="1"/>
        <v>39</v>
      </c>
    </row>
    <row r="616">
      <c r="A616" s="1" t="s">
        <v>614</v>
      </c>
      <c r="C616" s="2" t="str">
        <f>IFERROR(__xludf.DUMMYFUNCTION("regexextract(A616, ""\d"")"),"9")</f>
        <v>9</v>
      </c>
      <c r="D616" s="2" t="str">
        <f>IFERROR(__xludf.DUMMYFUNCTION("REGEXEXTRACT(A616, ""\d[^\d]*?\z"")"),"9nmvlprcprtzmmg")</f>
        <v>9nmvlprcprtzmmg</v>
      </c>
      <c r="E616" s="2" t="str">
        <f>IFERROR(__xludf.DUMMYFUNCTION("REGEXExtract(D616,""\d"")"),"9")</f>
        <v>9</v>
      </c>
      <c r="F616" s="3">
        <f t="shared" si="1"/>
        <v>99</v>
      </c>
    </row>
    <row r="617">
      <c r="A617" s="1" t="s">
        <v>615</v>
      </c>
      <c r="C617" s="2" t="str">
        <f>IFERROR(__xludf.DUMMYFUNCTION("regexextract(A617, ""\d"")"),"8")</f>
        <v>8</v>
      </c>
      <c r="D617" s="2" t="str">
        <f>IFERROR(__xludf.DUMMYFUNCTION("REGEXEXTRACT(A617, ""\d[^\d]*?\z"")"),"9")</f>
        <v>9</v>
      </c>
      <c r="E617" s="2" t="str">
        <f>IFERROR(__xludf.DUMMYFUNCTION("REGEXExtract(D617,""\d"")"),"9")</f>
        <v>9</v>
      </c>
      <c r="F617" s="3">
        <f t="shared" si="1"/>
        <v>89</v>
      </c>
    </row>
    <row r="618">
      <c r="A618" s="1" t="s">
        <v>616</v>
      </c>
      <c r="C618" s="2" t="str">
        <f>IFERROR(__xludf.DUMMYFUNCTION("regexextract(A618, ""\d"")"),"9")</f>
        <v>9</v>
      </c>
      <c r="D618" s="2" t="str">
        <f>IFERROR(__xludf.DUMMYFUNCTION("REGEXEXTRACT(A618, ""\d[^\d]*?\z"")"),"9fourrztlcsbhvkqrtzkk")</f>
        <v>9fourrztlcsbhvkqrtzkk</v>
      </c>
      <c r="E618" s="2" t="str">
        <f>IFERROR(__xludf.DUMMYFUNCTION("REGEXExtract(D618,""\d"")"),"9")</f>
        <v>9</v>
      </c>
      <c r="F618" s="3">
        <f t="shared" si="1"/>
        <v>99</v>
      </c>
    </row>
    <row r="619">
      <c r="A619" s="1" t="s">
        <v>617</v>
      </c>
      <c r="C619" s="2" t="str">
        <f>IFERROR(__xludf.DUMMYFUNCTION("regexextract(A619, ""\d"")"),"9")</f>
        <v>9</v>
      </c>
      <c r="D619" s="2" t="str">
        <f>IFERROR(__xludf.DUMMYFUNCTION("REGEXEXTRACT(A619, ""\d[^\d]*?\z"")"),"9qmhdltcmvdmxzvsix")</f>
        <v>9qmhdltcmvdmxzvsix</v>
      </c>
      <c r="E619" s="2" t="str">
        <f>IFERROR(__xludf.DUMMYFUNCTION("REGEXExtract(D619,""\d"")"),"9")</f>
        <v>9</v>
      </c>
      <c r="F619" s="3">
        <f t="shared" si="1"/>
        <v>99</v>
      </c>
    </row>
    <row r="620">
      <c r="A620" s="1" t="s">
        <v>618</v>
      </c>
      <c r="C620" s="2" t="str">
        <f>IFERROR(__xludf.DUMMYFUNCTION("regexextract(A620, ""\d"")"),"3")</f>
        <v>3</v>
      </c>
      <c r="D620" s="2" t="str">
        <f>IFERROR(__xludf.DUMMYFUNCTION("REGEXEXTRACT(A620, ""\d[^\d]*?\z"")"),"2")</f>
        <v>2</v>
      </c>
      <c r="E620" s="2" t="str">
        <f>IFERROR(__xludf.DUMMYFUNCTION("REGEXExtract(D620,""\d"")"),"2")</f>
        <v>2</v>
      </c>
      <c r="F620" s="3">
        <f t="shared" si="1"/>
        <v>32</v>
      </c>
    </row>
    <row r="621">
      <c r="A621" s="1" t="s">
        <v>619</v>
      </c>
      <c r="C621" s="2" t="str">
        <f>IFERROR(__xludf.DUMMYFUNCTION("regexextract(A621, ""\d"")"),"5")</f>
        <v>5</v>
      </c>
      <c r="D621" s="2" t="str">
        <f>IFERROR(__xludf.DUMMYFUNCTION("REGEXEXTRACT(A621, ""\d[^\d]*?\z"")"),"5eightlninengqskzx")</f>
        <v>5eightlninengqskzx</v>
      </c>
      <c r="E621" s="2" t="str">
        <f>IFERROR(__xludf.DUMMYFUNCTION("REGEXExtract(D621,""\d"")"),"5")</f>
        <v>5</v>
      </c>
      <c r="F621" s="3">
        <f t="shared" si="1"/>
        <v>55</v>
      </c>
    </row>
    <row r="622">
      <c r="A622" s="1" t="s">
        <v>620</v>
      </c>
      <c r="C622" s="2" t="str">
        <f>IFERROR(__xludf.DUMMYFUNCTION("regexextract(A622, ""\d"")"),"3")</f>
        <v>3</v>
      </c>
      <c r="D622" s="2" t="str">
        <f>IFERROR(__xludf.DUMMYFUNCTION("REGEXEXTRACT(A622, ""\d[^\d]*?\z"")"),"6")</f>
        <v>6</v>
      </c>
      <c r="E622" s="2" t="str">
        <f>IFERROR(__xludf.DUMMYFUNCTION("REGEXExtract(D622,""\d"")"),"6")</f>
        <v>6</v>
      </c>
      <c r="F622" s="3">
        <f t="shared" si="1"/>
        <v>36</v>
      </c>
    </row>
    <row r="623">
      <c r="A623" s="1" t="s">
        <v>621</v>
      </c>
      <c r="C623" s="2" t="str">
        <f>IFERROR(__xludf.DUMMYFUNCTION("regexextract(A623, ""\d"")"),"6")</f>
        <v>6</v>
      </c>
      <c r="D623" s="2" t="str">
        <f>IFERROR(__xludf.DUMMYFUNCTION("REGEXEXTRACT(A623, ""\d[^\d]*?\z"")"),"6three")</f>
        <v>6three</v>
      </c>
      <c r="E623" s="2" t="str">
        <f>IFERROR(__xludf.DUMMYFUNCTION("REGEXExtract(D623,""\d"")"),"6")</f>
        <v>6</v>
      </c>
      <c r="F623" s="3">
        <f t="shared" si="1"/>
        <v>66</v>
      </c>
    </row>
    <row r="624">
      <c r="A624" s="1" t="s">
        <v>622</v>
      </c>
      <c r="C624" s="2" t="str">
        <f>IFERROR(__xludf.DUMMYFUNCTION("regexextract(A624, ""\d"")"),"7")</f>
        <v>7</v>
      </c>
      <c r="D624" s="2" t="str">
        <f>IFERROR(__xludf.DUMMYFUNCTION("REGEXEXTRACT(A624, ""\d[^\d]*?\z"")"),"9")</f>
        <v>9</v>
      </c>
      <c r="E624" s="2" t="str">
        <f>IFERROR(__xludf.DUMMYFUNCTION("REGEXExtract(D624,""\d"")"),"9")</f>
        <v>9</v>
      </c>
      <c r="F624" s="3">
        <f t="shared" si="1"/>
        <v>79</v>
      </c>
    </row>
    <row r="625">
      <c r="A625" s="1" t="s">
        <v>623</v>
      </c>
      <c r="C625" s="2" t="str">
        <f>IFERROR(__xludf.DUMMYFUNCTION("regexextract(A625, ""\d"")"),"3")</f>
        <v>3</v>
      </c>
      <c r="D625" s="2" t="str">
        <f>IFERROR(__xludf.DUMMYFUNCTION("REGEXEXTRACT(A625, ""\d[^\d]*?\z"")"),"9k")</f>
        <v>9k</v>
      </c>
      <c r="E625" s="2" t="str">
        <f>IFERROR(__xludf.DUMMYFUNCTION("REGEXExtract(D625,""\d"")"),"9")</f>
        <v>9</v>
      </c>
      <c r="F625" s="3">
        <f t="shared" si="1"/>
        <v>39</v>
      </c>
    </row>
    <row r="626">
      <c r="A626" s="1" t="s">
        <v>624</v>
      </c>
      <c r="C626" s="2" t="str">
        <f>IFERROR(__xludf.DUMMYFUNCTION("regexextract(A626, ""\d"")"),"9")</f>
        <v>9</v>
      </c>
      <c r="D626" s="2" t="str">
        <f>IFERROR(__xludf.DUMMYFUNCTION("REGEXEXTRACT(A626, ""\d[^\d]*?\z"")"),"9dvnxsrqd")</f>
        <v>9dvnxsrqd</v>
      </c>
      <c r="E626" s="2" t="str">
        <f>IFERROR(__xludf.DUMMYFUNCTION("REGEXExtract(D626,""\d"")"),"9")</f>
        <v>9</v>
      </c>
      <c r="F626" s="3">
        <f t="shared" si="1"/>
        <v>99</v>
      </c>
    </row>
    <row r="627">
      <c r="A627" s="1" t="s">
        <v>625</v>
      </c>
      <c r="C627" s="2" t="str">
        <f>IFERROR(__xludf.DUMMYFUNCTION("regexextract(A627, ""\d"")"),"2")</f>
        <v>2</v>
      </c>
      <c r="D627" s="2" t="str">
        <f>IFERROR(__xludf.DUMMYFUNCTION("REGEXEXTRACT(A627, ""\d[^\d]*?\z"")"),"2rzgfh")</f>
        <v>2rzgfh</v>
      </c>
      <c r="E627" s="2" t="str">
        <f>IFERROR(__xludf.DUMMYFUNCTION("REGEXExtract(D627,""\d"")"),"2")</f>
        <v>2</v>
      </c>
      <c r="F627" s="3">
        <f t="shared" si="1"/>
        <v>22</v>
      </c>
    </row>
    <row r="628">
      <c r="A628" s="1" t="s">
        <v>626</v>
      </c>
      <c r="C628" s="2" t="str">
        <f>IFERROR(__xludf.DUMMYFUNCTION("regexextract(A628, ""\d"")"),"7")</f>
        <v>7</v>
      </c>
      <c r="D628" s="2" t="str">
        <f>IFERROR(__xludf.DUMMYFUNCTION("REGEXEXTRACT(A628, ""\d[^\d]*?\z"")"),"4")</f>
        <v>4</v>
      </c>
      <c r="E628" s="2" t="str">
        <f>IFERROR(__xludf.DUMMYFUNCTION("REGEXExtract(D628,""\d"")"),"4")</f>
        <v>4</v>
      </c>
      <c r="F628" s="3">
        <f t="shared" si="1"/>
        <v>74</v>
      </c>
    </row>
    <row r="629">
      <c r="A629" s="1" t="s">
        <v>627</v>
      </c>
      <c r="C629" s="2" t="str">
        <f>IFERROR(__xludf.DUMMYFUNCTION("regexextract(A629, ""\d"")"),"1")</f>
        <v>1</v>
      </c>
      <c r="D629" s="2" t="str">
        <f>IFERROR(__xludf.DUMMYFUNCTION("REGEXEXTRACT(A629, ""\d[^\d]*?\z"")"),"9four")</f>
        <v>9four</v>
      </c>
      <c r="E629" s="2" t="str">
        <f>IFERROR(__xludf.DUMMYFUNCTION("REGEXExtract(D629,""\d"")"),"9")</f>
        <v>9</v>
      </c>
      <c r="F629" s="3">
        <f t="shared" si="1"/>
        <v>19</v>
      </c>
    </row>
    <row r="630">
      <c r="A630" s="1" t="s">
        <v>628</v>
      </c>
      <c r="C630" s="2" t="str">
        <f>IFERROR(__xludf.DUMMYFUNCTION("regexextract(A630, ""\d"")"),"6")</f>
        <v>6</v>
      </c>
      <c r="D630" s="2" t="str">
        <f>IFERROR(__xludf.DUMMYFUNCTION("REGEXEXTRACT(A630, ""\d[^\d]*?\z"")"),"6two")</f>
        <v>6two</v>
      </c>
      <c r="E630" s="2" t="str">
        <f>IFERROR(__xludf.DUMMYFUNCTION("REGEXExtract(D630,""\d"")"),"6")</f>
        <v>6</v>
      </c>
      <c r="F630" s="3">
        <f t="shared" si="1"/>
        <v>66</v>
      </c>
    </row>
    <row r="631">
      <c r="A631" s="1" t="s">
        <v>629</v>
      </c>
      <c r="C631" s="2" t="str">
        <f>IFERROR(__xludf.DUMMYFUNCTION("regexextract(A631, ""\d"")"),"1")</f>
        <v>1</v>
      </c>
      <c r="D631" s="2" t="str">
        <f>IFERROR(__xludf.DUMMYFUNCTION("REGEXEXTRACT(A631, ""\d[^\d]*?\z"")"),"1eight")</f>
        <v>1eight</v>
      </c>
      <c r="E631" s="2" t="str">
        <f>IFERROR(__xludf.DUMMYFUNCTION("REGEXExtract(D631,""\d"")"),"1")</f>
        <v>1</v>
      </c>
      <c r="F631" s="3">
        <f t="shared" si="1"/>
        <v>11</v>
      </c>
    </row>
    <row r="632">
      <c r="A632" s="1" t="s">
        <v>630</v>
      </c>
      <c r="C632" s="2" t="str">
        <f>IFERROR(__xludf.DUMMYFUNCTION("regexextract(A632, ""\d"")"),"5")</f>
        <v>5</v>
      </c>
      <c r="D632" s="2" t="str">
        <f>IFERROR(__xludf.DUMMYFUNCTION("REGEXEXTRACT(A632, ""\d[^\d]*?\z"")"),"5one")</f>
        <v>5one</v>
      </c>
      <c r="E632" s="2" t="str">
        <f>IFERROR(__xludf.DUMMYFUNCTION("REGEXExtract(D632,""\d"")"),"5")</f>
        <v>5</v>
      </c>
      <c r="F632" s="3">
        <f t="shared" si="1"/>
        <v>55</v>
      </c>
    </row>
    <row r="633">
      <c r="A633" s="1" t="s">
        <v>631</v>
      </c>
      <c r="C633" s="2" t="str">
        <f>IFERROR(__xludf.DUMMYFUNCTION("regexextract(A633, ""\d"")"),"2")</f>
        <v>2</v>
      </c>
      <c r="D633" s="2" t="str">
        <f>IFERROR(__xludf.DUMMYFUNCTION("REGEXEXTRACT(A633, ""\d[^\d]*?\z"")"),"9")</f>
        <v>9</v>
      </c>
      <c r="E633" s="2" t="str">
        <f>IFERROR(__xludf.DUMMYFUNCTION("REGEXExtract(D633,""\d"")"),"9")</f>
        <v>9</v>
      </c>
      <c r="F633" s="3">
        <f t="shared" si="1"/>
        <v>29</v>
      </c>
    </row>
    <row r="634">
      <c r="A634" s="1" t="s">
        <v>632</v>
      </c>
      <c r="C634" s="2" t="str">
        <f>IFERROR(__xludf.DUMMYFUNCTION("regexextract(A634, ""\d"")"),"4")</f>
        <v>4</v>
      </c>
      <c r="D634" s="2" t="str">
        <f>IFERROR(__xludf.DUMMYFUNCTION("REGEXEXTRACT(A634, ""\d[^\d]*?\z"")"),"4cmrhgnnq")</f>
        <v>4cmrhgnnq</v>
      </c>
      <c r="E634" s="2" t="str">
        <f>IFERROR(__xludf.DUMMYFUNCTION("REGEXExtract(D634,""\d"")"),"4")</f>
        <v>4</v>
      </c>
      <c r="F634" s="3">
        <f t="shared" si="1"/>
        <v>44</v>
      </c>
    </row>
    <row r="635">
      <c r="A635" s="1" t="s">
        <v>633</v>
      </c>
      <c r="C635" s="2" t="str">
        <f>IFERROR(__xludf.DUMMYFUNCTION("regexextract(A635, ""\d"")"),"1")</f>
        <v>1</v>
      </c>
      <c r="D635" s="2" t="str">
        <f>IFERROR(__xludf.DUMMYFUNCTION("REGEXEXTRACT(A635, ""\d[^\d]*?\z"")"),"4seven")</f>
        <v>4seven</v>
      </c>
      <c r="E635" s="2" t="str">
        <f>IFERROR(__xludf.DUMMYFUNCTION("REGEXExtract(D635,""\d"")"),"4")</f>
        <v>4</v>
      </c>
      <c r="F635" s="3">
        <f t="shared" si="1"/>
        <v>14</v>
      </c>
    </row>
    <row r="636">
      <c r="A636" s="1" t="s">
        <v>634</v>
      </c>
      <c r="C636" s="2" t="str">
        <f>IFERROR(__xludf.DUMMYFUNCTION("regexextract(A636, ""\d"")"),"6")</f>
        <v>6</v>
      </c>
      <c r="D636" s="2" t="str">
        <f>IFERROR(__xludf.DUMMYFUNCTION("REGEXEXTRACT(A636, ""\d[^\d]*?\z"")"),"6")</f>
        <v>6</v>
      </c>
      <c r="E636" s="2" t="str">
        <f>IFERROR(__xludf.DUMMYFUNCTION("REGEXExtract(D636,""\d"")"),"6")</f>
        <v>6</v>
      </c>
      <c r="F636" s="3">
        <f t="shared" si="1"/>
        <v>66</v>
      </c>
    </row>
    <row r="637">
      <c r="A637" s="1" t="s">
        <v>635</v>
      </c>
      <c r="C637" s="2" t="str">
        <f>IFERROR(__xludf.DUMMYFUNCTION("regexextract(A637, ""\d"")"),"7")</f>
        <v>7</v>
      </c>
      <c r="D637" s="2" t="str">
        <f>IFERROR(__xludf.DUMMYFUNCTION("REGEXEXTRACT(A637, ""\d[^\d]*?\z"")"),"7")</f>
        <v>7</v>
      </c>
      <c r="E637" s="2" t="str">
        <f>IFERROR(__xludf.DUMMYFUNCTION("REGEXExtract(D637,""\d"")"),"7")</f>
        <v>7</v>
      </c>
      <c r="F637" s="3">
        <f t="shared" si="1"/>
        <v>77</v>
      </c>
    </row>
    <row r="638">
      <c r="A638" s="1" t="s">
        <v>636</v>
      </c>
      <c r="C638" s="2" t="str">
        <f>IFERROR(__xludf.DUMMYFUNCTION("regexextract(A638, ""\d"")"),"7")</f>
        <v>7</v>
      </c>
      <c r="D638" s="2" t="str">
        <f>IFERROR(__xludf.DUMMYFUNCTION("REGEXEXTRACT(A638, ""\d[^\d]*?\z"")"),"7")</f>
        <v>7</v>
      </c>
      <c r="E638" s="2" t="str">
        <f>IFERROR(__xludf.DUMMYFUNCTION("REGEXExtract(D638,""\d"")"),"7")</f>
        <v>7</v>
      </c>
      <c r="F638" s="3">
        <f t="shared" si="1"/>
        <v>77</v>
      </c>
    </row>
    <row r="639">
      <c r="A639" s="1" t="s">
        <v>637</v>
      </c>
      <c r="C639" s="2" t="str">
        <f>IFERROR(__xludf.DUMMYFUNCTION("regexextract(A639, ""\d"")"),"3")</f>
        <v>3</v>
      </c>
      <c r="D639" s="2" t="str">
        <f>IFERROR(__xludf.DUMMYFUNCTION("REGEXEXTRACT(A639, ""\d[^\d]*?\z"")"),"1")</f>
        <v>1</v>
      </c>
      <c r="E639" s="2" t="str">
        <f>IFERROR(__xludf.DUMMYFUNCTION("REGEXExtract(D639,""\d"")"),"1")</f>
        <v>1</v>
      </c>
      <c r="F639" s="3">
        <f t="shared" si="1"/>
        <v>31</v>
      </c>
    </row>
    <row r="640">
      <c r="A640" s="1" t="s">
        <v>638</v>
      </c>
      <c r="C640" s="2" t="str">
        <f>IFERROR(__xludf.DUMMYFUNCTION("regexextract(A640, ""\d"")"),"5")</f>
        <v>5</v>
      </c>
      <c r="D640" s="2" t="str">
        <f>IFERROR(__xludf.DUMMYFUNCTION("REGEXEXTRACT(A640, ""\d[^\d]*?\z"")"),"4rnneight")</f>
        <v>4rnneight</v>
      </c>
      <c r="E640" s="2" t="str">
        <f>IFERROR(__xludf.DUMMYFUNCTION("REGEXExtract(D640,""\d"")"),"4")</f>
        <v>4</v>
      </c>
      <c r="F640" s="3">
        <f t="shared" si="1"/>
        <v>54</v>
      </c>
    </row>
    <row r="641">
      <c r="A641" s="1" t="s">
        <v>639</v>
      </c>
      <c r="C641" s="2" t="str">
        <f>IFERROR(__xludf.DUMMYFUNCTION("regexextract(A641, ""\d"")"),"8")</f>
        <v>8</v>
      </c>
      <c r="D641" s="2" t="str">
        <f>IFERROR(__xludf.DUMMYFUNCTION("REGEXEXTRACT(A641, ""\d[^\d]*?\z"")"),"8")</f>
        <v>8</v>
      </c>
      <c r="E641" s="2" t="str">
        <f>IFERROR(__xludf.DUMMYFUNCTION("REGEXExtract(D641,""\d"")"),"8")</f>
        <v>8</v>
      </c>
      <c r="F641" s="3">
        <f t="shared" si="1"/>
        <v>88</v>
      </c>
    </row>
    <row r="642">
      <c r="A642" s="1" t="s">
        <v>640</v>
      </c>
      <c r="C642" s="2" t="str">
        <f>IFERROR(__xludf.DUMMYFUNCTION("regexextract(A642, ""\d"")"),"8")</f>
        <v>8</v>
      </c>
      <c r="D642" s="2" t="str">
        <f>IFERROR(__xludf.DUMMYFUNCTION("REGEXEXTRACT(A642, ""\d[^\d]*?\z"")"),"8tzqm")</f>
        <v>8tzqm</v>
      </c>
      <c r="E642" s="2" t="str">
        <f>IFERROR(__xludf.DUMMYFUNCTION("REGEXExtract(D642,""\d"")"),"8")</f>
        <v>8</v>
      </c>
      <c r="F642" s="3">
        <f t="shared" si="1"/>
        <v>88</v>
      </c>
    </row>
    <row r="643">
      <c r="A643" s="1" t="s">
        <v>641</v>
      </c>
      <c r="C643" s="2" t="str">
        <f>IFERROR(__xludf.DUMMYFUNCTION("regexextract(A643, ""\d"")"),"4")</f>
        <v>4</v>
      </c>
      <c r="D643" s="2" t="str">
        <f>IFERROR(__xludf.DUMMYFUNCTION("REGEXEXTRACT(A643, ""\d[^\d]*?\z"")"),"9hkphkg")</f>
        <v>9hkphkg</v>
      </c>
      <c r="E643" s="2" t="str">
        <f>IFERROR(__xludf.DUMMYFUNCTION("REGEXExtract(D643,""\d"")"),"9")</f>
        <v>9</v>
      </c>
      <c r="F643" s="3">
        <f t="shared" si="1"/>
        <v>49</v>
      </c>
    </row>
    <row r="644">
      <c r="A644" s="1" t="s">
        <v>642</v>
      </c>
      <c r="C644" s="2" t="str">
        <f>IFERROR(__xludf.DUMMYFUNCTION("regexextract(A644, ""\d"")"),"8")</f>
        <v>8</v>
      </c>
      <c r="D644" s="2" t="str">
        <f>IFERROR(__xludf.DUMMYFUNCTION("REGEXEXTRACT(A644, ""\d[^\d]*?\z"")"),"9")</f>
        <v>9</v>
      </c>
      <c r="E644" s="2" t="str">
        <f>IFERROR(__xludf.DUMMYFUNCTION("REGEXExtract(D644,""\d"")"),"9")</f>
        <v>9</v>
      </c>
      <c r="F644" s="3">
        <f t="shared" si="1"/>
        <v>89</v>
      </c>
    </row>
    <row r="645">
      <c r="A645" s="1" t="s">
        <v>643</v>
      </c>
      <c r="C645" s="2" t="str">
        <f>IFERROR(__xludf.DUMMYFUNCTION("regexextract(A645, ""\d"")"),"5")</f>
        <v>5</v>
      </c>
      <c r="D645" s="2" t="str">
        <f>IFERROR(__xludf.DUMMYFUNCTION("REGEXEXTRACT(A645, ""\d[^\d]*?\z"")"),"1")</f>
        <v>1</v>
      </c>
      <c r="E645" s="2" t="str">
        <f>IFERROR(__xludf.DUMMYFUNCTION("REGEXExtract(D645,""\d"")"),"1")</f>
        <v>1</v>
      </c>
      <c r="F645" s="3">
        <f t="shared" si="1"/>
        <v>51</v>
      </c>
    </row>
    <row r="646">
      <c r="A646" s="1" t="s">
        <v>644</v>
      </c>
      <c r="C646" s="2" t="str">
        <f>IFERROR(__xludf.DUMMYFUNCTION("regexextract(A646, ""\d"")"),"8")</f>
        <v>8</v>
      </c>
      <c r="D646" s="2" t="str">
        <f>IFERROR(__xludf.DUMMYFUNCTION("REGEXEXTRACT(A646, ""\d[^\d]*?\z"")"),"9")</f>
        <v>9</v>
      </c>
      <c r="E646" s="2" t="str">
        <f>IFERROR(__xludf.DUMMYFUNCTION("REGEXExtract(D646,""\d"")"),"9")</f>
        <v>9</v>
      </c>
      <c r="F646" s="3">
        <f t="shared" si="1"/>
        <v>89</v>
      </c>
    </row>
    <row r="647">
      <c r="A647" s="1" t="s">
        <v>645</v>
      </c>
      <c r="C647" s="2" t="str">
        <f>IFERROR(__xludf.DUMMYFUNCTION("regexextract(A647, ""\d"")"),"5")</f>
        <v>5</v>
      </c>
      <c r="D647" s="2" t="str">
        <f>IFERROR(__xludf.DUMMYFUNCTION("REGEXEXTRACT(A647, ""\d[^\d]*?\z"")"),"5")</f>
        <v>5</v>
      </c>
      <c r="E647" s="2" t="str">
        <f>IFERROR(__xludf.DUMMYFUNCTION("REGEXExtract(D647,""\d"")"),"5")</f>
        <v>5</v>
      </c>
      <c r="F647" s="3">
        <f t="shared" si="1"/>
        <v>55</v>
      </c>
    </row>
    <row r="648">
      <c r="A648" s="1" t="s">
        <v>646</v>
      </c>
      <c r="C648" s="2" t="str">
        <f>IFERROR(__xludf.DUMMYFUNCTION("regexextract(A648, ""\d"")"),"3")</f>
        <v>3</v>
      </c>
      <c r="D648" s="2" t="str">
        <f>IFERROR(__xludf.DUMMYFUNCTION("REGEXEXTRACT(A648, ""\d[^\d]*?\z"")"),"3lkxlfzk")</f>
        <v>3lkxlfzk</v>
      </c>
      <c r="E648" s="2" t="str">
        <f>IFERROR(__xludf.DUMMYFUNCTION("REGEXExtract(D648,""\d"")"),"3")</f>
        <v>3</v>
      </c>
      <c r="F648" s="3">
        <f t="shared" si="1"/>
        <v>33</v>
      </c>
    </row>
    <row r="649">
      <c r="A649" s="1" t="s">
        <v>647</v>
      </c>
      <c r="C649" s="2" t="str">
        <f>IFERROR(__xludf.DUMMYFUNCTION("regexextract(A649, ""\d"")"),"1")</f>
        <v>1</v>
      </c>
      <c r="D649" s="2" t="str">
        <f>IFERROR(__xludf.DUMMYFUNCTION("REGEXEXTRACT(A649, ""\d[^\d]*?\z"")"),"1")</f>
        <v>1</v>
      </c>
      <c r="E649" s="2" t="str">
        <f>IFERROR(__xludf.DUMMYFUNCTION("REGEXExtract(D649,""\d"")"),"1")</f>
        <v>1</v>
      </c>
      <c r="F649" s="3">
        <f t="shared" si="1"/>
        <v>11</v>
      </c>
    </row>
    <row r="650">
      <c r="A650" s="1" t="s">
        <v>648</v>
      </c>
      <c r="C650" s="2" t="str">
        <f>IFERROR(__xludf.DUMMYFUNCTION("regexextract(A650, ""\d"")"),"6")</f>
        <v>6</v>
      </c>
      <c r="D650" s="2" t="str">
        <f>IFERROR(__xludf.DUMMYFUNCTION("REGEXEXTRACT(A650, ""\d[^\d]*?\z"")"),"6six")</f>
        <v>6six</v>
      </c>
      <c r="E650" s="2" t="str">
        <f>IFERROR(__xludf.DUMMYFUNCTION("REGEXExtract(D650,""\d"")"),"6")</f>
        <v>6</v>
      </c>
      <c r="F650" s="3">
        <f t="shared" si="1"/>
        <v>66</v>
      </c>
    </row>
    <row r="651">
      <c r="A651" s="1" t="s">
        <v>649</v>
      </c>
      <c r="C651" s="2" t="str">
        <f>IFERROR(__xludf.DUMMYFUNCTION("regexextract(A651, ""\d"")"),"2")</f>
        <v>2</v>
      </c>
      <c r="D651" s="2" t="str">
        <f>IFERROR(__xludf.DUMMYFUNCTION("REGEXEXTRACT(A651, ""\d[^\d]*?\z"")"),"2five")</f>
        <v>2five</v>
      </c>
      <c r="E651" s="2" t="str">
        <f>IFERROR(__xludf.DUMMYFUNCTION("REGEXExtract(D651,""\d"")"),"2")</f>
        <v>2</v>
      </c>
      <c r="F651" s="3">
        <f t="shared" si="1"/>
        <v>22</v>
      </c>
    </row>
    <row r="652">
      <c r="A652" s="1" t="s">
        <v>650</v>
      </c>
      <c r="C652" s="2" t="str">
        <f>IFERROR(__xludf.DUMMYFUNCTION("regexextract(A652, ""\d"")"),"6")</f>
        <v>6</v>
      </c>
      <c r="D652" s="2" t="str">
        <f>IFERROR(__xludf.DUMMYFUNCTION("REGEXEXTRACT(A652, ""\d[^\d]*?\z"")"),"6fbffftcstwotwoeight")</f>
        <v>6fbffftcstwotwoeight</v>
      </c>
      <c r="E652" s="2" t="str">
        <f>IFERROR(__xludf.DUMMYFUNCTION("REGEXExtract(D652,""\d"")"),"6")</f>
        <v>6</v>
      </c>
      <c r="F652" s="3">
        <f t="shared" si="1"/>
        <v>66</v>
      </c>
    </row>
    <row r="653">
      <c r="A653" s="1" t="s">
        <v>651</v>
      </c>
      <c r="C653" s="2" t="str">
        <f>IFERROR(__xludf.DUMMYFUNCTION("regexextract(A653, ""\d"")"),"2")</f>
        <v>2</v>
      </c>
      <c r="D653" s="2" t="str">
        <f>IFERROR(__xludf.DUMMYFUNCTION("REGEXEXTRACT(A653, ""\d[^\d]*?\z"")"),"4")</f>
        <v>4</v>
      </c>
      <c r="E653" s="2" t="str">
        <f>IFERROR(__xludf.DUMMYFUNCTION("REGEXExtract(D653,""\d"")"),"4")</f>
        <v>4</v>
      </c>
      <c r="F653" s="3">
        <f t="shared" si="1"/>
        <v>24</v>
      </c>
    </row>
    <row r="654">
      <c r="A654" s="1" t="s">
        <v>652</v>
      </c>
      <c r="C654" s="2" t="str">
        <f>IFERROR(__xludf.DUMMYFUNCTION("regexextract(A654, ""\d"")"),"2")</f>
        <v>2</v>
      </c>
      <c r="D654" s="2" t="str">
        <f>IFERROR(__xludf.DUMMYFUNCTION("REGEXEXTRACT(A654, ""\d[^\d]*?\z"")"),"2bmgrtf")</f>
        <v>2bmgrtf</v>
      </c>
      <c r="E654" s="2" t="str">
        <f>IFERROR(__xludf.DUMMYFUNCTION("REGEXExtract(D654,""\d"")"),"2")</f>
        <v>2</v>
      </c>
      <c r="F654" s="3">
        <f t="shared" si="1"/>
        <v>22</v>
      </c>
    </row>
    <row r="655">
      <c r="A655" s="1" t="s">
        <v>653</v>
      </c>
      <c r="C655" s="2" t="str">
        <f>IFERROR(__xludf.DUMMYFUNCTION("regexextract(A655, ""\d"")"),"9")</f>
        <v>9</v>
      </c>
      <c r="D655" s="2" t="str">
        <f>IFERROR(__xludf.DUMMYFUNCTION("REGEXEXTRACT(A655, ""\d[^\d]*?\z"")"),"4mpdeight")</f>
        <v>4mpdeight</v>
      </c>
      <c r="E655" s="2" t="str">
        <f>IFERROR(__xludf.DUMMYFUNCTION("REGEXExtract(D655,""\d"")"),"4")</f>
        <v>4</v>
      </c>
      <c r="F655" s="3">
        <f t="shared" si="1"/>
        <v>94</v>
      </c>
    </row>
    <row r="656">
      <c r="A656" s="1" t="s">
        <v>654</v>
      </c>
      <c r="C656" s="2" t="str">
        <f>IFERROR(__xludf.DUMMYFUNCTION("regexextract(A656, ""\d"")"),"8")</f>
        <v>8</v>
      </c>
      <c r="D656" s="2" t="str">
        <f>IFERROR(__xludf.DUMMYFUNCTION("REGEXEXTRACT(A656, ""\d[^\d]*?\z"")"),"2cctzm")</f>
        <v>2cctzm</v>
      </c>
      <c r="E656" s="2" t="str">
        <f>IFERROR(__xludf.DUMMYFUNCTION("REGEXExtract(D656,""\d"")"),"2")</f>
        <v>2</v>
      </c>
      <c r="F656" s="3">
        <f t="shared" si="1"/>
        <v>82</v>
      </c>
    </row>
    <row r="657">
      <c r="A657" s="1" t="s">
        <v>655</v>
      </c>
      <c r="C657" s="2" t="str">
        <f>IFERROR(__xludf.DUMMYFUNCTION("regexextract(A657, ""\d"")"),"3")</f>
        <v>3</v>
      </c>
      <c r="D657" s="2" t="str">
        <f>IFERROR(__xludf.DUMMYFUNCTION("REGEXEXTRACT(A657, ""\d[^\d]*?\z"")"),"3gbxcmdzxfive")</f>
        <v>3gbxcmdzxfive</v>
      </c>
      <c r="E657" s="2" t="str">
        <f>IFERROR(__xludf.DUMMYFUNCTION("REGEXExtract(D657,""\d"")"),"3")</f>
        <v>3</v>
      </c>
      <c r="F657" s="3">
        <f t="shared" si="1"/>
        <v>33</v>
      </c>
    </row>
    <row r="658">
      <c r="A658" s="1" t="s">
        <v>656</v>
      </c>
      <c r="C658" s="2" t="str">
        <f>IFERROR(__xludf.DUMMYFUNCTION("regexextract(A658, ""\d"")"),"8")</f>
        <v>8</v>
      </c>
      <c r="D658" s="2" t="str">
        <f>IFERROR(__xludf.DUMMYFUNCTION("REGEXEXTRACT(A658, ""\d[^\d]*?\z"")"),"7rgrpfnztwosixfive")</f>
        <v>7rgrpfnztwosixfive</v>
      </c>
      <c r="E658" s="2" t="str">
        <f>IFERROR(__xludf.DUMMYFUNCTION("REGEXExtract(D658,""\d"")"),"7")</f>
        <v>7</v>
      </c>
      <c r="F658" s="3">
        <f t="shared" si="1"/>
        <v>87</v>
      </c>
    </row>
    <row r="659">
      <c r="A659" s="1" t="s">
        <v>657</v>
      </c>
      <c r="C659" s="2" t="str">
        <f>IFERROR(__xludf.DUMMYFUNCTION("regexextract(A659, ""\d"")"),"6")</f>
        <v>6</v>
      </c>
      <c r="D659" s="2" t="str">
        <f>IFERROR(__xludf.DUMMYFUNCTION("REGEXEXTRACT(A659, ""\d[^\d]*?\z"")"),"5")</f>
        <v>5</v>
      </c>
      <c r="E659" s="2" t="str">
        <f>IFERROR(__xludf.DUMMYFUNCTION("REGEXExtract(D659,""\d"")"),"5")</f>
        <v>5</v>
      </c>
      <c r="F659" s="3">
        <f t="shared" si="1"/>
        <v>65</v>
      </c>
    </row>
    <row r="660">
      <c r="A660" s="1" t="s">
        <v>658</v>
      </c>
      <c r="C660" s="2" t="str">
        <f>IFERROR(__xludf.DUMMYFUNCTION("regexextract(A660, ""\d"")"),"8")</f>
        <v>8</v>
      </c>
      <c r="D660" s="2" t="str">
        <f>IFERROR(__xludf.DUMMYFUNCTION("REGEXEXTRACT(A660, ""\d[^\d]*?\z"")"),"8")</f>
        <v>8</v>
      </c>
      <c r="E660" s="2" t="str">
        <f>IFERROR(__xludf.DUMMYFUNCTION("REGEXExtract(D660,""\d"")"),"8")</f>
        <v>8</v>
      </c>
      <c r="F660" s="3">
        <f t="shared" si="1"/>
        <v>88</v>
      </c>
    </row>
    <row r="661">
      <c r="A661" s="1" t="s">
        <v>659</v>
      </c>
      <c r="C661" s="2" t="str">
        <f>IFERROR(__xludf.DUMMYFUNCTION("regexextract(A661, ""\d"")"),"8")</f>
        <v>8</v>
      </c>
      <c r="D661" s="2" t="str">
        <f>IFERROR(__xludf.DUMMYFUNCTION("REGEXEXTRACT(A661, ""\d[^\d]*?\z"")"),"8")</f>
        <v>8</v>
      </c>
      <c r="E661" s="2" t="str">
        <f>IFERROR(__xludf.DUMMYFUNCTION("REGEXExtract(D661,""\d"")"),"8")</f>
        <v>8</v>
      </c>
      <c r="F661" s="3">
        <f t="shared" si="1"/>
        <v>88</v>
      </c>
    </row>
    <row r="662">
      <c r="A662" s="1" t="s">
        <v>660</v>
      </c>
      <c r="C662" s="2" t="str">
        <f>IFERROR(__xludf.DUMMYFUNCTION("regexextract(A662, ""\d"")"),"5")</f>
        <v>5</v>
      </c>
      <c r="D662" s="2" t="str">
        <f>IFERROR(__xludf.DUMMYFUNCTION("REGEXEXTRACT(A662, ""\d[^\d]*?\z"")"),"7cmsrmxdlvgx")</f>
        <v>7cmsrmxdlvgx</v>
      </c>
      <c r="E662" s="2" t="str">
        <f>IFERROR(__xludf.DUMMYFUNCTION("REGEXExtract(D662,""\d"")"),"7")</f>
        <v>7</v>
      </c>
      <c r="F662" s="3">
        <f t="shared" si="1"/>
        <v>57</v>
      </c>
    </row>
    <row r="663">
      <c r="A663" s="1" t="s">
        <v>661</v>
      </c>
      <c r="C663" s="2" t="str">
        <f>IFERROR(__xludf.DUMMYFUNCTION("regexextract(A663, ""\d"")"),"6")</f>
        <v>6</v>
      </c>
      <c r="D663" s="2" t="str">
        <f>IFERROR(__xludf.DUMMYFUNCTION("REGEXEXTRACT(A663, ""\d[^\d]*?\z"")"),"6onesixninethree")</f>
        <v>6onesixninethree</v>
      </c>
      <c r="E663" s="2" t="str">
        <f>IFERROR(__xludf.DUMMYFUNCTION("REGEXExtract(D663,""\d"")"),"6")</f>
        <v>6</v>
      </c>
      <c r="F663" s="3">
        <f t="shared" si="1"/>
        <v>66</v>
      </c>
    </row>
    <row r="664">
      <c r="A664" s="1" t="s">
        <v>662</v>
      </c>
      <c r="C664" s="2" t="str">
        <f>IFERROR(__xludf.DUMMYFUNCTION("regexextract(A664, ""\d"")"),"9")</f>
        <v>9</v>
      </c>
      <c r="D664" s="2" t="str">
        <f>IFERROR(__xludf.DUMMYFUNCTION("REGEXEXTRACT(A664, ""\d[^\d]*?\z"")"),"9")</f>
        <v>9</v>
      </c>
      <c r="E664" s="2" t="str">
        <f>IFERROR(__xludf.DUMMYFUNCTION("REGEXExtract(D664,""\d"")"),"9")</f>
        <v>9</v>
      </c>
      <c r="F664" s="3">
        <f t="shared" si="1"/>
        <v>99</v>
      </c>
    </row>
    <row r="665">
      <c r="A665" s="1" t="s">
        <v>663</v>
      </c>
      <c r="C665" s="2" t="str">
        <f>IFERROR(__xludf.DUMMYFUNCTION("regexextract(A665, ""\d"")"),"3")</f>
        <v>3</v>
      </c>
      <c r="D665" s="2" t="str">
        <f>IFERROR(__xludf.DUMMYFUNCTION("REGEXEXTRACT(A665, ""\d[^\d]*?\z"")"),"2cgqjrptz")</f>
        <v>2cgqjrptz</v>
      </c>
      <c r="E665" s="2" t="str">
        <f>IFERROR(__xludf.DUMMYFUNCTION("REGEXExtract(D665,""\d"")"),"2")</f>
        <v>2</v>
      </c>
      <c r="F665" s="3">
        <f t="shared" si="1"/>
        <v>32</v>
      </c>
    </row>
    <row r="666">
      <c r="A666" s="1" t="s">
        <v>664</v>
      </c>
      <c r="C666" s="2" t="str">
        <f>IFERROR(__xludf.DUMMYFUNCTION("regexextract(A666, ""\d"")"),"3")</f>
        <v>3</v>
      </c>
      <c r="D666" s="2" t="str">
        <f>IFERROR(__xludf.DUMMYFUNCTION("REGEXEXTRACT(A666, ""\d[^\d]*?\z"")"),"7")</f>
        <v>7</v>
      </c>
      <c r="E666" s="2" t="str">
        <f>IFERROR(__xludf.DUMMYFUNCTION("REGEXExtract(D666,""\d"")"),"7")</f>
        <v>7</v>
      </c>
      <c r="F666" s="3">
        <f t="shared" si="1"/>
        <v>37</v>
      </c>
    </row>
    <row r="667">
      <c r="A667" s="1" t="s">
        <v>665</v>
      </c>
      <c r="C667" s="2" t="str">
        <f>IFERROR(__xludf.DUMMYFUNCTION("regexextract(A667, ""\d"")"),"4")</f>
        <v>4</v>
      </c>
      <c r="D667" s="2" t="str">
        <f>IFERROR(__xludf.DUMMYFUNCTION("REGEXEXTRACT(A667, ""\d[^\d]*?\z"")"),"4hdseveneightfour")</f>
        <v>4hdseveneightfour</v>
      </c>
      <c r="E667" s="2" t="str">
        <f>IFERROR(__xludf.DUMMYFUNCTION("REGEXExtract(D667,""\d"")"),"4")</f>
        <v>4</v>
      </c>
      <c r="F667" s="3">
        <f t="shared" si="1"/>
        <v>44</v>
      </c>
    </row>
    <row r="668">
      <c r="A668" s="1" t="s">
        <v>666</v>
      </c>
      <c r="C668" s="2" t="str">
        <f>IFERROR(__xludf.DUMMYFUNCTION("regexextract(A668, ""\d"")"),"5")</f>
        <v>5</v>
      </c>
      <c r="D668" s="2" t="str">
        <f>IFERROR(__xludf.DUMMYFUNCTION("REGEXEXTRACT(A668, ""\d[^\d]*?\z"")"),"2six")</f>
        <v>2six</v>
      </c>
      <c r="E668" s="2" t="str">
        <f>IFERROR(__xludf.DUMMYFUNCTION("REGEXExtract(D668,""\d"")"),"2")</f>
        <v>2</v>
      </c>
      <c r="F668" s="3">
        <f t="shared" si="1"/>
        <v>52</v>
      </c>
    </row>
    <row r="669">
      <c r="A669" s="1" t="s">
        <v>667</v>
      </c>
      <c r="C669" s="2" t="str">
        <f>IFERROR(__xludf.DUMMYFUNCTION("regexextract(A669, ""\d"")"),"1")</f>
        <v>1</v>
      </c>
      <c r="D669" s="2" t="str">
        <f>IFERROR(__xludf.DUMMYFUNCTION("REGEXEXTRACT(A669, ""\d[^\d]*?\z"")"),"1ninemjvkrghtnine")</f>
        <v>1ninemjvkrghtnine</v>
      </c>
      <c r="E669" s="2" t="str">
        <f>IFERROR(__xludf.DUMMYFUNCTION("REGEXExtract(D669,""\d"")"),"1")</f>
        <v>1</v>
      </c>
      <c r="F669" s="3">
        <f t="shared" si="1"/>
        <v>11</v>
      </c>
    </row>
    <row r="670">
      <c r="A670" s="1" t="s">
        <v>668</v>
      </c>
      <c r="C670" s="2" t="str">
        <f>IFERROR(__xludf.DUMMYFUNCTION("regexextract(A670, ""\d"")"),"6")</f>
        <v>6</v>
      </c>
      <c r="D670" s="2" t="str">
        <f>IFERROR(__xludf.DUMMYFUNCTION("REGEXEXTRACT(A670, ""\d[^\d]*?\z"")"),"1")</f>
        <v>1</v>
      </c>
      <c r="E670" s="2" t="str">
        <f>IFERROR(__xludf.DUMMYFUNCTION("REGEXExtract(D670,""\d"")"),"1")</f>
        <v>1</v>
      </c>
      <c r="F670" s="3">
        <f t="shared" si="1"/>
        <v>61</v>
      </c>
    </row>
    <row r="671">
      <c r="A671" s="1" t="s">
        <v>669</v>
      </c>
      <c r="C671" s="2" t="str">
        <f>IFERROR(__xludf.DUMMYFUNCTION("regexextract(A671, ""\d"")"),"1")</f>
        <v>1</v>
      </c>
      <c r="D671" s="2" t="str">
        <f>IFERROR(__xludf.DUMMYFUNCTION("REGEXEXTRACT(A671, ""\d[^\d]*?\z"")"),"2bbhjcxthreenineonenine")</f>
        <v>2bbhjcxthreenineonenine</v>
      </c>
      <c r="E671" s="2" t="str">
        <f>IFERROR(__xludf.DUMMYFUNCTION("REGEXExtract(D671,""\d"")"),"2")</f>
        <v>2</v>
      </c>
      <c r="F671" s="3">
        <f t="shared" si="1"/>
        <v>12</v>
      </c>
    </row>
    <row r="672">
      <c r="A672" s="1" t="s">
        <v>670</v>
      </c>
      <c r="C672" s="2" t="str">
        <f>IFERROR(__xludf.DUMMYFUNCTION("regexextract(A672, ""\d"")"),"8")</f>
        <v>8</v>
      </c>
      <c r="D672" s="2" t="str">
        <f>IFERROR(__xludf.DUMMYFUNCTION("REGEXEXTRACT(A672, ""\d[^\d]*?\z"")"),"8tqbtzgtnd")</f>
        <v>8tqbtzgtnd</v>
      </c>
      <c r="E672" s="2" t="str">
        <f>IFERROR(__xludf.DUMMYFUNCTION("REGEXExtract(D672,""\d"")"),"8")</f>
        <v>8</v>
      </c>
      <c r="F672" s="3">
        <f t="shared" si="1"/>
        <v>88</v>
      </c>
    </row>
    <row r="673">
      <c r="A673" s="1" t="s">
        <v>671</v>
      </c>
      <c r="C673" s="2" t="str">
        <f>IFERROR(__xludf.DUMMYFUNCTION("regexextract(A673, ""\d"")"),"6")</f>
        <v>6</v>
      </c>
      <c r="D673" s="2" t="str">
        <f>IFERROR(__xludf.DUMMYFUNCTION("REGEXEXTRACT(A673, ""\d[^\d]*?\z"")"),"6tqptwo")</f>
        <v>6tqptwo</v>
      </c>
      <c r="E673" s="2" t="str">
        <f>IFERROR(__xludf.DUMMYFUNCTION("REGEXExtract(D673,""\d"")"),"6")</f>
        <v>6</v>
      </c>
      <c r="F673" s="3">
        <f t="shared" si="1"/>
        <v>66</v>
      </c>
    </row>
    <row r="674">
      <c r="A674" s="1" t="s">
        <v>672</v>
      </c>
      <c r="C674" s="2" t="str">
        <f>IFERROR(__xludf.DUMMYFUNCTION("regexextract(A674, ""\d"")"),"2")</f>
        <v>2</v>
      </c>
      <c r="D674" s="2" t="str">
        <f>IFERROR(__xludf.DUMMYFUNCTION("REGEXEXTRACT(A674, ""\d[^\d]*?\z"")"),"5six")</f>
        <v>5six</v>
      </c>
      <c r="E674" s="2" t="str">
        <f>IFERROR(__xludf.DUMMYFUNCTION("REGEXExtract(D674,""\d"")"),"5")</f>
        <v>5</v>
      </c>
      <c r="F674" s="3">
        <f t="shared" si="1"/>
        <v>25</v>
      </c>
    </row>
    <row r="675">
      <c r="A675" s="1" t="s">
        <v>673</v>
      </c>
      <c r="C675" s="2" t="str">
        <f>IFERROR(__xludf.DUMMYFUNCTION("regexextract(A675, ""\d"")"),"7")</f>
        <v>7</v>
      </c>
      <c r="D675" s="2" t="str">
        <f>IFERROR(__xludf.DUMMYFUNCTION("REGEXEXTRACT(A675, ""\d[^\d]*?\z"")"),"9seven")</f>
        <v>9seven</v>
      </c>
      <c r="E675" s="2" t="str">
        <f>IFERROR(__xludf.DUMMYFUNCTION("REGEXExtract(D675,""\d"")"),"9")</f>
        <v>9</v>
      </c>
      <c r="F675" s="3">
        <f t="shared" si="1"/>
        <v>79</v>
      </c>
    </row>
    <row r="676">
      <c r="A676" s="1" t="s">
        <v>674</v>
      </c>
      <c r="C676" s="2" t="str">
        <f>IFERROR(__xludf.DUMMYFUNCTION("regexextract(A676, ""\d"")"),"8")</f>
        <v>8</v>
      </c>
      <c r="D676" s="2" t="str">
        <f>IFERROR(__xludf.DUMMYFUNCTION("REGEXEXTRACT(A676, ""\d[^\d]*?\z"")"),"8gkbrrktbsix")</f>
        <v>8gkbrrktbsix</v>
      </c>
      <c r="E676" s="2" t="str">
        <f>IFERROR(__xludf.DUMMYFUNCTION("REGEXExtract(D676,""\d"")"),"8")</f>
        <v>8</v>
      </c>
      <c r="F676" s="3">
        <f t="shared" si="1"/>
        <v>88</v>
      </c>
    </row>
    <row r="677">
      <c r="A677" s="1" t="s">
        <v>675</v>
      </c>
      <c r="C677" s="2" t="str">
        <f>IFERROR(__xludf.DUMMYFUNCTION("regexextract(A677, ""\d"")"),"8")</f>
        <v>8</v>
      </c>
      <c r="D677" s="2" t="str">
        <f>IFERROR(__xludf.DUMMYFUNCTION("REGEXEXTRACT(A677, ""\d[^\d]*?\z"")"),"5")</f>
        <v>5</v>
      </c>
      <c r="E677" s="2" t="str">
        <f>IFERROR(__xludf.DUMMYFUNCTION("REGEXExtract(D677,""\d"")"),"5")</f>
        <v>5</v>
      </c>
      <c r="F677" s="3">
        <f t="shared" si="1"/>
        <v>85</v>
      </c>
    </row>
    <row r="678">
      <c r="A678" s="1" t="s">
        <v>676</v>
      </c>
      <c r="C678" s="2" t="str">
        <f>IFERROR(__xludf.DUMMYFUNCTION("regexextract(A678, ""\d"")"),"2")</f>
        <v>2</v>
      </c>
      <c r="D678" s="2" t="str">
        <f>IFERROR(__xludf.DUMMYFUNCTION("REGEXEXTRACT(A678, ""\d[^\d]*?\z"")"),"9onethreejvnnzfourtwonefr")</f>
        <v>9onethreejvnnzfourtwonefr</v>
      </c>
      <c r="E678" s="2" t="str">
        <f>IFERROR(__xludf.DUMMYFUNCTION("REGEXExtract(D678,""\d"")"),"9")</f>
        <v>9</v>
      </c>
      <c r="F678" s="3">
        <f t="shared" si="1"/>
        <v>29</v>
      </c>
    </row>
    <row r="679">
      <c r="A679" s="1" t="s">
        <v>677</v>
      </c>
      <c r="C679" s="2" t="str">
        <f>IFERROR(__xludf.DUMMYFUNCTION("regexextract(A679, ""\d"")"),"7")</f>
        <v>7</v>
      </c>
      <c r="D679" s="2" t="str">
        <f>IFERROR(__xludf.DUMMYFUNCTION("REGEXEXTRACT(A679, ""\d[^\d]*?\z"")"),"7ninesevenfourq")</f>
        <v>7ninesevenfourq</v>
      </c>
      <c r="E679" s="2" t="str">
        <f>IFERROR(__xludf.DUMMYFUNCTION("REGEXExtract(D679,""\d"")"),"7")</f>
        <v>7</v>
      </c>
      <c r="F679" s="3">
        <f t="shared" si="1"/>
        <v>77</v>
      </c>
    </row>
    <row r="680">
      <c r="A680" s="1" t="s">
        <v>678</v>
      </c>
      <c r="C680" s="2" t="str">
        <f>IFERROR(__xludf.DUMMYFUNCTION("regexextract(A680, ""\d"")"),"2")</f>
        <v>2</v>
      </c>
      <c r="D680" s="2" t="str">
        <f>IFERROR(__xludf.DUMMYFUNCTION("REGEXEXTRACT(A680, ""\d[^\d]*?\z"")"),"2")</f>
        <v>2</v>
      </c>
      <c r="E680" s="2" t="str">
        <f>IFERROR(__xludf.DUMMYFUNCTION("REGEXExtract(D680,""\d"")"),"2")</f>
        <v>2</v>
      </c>
      <c r="F680" s="3">
        <f t="shared" si="1"/>
        <v>22</v>
      </c>
    </row>
    <row r="681">
      <c r="A681" s="1" t="s">
        <v>679</v>
      </c>
      <c r="C681" s="2" t="str">
        <f>IFERROR(__xludf.DUMMYFUNCTION("regexextract(A681, ""\d"")"),"5")</f>
        <v>5</v>
      </c>
      <c r="D681" s="2" t="str">
        <f>IFERROR(__xludf.DUMMYFUNCTION("REGEXEXTRACT(A681, ""\d[^\d]*?\z"")"),"9")</f>
        <v>9</v>
      </c>
      <c r="E681" s="2" t="str">
        <f>IFERROR(__xludf.DUMMYFUNCTION("REGEXExtract(D681,""\d"")"),"9")</f>
        <v>9</v>
      </c>
      <c r="F681" s="3">
        <f t="shared" si="1"/>
        <v>59</v>
      </c>
    </row>
    <row r="682">
      <c r="A682" s="1" t="s">
        <v>680</v>
      </c>
      <c r="C682" s="2" t="str">
        <f>IFERROR(__xludf.DUMMYFUNCTION("regexextract(A682, ""\d"")"),"5")</f>
        <v>5</v>
      </c>
      <c r="D682" s="2" t="str">
        <f>IFERROR(__xludf.DUMMYFUNCTION("REGEXEXTRACT(A682, ""\d[^\d]*?\z"")"),"6")</f>
        <v>6</v>
      </c>
      <c r="E682" s="2" t="str">
        <f>IFERROR(__xludf.DUMMYFUNCTION("REGEXExtract(D682,""\d"")"),"6")</f>
        <v>6</v>
      </c>
      <c r="F682" s="3">
        <f t="shared" si="1"/>
        <v>56</v>
      </c>
    </row>
    <row r="683">
      <c r="A683" s="1" t="s">
        <v>681</v>
      </c>
      <c r="C683" s="2" t="str">
        <f>IFERROR(__xludf.DUMMYFUNCTION("regexextract(A683, ""\d"")"),"1")</f>
        <v>1</v>
      </c>
      <c r="D683" s="2" t="str">
        <f>IFERROR(__xludf.DUMMYFUNCTION("REGEXEXTRACT(A683, ""\d[^\d]*?\z"")"),"7five")</f>
        <v>7five</v>
      </c>
      <c r="E683" s="2" t="str">
        <f>IFERROR(__xludf.DUMMYFUNCTION("REGEXExtract(D683,""\d"")"),"7")</f>
        <v>7</v>
      </c>
      <c r="F683" s="3">
        <f t="shared" si="1"/>
        <v>17</v>
      </c>
    </row>
    <row r="684">
      <c r="A684" s="1" t="s">
        <v>682</v>
      </c>
      <c r="C684" s="2" t="str">
        <f>IFERROR(__xludf.DUMMYFUNCTION("regexextract(A684, ""\d"")"),"4")</f>
        <v>4</v>
      </c>
      <c r="D684" s="2" t="str">
        <f>IFERROR(__xludf.DUMMYFUNCTION("REGEXEXTRACT(A684, ""\d[^\d]*?\z"")"),"4reightvmpvc")</f>
        <v>4reightvmpvc</v>
      </c>
      <c r="E684" s="2" t="str">
        <f>IFERROR(__xludf.DUMMYFUNCTION("REGEXExtract(D684,""\d"")"),"4")</f>
        <v>4</v>
      </c>
      <c r="F684" s="3">
        <f t="shared" si="1"/>
        <v>44</v>
      </c>
    </row>
    <row r="685">
      <c r="A685" s="1" t="s">
        <v>683</v>
      </c>
      <c r="C685" s="2" t="str">
        <f>IFERROR(__xludf.DUMMYFUNCTION("regexextract(A685, ""\d"")"),"6")</f>
        <v>6</v>
      </c>
      <c r="D685" s="2" t="str">
        <f>IFERROR(__xludf.DUMMYFUNCTION("REGEXEXTRACT(A685, ""\d[^\d]*?\z"")"),"9")</f>
        <v>9</v>
      </c>
      <c r="E685" s="2" t="str">
        <f>IFERROR(__xludf.DUMMYFUNCTION("REGEXExtract(D685,""\d"")"),"9")</f>
        <v>9</v>
      </c>
      <c r="F685" s="3">
        <f t="shared" si="1"/>
        <v>69</v>
      </c>
    </row>
    <row r="686">
      <c r="A686" s="1" t="s">
        <v>684</v>
      </c>
      <c r="C686" s="2" t="str">
        <f>IFERROR(__xludf.DUMMYFUNCTION("regexextract(A686, ""\d"")"),"1")</f>
        <v>1</v>
      </c>
      <c r="D686" s="2" t="str">
        <f>IFERROR(__xludf.DUMMYFUNCTION("REGEXEXTRACT(A686, ""\d[^\d]*?\z"")"),"4")</f>
        <v>4</v>
      </c>
      <c r="E686" s="2" t="str">
        <f>IFERROR(__xludf.DUMMYFUNCTION("REGEXExtract(D686,""\d"")"),"4")</f>
        <v>4</v>
      </c>
      <c r="F686" s="3">
        <f t="shared" si="1"/>
        <v>14</v>
      </c>
    </row>
    <row r="687">
      <c r="A687" s="1" t="s">
        <v>685</v>
      </c>
      <c r="C687" s="2" t="str">
        <f>IFERROR(__xludf.DUMMYFUNCTION("regexextract(A687, ""\d"")"),"6")</f>
        <v>6</v>
      </c>
      <c r="D687" s="2" t="str">
        <f>IFERROR(__xludf.DUMMYFUNCTION("REGEXEXTRACT(A687, ""\d[^\d]*?\z"")"),"5sevenfiveqvcrbfourhmbf")</f>
        <v>5sevenfiveqvcrbfourhmbf</v>
      </c>
      <c r="E687" s="2" t="str">
        <f>IFERROR(__xludf.DUMMYFUNCTION("REGEXExtract(D687,""\d"")"),"5")</f>
        <v>5</v>
      </c>
      <c r="F687" s="3">
        <f t="shared" si="1"/>
        <v>65</v>
      </c>
    </row>
    <row r="688">
      <c r="A688" s="1" t="s">
        <v>686</v>
      </c>
      <c r="C688" s="2" t="str">
        <f>IFERROR(__xludf.DUMMYFUNCTION("regexextract(A688, ""\d"")"),"8")</f>
        <v>8</v>
      </c>
      <c r="D688" s="2" t="str">
        <f>IFERROR(__xludf.DUMMYFUNCTION("REGEXEXTRACT(A688, ""\d[^\d]*?\z"")"),"3gtqpszrknllzc")</f>
        <v>3gtqpszrknllzc</v>
      </c>
      <c r="E688" s="2" t="str">
        <f>IFERROR(__xludf.DUMMYFUNCTION("REGEXExtract(D688,""\d"")"),"3")</f>
        <v>3</v>
      </c>
      <c r="F688" s="3">
        <f t="shared" si="1"/>
        <v>83</v>
      </c>
    </row>
    <row r="689">
      <c r="A689" s="1" t="s">
        <v>687</v>
      </c>
      <c r="C689" s="2" t="str">
        <f>IFERROR(__xludf.DUMMYFUNCTION("regexextract(A689, ""\d"")"),"4")</f>
        <v>4</v>
      </c>
      <c r="D689" s="2" t="str">
        <f>IFERROR(__xludf.DUMMYFUNCTION("REGEXEXTRACT(A689, ""\d[^\d]*?\z"")"),"4sevensix")</f>
        <v>4sevensix</v>
      </c>
      <c r="E689" s="2" t="str">
        <f>IFERROR(__xludf.DUMMYFUNCTION("REGEXExtract(D689,""\d"")"),"4")</f>
        <v>4</v>
      </c>
      <c r="F689" s="3">
        <f t="shared" si="1"/>
        <v>44</v>
      </c>
    </row>
    <row r="690">
      <c r="A690" s="1" t="s">
        <v>688</v>
      </c>
      <c r="C690" s="2" t="str">
        <f>IFERROR(__xludf.DUMMYFUNCTION("regexextract(A690, ""\d"")"),"2")</f>
        <v>2</v>
      </c>
      <c r="D690" s="2" t="str">
        <f>IFERROR(__xludf.DUMMYFUNCTION("REGEXEXTRACT(A690, ""\d[^\d]*?\z"")"),"2gqkgfive")</f>
        <v>2gqkgfive</v>
      </c>
      <c r="E690" s="2" t="str">
        <f>IFERROR(__xludf.DUMMYFUNCTION("REGEXExtract(D690,""\d"")"),"2")</f>
        <v>2</v>
      </c>
      <c r="F690" s="3">
        <f t="shared" si="1"/>
        <v>22</v>
      </c>
    </row>
    <row r="691">
      <c r="A691" s="1" t="s">
        <v>689</v>
      </c>
      <c r="C691" s="2" t="str">
        <f>IFERROR(__xludf.DUMMYFUNCTION("regexextract(A691, ""\d"")"),"6")</f>
        <v>6</v>
      </c>
      <c r="D691" s="2" t="str">
        <f>IFERROR(__xludf.DUMMYFUNCTION("REGEXEXTRACT(A691, ""\d[^\d]*?\z"")"),"2")</f>
        <v>2</v>
      </c>
      <c r="E691" s="2" t="str">
        <f>IFERROR(__xludf.DUMMYFUNCTION("REGEXExtract(D691,""\d"")"),"2")</f>
        <v>2</v>
      </c>
      <c r="F691" s="3">
        <f t="shared" si="1"/>
        <v>62</v>
      </c>
    </row>
    <row r="692">
      <c r="A692" s="1" t="s">
        <v>690</v>
      </c>
      <c r="C692" s="2" t="str">
        <f>IFERROR(__xludf.DUMMYFUNCTION("regexextract(A692, ""\d"")"),"1")</f>
        <v>1</v>
      </c>
      <c r="D692" s="2" t="str">
        <f>IFERROR(__xludf.DUMMYFUNCTION("REGEXEXTRACT(A692, ""\d[^\d]*?\z"")"),"1nhlmcjqcsrdcx")</f>
        <v>1nhlmcjqcsrdcx</v>
      </c>
      <c r="E692" s="2" t="str">
        <f>IFERROR(__xludf.DUMMYFUNCTION("REGEXExtract(D692,""\d"")"),"1")</f>
        <v>1</v>
      </c>
      <c r="F692" s="3">
        <f t="shared" si="1"/>
        <v>11</v>
      </c>
    </row>
    <row r="693">
      <c r="A693" s="1" t="s">
        <v>691</v>
      </c>
      <c r="C693" s="2" t="str">
        <f>IFERROR(__xludf.DUMMYFUNCTION("regexextract(A693, ""\d"")"),"2")</f>
        <v>2</v>
      </c>
      <c r="D693" s="2" t="str">
        <f>IFERROR(__xludf.DUMMYFUNCTION("REGEXEXTRACT(A693, ""\d[^\d]*?\z"")"),"2")</f>
        <v>2</v>
      </c>
      <c r="E693" s="2" t="str">
        <f>IFERROR(__xludf.DUMMYFUNCTION("REGEXExtract(D693,""\d"")"),"2")</f>
        <v>2</v>
      </c>
      <c r="F693" s="3">
        <f t="shared" si="1"/>
        <v>22</v>
      </c>
    </row>
    <row r="694">
      <c r="A694" s="1" t="s">
        <v>692</v>
      </c>
      <c r="C694" s="2" t="str">
        <f>IFERROR(__xludf.DUMMYFUNCTION("regexextract(A694, ""\d"")"),"1")</f>
        <v>1</v>
      </c>
      <c r="D694" s="2" t="str">
        <f>IFERROR(__xludf.DUMMYFUNCTION("REGEXEXTRACT(A694, ""\d[^\d]*?\z"")"),"8")</f>
        <v>8</v>
      </c>
      <c r="E694" s="2" t="str">
        <f>IFERROR(__xludf.DUMMYFUNCTION("REGEXExtract(D694,""\d"")"),"8")</f>
        <v>8</v>
      </c>
      <c r="F694" s="3">
        <f t="shared" si="1"/>
        <v>18</v>
      </c>
    </row>
    <row r="695">
      <c r="A695" s="1" t="s">
        <v>693</v>
      </c>
      <c r="C695" s="2" t="str">
        <f>IFERROR(__xludf.DUMMYFUNCTION("regexextract(A695, ""\d"")"),"4")</f>
        <v>4</v>
      </c>
      <c r="D695" s="2" t="str">
        <f>IFERROR(__xludf.DUMMYFUNCTION("REGEXEXTRACT(A695, ""\d[^\d]*?\z"")"),"4four")</f>
        <v>4four</v>
      </c>
      <c r="E695" s="2" t="str">
        <f>IFERROR(__xludf.DUMMYFUNCTION("REGEXExtract(D695,""\d"")"),"4")</f>
        <v>4</v>
      </c>
      <c r="F695" s="3">
        <f t="shared" si="1"/>
        <v>44</v>
      </c>
    </row>
    <row r="696">
      <c r="A696" s="1" t="s">
        <v>694</v>
      </c>
      <c r="C696" s="2" t="str">
        <f>IFERROR(__xludf.DUMMYFUNCTION("regexextract(A696, ""\d"")"),"3")</f>
        <v>3</v>
      </c>
      <c r="D696" s="2" t="str">
        <f>IFERROR(__xludf.DUMMYFUNCTION("REGEXEXTRACT(A696, ""\d[^\d]*?\z"")"),"3")</f>
        <v>3</v>
      </c>
      <c r="E696" s="2" t="str">
        <f>IFERROR(__xludf.DUMMYFUNCTION("REGEXExtract(D696,""\d"")"),"3")</f>
        <v>3</v>
      </c>
      <c r="F696" s="3">
        <f t="shared" si="1"/>
        <v>33</v>
      </c>
    </row>
    <row r="697">
      <c r="A697" s="1" t="s">
        <v>695</v>
      </c>
      <c r="C697" s="2" t="str">
        <f>IFERROR(__xludf.DUMMYFUNCTION("regexextract(A697, ""\d"")"),"3")</f>
        <v>3</v>
      </c>
      <c r="D697" s="2" t="str">
        <f>IFERROR(__xludf.DUMMYFUNCTION("REGEXEXTRACT(A697, ""\d[^\d]*?\z"")"),"3tgmsbxsntv")</f>
        <v>3tgmsbxsntv</v>
      </c>
      <c r="E697" s="2" t="str">
        <f>IFERROR(__xludf.DUMMYFUNCTION("REGEXExtract(D697,""\d"")"),"3")</f>
        <v>3</v>
      </c>
      <c r="F697" s="3">
        <f t="shared" si="1"/>
        <v>33</v>
      </c>
    </row>
    <row r="698">
      <c r="A698" s="1" t="s">
        <v>696</v>
      </c>
      <c r="C698" s="2" t="str">
        <f>IFERROR(__xludf.DUMMYFUNCTION("regexextract(A698, ""\d"")"),"7")</f>
        <v>7</v>
      </c>
      <c r="D698" s="2" t="str">
        <f>IFERROR(__xludf.DUMMYFUNCTION("REGEXEXTRACT(A698, ""\d[^\d]*?\z"")"),"7ksrhqknxsixqrjbseventvrsxrbnzv")</f>
        <v>7ksrhqknxsixqrjbseventvrsxrbnzv</v>
      </c>
      <c r="E698" s="2" t="str">
        <f>IFERROR(__xludf.DUMMYFUNCTION("REGEXExtract(D698,""\d"")"),"7")</f>
        <v>7</v>
      </c>
      <c r="F698" s="3">
        <f t="shared" si="1"/>
        <v>77</v>
      </c>
    </row>
    <row r="699">
      <c r="A699" s="1" t="s">
        <v>697</v>
      </c>
      <c r="C699" s="2" t="str">
        <f>IFERROR(__xludf.DUMMYFUNCTION("regexextract(A699, ""\d"")"),"3")</f>
        <v>3</v>
      </c>
      <c r="D699" s="2" t="str">
        <f>IFERROR(__xludf.DUMMYFUNCTION("REGEXEXTRACT(A699, ""\d[^\d]*?\z"")"),"3vdrzmnxp")</f>
        <v>3vdrzmnxp</v>
      </c>
      <c r="E699" s="2" t="str">
        <f>IFERROR(__xludf.DUMMYFUNCTION("REGEXExtract(D699,""\d"")"),"3")</f>
        <v>3</v>
      </c>
      <c r="F699" s="3">
        <f t="shared" si="1"/>
        <v>33</v>
      </c>
    </row>
    <row r="700">
      <c r="A700" s="1" t="s">
        <v>698</v>
      </c>
      <c r="C700" s="2" t="str">
        <f>IFERROR(__xludf.DUMMYFUNCTION("regexextract(A700, ""\d"")"),"3")</f>
        <v>3</v>
      </c>
      <c r="D700" s="2" t="str">
        <f>IFERROR(__xludf.DUMMYFUNCTION("REGEXEXTRACT(A700, ""\d[^\d]*?\z"")"),"4two")</f>
        <v>4two</v>
      </c>
      <c r="E700" s="2" t="str">
        <f>IFERROR(__xludf.DUMMYFUNCTION("REGEXExtract(D700,""\d"")"),"4")</f>
        <v>4</v>
      </c>
      <c r="F700" s="3">
        <f t="shared" si="1"/>
        <v>34</v>
      </c>
    </row>
    <row r="701">
      <c r="A701" s="1" t="s">
        <v>699</v>
      </c>
      <c r="C701" s="2" t="str">
        <f>IFERROR(__xludf.DUMMYFUNCTION("regexextract(A701, ""\d"")"),"7")</f>
        <v>7</v>
      </c>
      <c r="D701" s="2" t="str">
        <f>IFERROR(__xludf.DUMMYFUNCTION("REGEXEXTRACT(A701, ""\d[^\d]*?\z"")"),"5xfctncone")</f>
        <v>5xfctncone</v>
      </c>
      <c r="E701" s="2" t="str">
        <f>IFERROR(__xludf.DUMMYFUNCTION("REGEXExtract(D701,""\d"")"),"5")</f>
        <v>5</v>
      </c>
      <c r="F701" s="3">
        <f t="shared" si="1"/>
        <v>75</v>
      </c>
    </row>
    <row r="702">
      <c r="A702" s="1" t="s">
        <v>700</v>
      </c>
      <c r="C702" s="2" t="str">
        <f>IFERROR(__xludf.DUMMYFUNCTION("regexextract(A702, ""\d"")"),"5")</f>
        <v>5</v>
      </c>
      <c r="D702" s="2" t="str">
        <f>IFERROR(__xludf.DUMMYFUNCTION("REGEXEXTRACT(A702, ""\d[^\d]*?\z"")"),"1twofourplxptsk")</f>
        <v>1twofourplxptsk</v>
      </c>
      <c r="E702" s="2" t="str">
        <f>IFERROR(__xludf.DUMMYFUNCTION("REGEXExtract(D702,""\d"")"),"1")</f>
        <v>1</v>
      </c>
      <c r="F702" s="3">
        <f t="shared" si="1"/>
        <v>51</v>
      </c>
    </row>
    <row r="703">
      <c r="A703" s="1" t="s">
        <v>701</v>
      </c>
      <c r="C703" s="2" t="str">
        <f>IFERROR(__xludf.DUMMYFUNCTION("regexextract(A703, ""\d"")"),"2")</f>
        <v>2</v>
      </c>
      <c r="D703" s="2" t="str">
        <f>IFERROR(__xludf.DUMMYFUNCTION("REGEXEXTRACT(A703, ""\d[^\d]*?\z"")"),"6")</f>
        <v>6</v>
      </c>
      <c r="E703" s="2" t="str">
        <f>IFERROR(__xludf.DUMMYFUNCTION("REGEXExtract(D703,""\d"")"),"6")</f>
        <v>6</v>
      </c>
      <c r="F703" s="3">
        <f t="shared" si="1"/>
        <v>26</v>
      </c>
    </row>
    <row r="704">
      <c r="A704" s="1" t="s">
        <v>702</v>
      </c>
      <c r="C704" s="2" t="str">
        <f>IFERROR(__xludf.DUMMYFUNCTION("regexextract(A704, ""\d"")"),"6")</f>
        <v>6</v>
      </c>
      <c r="D704" s="2" t="str">
        <f>IFERROR(__xludf.DUMMYFUNCTION("REGEXEXTRACT(A704, ""\d[^\d]*?\z"")"),"6")</f>
        <v>6</v>
      </c>
      <c r="E704" s="2" t="str">
        <f>IFERROR(__xludf.DUMMYFUNCTION("REGEXExtract(D704,""\d"")"),"6")</f>
        <v>6</v>
      </c>
      <c r="F704" s="3">
        <f t="shared" si="1"/>
        <v>66</v>
      </c>
    </row>
    <row r="705">
      <c r="A705" s="1" t="s">
        <v>703</v>
      </c>
      <c r="C705" s="2" t="str">
        <f>IFERROR(__xludf.DUMMYFUNCTION("regexextract(A705, ""\d"")"),"1")</f>
        <v>1</v>
      </c>
      <c r="D705" s="2" t="str">
        <f>IFERROR(__xludf.DUMMYFUNCTION("REGEXEXTRACT(A705, ""\d[^\d]*?\z"")"),"6")</f>
        <v>6</v>
      </c>
      <c r="E705" s="2" t="str">
        <f>IFERROR(__xludf.DUMMYFUNCTION("REGEXExtract(D705,""\d"")"),"6")</f>
        <v>6</v>
      </c>
      <c r="F705" s="3">
        <f t="shared" si="1"/>
        <v>16</v>
      </c>
    </row>
    <row r="706">
      <c r="A706" s="1" t="s">
        <v>704</v>
      </c>
      <c r="C706" s="2" t="str">
        <f>IFERROR(__xludf.DUMMYFUNCTION("regexextract(A706, ""\d"")"),"2")</f>
        <v>2</v>
      </c>
      <c r="D706" s="2" t="str">
        <f>IFERROR(__xludf.DUMMYFUNCTION("REGEXEXTRACT(A706, ""\d[^\d]*?\z"")"),"2")</f>
        <v>2</v>
      </c>
      <c r="E706" s="2" t="str">
        <f>IFERROR(__xludf.DUMMYFUNCTION("REGEXExtract(D706,""\d"")"),"2")</f>
        <v>2</v>
      </c>
      <c r="F706" s="3">
        <f t="shared" si="1"/>
        <v>22</v>
      </c>
    </row>
    <row r="707">
      <c r="A707" s="1" t="s">
        <v>705</v>
      </c>
      <c r="C707" s="2" t="str">
        <f>IFERROR(__xludf.DUMMYFUNCTION("regexextract(A707, ""\d"")"),"4")</f>
        <v>4</v>
      </c>
      <c r="D707" s="2" t="str">
        <f>IFERROR(__xludf.DUMMYFUNCTION("REGEXEXTRACT(A707, ""\d[^\d]*?\z"")"),"6")</f>
        <v>6</v>
      </c>
      <c r="E707" s="2" t="str">
        <f>IFERROR(__xludf.DUMMYFUNCTION("REGEXExtract(D707,""\d"")"),"6")</f>
        <v>6</v>
      </c>
      <c r="F707" s="3">
        <f t="shared" si="1"/>
        <v>46</v>
      </c>
    </row>
    <row r="708">
      <c r="A708" s="1" t="s">
        <v>706</v>
      </c>
      <c r="C708" s="2" t="str">
        <f>IFERROR(__xludf.DUMMYFUNCTION("regexextract(A708, ""\d"")"),"6")</f>
        <v>6</v>
      </c>
      <c r="D708" s="2" t="str">
        <f>IFERROR(__xludf.DUMMYFUNCTION("REGEXEXTRACT(A708, ""\d[^\d]*?\z"")"),"6threefourfourseventhree")</f>
        <v>6threefourfourseventhree</v>
      </c>
      <c r="E708" s="2" t="str">
        <f>IFERROR(__xludf.DUMMYFUNCTION("REGEXExtract(D708,""\d"")"),"6")</f>
        <v>6</v>
      </c>
      <c r="F708" s="3">
        <f t="shared" si="1"/>
        <v>66</v>
      </c>
    </row>
    <row r="709">
      <c r="A709" s="1" t="s">
        <v>707</v>
      </c>
      <c r="C709" s="2" t="str">
        <f>IFERROR(__xludf.DUMMYFUNCTION("regexextract(A709, ""\d"")"),"9")</f>
        <v>9</v>
      </c>
      <c r="D709" s="2" t="str">
        <f>IFERROR(__xludf.DUMMYFUNCTION("REGEXEXTRACT(A709, ""\d[^\d]*?\z"")"),"9oneights")</f>
        <v>9oneights</v>
      </c>
      <c r="E709" s="2" t="str">
        <f>IFERROR(__xludf.DUMMYFUNCTION("REGEXExtract(D709,""\d"")"),"9")</f>
        <v>9</v>
      </c>
      <c r="F709" s="3">
        <f t="shared" si="1"/>
        <v>99</v>
      </c>
    </row>
    <row r="710">
      <c r="A710" s="1" t="s">
        <v>708</v>
      </c>
      <c r="C710" s="2" t="str">
        <f>IFERROR(__xludf.DUMMYFUNCTION("regexextract(A710, ""\d"")"),"1")</f>
        <v>1</v>
      </c>
      <c r="D710" s="2" t="str">
        <f>IFERROR(__xludf.DUMMYFUNCTION("REGEXEXTRACT(A710, ""\d[^\d]*?\z"")"),"4hklzzzk")</f>
        <v>4hklzzzk</v>
      </c>
      <c r="E710" s="2" t="str">
        <f>IFERROR(__xludf.DUMMYFUNCTION("REGEXExtract(D710,""\d"")"),"4")</f>
        <v>4</v>
      </c>
      <c r="F710" s="3">
        <f t="shared" si="1"/>
        <v>14</v>
      </c>
    </row>
    <row r="711">
      <c r="A711" s="1" t="s">
        <v>709</v>
      </c>
      <c r="C711" s="2" t="str">
        <f>IFERROR(__xludf.DUMMYFUNCTION("regexextract(A711, ""\d"")"),"9")</f>
        <v>9</v>
      </c>
      <c r="D711" s="2" t="str">
        <f>IFERROR(__xludf.DUMMYFUNCTION("REGEXEXTRACT(A711, ""\d[^\d]*?\z"")"),"9two")</f>
        <v>9two</v>
      </c>
      <c r="E711" s="2" t="str">
        <f>IFERROR(__xludf.DUMMYFUNCTION("REGEXExtract(D711,""\d"")"),"9")</f>
        <v>9</v>
      </c>
      <c r="F711" s="3">
        <f t="shared" si="1"/>
        <v>99</v>
      </c>
    </row>
    <row r="712">
      <c r="A712" s="1" t="s">
        <v>710</v>
      </c>
      <c r="C712" s="2" t="str">
        <f>IFERROR(__xludf.DUMMYFUNCTION("regexextract(A712, ""\d"")"),"2")</f>
        <v>2</v>
      </c>
      <c r="D712" s="2" t="str">
        <f>IFERROR(__xludf.DUMMYFUNCTION("REGEXEXTRACT(A712, ""\d[^\d]*?\z"")"),"3")</f>
        <v>3</v>
      </c>
      <c r="E712" s="2" t="str">
        <f>IFERROR(__xludf.DUMMYFUNCTION("REGEXExtract(D712,""\d"")"),"3")</f>
        <v>3</v>
      </c>
      <c r="F712" s="3">
        <f t="shared" si="1"/>
        <v>23</v>
      </c>
    </row>
    <row r="713">
      <c r="A713" s="1" t="s">
        <v>711</v>
      </c>
      <c r="C713" s="2" t="str">
        <f>IFERROR(__xludf.DUMMYFUNCTION("regexextract(A713, ""\d"")"),"3")</f>
        <v>3</v>
      </c>
      <c r="D713" s="2" t="str">
        <f>IFERROR(__xludf.DUMMYFUNCTION("REGEXEXTRACT(A713, ""\d[^\d]*?\z"")"),"3xseveneightbcqgjk")</f>
        <v>3xseveneightbcqgjk</v>
      </c>
      <c r="E713" s="2" t="str">
        <f>IFERROR(__xludf.DUMMYFUNCTION("REGEXExtract(D713,""\d"")"),"3")</f>
        <v>3</v>
      </c>
      <c r="F713" s="3">
        <f t="shared" si="1"/>
        <v>33</v>
      </c>
    </row>
    <row r="714">
      <c r="A714" s="1" t="s">
        <v>712</v>
      </c>
      <c r="C714" s="2" t="str">
        <f>IFERROR(__xludf.DUMMYFUNCTION("regexextract(A714, ""\d"")"),"7")</f>
        <v>7</v>
      </c>
      <c r="D714" s="2" t="str">
        <f>IFERROR(__xludf.DUMMYFUNCTION("REGEXEXTRACT(A714, ""\d[^\d]*?\z"")"),"7")</f>
        <v>7</v>
      </c>
      <c r="E714" s="2" t="str">
        <f>IFERROR(__xludf.DUMMYFUNCTION("REGEXExtract(D714,""\d"")"),"7")</f>
        <v>7</v>
      </c>
      <c r="F714" s="3">
        <f t="shared" si="1"/>
        <v>77</v>
      </c>
    </row>
    <row r="715">
      <c r="A715" s="1" t="s">
        <v>713</v>
      </c>
      <c r="C715" s="2" t="str">
        <f>IFERROR(__xludf.DUMMYFUNCTION("regexextract(A715, ""\d"")"),"5")</f>
        <v>5</v>
      </c>
      <c r="D715" s="2" t="str">
        <f>IFERROR(__xludf.DUMMYFUNCTION("REGEXEXTRACT(A715, ""\d[^\d]*?\z"")"),"5fivezkg")</f>
        <v>5fivezkg</v>
      </c>
      <c r="E715" s="2" t="str">
        <f>IFERROR(__xludf.DUMMYFUNCTION("REGEXExtract(D715,""\d"")"),"5")</f>
        <v>5</v>
      </c>
      <c r="F715" s="3">
        <f t="shared" si="1"/>
        <v>55</v>
      </c>
    </row>
    <row r="716">
      <c r="A716" s="1" t="s">
        <v>714</v>
      </c>
      <c r="C716" s="2" t="str">
        <f>IFERROR(__xludf.DUMMYFUNCTION("regexextract(A716, ""\d"")"),"1")</f>
        <v>1</v>
      </c>
      <c r="D716" s="2" t="str">
        <f>IFERROR(__xludf.DUMMYFUNCTION("REGEXEXTRACT(A716, ""\d[^\d]*?\z"")"),"1nine")</f>
        <v>1nine</v>
      </c>
      <c r="E716" s="2" t="str">
        <f>IFERROR(__xludf.DUMMYFUNCTION("REGEXExtract(D716,""\d"")"),"1")</f>
        <v>1</v>
      </c>
      <c r="F716" s="3">
        <f t="shared" si="1"/>
        <v>11</v>
      </c>
    </row>
    <row r="717">
      <c r="A717" s="1" t="s">
        <v>715</v>
      </c>
      <c r="C717" s="2" t="str">
        <f>IFERROR(__xludf.DUMMYFUNCTION("regexextract(A717, ""\d"")"),"3")</f>
        <v>3</v>
      </c>
      <c r="D717" s="2" t="str">
        <f>IFERROR(__xludf.DUMMYFUNCTION("REGEXEXTRACT(A717, ""\d[^\d]*?\z"")"),"3onejdzjtbfivesixjs")</f>
        <v>3onejdzjtbfivesixjs</v>
      </c>
      <c r="E717" s="2" t="str">
        <f>IFERROR(__xludf.DUMMYFUNCTION("REGEXExtract(D717,""\d"")"),"3")</f>
        <v>3</v>
      </c>
      <c r="F717" s="3">
        <f t="shared" si="1"/>
        <v>33</v>
      </c>
    </row>
    <row r="718">
      <c r="A718" s="1" t="s">
        <v>716</v>
      </c>
      <c r="C718" s="2" t="str">
        <f>IFERROR(__xludf.DUMMYFUNCTION("regexextract(A718, ""\d"")"),"8")</f>
        <v>8</v>
      </c>
      <c r="D718" s="2" t="str">
        <f>IFERROR(__xludf.DUMMYFUNCTION("REGEXEXTRACT(A718, ""\d[^\d]*?\z"")"),"7")</f>
        <v>7</v>
      </c>
      <c r="E718" s="2" t="str">
        <f>IFERROR(__xludf.DUMMYFUNCTION("REGEXExtract(D718,""\d"")"),"7")</f>
        <v>7</v>
      </c>
      <c r="F718" s="3">
        <f t="shared" si="1"/>
        <v>87</v>
      </c>
    </row>
    <row r="719">
      <c r="A719" s="1" t="s">
        <v>717</v>
      </c>
      <c r="C719" s="2" t="str">
        <f>IFERROR(__xludf.DUMMYFUNCTION("regexextract(A719, ""\d"")"),"7")</f>
        <v>7</v>
      </c>
      <c r="D719" s="2" t="str">
        <f>IFERROR(__xludf.DUMMYFUNCTION("REGEXEXTRACT(A719, ""\d[^\d]*?\z"")"),"1")</f>
        <v>1</v>
      </c>
      <c r="E719" s="2" t="str">
        <f>IFERROR(__xludf.DUMMYFUNCTION("REGEXExtract(D719,""\d"")"),"1")</f>
        <v>1</v>
      </c>
      <c r="F719" s="3">
        <f t="shared" si="1"/>
        <v>71</v>
      </c>
    </row>
    <row r="720">
      <c r="A720" s="1" t="s">
        <v>718</v>
      </c>
      <c r="C720" s="2" t="str">
        <f>IFERROR(__xludf.DUMMYFUNCTION("regexextract(A720, ""\d"")"),"1")</f>
        <v>1</v>
      </c>
      <c r="D720" s="2" t="str">
        <f>IFERROR(__xludf.DUMMYFUNCTION("REGEXEXTRACT(A720, ""\d[^\d]*?\z"")"),"7")</f>
        <v>7</v>
      </c>
      <c r="E720" s="2" t="str">
        <f>IFERROR(__xludf.DUMMYFUNCTION("REGEXExtract(D720,""\d"")"),"7")</f>
        <v>7</v>
      </c>
      <c r="F720" s="3">
        <f t="shared" si="1"/>
        <v>17</v>
      </c>
    </row>
    <row r="721">
      <c r="A721" s="1" t="s">
        <v>719</v>
      </c>
      <c r="C721" s="2" t="str">
        <f>IFERROR(__xludf.DUMMYFUNCTION("regexextract(A721, ""\d"")"),"6")</f>
        <v>6</v>
      </c>
      <c r="D721" s="2" t="str">
        <f>IFERROR(__xludf.DUMMYFUNCTION("REGEXEXTRACT(A721, ""\d[^\d]*?\z"")"),"6")</f>
        <v>6</v>
      </c>
      <c r="E721" s="2" t="str">
        <f>IFERROR(__xludf.DUMMYFUNCTION("REGEXExtract(D721,""\d"")"),"6")</f>
        <v>6</v>
      </c>
      <c r="F721" s="3">
        <f t="shared" si="1"/>
        <v>66</v>
      </c>
    </row>
    <row r="722">
      <c r="A722" s="1" t="s">
        <v>720</v>
      </c>
      <c r="C722" s="2" t="str">
        <f>IFERROR(__xludf.DUMMYFUNCTION("regexextract(A722, ""\d"")"),"7")</f>
        <v>7</v>
      </c>
      <c r="D722" s="2" t="str">
        <f>IFERROR(__xludf.DUMMYFUNCTION("REGEXEXTRACT(A722, ""\d[^\d]*?\z"")"),"7mmvq")</f>
        <v>7mmvq</v>
      </c>
      <c r="E722" s="2" t="str">
        <f>IFERROR(__xludf.DUMMYFUNCTION("REGEXExtract(D722,""\d"")"),"7")</f>
        <v>7</v>
      </c>
      <c r="F722" s="3">
        <f t="shared" si="1"/>
        <v>77</v>
      </c>
    </row>
    <row r="723">
      <c r="A723" s="1" t="s">
        <v>721</v>
      </c>
      <c r="C723" s="2" t="str">
        <f>IFERROR(__xludf.DUMMYFUNCTION("regexextract(A723, ""\d"")"),"7")</f>
        <v>7</v>
      </c>
      <c r="D723" s="2" t="str">
        <f>IFERROR(__xludf.DUMMYFUNCTION("REGEXEXTRACT(A723, ""\d[^\d]*?\z"")"),"7zpcpzdfzjfivekmjqtzmvsfnzrsm")</f>
        <v>7zpcpzdfzjfivekmjqtzmvsfnzrsm</v>
      </c>
      <c r="E723" s="2" t="str">
        <f>IFERROR(__xludf.DUMMYFUNCTION("REGEXExtract(D723,""\d"")"),"7")</f>
        <v>7</v>
      </c>
      <c r="F723" s="3">
        <f t="shared" si="1"/>
        <v>77</v>
      </c>
    </row>
    <row r="724">
      <c r="A724" s="1" t="s">
        <v>722</v>
      </c>
      <c r="C724" s="2" t="str">
        <f>IFERROR(__xludf.DUMMYFUNCTION("regexextract(A724, ""\d"")"),"2")</f>
        <v>2</v>
      </c>
      <c r="D724" s="2" t="str">
        <f>IFERROR(__xludf.DUMMYFUNCTION("REGEXEXTRACT(A724, ""\d[^\d]*?\z"")"),"8")</f>
        <v>8</v>
      </c>
      <c r="E724" s="2" t="str">
        <f>IFERROR(__xludf.DUMMYFUNCTION("REGEXExtract(D724,""\d"")"),"8")</f>
        <v>8</v>
      </c>
      <c r="F724" s="3">
        <f t="shared" si="1"/>
        <v>28</v>
      </c>
    </row>
    <row r="725">
      <c r="A725" s="1" t="s">
        <v>723</v>
      </c>
      <c r="C725" s="2" t="str">
        <f>IFERROR(__xludf.DUMMYFUNCTION("regexextract(A725, ""\d"")"),"8")</f>
        <v>8</v>
      </c>
      <c r="D725" s="2" t="str">
        <f>IFERROR(__xludf.DUMMYFUNCTION("REGEXEXTRACT(A725, ""\d[^\d]*?\z"")"),"8hksjpvntr")</f>
        <v>8hksjpvntr</v>
      </c>
      <c r="E725" s="2" t="str">
        <f>IFERROR(__xludf.DUMMYFUNCTION("REGEXExtract(D725,""\d"")"),"8")</f>
        <v>8</v>
      </c>
      <c r="F725" s="3">
        <f t="shared" si="1"/>
        <v>88</v>
      </c>
    </row>
    <row r="726">
      <c r="A726" s="1" t="s">
        <v>724</v>
      </c>
      <c r="C726" s="2" t="str">
        <f>IFERROR(__xludf.DUMMYFUNCTION("regexextract(A726, ""\d"")"),"9")</f>
        <v>9</v>
      </c>
      <c r="D726" s="2" t="str">
        <f>IFERROR(__xludf.DUMMYFUNCTION("REGEXEXTRACT(A726, ""\d[^\d]*?\z"")"),"9")</f>
        <v>9</v>
      </c>
      <c r="E726" s="2" t="str">
        <f>IFERROR(__xludf.DUMMYFUNCTION("REGEXExtract(D726,""\d"")"),"9")</f>
        <v>9</v>
      </c>
      <c r="F726" s="3">
        <f t="shared" si="1"/>
        <v>99</v>
      </c>
    </row>
    <row r="727">
      <c r="A727" s="1" t="s">
        <v>725</v>
      </c>
      <c r="C727" s="2" t="str">
        <f>IFERROR(__xludf.DUMMYFUNCTION("regexextract(A727, ""\d"")"),"5")</f>
        <v>5</v>
      </c>
      <c r="D727" s="2" t="str">
        <f>IFERROR(__xludf.DUMMYFUNCTION("REGEXEXTRACT(A727, ""\d[^\d]*?\z"")"),"6lxhzxtjhsqbrjjb")</f>
        <v>6lxhzxtjhsqbrjjb</v>
      </c>
      <c r="E727" s="2" t="str">
        <f>IFERROR(__xludf.DUMMYFUNCTION("REGEXExtract(D727,""\d"")"),"6")</f>
        <v>6</v>
      </c>
      <c r="F727" s="3">
        <f t="shared" si="1"/>
        <v>56</v>
      </c>
    </row>
    <row r="728">
      <c r="A728" s="1" t="s">
        <v>726</v>
      </c>
      <c r="C728" s="2" t="str">
        <f>IFERROR(__xludf.DUMMYFUNCTION("regexextract(A728, ""\d"")"),"4")</f>
        <v>4</v>
      </c>
      <c r="D728" s="2" t="str">
        <f>IFERROR(__xludf.DUMMYFUNCTION("REGEXEXTRACT(A728, ""\d[^\d]*?\z"")"),"6twovbflfbjbsixvntvcchdthree")</f>
        <v>6twovbflfbjbsixvntvcchdthree</v>
      </c>
      <c r="E728" s="2" t="str">
        <f>IFERROR(__xludf.DUMMYFUNCTION("REGEXExtract(D728,""\d"")"),"6")</f>
        <v>6</v>
      </c>
      <c r="F728" s="3">
        <f t="shared" si="1"/>
        <v>46</v>
      </c>
    </row>
    <row r="729">
      <c r="A729" s="1" t="s">
        <v>727</v>
      </c>
      <c r="C729" s="2" t="str">
        <f>IFERROR(__xludf.DUMMYFUNCTION("regexextract(A729, ""\d"")"),"3")</f>
        <v>3</v>
      </c>
      <c r="D729" s="2" t="str">
        <f>IFERROR(__xludf.DUMMYFUNCTION("REGEXEXTRACT(A729, ""\d[^\d]*?\z"")"),"9")</f>
        <v>9</v>
      </c>
      <c r="E729" s="2" t="str">
        <f>IFERROR(__xludf.DUMMYFUNCTION("REGEXExtract(D729,""\d"")"),"9")</f>
        <v>9</v>
      </c>
      <c r="F729" s="3">
        <f t="shared" si="1"/>
        <v>39</v>
      </c>
    </row>
    <row r="730">
      <c r="A730" s="1" t="s">
        <v>728</v>
      </c>
      <c r="C730" s="2" t="str">
        <f>IFERROR(__xludf.DUMMYFUNCTION("regexextract(A730, ""\d"")"),"8")</f>
        <v>8</v>
      </c>
      <c r="D730" s="2" t="str">
        <f>IFERROR(__xludf.DUMMYFUNCTION("REGEXEXTRACT(A730, ""\d[^\d]*?\z"")"),"7")</f>
        <v>7</v>
      </c>
      <c r="E730" s="2" t="str">
        <f>IFERROR(__xludf.DUMMYFUNCTION("REGEXExtract(D730,""\d"")"),"7")</f>
        <v>7</v>
      </c>
      <c r="F730" s="3">
        <f t="shared" si="1"/>
        <v>87</v>
      </c>
    </row>
    <row r="731">
      <c r="A731" s="1" t="s">
        <v>729</v>
      </c>
      <c r="C731" s="2" t="str">
        <f>IFERROR(__xludf.DUMMYFUNCTION("regexextract(A731, ""\d"")"),"1")</f>
        <v>1</v>
      </c>
      <c r="D731" s="2" t="str">
        <f>IFERROR(__xludf.DUMMYFUNCTION("REGEXEXTRACT(A731, ""\d[^\d]*?\z"")"),"7onesevenfourtwo")</f>
        <v>7onesevenfourtwo</v>
      </c>
      <c r="E731" s="2" t="str">
        <f>IFERROR(__xludf.DUMMYFUNCTION("REGEXExtract(D731,""\d"")"),"7")</f>
        <v>7</v>
      </c>
      <c r="F731" s="3">
        <f t="shared" si="1"/>
        <v>17</v>
      </c>
    </row>
    <row r="732">
      <c r="A732" s="1" t="s">
        <v>730</v>
      </c>
      <c r="C732" s="2" t="str">
        <f>IFERROR(__xludf.DUMMYFUNCTION("regexextract(A732, ""\d"")"),"1")</f>
        <v>1</v>
      </c>
      <c r="D732" s="2" t="str">
        <f>IFERROR(__xludf.DUMMYFUNCTION("REGEXEXTRACT(A732, ""\d[^\d]*?\z"")"),"9five")</f>
        <v>9five</v>
      </c>
      <c r="E732" s="2" t="str">
        <f>IFERROR(__xludf.DUMMYFUNCTION("REGEXExtract(D732,""\d"")"),"9")</f>
        <v>9</v>
      </c>
      <c r="F732" s="3">
        <f t="shared" si="1"/>
        <v>19</v>
      </c>
    </row>
    <row r="733">
      <c r="A733" s="1" t="s">
        <v>731</v>
      </c>
      <c r="C733" s="2" t="str">
        <f>IFERROR(__xludf.DUMMYFUNCTION("regexextract(A733, ""\d"")"),"8")</f>
        <v>8</v>
      </c>
      <c r="D733" s="2" t="str">
        <f>IFERROR(__xludf.DUMMYFUNCTION("REGEXEXTRACT(A733, ""\d[^\d]*?\z"")"),"7twoncbjrlbsjtwo")</f>
        <v>7twoncbjrlbsjtwo</v>
      </c>
      <c r="E733" s="2" t="str">
        <f>IFERROR(__xludf.DUMMYFUNCTION("REGEXExtract(D733,""\d"")"),"7")</f>
        <v>7</v>
      </c>
      <c r="F733" s="3">
        <f t="shared" si="1"/>
        <v>87</v>
      </c>
    </row>
    <row r="734">
      <c r="A734" s="1" t="s">
        <v>732</v>
      </c>
      <c r="C734" s="2" t="str">
        <f>IFERROR(__xludf.DUMMYFUNCTION("regexextract(A734, ""\d"")"),"7")</f>
        <v>7</v>
      </c>
      <c r="D734" s="2" t="str">
        <f>IFERROR(__xludf.DUMMYFUNCTION("REGEXEXTRACT(A734, ""\d[^\d]*?\z"")"),"2fourhkfbcz")</f>
        <v>2fourhkfbcz</v>
      </c>
      <c r="E734" s="2" t="str">
        <f>IFERROR(__xludf.DUMMYFUNCTION("REGEXExtract(D734,""\d"")"),"2")</f>
        <v>2</v>
      </c>
      <c r="F734" s="3">
        <f t="shared" si="1"/>
        <v>72</v>
      </c>
    </row>
    <row r="735">
      <c r="A735" s="1" t="s">
        <v>733</v>
      </c>
      <c r="C735" s="2" t="str">
        <f>IFERROR(__xludf.DUMMYFUNCTION("regexextract(A735, ""\d"")"),"8")</f>
        <v>8</v>
      </c>
      <c r="D735" s="2" t="str">
        <f>IFERROR(__xludf.DUMMYFUNCTION("REGEXEXTRACT(A735, ""\d[^\d]*?\z"")"),"5fivefiverkctnine")</f>
        <v>5fivefiverkctnine</v>
      </c>
      <c r="E735" s="2" t="str">
        <f>IFERROR(__xludf.DUMMYFUNCTION("REGEXExtract(D735,""\d"")"),"5")</f>
        <v>5</v>
      </c>
      <c r="F735" s="3">
        <f t="shared" si="1"/>
        <v>85</v>
      </c>
    </row>
    <row r="736">
      <c r="A736" s="1" t="s">
        <v>734</v>
      </c>
      <c r="C736" s="2" t="str">
        <f>IFERROR(__xludf.DUMMYFUNCTION("regexextract(A736, ""\d"")"),"6")</f>
        <v>6</v>
      </c>
      <c r="D736" s="2" t="str">
        <f>IFERROR(__xludf.DUMMYFUNCTION("REGEXEXTRACT(A736, ""\d[^\d]*?\z"")"),"6qcdvhnmjsgj")</f>
        <v>6qcdvhnmjsgj</v>
      </c>
      <c r="E736" s="2" t="str">
        <f>IFERROR(__xludf.DUMMYFUNCTION("REGEXExtract(D736,""\d"")"),"6")</f>
        <v>6</v>
      </c>
      <c r="F736" s="3">
        <f t="shared" si="1"/>
        <v>66</v>
      </c>
    </row>
    <row r="737">
      <c r="A737" s="1" t="s">
        <v>735</v>
      </c>
      <c r="C737" s="2" t="str">
        <f>IFERROR(__xludf.DUMMYFUNCTION("regexextract(A737, ""\d"")"),"8")</f>
        <v>8</v>
      </c>
      <c r="D737" s="2" t="str">
        <f>IFERROR(__xludf.DUMMYFUNCTION("REGEXEXTRACT(A737, ""\d[^\d]*?\z"")"),"8dssix")</f>
        <v>8dssix</v>
      </c>
      <c r="E737" s="2" t="str">
        <f>IFERROR(__xludf.DUMMYFUNCTION("REGEXExtract(D737,""\d"")"),"8")</f>
        <v>8</v>
      </c>
      <c r="F737" s="3">
        <f t="shared" si="1"/>
        <v>88</v>
      </c>
    </row>
    <row r="738">
      <c r="A738" s="1" t="s">
        <v>736</v>
      </c>
      <c r="C738" s="2" t="str">
        <f>IFERROR(__xludf.DUMMYFUNCTION("regexextract(A738, ""\d"")"),"2")</f>
        <v>2</v>
      </c>
      <c r="D738" s="2" t="str">
        <f>IFERROR(__xludf.DUMMYFUNCTION("REGEXEXTRACT(A738, ""\d[^\d]*?\z"")"),"6")</f>
        <v>6</v>
      </c>
      <c r="E738" s="2" t="str">
        <f>IFERROR(__xludf.DUMMYFUNCTION("REGEXExtract(D738,""\d"")"),"6")</f>
        <v>6</v>
      </c>
      <c r="F738" s="3">
        <f t="shared" si="1"/>
        <v>26</v>
      </c>
    </row>
    <row r="739">
      <c r="A739" s="1" t="s">
        <v>737</v>
      </c>
      <c r="C739" s="2" t="str">
        <f>IFERROR(__xludf.DUMMYFUNCTION("regexextract(A739, ""\d"")"),"7")</f>
        <v>7</v>
      </c>
      <c r="D739" s="2" t="str">
        <f>IFERROR(__xludf.DUMMYFUNCTION("REGEXEXTRACT(A739, ""\d[^\d]*?\z"")"),"9")</f>
        <v>9</v>
      </c>
      <c r="E739" s="2" t="str">
        <f>IFERROR(__xludf.DUMMYFUNCTION("REGEXExtract(D739,""\d"")"),"9")</f>
        <v>9</v>
      </c>
      <c r="F739" s="3">
        <f t="shared" si="1"/>
        <v>79</v>
      </c>
    </row>
    <row r="740">
      <c r="A740" s="1" t="s">
        <v>738</v>
      </c>
      <c r="C740" s="2" t="str">
        <f>IFERROR(__xludf.DUMMYFUNCTION("regexextract(A740, ""\d"")"),"9")</f>
        <v>9</v>
      </c>
      <c r="D740" s="2" t="str">
        <f>IFERROR(__xludf.DUMMYFUNCTION("REGEXEXTRACT(A740, ""\d[^\d]*?\z"")"),"9dkjdhtd")</f>
        <v>9dkjdhtd</v>
      </c>
      <c r="E740" s="2" t="str">
        <f>IFERROR(__xludf.DUMMYFUNCTION("REGEXExtract(D740,""\d"")"),"9")</f>
        <v>9</v>
      </c>
      <c r="F740" s="3">
        <f t="shared" si="1"/>
        <v>99</v>
      </c>
    </row>
    <row r="741">
      <c r="A741" s="1" t="s">
        <v>739</v>
      </c>
      <c r="C741" s="2" t="str">
        <f>IFERROR(__xludf.DUMMYFUNCTION("regexextract(A741, ""\d"")"),"2")</f>
        <v>2</v>
      </c>
      <c r="D741" s="2" t="str">
        <f>IFERROR(__xludf.DUMMYFUNCTION("REGEXEXTRACT(A741, ""\d[^\d]*?\z"")"),"1ghjpseven")</f>
        <v>1ghjpseven</v>
      </c>
      <c r="E741" s="2" t="str">
        <f>IFERROR(__xludf.DUMMYFUNCTION("REGEXExtract(D741,""\d"")"),"1")</f>
        <v>1</v>
      </c>
      <c r="F741" s="3">
        <f t="shared" si="1"/>
        <v>21</v>
      </c>
    </row>
    <row r="742">
      <c r="A742" s="1" t="s">
        <v>740</v>
      </c>
      <c r="C742" s="2" t="str">
        <f>IFERROR(__xludf.DUMMYFUNCTION("regexextract(A742, ""\d"")"),"1")</f>
        <v>1</v>
      </c>
      <c r="D742" s="2" t="str">
        <f>IFERROR(__xludf.DUMMYFUNCTION("REGEXEXTRACT(A742, ""\d[^\d]*?\z"")"),"6")</f>
        <v>6</v>
      </c>
      <c r="E742" s="2" t="str">
        <f>IFERROR(__xludf.DUMMYFUNCTION("REGEXExtract(D742,""\d"")"),"6")</f>
        <v>6</v>
      </c>
      <c r="F742" s="3">
        <f t="shared" si="1"/>
        <v>16</v>
      </c>
    </row>
    <row r="743">
      <c r="A743" s="1" t="s">
        <v>741</v>
      </c>
      <c r="C743" s="2" t="str">
        <f>IFERROR(__xludf.DUMMYFUNCTION("regexextract(A743, ""\d"")"),"5")</f>
        <v>5</v>
      </c>
      <c r="D743" s="2" t="str">
        <f>IFERROR(__xludf.DUMMYFUNCTION("REGEXEXTRACT(A743, ""\d[^\d]*?\z"")"),"3")</f>
        <v>3</v>
      </c>
      <c r="E743" s="2" t="str">
        <f>IFERROR(__xludf.DUMMYFUNCTION("REGEXExtract(D743,""\d"")"),"3")</f>
        <v>3</v>
      </c>
      <c r="F743" s="3">
        <f t="shared" si="1"/>
        <v>53</v>
      </c>
    </row>
    <row r="744">
      <c r="A744" s="1" t="s">
        <v>742</v>
      </c>
      <c r="C744" s="2" t="str">
        <f>IFERROR(__xludf.DUMMYFUNCTION("regexextract(A744, ""\d"")"),"1")</f>
        <v>1</v>
      </c>
      <c r="D744" s="2" t="str">
        <f>IFERROR(__xludf.DUMMYFUNCTION("REGEXEXTRACT(A744, ""\d[^\d]*?\z"")"),"1rhctvvqxnxlrthreehjjtchk")</f>
        <v>1rhctvvqxnxlrthreehjjtchk</v>
      </c>
      <c r="E744" s="2" t="str">
        <f>IFERROR(__xludf.DUMMYFUNCTION("REGEXExtract(D744,""\d"")"),"1")</f>
        <v>1</v>
      </c>
      <c r="F744" s="3">
        <f t="shared" si="1"/>
        <v>11</v>
      </c>
    </row>
    <row r="745">
      <c r="A745" s="1" t="s">
        <v>743</v>
      </c>
      <c r="C745" s="2" t="str">
        <f>IFERROR(__xludf.DUMMYFUNCTION("regexextract(A745, ""\d"")"),"6")</f>
        <v>6</v>
      </c>
      <c r="D745" s="2" t="str">
        <f>IFERROR(__xludf.DUMMYFUNCTION("REGEXEXTRACT(A745, ""\d[^\d]*?\z"")"),"6cpfnqthctd")</f>
        <v>6cpfnqthctd</v>
      </c>
      <c r="E745" s="2" t="str">
        <f>IFERROR(__xludf.DUMMYFUNCTION("REGEXExtract(D745,""\d"")"),"6")</f>
        <v>6</v>
      </c>
      <c r="F745" s="3">
        <f t="shared" si="1"/>
        <v>66</v>
      </c>
    </row>
    <row r="746">
      <c r="A746" s="1" t="s">
        <v>744</v>
      </c>
      <c r="C746" s="2" t="str">
        <f>IFERROR(__xludf.DUMMYFUNCTION("regexextract(A746, ""\d"")"),"1")</f>
        <v>1</v>
      </c>
      <c r="D746" s="2" t="str">
        <f>IFERROR(__xludf.DUMMYFUNCTION("REGEXEXTRACT(A746, ""\d[^\d]*?\z"")"),"8onesldppzbxh")</f>
        <v>8onesldppzbxh</v>
      </c>
      <c r="E746" s="2" t="str">
        <f>IFERROR(__xludf.DUMMYFUNCTION("REGEXExtract(D746,""\d"")"),"8")</f>
        <v>8</v>
      </c>
      <c r="F746" s="3">
        <f t="shared" si="1"/>
        <v>18</v>
      </c>
    </row>
    <row r="747">
      <c r="A747" s="1" t="s">
        <v>745</v>
      </c>
      <c r="C747" s="2" t="str">
        <f>IFERROR(__xludf.DUMMYFUNCTION("regexextract(A747, ""\d"")"),"3")</f>
        <v>3</v>
      </c>
      <c r="D747" s="2" t="str">
        <f>IFERROR(__xludf.DUMMYFUNCTION("REGEXEXTRACT(A747, ""\d[^\d]*?\z"")"),"8")</f>
        <v>8</v>
      </c>
      <c r="E747" s="2" t="str">
        <f>IFERROR(__xludf.DUMMYFUNCTION("REGEXExtract(D747,""\d"")"),"8")</f>
        <v>8</v>
      </c>
      <c r="F747" s="3">
        <f t="shared" si="1"/>
        <v>38</v>
      </c>
    </row>
    <row r="748">
      <c r="A748" s="1" t="s">
        <v>746</v>
      </c>
      <c r="C748" s="2" t="str">
        <f>IFERROR(__xludf.DUMMYFUNCTION("regexextract(A748, ""\d"")"),"5")</f>
        <v>5</v>
      </c>
      <c r="D748" s="2" t="str">
        <f>IFERROR(__xludf.DUMMYFUNCTION("REGEXEXTRACT(A748, ""\d[^\d]*?\z"")"),"5m")</f>
        <v>5m</v>
      </c>
      <c r="E748" s="2" t="str">
        <f>IFERROR(__xludf.DUMMYFUNCTION("REGEXExtract(D748,""\d"")"),"5")</f>
        <v>5</v>
      </c>
      <c r="F748" s="3">
        <f t="shared" si="1"/>
        <v>55</v>
      </c>
    </row>
    <row r="749">
      <c r="A749" s="1" t="s">
        <v>747</v>
      </c>
      <c r="C749" s="2" t="str">
        <f>IFERROR(__xludf.DUMMYFUNCTION("regexextract(A749, ""\d"")"),"5")</f>
        <v>5</v>
      </c>
      <c r="D749" s="2" t="str">
        <f>IFERROR(__xludf.DUMMYFUNCTION("REGEXEXTRACT(A749, ""\d[^\d]*?\z"")"),"3")</f>
        <v>3</v>
      </c>
      <c r="E749" s="2" t="str">
        <f>IFERROR(__xludf.DUMMYFUNCTION("REGEXExtract(D749,""\d"")"),"3")</f>
        <v>3</v>
      </c>
      <c r="F749" s="3">
        <f t="shared" si="1"/>
        <v>53</v>
      </c>
    </row>
    <row r="750">
      <c r="A750" s="1" t="s">
        <v>748</v>
      </c>
      <c r="C750" s="2" t="str">
        <f>IFERROR(__xludf.DUMMYFUNCTION("regexextract(A750, ""\d"")"),"7")</f>
        <v>7</v>
      </c>
      <c r="D750" s="2" t="str">
        <f>IFERROR(__xludf.DUMMYFUNCTION("REGEXEXTRACT(A750, ""\d[^\d]*?\z"")"),"3hfdqffhzjk")</f>
        <v>3hfdqffhzjk</v>
      </c>
      <c r="E750" s="2" t="str">
        <f>IFERROR(__xludf.DUMMYFUNCTION("REGEXExtract(D750,""\d"")"),"3")</f>
        <v>3</v>
      </c>
      <c r="F750" s="3">
        <f t="shared" si="1"/>
        <v>73</v>
      </c>
    </row>
    <row r="751">
      <c r="A751" s="1" t="s">
        <v>749</v>
      </c>
      <c r="C751" s="2" t="str">
        <f>IFERROR(__xludf.DUMMYFUNCTION("regexextract(A751, ""\d"")"),"8")</f>
        <v>8</v>
      </c>
      <c r="D751" s="2" t="str">
        <f>IFERROR(__xludf.DUMMYFUNCTION("REGEXEXTRACT(A751, ""\d[^\d]*?\z"")"),"9")</f>
        <v>9</v>
      </c>
      <c r="E751" s="2" t="str">
        <f>IFERROR(__xludf.DUMMYFUNCTION("REGEXExtract(D751,""\d"")"),"9")</f>
        <v>9</v>
      </c>
      <c r="F751" s="3">
        <f t="shared" si="1"/>
        <v>89</v>
      </c>
    </row>
    <row r="752">
      <c r="A752" s="1" t="s">
        <v>750</v>
      </c>
      <c r="C752" s="2" t="str">
        <f>IFERROR(__xludf.DUMMYFUNCTION("regexextract(A752, ""\d"")"),"9")</f>
        <v>9</v>
      </c>
      <c r="D752" s="2" t="str">
        <f>IFERROR(__xludf.DUMMYFUNCTION("REGEXEXTRACT(A752, ""\d[^\d]*?\z"")"),"9")</f>
        <v>9</v>
      </c>
      <c r="E752" s="2" t="str">
        <f>IFERROR(__xludf.DUMMYFUNCTION("REGEXExtract(D752,""\d"")"),"9")</f>
        <v>9</v>
      </c>
      <c r="F752" s="3">
        <f t="shared" si="1"/>
        <v>99</v>
      </c>
    </row>
    <row r="753">
      <c r="A753" s="1" t="s">
        <v>751</v>
      </c>
      <c r="C753" s="2" t="str">
        <f>IFERROR(__xludf.DUMMYFUNCTION("regexextract(A753, ""\d"")"),"7")</f>
        <v>7</v>
      </c>
      <c r="D753" s="2" t="str">
        <f>IFERROR(__xludf.DUMMYFUNCTION("REGEXEXTRACT(A753, ""\d[^\d]*?\z"")"),"8sevenndqmfgrfour")</f>
        <v>8sevenndqmfgrfour</v>
      </c>
      <c r="E753" s="2" t="str">
        <f>IFERROR(__xludf.DUMMYFUNCTION("REGEXExtract(D753,""\d"")"),"8")</f>
        <v>8</v>
      </c>
      <c r="F753" s="3">
        <f t="shared" si="1"/>
        <v>78</v>
      </c>
    </row>
    <row r="754">
      <c r="A754" s="1" t="s">
        <v>752</v>
      </c>
      <c r="C754" s="2" t="str">
        <f>IFERROR(__xludf.DUMMYFUNCTION("regexextract(A754, ""\d"")"),"9")</f>
        <v>9</v>
      </c>
      <c r="D754" s="2" t="str">
        <f>IFERROR(__xludf.DUMMYFUNCTION("REGEXEXTRACT(A754, ""\d[^\d]*?\z"")"),"9seven")</f>
        <v>9seven</v>
      </c>
      <c r="E754" s="2" t="str">
        <f>IFERROR(__xludf.DUMMYFUNCTION("REGEXExtract(D754,""\d"")"),"9")</f>
        <v>9</v>
      </c>
      <c r="F754" s="3">
        <f t="shared" si="1"/>
        <v>99</v>
      </c>
    </row>
    <row r="755">
      <c r="A755" s="1" t="s">
        <v>753</v>
      </c>
      <c r="C755" s="2" t="str">
        <f>IFERROR(__xludf.DUMMYFUNCTION("regexextract(A755, ""\d"")"),"9")</f>
        <v>9</v>
      </c>
      <c r="D755" s="2" t="str">
        <f>IFERROR(__xludf.DUMMYFUNCTION("REGEXEXTRACT(A755, ""\d[^\d]*?\z"")"),"1one")</f>
        <v>1one</v>
      </c>
      <c r="E755" s="2" t="str">
        <f>IFERROR(__xludf.DUMMYFUNCTION("REGEXExtract(D755,""\d"")"),"1")</f>
        <v>1</v>
      </c>
      <c r="F755" s="3">
        <f t="shared" si="1"/>
        <v>91</v>
      </c>
    </row>
    <row r="756">
      <c r="A756" s="1" t="s">
        <v>754</v>
      </c>
      <c r="C756" s="2" t="str">
        <f>IFERROR(__xludf.DUMMYFUNCTION("regexextract(A756, ""\d"")"),"7")</f>
        <v>7</v>
      </c>
      <c r="D756" s="2" t="str">
        <f>IFERROR(__xludf.DUMMYFUNCTION("REGEXEXTRACT(A756, ""\d[^\d]*?\z"")"),"7bppcdn")</f>
        <v>7bppcdn</v>
      </c>
      <c r="E756" s="2" t="str">
        <f>IFERROR(__xludf.DUMMYFUNCTION("REGEXExtract(D756,""\d"")"),"7")</f>
        <v>7</v>
      </c>
      <c r="F756" s="3">
        <f t="shared" si="1"/>
        <v>77</v>
      </c>
    </row>
    <row r="757">
      <c r="A757" s="1" t="s">
        <v>755</v>
      </c>
      <c r="C757" s="2" t="str">
        <f>IFERROR(__xludf.DUMMYFUNCTION("regexextract(A757, ""\d"")"),"3")</f>
        <v>3</v>
      </c>
      <c r="D757" s="2" t="str">
        <f>IFERROR(__xludf.DUMMYFUNCTION("REGEXEXTRACT(A757, ""\d[^\d]*?\z"")"),"8")</f>
        <v>8</v>
      </c>
      <c r="E757" s="2" t="str">
        <f>IFERROR(__xludf.DUMMYFUNCTION("REGEXExtract(D757,""\d"")"),"8")</f>
        <v>8</v>
      </c>
      <c r="F757" s="3">
        <f t="shared" si="1"/>
        <v>38</v>
      </c>
    </row>
    <row r="758">
      <c r="A758" s="1" t="s">
        <v>756</v>
      </c>
      <c r="C758" s="2" t="str">
        <f>IFERROR(__xludf.DUMMYFUNCTION("regexextract(A758, ""\d"")"),"7")</f>
        <v>7</v>
      </c>
      <c r="D758" s="2" t="str">
        <f>IFERROR(__xludf.DUMMYFUNCTION("REGEXEXTRACT(A758, ""\d[^\d]*?\z"")"),"7bs")</f>
        <v>7bs</v>
      </c>
      <c r="E758" s="2" t="str">
        <f>IFERROR(__xludf.DUMMYFUNCTION("REGEXExtract(D758,""\d"")"),"7")</f>
        <v>7</v>
      </c>
      <c r="F758" s="3">
        <f t="shared" si="1"/>
        <v>77</v>
      </c>
    </row>
    <row r="759">
      <c r="A759" s="1" t="s">
        <v>757</v>
      </c>
      <c r="C759" s="2" t="str">
        <f>IFERROR(__xludf.DUMMYFUNCTION("regexextract(A759, ""\d"")"),"9")</f>
        <v>9</v>
      </c>
      <c r="D759" s="2" t="str">
        <f>IFERROR(__xludf.DUMMYFUNCTION("REGEXEXTRACT(A759, ""\d[^\d]*?\z"")"),"9")</f>
        <v>9</v>
      </c>
      <c r="E759" s="2" t="str">
        <f>IFERROR(__xludf.DUMMYFUNCTION("REGEXExtract(D759,""\d"")"),"9")</f>
        <v>9</v>
      </c>
      <c r="F759" s="3">
        <f t="shared" si="1"/>
        <v>99</v>
      </c>
    </row>
    <row r="760">
      <c r="A760" s="1" t="s">
        <v>758</v>
      </c>
      <c r="C760" s="2" t="str">
        <f>IFERROR(__xludf.DUMMYFUNCTION("regexextract(A760, ""\d"")"),"2")</f>
        <v>2</v>
      </c>
      <c r="D760" s="2" t="str">
        <f>IFERROR(__xludf.DUMMYFUNCTION("REGEXEXTRACT(A760, ""\d[^\d]*?\z"")"),"2")</f>
        <v>2</v>
      </c>
      <c r="E760" s="2" t="str">
        <f>IFERROR(__xludf.DUMMYFUNCTION("REGEXExtract(D760,""\d"")"),"2")</f>
        <v>2</v>
      </c>
      <c r="F760" s="3">
        <f t="shared" si="1"/>
        <v>22</v>
      </c>
    </row>
    <row r="761">
      <c r="A761" s="1" t="s">
        <v>759</v>
      </c>
      <c r="C761" s="2" t="str">
        <f>IFERROR(__xludf.DUMMYFUNCTION("regexextract(A761, ""\d"")"),"9")</f>
        <v>9</v>
      </c>
      <c r="D761" s="2" t="str">
        <f>IFERROR(__xludf.DUMMYFUNCTION("REGEXEXTRACT(A761, ""\d[^\d]*?\z"")"),"9kxmhzmh")</f>
        <v>9kxmhzmh</v>
      </c>
      <c r="E761" s="2" t="str">
        <f>IFERROR(__xludf.DUMMYFUNCTION("REGEXExtract(D761,""\d"")"),"9")</f>
        <v>9</v>
      </c>
      <c r="F761" s="3">
        <f t="shared" si="1"/>
        <v>99</v>
      </c>
    </row>
    <row r="762">
      <c r="A762" s="1" t="s">
        <v>760</v>
      </c>
      <c r="C762" s="2" t="str">
        <f>IFERROR(__xludf.DUMMYFUNCTION("regexextract(A762, ""\d"")"),"1")</f>
        <v>1</v>
      </c>
      <c r="D762" s="2" t="str">
        <f>IFERROR(__xludf.DUMMYFUNCTION("REGEXEXTRACT(A762, ""\d[^\d]*?\z"")"),"1llghdnx")</f>
        <v>1llghdnx</v>
      </c>
      <c r="E762" s="2" t="str">
        <f>IFERROR(__xludf.DUMMYFUNCTION("REGEXExtract(D762,""\d"")"),"1")</f>
        <v>1</v>
      </c>
      <c r="F762" s="3">
        <f t="shared" si="1"/>
        <v>11</v>
      </c>
    </row>
    <row r="763">
      <c r="A763" s="1" t="s">
        <v>761</v>
      </c>
      <c r="C763" s="2" t="str">
        <f>IFERROR(__xludf.DUMMYFUNCTION("regexextract(A763, ""\d"")"),"6")</f>
        <v>6</v>
      </c>
      <c r="D763" s="2" t="str">
        <f>IFERROR(__xludf.DUMMYFUNCTION("REGEXEXTRACT(A763, ""\d[^\d]*?\z"")"),"2five")</f>
        <v>2five</v>
      </c>
      <c r="E763" s="2" t="str">
        <f>IFERROR(__xludf.DUMMYFUNCTION("REGEXExtract(D763,""\d"")"),"2")</f>
        <v>2</v>
      </c>
      <c r="F763" s="3">
        <f t="shared" si="1"/>
        <v>62</v>
      </c>
    </row>
    <row r="764">
      <c r="A764" s="1" t="s">
        <v>762</v>
      </c>
      <c r="C764" s="2" t="str">
        <f>IFERROR(__xludf.DUMMYFUNCTION("regexextract(A764, ""\d"")"),"2")</f>
        <v>2</v>
      </c>
      <c r="D764" s="2" t="str">
        <f>IFERROR(__xludf.DUMMYFUNCTION("REGEXEXTRACT(A764, ""\d[^\d]*?\z"")"),"9sixeightlzzhxvmnnhxqrmpvczlfsljdmvb")</f>
        <v>9sixeightlzzhxvmnnhxqrmpvczlfsljdmvb</v>
      </c>
      <c r="E764" s="2" t="str">
        <f>IFERROR(__xludf.DUMMYFUNCTION("REGEXExtract(D764,""\d"")"),"9")</f>
        <v>9</v>
      </c>
      <c r="F764" s="3">
        <f t="shared" si="1"/>
        <v>29</v>
      </c>
    </row>
    <row r="765">
      <c r="A765" s="1" t="s">
        <v>763</v>
      </c>
      <c r="C765" s="2" t="str">
        <f>IFERROR(__xludf.DUMMYFUNCTION("regexextract(A765, ""\d"")"),"8")</f>
        <v>8</v>
      </c>
      <c r="D765" s="2" t="str">
        <f>IFERROR(__xludf.DUMMYFUNCTION("REGEXEXTRACT(A765, ""\d[^\d]*?\z"")"),"5")</f>
        <v>5</v>
      </c>
      <c r="E765" s="2" t="str">
        <f>IFERROR(__xludf.DUMMYFUNCTION("REGEXExtract(D765,""\d"")"),"5")</f>
        <v>5</v>
      </c>
      <c r="F765" s="3">
        <f t="shared" si="1"/>
        <v>85</v>
      </c>
    </row>
    <row r="766">
      <c r="A766" s="1" t="s">
        <v>764</v>
      </c>
      <c r="C766" s="2" t="str">
        <f>IFERROR(__xludf.DUMMYFUNCTION("regexextract(A766, ""\d"")"),"3")</f>
        <v>3</v>
      </c>
      <c r="D766" s="2" t="str">
        <f>IFERROR(__xludf.DUMMYFUNCTION("REGEXEXTRACT(A766, ""\d[^\d]*?\z"")"),"2five")</f>
        <v>2five</v>
      </c>
      <c r="E766" s="2" t="str">
        <f>IFERROR(__xludf.DUMMYFUNCTION("REGEXExtract(D766,""\d"")"),"2")</f>
        <v>2</v>
      </c>
      <c r="F766" s="3">
        <f t="shared" si="1"/>
        <v>32</v>
      </c>
    </row>
    <row r="767">
      <c r="A767" s="1" t="s">
        <v>765</v>
      </c>
      <c r="C767" s="2" t="str">
        <f>IFERROR(__xludf.DUMMYFUNCTION("regexextract(A767, ""\d"")"),"4")</f>
        <v>4</v>
      </c>
      <c r="D767" s="2" t="str">
        <f>IFERROR(__xludf.DUMMYFUNCTION("REGEXEXTRACT(A767, ""\d[^\d]*?\z"")"),"1kgtdxdj")</f>
        <v>1kgtdxdj</v>
      </c>
      <c r="E767" s="2" t="str">
        <f>IFERROR(__xludf.DUMMYFUNCTION("REGEXExtract(D767,""\d"")"),"1")</f>
        <v>1</v>
      </c>
      <c r="F767" s="3">
        <f t="shared" si="1"/>
        <v>41</v>
      </c>
    </row>
    <row r="768">
      <c r="A768" s="1" t="s">
        <v>766</v>
      </c>
      <c r="C768" s="2" t="str">
        <f>IFERROR(__xludf.DUMMYFUNCTION("regexextract(A768, ""\d"")"),"5")</f>
        <v>5</v>
      </c>
      <c r="D768" s="2" t="str">
        <f>IFERROR(__xludf.DUMMYFUNCTION("REGEXEXTRACT(A768, ""\d[^\d]*?\z"")"),"5")</f>
        <v>5</v>
      </c>
      <c r="E768" s="2" t="str">
        <f>IFERROR(__xludf.DUMMYFUNCTION("REGEXExtract(D768,""\d"")"),"5")</f>
        <v>5</v>
      </c>
      <c r="F768" s="3">
        <f t="shared" si="1"/>
        <v>55</v>
      </c>
    </row>
    <row r="769">
      <c r="A769" s="1" t="s">
        <v>767</v>
      </c>
      <c r="C769" s="2" t="str">
        <f>IFERROR(__xludf.DUMMYFUNCTION("regexextract(A769, ""\d"")"),"2")</f>
        <v>2</v>
      </c>
      <c r="D769" s="2" t="str">
        <f>IFERROR(__xludf.DUMMYFUNCTION("REGEXEXTRACT(A769, ""\d[^\d]*?\z"")"),"3six")</f>
        <v>3six</v>
      </c>
      <c r="E769" s="2" t="str">
        <f>IFERROR(__xludf.DUMMYFUNCTION("REGEXExtract(D769,""\d"")"),"3")</f>
        <v>3</v>
      </c>
      <c r="F769" s="3">
        <f t="shared" si="1"/>
        <v>23</v>
      </c>
    </row>
    <row r="770">
      <c r="A770" s="1" t="s">
        <v>768</v>
      </c>
      <c r="C770" s="2" t="str">
        <f>IFERROR(__xludf.DUMMYFUNCTION("regexextract(A770, ""\d"")"),"6")</f>
        <v>6</v>
      </c>
      <c r="D770" s="2" t="str">
        <f>IFERROR(__xludf.DUMMYFUNCTION("REGEXEXTRACT(A770, ""\d[^\d]*?\z"")"),"6threetxkqq")</f>
        <v>6threetxkqq</v>
      </c>
      <c r="E770" s="2" t="str">
        <f>IFERROR(__xludf.DUMMYFUNCTION("REGEXExtract(D770,""\d"")"),"6")</f>
        <v>6</v>
      </c>
      <c r="F770" s="3">
        <f t="shared" si="1"/>
        <v>66</v>
      </c>
    </row>
    <row r="771">
      <c r="A771" s="1" t="s">
        <v>769</v>
      </c>
      <c r="C771" s="2" t="str">
        <f>IFERROR(__xludf.DUMMYFUNCTION("regexextract(A771, ""\d"")"),"5")</f>
        <v>5</v>
      </c>
      <c r="D771" s="2" t="str">
        <f>IFERROR(__xludf.DUMMYFUNCTION("REGEXEXTRACT(A771, ""\d[^\d]*?\z"")"),"5")</f>
        <v>5</v>
      </c>
      <c r="E771" s="2" t="str">
        <f>IFERROR(__xludf.DUMMYFUNCTION("REGEXExtract(D771,""\d"")"),"5")</f>
        <v>5</v>
      </c>
      <c r="F771" s="3">
        <f t="shared" si="1"/>
        <v>55</v>
      </c>
    </row>
    <row r="772">
      <c r="A772" s="1" t="s">
        <v>770</v>
      </c>
      <c r="C772" s="2" t="str">
        <f>IFERROR(__xludf.DUMMYFUNCTION("regexextract(A772, ""\d"")"),"7")</f>
        <v>7</v>
      </c>
      <c r="D772" s="2" t="str">
        <f>IFERROR(__xludf.DUMMYFUNCTION("REGEXEXTRACT(A772, ""\d[^\d]*?\z"")"),"5")</f>
        <v>5</v>
      </c>
      <c r="E772" s="2" t="str">
        <f>IFERROR(__xludf.DUMMYFUNCTION("REGEXExtract(D772,""\d"")"),"5")</f>
        <v>5</v>
      </c>
      <c r="F772" s="3">
        <f t="shared" si="1"/>
        <v>75</v>
      </c>
    </row>
    <row r="773">
      <c r="A773" s="1" t="s">
        <v>771</v>
      </c>
      <c r="C773" s="2" t="str">
        <f>IFERROR(__xludf.DUMMYFUNCTION("regexextract(A773, ""\d"")"),"8")</f>
        <v>8</v>
      </c>
      <c r="D773" s="2" t="str">
        <f>IFERROR(__xludf.DUMMYFUNCTION("REGEXEXTRACT(A773, ""\d[^\d]*?\z"")"),"7twonesc")</f>
        <v>7twonesc</v>
      </c>
      <c r="E773" s="2" t="str">
        <f>IFERROR(__xludf.DUMMYFUNCTION("REGEXExtract(D773,""\d"")"),"7")</f>
        <v>7</v>
      </c>
      <c r="F773" s="3">
        <f t="shared" si="1"/>
        <v>87</v>
      </c>
    </row>
    <row r="774">
      <c r="A774" s="1" t="s">
        <v>772</v>
      </c>
      <c r="C774" s="2" t="str">
        <f>IFERROR(__xludf.DUMMYFUNCTION("regexextract(A774, ""\d"")"),"3")</f>
        <v>3</v>
      </c>
      <c r="D774" s="2" t="str">
        <f>IFERROR(__xludf.DUMMYFUNCTION("REGEXEXTRACT(A774, ""\d[^\d]*?\z"")"),"1mhfqvt")</f>
        <v>1mhfqvt</v>
      </c>
      <c r="E774" s="2" t="str">
        <f>IFERROR(__xludf.DUMMYFUNCTION("REGEXExtract(D774,""\d"")"),"1")</f>
        <v>1</v>
      </c>
      <c r="F774" s="3">
        <f t="shared" si="1"/>
        <v>31</v>
      </c>
    </row>
    <row r="775">
      <c r="A775" s="1" t="s">
        <v>773</v>
      </c>
      <c r="C775" s="2" t="str">
        <f>IFERROR(__xludf.DUMMYFUNCTION("regexextract(A775, ""\d"")"),"6")</f>
        <v>6</v>
      </c>
      <c r="D775" s="2" t="str">
        <f>IFERROR(__xludf.DUMMYFUNCTION("REGEXEXTRACT(A775, ""\d[^\d]*?\z"")"),"6vprnd")</f>
        <v>6vprnd</v>
      </c>
      <c r="E775" s="2" t="str">
        <f>IFERROR(__xludf.DUMMYFUNCTION("REGEXExtract(D775,""\d"")"),"6")</f>
        <v>6</v>
      </c>
      <c r="F775" s="3">
        <f t="shared" si="1"/>
        <v>66</v>
      </c>
    </row>
    <row r="776">
      <c r="A776" s="1" t="s">
        <v>774</v>
      </c>
      <c r="C776" s="2" t="str">
        <f>IFERROR(__xludf.DUMMYFUNCTION("regexextract(A776, ""\d"")"),"1")</f>
        <v>1</v>
      </c>
      <c r="D776" s="2" t="str">
        <f>IFERROR(__xludf.DUMMYFUNCTION("REGEXEXTRACT(A776, ""\d[^\d]*?\z"")"),"1")</f>
        <v>1</v>
      </c>
      <c r="E776" s="2" t="str">
        <f>IFERROR(__xludf.DUMMYFUNCTION("REGEXExtract(D776,""\d"")"),"1")</f>
        <v>1</v>
      </c>
      <c r="F776" s="3">
        <f t="shared" si="1"/>
        <v>11</v>
      </c>
    </row>
    <row r="777">
      <c r="A777" s="1" t="s">
        <v>775</v>
      </c>
      <c r="C777" s="2" t="str">
        <f>IFERROR(__xludf.DUMMYFUNCTION("regexextract(A777, ""\d"")"),"6")</f>
        <v>6</v>
      </c>
      <c r="D777" s="2" t="str">
        <f>IFERROR(__xludf.DUMMYFUNCTION("REGEXEXTRACT(A777, ""\d[^\d]*?\z"")"),"6onenvh")</f>
        <v>6onenvh</v>
      </c>
      <c r="E777" s="2" t="str">
        <f>IFERROR(__xludf.DUMMYFUNCTION("REGEXExtract(D777,""\d"")"),"6")</f>
        <v>6</v>
      </c>
      <c r="F777" s="3">
        <f t="shared" si="1"/>
        <v>66</v>
      </c>
    </row>
    <row r="778">
      <c r="A778" s="1" t="s">
        <v>776</v>
      </c>
      <c r="C778" s="2" t="str">
        <f>IFERROR(__xludf.DUMMYFUNCTION("regexextract(A778, ""\d"")"),"3")</f>
        <v>3</v>
      </c>
      <c r="D778" s="2" t="str">
        <f>IFERROR(__xludf.DUMMYFUNCTION("REGEXEXTRACT(A778, ""\d[^\d]*?\z"")"),"2")</f>
        <v>2</v>
      </c>
      <c r="E778" s="2" t="str">
        <f>IFERROR(__xludf.DUMMYFUNCTION("REGEXExtract(D778,""\d"")"),"2")</f>
        <v>2</v>
      </c>
      <c r="F778" s="3">
        <f t="shared" si="1"/>
        <v>32</v>
      </c>
    </row>
    <row r="779">
      <c r="A779" s="1" t="s">
        <v>777</v>
      </c>
      <c r="C779" s="2" t="str">
        <f>IFERROR(__xludf.DUMMYFUNCTION("regexextract(A779, ""\d"")"),"9")</f>
        <v>9</v>
      </c>
      <c r="D779" s="2" t="str">
        <f>IFERROR(__xludf.DUMMYFUNCTION("REGEXEXTRACT(A779, ""\d[^\d]*?\z"")"),"9sevenjxgmmrsldlzmpz")</f>
        <v>9sevenjxgmmrsldlzmpz</v>
      </c>
      <c r="E779" s="2" t="str">
        <f>IFERROR(__xludf.DUMMYFUNCTION("REGEXExtract(D779,""\d"")"),"9")</f>
        <v>9</v>
      </c>
      <c r="F779" s="3">
        <f t="shared" si="1"/>
        <v>99</v>
      </c>
    </row>
    <row r="780">
      <c r="A780" s="1" t="s">
        <v>778</v>
      </c>
      <c r="C780" s="2" t="str">
        <f>IFERROR(__xludf.DUMMYFUNCTION("regexextract(A780, ""\d"")"),"4")</f>
        <v>4</v>
      </c>
      <c r="D780" s="2" t="str">
        <f>IFERROR(__xludf.DUMMYFUNCTION("REGEXEXTRACT(A780, ""\d[^\d]*?\z"")"),"3threetwoned")</f>
        <v>3threetwoned</v>
      </c>
      <c r="E780" s="2" t="str">
        <f>IFERROR(__xludf.DUMMYFUNCTION("REGEXExtract(D780,""\d"")"),"3")</f>
        <v>3</v>
      </c>
      <c r="F780" s="3">
        <f t="shared" si="1"/>
        <v>43</v>
      </c>
    </row>
    <row r="781">
      <c r="A781" s="1" t="s">
        <v>779</v>
      </c>
      <c r="C781" s="2" t="str">
        <f>IFERROR(__xludf.DUMMYFUNCTION("regexextract(A781, ""\d"")"),"8")</f>
        <v>8</v>
      </c>
      <c r="D781" s="2" t="str">
        <f>IFERROR(__xludf.DUMMYFUNCTION("REGEXEXTRACT(A781, ""\d[^\d]*?\z"")"),"8five")</f>
        <v>8five</v>
      </c>
      <c r="E781" s="2" t="str">
        <f>IFERROR(__xludf.DUMMYFUNCTION("REGEXExtract(D781,""\d"")"),"8")</f>
        <v>8</v>
      </c>
      <c r="F781" s="3">
        <f t="shared" si="1"/>
        <v>88</v>
      </c>
    </row>
    <row r="782">
      <c r="A782" s="1" t="s">
        <v>780</v>
      </c>
      <c r="C782" s="2" t="str">
        <f>IFERROR(__xludf.DUMMYFUNCTION("regexextract(A782, ""\d"")"),"2")</f>
        <v>2</v>
      </c>
      <c r="D782" s="2" t="str">
        <f>IFERROR(__xludf.DUMMYFUNCTION("REGEXEXTRACT(A782, ""\d[^\d]*?\z"")"),"7")</f>
        <v>7</v>
      </c>
      <c r="E782" s="2" t="str">
        <f>IFERROR(__xludf.DUMMYFUNCTION("REGEXExtract(D782,""\d"")"),"7")</f>
        <v>7</v>
      </c>
      <c r="F782" s="3">
        <f t="shared" si="1"/>
        <v>27</v>
      </c>
    </row>
    <row r="783">
      <c r="A783" s="1" t="s">
        <v>781</v>
      </c>
      <c r="C783" s="2" t="str">
        <f>IFERROR(__xludf.DUMMYFUNCTION("regexextract(A783, ""\d"")"),"5")</f>
        <v>5</v>
      </c>
      <c r="D783" s="2" t="str">
        <f>IFERROR(__xludf.DUMMYFUNCTION("REGEXEXTRACT(A783, ""\d[^\d]*?\z"")"),"7")</f>
        <v>7</v>
      </c>
      <c r="E783" s="2" t="str">
        <f>IFERROR(__xludf.DUMMYFUNCTION("REGEXExtract(D783,""\d"")"),"7")</f>
        <v>7</v>
      </c>
      <c r="F783" s="3">
        <f t="shared" si="1"/>
        <v>57</v>
      </c>
    </row>
    <row r="784">
      <c r="A784" s="1" t="s">
        <v>782</v>
      </c>
      <c r="C784" s="2" t="str">
        <f>IFERROR(__xludf.DUMMYFUNCTION("regexextract(A784, ""\d"")"),"2")</f>
        <v>2</v>
      </c>
      <c r="D784" s="2" t="str">
        <f>IFERROR(__xludf.DUMMYFUNCTION("REGEXEXTRACT(A784, ""\d[^\d]*?\z"")"),"5five")</f>
        <v>5five</v>
      </c>
      <c r="E784" s="2" t="str">
        <f>IFERROR(__xludf.DUMMYFUNCTION("REGEXExtract(D784,""\d"")"),"5")</f>
        <v>5</v>
      </c>
      <c r="F784" s="3">
        <f t="shared" si="1"/>
        <v>25</v>
      </c>
    </row>
    <row r="785">
      <c r="A785" s="1" t="s">
        <v>783</v>
      </c>
      <c r="C785" s="2" t="str">
        <f>IFERROR(__xludf.DUMMYFUNCTION("regexextract(A785, ""\d"")"),"8")</f>
        <v>8</v>
      </c>
      <c r="D785" s="2" t="str">
        <f>IFERROR(__xludf.DUMMYFUNCTION("REGEXEXTRACT(A785, ""\d[^\d]*?\z"")"),"9")</f>
        <v>9</v>
      </c>
      <c r="E785" s="2" t="str">
        <f>IFERROR(__xludf.DUMMYFUNCTION("REGEXExtract(D785,""\d"")"),"9")</f>
        <v>9</v>
      </c>
      <c r="F785" s="3">
        <f t="shared" si="1"/>
        <v>89</v>
      </c>
    </row>
    <row r="786">
      <c r="A786" s="1" t="s">
        <v>784</v>
      </c>
      <c r="C786" s="2" t="str">
        <f>IFERROR(__xludf.DUMMYFUNCTION("regexextract(A786, ""\d"")"),"6")</f>
        <v>6</v>
      </c>
      <c r="D786" s="2" t="str">
        <f>IFERROR(__xludf.DUMMYFUNCTION("REGEXEXTRACT(A786, ""\d[^\d]*?\z"")"),"6")</f>
        <v>6</v>
      </c>
      <c r="E786" s="2" t="str">
        <f>IFERROR(__xludf.DUMMYFUNCTION("REGEXExtract(D786,""\d"")"),"6")</f>
        <v>6</v>
      </c>
      <c r="F786" s="3">
        <f t="shared" si="1"/>
        <v>66</v>
      </c>
    </row>
    <row r="787">
      <c r="A787" s="1" t="s">
        <v>785</v>
      </c>
      <c r="C787" s="2" t="str">
        <f>IFERROR(__xludf.DUMMYFUNCTION("regexextract(A787, ""\d"")"),"8")</f>
        <v>8</v>
      </c>
      <c r="D787" s="2" t="str">
        <f>IFERROR(__xludf.DUMMYFUNCTION("REGEXEXTRACT(A787, ""\d[^\d]*?\z"")"),"3ptxgdvnng")</f>
        <v>3ptxgdvnng</v>
      </c>
      <c r="E787" s="2" t="str">
        <f>IFERROR(__xludf.DUMMYFUNCTION("REGEXExtract(D787,""\d"")"),"3")</f>
        <v>3</v>
      </c>
      <c r="F787" s="3">
        <f t="shared" si="1"/>
        <v>83</v>
      </c>
    </row>
    <row r="788">
      <c r="A788" s="1" t="s">
        <v>786</v>
      </c>
      <c r="C788" s="2" t="str">
        <f>IFERROR(__xludf.DUMMYFUNCTION("regexextract(A788, ""\d"")"),"1")</f>
        <v>1</v>
      </c>
      <c r="D788" s="2" t="str">
        <f>IFERROR(__xludf.DUMMYFUNCTION("REGEXEXTRACT(A788, ""\d[^\d]*?\z"")"),"5")</f>
        <v>5</v>
      </c>
      <c r="E788" s="2" t="str">
        <f>IFERROR(__xludf.DUMMYFUNCTION("REGEXExtract(D788,""\d"")"),"5")</f>
        <v>5</v>
      </c>
      <c r="F788" s="3">
        <f t="shared" si="1"/>
        <v>15</v>
      </c>
    </row>
    <row r="789">
      <c r="A789" s="1" t="s">
        <v>787</v>
      </c>
      <c r="C789" s="2" t="str">
        <f>IFERROR(__xludf.DUMMYFUNCTION("regexextract(A789, ""\d"")"),"1")</f>
        <v>1</v>
      </c>
      <c r="D789" s="2" t="str">
        <f>IFERROR(__xludf.DUMMYFUNCTION("REGEXEXTRACT(A789, ""\d[^\d]*?\z"")"),"4")</f>
        <v>4</v>
      </c>
      <c r="E789" s="2" t="str">
        <f>IFERROR(__xludf.DUMMYFUNCTION("REGEXExtract(D789,""\d"")"),"4")</f>
        <v>4</v>
      </c>
      <c r="F789" s="3">
        <f t="shared" si="1"/>
        <v>14</v>
      </c>
    </row>
    <row r="790">
      <c r="A790" s="1" t="s">
        <v>788</v>
      </c>
      <c r="C790" s="2" t="str">
        <f>IFERROR(__xludf.DUMMYFUNCTION("regexextract(A790, ""\d"")"),"2")</f>
        <v>2</v>
      </c>
      <c r="D790" s="2" t="str">
        <f>IFERROR(__xludf.DUMMYFUNCTION("REGEXEXTRACT(A790, ""\d[^\d]*?\z"")"),"8three")</f>
        <v>8three</v>
      </c>
      <c r="E790" s="2" t="str">
        <f>IFERROR(__xludf.DUMMYFUNCTION("REGEXExtract(D790,""\d"")"),"8")</f>
        <v>8</v>
      </c>
      <c r="F790" s="3">
        <f t="shared" si="1"/>
        <v>28</v>
      </c>
    </row>
    <row r="791">
      <c r="A791" s="1" t="s">
        <v>789</v>
      </c>
      <c r="C791" s="2" t="str">
        <f>IFERROR(__xludf.DUMMYFUNCTION("regexextract(A791, ""\d"")"),"1")</f>
        <v>1</v>
      </c>
      <c r="D791" s="2" t="str">
        <f>IFERROR(__xludf.DUMMYFUNCTION("REGEXEXTRACT(A791, ""\d[^\d]*?\z"")"),"1")</f>
        <v>1</v>
      </c>
      <c r="E791" s="2" t="str">
        <f>IFERROR(__xludf.DUMMYFUNCTION("REGEXExtract(D791,""\d"")"),"1")</f>
        <v>1</v>
      </c>
      <c r="F791" s="3">
        <f t="shared" si="1"/>
        <v>11</v>
      </c>
    </row>
    <row r="792">
      <c r="A792" s="1" t="s">
        <v>790</v>
      </c>
      <c r="C792" s="2" t="str">
        <f>IFERROR(__xludf.DUMMYFUNCTION("regexextract(A792, ""\d"")"),"7")</f>
        <v>7</v>
      </c>
      <c r="D792" s="2" t="str">
        <f>IFERROR(__xludf.DUMMYFUNCTION("REGEXEXTRACT(A792, ""\d[^\d]*?\z"")"),"5zvlhnpdrvfoureightwoxz")</f>
        <v>5zvlhnpdrvfoureightwoxz</v>
      </c>
      <c r="E792" s="2" t="str">
        <f>IFERROR(__xludf.DUMMYFUNCTION("REGEXExtract(D792,""\d"")"),"5")</f>
        <v>5</v>
      </c>
      <c r="F792" s="3">
        <f t="shared" si="1"/>
        <v>75</v>
      </c>
    </row>
    <row r="793">
      <c r="A793" s="1" t="s">
        <v>791</v>
      </c>
      <c r="C793" s="2" t="str">
        <f>IFERROR(__xludf.DUMMYFUNCTION("regexextract(A793, ""\d"")"),"7")</f>
        <v>7</v>
      </c>
      <c r="D793" s="2" t="str">
        <f>IFERROR(__xludf.DUMMYFUNCTION("REGEXEXTRACT(A793, ""\d[^\d]*?\z"")"),"7shzrbmzfivemrknxcfxbmbkplzhnbtdvsjqthree")</f>
        <v>7shzrbmzfivemrknxcfxbmbkplzhnbtdvsjqthree</v>
      </c>
      <c r="E793" s="2" t="str">
        <f>IFERROR(__xludf.DUMMYFUNCTION("REGEXExtract(D793,""\d"")"),"7")</f>
        <v>7</v>
      </c>
      <c r="F793" s="3">
        <f t="shared" si="1"/>
        <v>77</v>
      </c>
    </row>
    <row r="794">
      <c r="A794" s="1" t="s">
        <v>792</v>
      </c>
      <c r="C794" s="2" t="str">
        <f>IFERROR(__xludf.DUMMYFUNCTION("regexextract(A794, ""\d"")"),"4")</f>
        <v>4</v>
      </c>
      <c r="D794" s="2" t="str">
        <f>IFERROR(__xludf.DUMMYFUNCTION("REGEXEXTRACT(A794, ""\d[^\d]*?\z"")"),"4")</f>
        <v>4</v>
      </c>
      <c r="E794" s="2" t="str">
        <f>IFERROR(__xludf.DUMMYFUNCTION("REGEXExtract(D794,""\d"")"),"4")</f>
        <v>4</v>
      </c>
      <c r="F794" s="3">
        <f t="shared" si="1"/>
        <v>44</v>
      </c>
    </row>
    <row r="795">
      <c r="A795" s="1" t="s">
        <v>793</v>
      </c>
      <c r="C795" s="2" t="str">
        <f>IFERROR(__xludf.DUMMYFUNCTION("regexextract(A795, ""\d"")"),"8")</f>
        <v>8</v>
      </c>
      <c r="D795" s="2" t="str">
        <f>IFERROR(__xludf.DUMMYFUNCTION("REGEXEXTRACT(A795, ""\d[^\d]*?\z"")"),"9")</f>
        <v>9</v>
      </c>
      <c r="E795" s="2" t="str">
        <f>IFERROR(__xludf.DUMMYFUNCTION("REGEXExtract(D795,""\d"")"),"9")</f>
        <v>9</v>
      </c>
      <c r="F795" s="3">
        <f t="shared" si="1"/>
        <v>89</v>
      </c>
    </row>
    <row r="796">
      <c r="A796" s="1" t="s">
        <v>794</v>
      </c>
      <c r="C796" s="2" t="str">
        <f>IFERROR(__xludf.DUMMYFUNCTION("regexextract(A796, ""\d"")"),"5")</f>
        <v>5</v>
      </c>
      <c r="D796" s="2" t="str">
        <f>IFERROR(__xludf.DUMMYFUNCTION("REGEXEXTRACT(A796, ""\d[^\d]*?\z"")"),"9")</f>
        <v>9</v>
      </c>
      <c r="E796" s="2" t="str">
        <f>IFERROR(__xludf.DUMMYFUNCTION("REGEXExtract(D796,""\d"")"),"9")</f>
        <v>9</v>
      </c>
      <c r="F796" s="3">
        <f t="shared" si="1"/>
        <v>59</v>
      </c>
    </row>
    <row r="797">
      <c r="A797" s="1" t="s">
        <v>795</v>
      </c>
      <c r="C797" s="2" t="str">
        <f>IFERROR(__xludf.DUMMYFUNCTION("regexextract(A797, ""\d"")"),"5")</f>
        <v>5</v>
      </c>
      <c r="D797" s="2" t="str">
        <f>IFERROR(__xludf.DUMMYFUNCTION("REGEXEXTRACT(A797, ""\d[^\d]*?\z"")"),"5three")</f>
        <v>5three</v>
      </c>
      <c r="E797" s="2" t="str">
        <f>IFERROR(__xludf.DUMMYFUNCTION("REGEXExtract(D797,""\d"")"),"5")</f>
        <v>5</v>
      </c>
      <c r="F797" s="3">
        <f t="shared" si="1"/>
        <v>55</v>
      </c>
    </row>
    <row r="798">
      <c r="A798" s="1" t="s">
        <v>796</v>
      </c>
      <c r="C798" s="2" t="str">
        <f>IFERROR(__xludf.DUMMYFUNCTION("regexextract(A798, ""\d"")"),"5")</f>
        <v>5</v>
      </c>
      <c r="D798" s="2" t="str">
        <f>IFERROR(__xludf.DUMMYFUNCTION("REGEXEXTRACT(A798, ""\d[^\d]*?\z"")"),"5four")</f>
        <v>5four</v>
      </c>
      <c r="E798" s="2" t="str">
        <f>IFERROR(__xludf.DUMMYFUNCTION("REGEXExtract(D798,""\d"")"),"5")</f>
        <v>5</v>
      </c>
      <c r="F798" s="3">
        <f t="shared" si="1"/>
        <v>55</v>
      </c>
    </row>
    <row r="799">
      <c r="A799" s="1" t="s">
        <v>797</v>
      </c>
      <c r="C799" s="2" t="str">
        <f>IFERROR(__xludf.DUMMYFUNCTION("regexextract(A799, ""\d"")"),"3")</f>
        <v>3</v>
      </c>
      <c r="D799" s="2" t="str">
        <f>IFERROR(__xludf.DUMMYFUNCTION("REGEXEXTRACT(A799, ""\d[^\d]*?\z"")"),"9sgck")</f>
        <v>9sgck</v>
      </c>
      <c r="E799" s="2" t="str">
        <f>IFERROR(__xludf.DUMMYFUNCTION("REGEXExtract(D799,""\d"")"),"9")</f>
        <v>9</v>
      </c>
      <c r="F799" s="3">
        <f t="shared" si="1"/>
        <v>39</v>
      </c>
    </row>
    <row r="800">
      <c r="A800" s="1" t="s">
        <v>798</v>
      </c>
      <c r="C800" s="2" t="str">
        <f>IFERROR(__xludf.DUMMYFUNCTION("regexextract(A800, ""\d"")"),"1")</f>
        <v>1</v>
      </c>
      <c r="D800" s="2" t="str">
        <f>IFERROR(__xludf.DUMMYFUNCTION("REGEXEXTRACT(A800, ""\d[^\d]*?\z"")"),"3oneightj")</f>
        <v>3oneightj</v>
      </c>
      <c r="E800" s="2" t="str">
        <f>IFERROR(__xludf.DUMMYFUNCTION("REGEXExtract(D800,""\d"")"),"3")</f>
        <v>3</v>
      </c>
      <c r="F800" s="3">
        <f t="shared" si="1"/>
        <v>13</v>
      </c>
    </row>
    <row r="801">
      <c r="A801" s="1" t="s">
        <v>799</v>
      </c>
      <c r="C801" s="2" t="str">
        <f>IFERROR(__xludf.DUMMYFUNCTION("regexextract(A801, ""\d"")"),"8")</f>
        <v>8</v>
      </c>
      <c r="D801" s="2" t="str">
        <f>IFERROR(__xludf.DUMMYFUNCTION("REGEXEXTRACT(A801, ""\d[^\d]*?\z"")"),"8eightkqvqrxghsphfnz")</f>
        <v>8eightkqvqrxghsphfnz</v>
      </c>
      <c r="E801" s="2" t="str">
        <f>IFERROR(__xludf.DUMMYFUNCTION("REGEXExtract(D801,""\d"")"),"8")</f>
        <v>8</v>
      </c>
      <c r="F801" s="3">
        <f t="shared" si="1"/>
        <v>88</v>
      </c>
    </row>
    <row r="802">
      <c r="A802" s="1" t="s">
        <v>800</v>
      </c>
      <c r="C802" s="2" t="str">
        <f>IFERROR(__xludf.DUMMYFUNCTION("regexextract(A802, ""\d"")"),"8")</f>
        <v>8</v>
      </c>
      <c r="D802" s="2" t="str">
        <f>IFERROR(__xludf.DUMMYFUNCTION("REGEXEXTRACT(A802, ""\d[^\d]*?\z"")"),"3one")</f>
        <v>3one</v>
      </c>
      <c r="E802" s="2" t="str">
        <f>IFERROR(__xludf.DUMMYFUNCTION("REGEXExtract(D802,""\d"")"),"3")</f>
        <v>3</v>
      </c>
      <c r="F802" s="3">
        <f t="shared" si="1"/>
        <v>83</v>
      </c>
    </row>
    <row r="803">
      <c r="A803" s="1" t="s">
        <v>801</v>
      </c>
      <c r="C803" s="2" t="str">
        <f>IFERROR(__xludf.DUMMYFUNCTION("regexextract(A803, ""\d"")"),"2")</f>
        <v>2</v>
      </c>
      <c r="D803" s="2" t="str">
        <f>IFERROR(__xludf.DUMMYFUNCTION("REGEXEXTRACT(A803, ""\d[^\d]*?\z"")"),"9pgbpvhjtlnineoneseven")</f>
        <v>9pgbpvhjtlnineoneseven</v>
      </c>
      <c r="E803" s="2" t="str">
        <f>IFERROR(__xludf.DUMMYFUNCTION("REGEXExtract(D803,""\d"")"),"9")</f>
        <v>9</v>
      </c>
      <c r="F803" s="3">
        <f t="shared" si="1"/>
        <v>29</v>
      </c>
    </row>
    <row r="804">
      <c r="A804" s="1" t="s">
        <v>802</v>
      </c>
      <c r="C804" s="2" t="str">
        <f>IFERROR(__xludf.DUMMYFUNCTION("regexextract(A804, ""\d"")"),"4")</f>
        <v>4</v>
      </c>
      <c r="D804" s="2" t="str">
        <f>IFERROR(__xludf.DUMMYFUNCTION("REGEXEXTRACT(A804, ""\d[^\d]*?\z"")"),"1")</f>
        <v>1</v>
      </c>
      <c r="E804" s="2" t="str">
        <f>IFERROR(__xludf.DUMMYFUNCTION("REGEXExtract(D804,""\d"")"),"1")</f>
        <v>1</v>
      </c>
      <c r="F804" s="3">
        <f t="shared" si="1"/>
        <v>41</v>
      </c>
    </row>
    <row r="805">
      <c r="A805" s="1" t="s">
        <v>803</v>
      </c>
      <c r="C805" s="2" t="str">
        <f>IFERROR(__xludf.DUMMYFUNCTION("regexextract(A805, ""\d"")"),"4")</f>
        <v>4</v>
      </c>
      <c r="D805" s="2" t="str">
        <f>IFERROR(__xludf.DUMMYFUNCTION("REGEXEXTRACT(A805, ""\d[^\d]*?\z"")"),"7four")</f>
        <v>7four</v>
      </c>
      <c r="E805" s="2" t="str">
        <f>IFERROR(__xludf.DUMMYFUNCTION("REGEXExtract(D805,""\d"")"),"7")</f>
        <v>7</v>
      </c>
      <c r="F805" s="3">
        <f t="shared" si="1"/>
        <v>47</v>
      </c>
    </row>
    <row r="806">
      <c r="A806" s="1" t="s">
        <v>804</v>
      </c>
      <c r="C806" s="2" t="str">
        <f>IFERROR(__xludf.DUMMYFUNCTION("regexextract(A806, ""\d"")"),"9")</f>
        <v>9</v>
      </c>
      <c r="D806" s="2" t="str">
        <f>IFERROR(__xludf.DUMMYFUNCTION("REGEXEXTRACT(A806, ""\d[^\d]*?\z"")"),"6")</f>
        <v>6</v>
      </c>
      <c r="E806" s="2" t="str">
        <f>IFERROR(__xludf.DUMMYFUNCTION("REGEXExtract(D806,""\d"")"),"6")</f>
        <v>6</v>
      </c>
      <c r="F806" s="3">
        <f t="shared" si="1"/>
        <v>96</v>
      </c>
    </row>
    <row r="807">
      <c r="A807" s="1" t="s">
        <v>805</v>
      </c>
      <c r="C807" s="2" t="str">
        <f>IFERROR(__xludf.DUMMYFUNCTION("regexextract(A807, ""\d"")"),"1")</f>
        <v>1</v>
      </c>
      <c r="D807" s="2" t="str">
        <f>IFERROR(__xludf.DUMMYFUNCTION("REGEXEXTRACT(A807, ""\d[^\d]*?\z"")"),"2")</f>
        <v>2</v>
      </c>
      <c r="E807" s="2" t="str">
        <f>IFERROR(__xludf.DUMMYFUNCTION("REGEXExtract(D807,""\d"")"),"2")</f>
        <v>2</v>
      </c>
      <c r="F807" s="3">
        <f t="shared" si="1"/>
        <v>12</v>
      </c>
    </row>
    <row r="808">
      <c r="A808" s="1" t="s">
        <v>806</v>
      </c>
      <c r="C808" s="2" t="str">
        <f>IFERROR(__xludf.DUMMYFUNCTION("regexextract(A808, ""\d"")"),"2")</f>
        <v>2</v>
      </c>
      <c r="D808" s="2" t="str">
        <f>IFERROR(__xludf.DUMMYFUNCTION("REGEXEXTRACT(A808, ""\d[^\d]*?\z"")"),"8hh")</f>
        <v>8hh</v>
      </c>
      <c r="E808" s="2" t="str">
        <f>IFERROR(__xludf.DUMMYFUNCTION("REGEXExtract(D808,""\d"")"),"8")</f>
        <v>8</v>
      </c>
      <c r="F808" s="3">
        <f t="shared" si="1"/>
        <v>28</v>
      </c>
    </row>
    <row r="809">
      <c r="A809" s="1" t="s">
        <v>807</v>
      </c>
      <c r="C809" s="2" t="str">
        <f>IFERROR(__xludf.DUMMYFUNCTION("regexextract(A809, ""\d"")"),"3")</f>
        <v>3</v>
      </c>
      <c r="D809" s="2" t="str">
        <f>IFERROR(__xludf.DUMMYFUNCTION("REGEXEXTRACT(A809, ""\d[^\d]*?\z"")"),"2")</f>
        <v>2</v>
      </c>
      <c r="E809" s="2" t="str">
        <f>IFERROR(__xludf.DUMMYFUNCTION("REGEXExtract(D809,""\d"")"),"2")</f>
        <v>2</v>
      </c>
      <c r="F809" s="3">
        <f t="shared" si="1"/>
        <v>32</v>
      </c>
    </row>
    <row r="810">
      <c r="A810" s="1" t="s">
        <v>808</v>
      </c>
      <c r="C810" s="2" t="str">
        <f>IFERROR(__xludf.DUMMYFUNCTION("regexextract(A810, ""\d"")"),"7")</f>
        <v>7</v>
      </c>
      <c r="D810" s="2" t="str">
        <f>IFERROR(__xludf.DUMMYFUNCTION("REGEXEXTRACT(A810, ""\d[^\d]*?\z"")"),"9dgsjdsnfrkrbng")</f>
        <v>9dgsjdsnfrkrbng</v>
      </c>
      <c r="E810" s="2" t="str">
        <f>IFERROR(__xludf.DUMMYFUNCTION("REGEXExtract(D810,""\d"")"),"9")</f>
        <v>9</v>
      </c>
      <c r="F810" s="3">
        <f t="shared" si="1"/>
        <v>79</v>
      </c>
    </row>
    <row r="811">
      <c r="A811" s="1" t="s">
        <v>809</v>
      </c>
      <c r="C811" s="2" t="str">
        <f>IFERROR(__xludf.DUMMYFUNCTION("regexextract(A811, ""\d"")"),"6")</f>
        <v>6</v>
      </c>
      <c r="D811" s="2" t="str">
        <f>IFERROR(__xludf.DUMMYFUNCTION("REGEXEXTRACT(A811, ""\d[^\d]*?\z"")"),"2")</f>
        <v>2</v>
      </c>
      <c r="E811" s="2" t="str">
        <f>IFERROR(__xludf.DUMMYFUNCTION("REGEXExtract(D811,""\d"")"),"2")</f>
        <v>2</v>
      </c>
      <c r="F811" s="3">
        <f t="shared" si="1"/>
        <v>62</v>
      </c>
    </row>
    <row r="812">
      <c r="A812" s="1" t="s">
        <v>810</v>
      </c>
      <c r="C812" s="2" t="str">
        <f>IFERROR(__xludf.DUMMYFUNCTION("regexextract(A812, ""\d"")"),"4")</f>
        <v>4</v>
      </c>
      <c r="D812" s="2" t="str">
        <f>IFERROR(__xludf.DUMMYFUNCTION("REGEXEXTRACT(A812, ""\d[^\d]*?\z"")"),"4")</f>
        <v>4</v>
      </c>
      <c r="E812" s="2" t="str">
        <f>IFERROR(__xludf.DUMMYFUNCTION("REGEXExtract(D812,""\d"")"),"4")</f>
        <v>4</v>
      </c>
      <c r="F812" s="3">
        <f t="shared" si="1"/>
        <v>44</v>
      </c>
    </row>
    <row r="813">
      <c r="A813" s="1" t="s">
        <v>811</v>
      </c>
      <c r="C813" s="2" t="str">
        <f>IFERROR(__xludf.DUMMYFUNCTION("regexextract(A813, ""\d"")"),"8")</f>
        <v>8</v>
      </c>
      <c r="D813" s="2" t="str">
        <f>IFERROR(__xludf.DUMMYFUNCTION("REGEXEXTRACT(A813, ""\d[^\d]*?\z"")"),"8")</f>
        <v>8</v>
      </c>
      <c r="E813" s="2" t="str">
        <f>IFERROR(__xludf.DUMMYFUNCTION("REGEXExtract(D813,""\d"")"),"8")</f>
        <v>8</v>
      </c>
      <c r="F813" s="3">
        <f t="shared" si="1"/>
        <v>88</v>
      </c>
    </row>
    <row r="814">
      <c r="A814" s="1" t="s">
        <v>812</v>
      </c>
      <c r="C814" s="2" t="str">
        <f>IFERROR(__xludf.DUMMYFUNCTION("regexextract(A814, ""\d"")"),"7")</f>
        <v>7</v>
      </c>
      <c r="D814" s="2" t="str">
        <f>IFERROR(__xludf.DUMMYFUNCTION("REGEXEXTRACT(A814, ""\d[^\d]*?\z"")"),"4lddn")</f>
        <v>4lddn</v>
      </c>
      <c r="E814" s="2" t="str">
        <f>IFERROR(__xludf.DUMMYFUNCTION("REGEXExtract(D814,""\d"")"),"4")</f>
        <v>4</v>
      </c>
      <c r="F814" s="3">
        <f t="shared" si="1"/>
        <v>74</v>
      </c>
    </row>
    <row r="815">
      <c r="A815" s="1" t="s">
        <v>813</v>
      </c>
      <c r="C815" s="2" t="str">
        <f>IFERROR(__xludf.DUMMYFUNCTION("regexextract(A815, ""\d"")"),"9")</f>
        <v>9</v>
      </c>
      <c r="D815" s="2" t="str">
        <f>IFERROR(__xludf.DUMMYFUNCTION("REGEXEXTRACT(A815, ""\d[^\d]*?\z"")"),"7rrxqqh")</f>
        <v>7rrxqqh</v>
      </c>
      <c r="E815" s="2" t="str">
        <f>IFERROR(__xludf.DUMMYFUNCTION("REGEXExtract(D815,""\d"")"),"7")</f>
        <v>7</v>
      </c>
      <c r="F815" s="3">
        <f t="shared" si="1"/>
        <v>97</v>
      </c>
    </row>
    <row r="816">
      <c r="A816" s="1" t="s">
        <v>814</v>
      </c>
      <c r="C816" s="2" t="str">
        <f>IFERROR(__xludf.DUMMYFUNCTION("regexextract(A816, ""\d"")"),"3")</f>
        <v>3</v>
      </c>
      <c r="D816" s="2" t="str">
        <f>IFERROR(__xludf.DUMMYFUNCTION("REGEXEXTRACT(A816, ""\d[^\d]*?\z"")"),"2dcjtq")</f>
        <v>2dcjtq</v>
      </c>
      <c r="E816" s="2" t="str">
        <f>IFERROR(__xludf.DUMMYFUNCTION("REGEXExtract(D816,""\d"")"),"2")</f>
        <v>2</v>
      </c>
      <c r="F816" s="3">
        <f t="shared" si="1"/>
        <v>32</v>
      </c>
    </row>
    <row r="817">
      <c r="A817" s="1" t="s">
        <v>815</v>
      </c>
      <c r="C817" s="2" t="str">
        <f>IFERROR(__xludf.DUMMYFUNCTION("regexextract(A817, ""\d"")"),"7")</f>
        <v>7</v>
      </c>
      <c r="D817" s="2" t="str">
        <f>IFERROR(__xludf.DUMMYFUNCTION("REGEXEXTRACT(A817, ""\d[^\d]*?\z"")"),"6")</f>
        <v>6</v>
      </c>
      <c r="E817" s="2" t="str">
        <f>IFERROR(__xludf.DUMMYFUNCTION("REGEXExtract(D817,""\d"")"),"6")</f>
        <v>6</v>
      </c>
      <c r="F817" s="3">
        <f t="shared" si="1"/>
        <v>76</v>
      </c>
    </row>
    <row r="818">
      <c r="A818" s="1" t="s">
        <v>816</v>
      </c>
      <c r="C818" s="2" t="str">
        <f>IFERROR(__xludf.DUMMYFUNCTION("regexextract(A818, ""\d"")"),"5")</f>
        <v>5</v>
      </c>
      <c r="D818" s="2" t="str">
        <f>IFERROR(__xludf.DUMMYFUNCTION("REGEXEXTRACT(A818, ""\d[^\d]*?\z"")"),"6sixfiveftzxcfqltbtprs")</f>
        <v>6sixfiveftzxcfqltbtprs</v>
      </c>
      <c r="E818" s="2" t="str">
        <f>IFERROR(__xludf.DUMMYFUNCTION("REGEXExtract(D818,""\d"")"),"6")</f>
        <v>6</v>
      </c>
      <c r="F818" s="3">
        <f t="shared" si="1"/>
        <v>56</v>
      </c>
    </row>
    <row r="819">
      <c r="A819" s="1" t="s">
        <v>817</v>
      </c>
      <c r="C819" s="2" t="str">
        <f>IFERROR(__xludf.DUMMYFUNCTION("regexextract(A819, ""\d"")"),"9")</f>
        <v>9</v>
      </c>
      <c r="D819" s="2" t="str">
        <f>IFERROR(__xludf.DUMMYFUNCTION("REGEXEXTRACT(A819, ""\d[^\d]*?\z"")"),"9chk")</f>
        <v>9chk</v>
      </c>
      <c r="E819" s="2" t="str">
        <f>IFERROR(__xludf.DUMMYFUNCTION("REGEXExtract(D819,""\d"")"),"9")</f>
        <v>9</v>
      </c>
      <c r="F819" s="3">
        <f t="shared" si="1"/>
        <v>99</v>
      </c>
    </row>
    <row r="820">
      <c r="A820" s="1" t="s">
        <v>818</v>
      </c>
      <c r="C820" s="2" t="str">
        <f>IFERROR(__xludf.DUMMYFUNCTION("regexextract(A820, ""\d"")"),"1")</f>
        <v>1</v>
      </c>
      <c r="D820" s="2" t="str">
        <f>IFERROR(__xludf.DUMMYFUNCTION("REGEXEXTRACT(A820, ""\d[^\d]*?\z"")"),"9")</f>
        <v>9</v>
      </c>
      <c r="E820" s="2" t="str">
        <f>IFERROR(__xludf.DUMMYFUNCTION("REGEXExtract(D820,""\d"")"),"9")</f>
        <v>9</v>
      </c>
      <c r="F820" s="3">
        <f t="shared" si="1"/>
        <v>19</v>
      </c>
    </row>
    <row r="821">
      <c r="A821" s="1" t="s">
        <v>819</v>
      </c>
      <c r="C821" s="2" t="str">
        <f>IFERROR(__xludf.DUMMYFUNCTION("regexextract(A821, ""\d"")"),"4")</f>
        <v>4</v>
      </c>
      <c r="D821" s="2" t="str">
        <f>IFERROR(__xludf.DUMMYFUNCTION("REGEXEXTRACT(A821, ""\d[^\d]*?\z"")"),"4")</f>
        <v>4</v>
      </c>
      <c r="E821" s="2" t="str">
        <f>IFERROR(__xludf.DUMMYFUNCTION("REGEXExtract(D821,""\d"")"),"4")</f>
        <v>4</v>
      </c>
      <c r="F821" s="3">
        <f t="shared" si="1"/>
        <v>44</v>
      </c>
    </row>
    <row r="822">
      <c r="A822" s="1" t="s">
        <v>820</v>
      </c>
      <c r="C822" s="2" t="str">
        <f>IFERROR(__xludf.DUMMYFUNCTION("regexextract(A822, ""\d"")"),"4")</f>
        <v>4</v>
      </c>
      <c r="D822" s="2" t="str">
        <f>IFERROR(__xludf.DUMMYFUNCTION("REGEXEXTRACT(A822, ""\d[^\d]*?\z"")"),"3")</f>
        <v>3</v>
      </c>
      <c r="E822" s="2" t="str">
        <f>IFERROR(__xludf.DUMMYFUNCTION("REGEXExtract(D822,""\d"")"),"3")</f>
        <v>3</v>
      </c>
      <c r="F822" s="3">
        <f t="shared" si="1"/>
        <v>43</v>
      </c>
    </row>
    <row r="823">
      <c r="A823" s="1" t="s">
        <v>821</v>
      </c>
      <c r="C823" s="2" t="str">
        <f>IFERROR(__xludf.DUMMYFUNCTION("regexextract(A823, ""\d"")"),"2")</f>
        <v>2</v>
      </c>
      <c r="D823" s="2" t="str">
        <f>IFERROR(__xludf.DUMMYFUNCTION("REGEXEXTRACT(A823, ""\d[^\d]*?\z"")"),"2")</f>
        <v>2</v>
      </c>
      <c r="E823" s="2" t="str">
        <f>IFERROR(__xludf.DUMMYFUNCTION("REGEXExtract(D823,""\d"")"),"2")</f>
        <v>2</v>
      </c>
      <c r="F823" s="3">
        <f t="shared" si="1"/>
        <v>22</v>
      </c>
    </row>
    <row r="824">
      <c r="A824" s="1" t="s">
        <v>822</v>
      </c>
      <c r="C824" s="2" t="str">
        <f>IFERROR(__xludf.DUMMYFUNCTION("regexextract(A824, ""\d"")"),"3")</f>
        <v>3</v>
      </c>
      <c r="D824" s="2" t="str">
        <f>IFERROR(__xludf.DUMMYFUNCTION("REGEXEXTRACT(A824, ""\d[^\d]*?\z"")"),"5eighttwo")</f>
        <v>5eighttwo</v>
      </c>
      <c r="E824" s="2" t="str">
        <f>IFERROR(__xludf.DUMMYFUNCTION("REGEXExtract(D824,""\d"")"),"5")</f>
        <v>5</v>
      </c>
      <c r="F824" s="3">
        <f t="shared" si="1"/>
        <v>35</v>
      </c>
    </row>
    <row r="825">
      <c r="A825" s="1" t="s">
        <v>823</v>
      </c>
      <c r="C825" s="2" t="str">
        <f>IFERROR(__xludf.DUMMYFUNCTION("regexextract(A825, ""\d"")"),"6")</f>
        <v>6</v>
      </c>
      <c r="D825" s="2" t="str">
        <f>IFERROR(__xludf.DUMMYFUNCTION("REGEXEXTRACT(A825, ""\d[^\d]*?\z"")"),"8five")</f>
        <v>8five</v>
      </c>
      <c r="E825" s="2" t="str">
        <f>IFERROR(__xludf.DUMMYFUNCTION("REGEXExtract(D825,""\d"")"),"8")</f>
        <v>8</v>
      </c>
      <c r="F825" s="3">
        <f t="shared" si="1"/>
        <v>68</v>
      </c>
    </row>
    <row r="826">
      <c r="A826" s="1" t="s">
        <v>824</v>
      </c>
      <c r="C826" s="2" t="str">
        <f>IFERROR(__xludf.DUMMYFUNCTION("regexextract(A826, ""\d"")"),"9")</f>
        <v>9</v>
      </c>
      <c r="D826" s="2" t="str">
        <f>IFERROR(__xludf.DUMMYFUNCTION("REGEXEXTRACT(A826, ""\d[^\d]*?\z"")"),"7")</f>
        <v>7</v>
      </c>
      <c r="E826" s="2" t="str">
        <f>IFERROR(__xludf.DUMMYFUNCTION("REGEXExtract(D826,""\d"")"),"7")</f>
        <v>7</v>
      </c>
      <c r="F826" s="3">
        <f t="shared" si="1"/>
        <v>97</v>
      </c>
    </row>
    <row r="827">
      <c r="A827" s="1" t="s">
        <v>825</v>
      </c>
      <c r="C827" s="2" t="str">
        <f>IFERROR(__xludf.DUMMYFUNCTION("regexextract(A827, ""\d"")"),"7")</f>
        <v>7</v>
      </c>
      <c r="D827" s="2" t="str">
        <f>IFERROR(__xludf.DUMMYFUNCTION("REGEXEXTRACT(A827, ""\d[^\d]*?\z"")"),"7dhzbhphlpmlhx")</f>
        <v>7dhzbhphlpmlhx</v>
      </c>
      <c r="E827" s="2" t="str">
        <f>IFERROR(__xludf.DUMMYFUNCTION("REGEXExtract(D827,""\d"")"),"7")</f>
        <v>7</v>
      </c>
      <c r="F827" s="3">
        <f t="shared" si="1"/>
        <v>77</v>
      </c>
    </row>
    <row r="828">
      <c r="A828" s="1" t="s">
        <v>826</v>
      </c>
      <c r="C828" s="2" t="str">
        <f>IFERROR(__xludf.DUMMYFUNCTION("regexextract(A828, ""\d"")"),"7")</f>
        <v>7</v>
      </c>
      <c r="D828" s="2" t="str">
        <f>IFERROR(__xludf.DUMMYFUNCTION("REGEXEXTRACT(A828, ""\d[^\d]*?\z"")"),"7mqfklj")</f>
        <v>7mqfklj</v>
      </c>
      <c r="E828" s="2" t="str">
        <f>IFERROR(__xludf.DUMMYFUNCTION("REGEXExtract(D828,""\d"")"),"7")</f>
        <v>7</v>
      </c>
      <c r="F828" s="3">
        <f t="shared" si="1"/>
        <v>77</v>
      </c>
    </row>
    <row r="829">
      <c r="A829" s="1" t="s">
        <v>827</v>
      </c>
      <c r="C829" s="2" t="str">
        <f>IFERROR(__xludf.DUMMYFUNCTION("regexextract(A829, ""\d"")"),"7")</f>
        <v>7</v>
      </c>
      <c r="D829" s="2" t="str">
        <f>IFERROR(__xludf.DUMMYFUNCTION("REGEXEXTRACT(A829, ""\d[^\d]*?\z"")"),"7jhhpqgvtsixf")</f>
        <v>7jhhpqgvtsixf</v>
      </c>
      <c r="E829" s="2" t="str">
        <f>IFERROR(__xludf.DUMMYFUNCTION("REGEXExtract(D829,""\d"")"),"7")</f>
        <v>7</v>
      </c>
      <c r="F829" s="3">
        <f t="shared" si="1"/>
        <v>77</v>
      </c>
    </row>
    <row r="830">
      <c r="A830" s="1" t="s">
        <v>828</v>
      </c>
      <c r="C830" s="2" t="str">
        <f>IFERROR(__xludf.DUMMYFUNCTION("regexextract(A830, ""\d"")"),"3")</f>
        <v>3</v>
      </c>
      <c r="D830" s="2" t="str">
        <f>IFERROR(__xludf.DUMMYFUNCTION("REGEXEXTRACT(A830, ""\d[^\d]*?\z"")"),"7")</f>
        <v>7</v>
      </c>
      <c r="E830" s="2" t="str">
        <f>IFERROR(__xludf.DUMMYFUNCTION("REGEXExtract(D830,""\d"")"),"7")</f>
        <v>7</v>
      </c>
      <c r="F830" s="3">
        <f t="shared" si="1"/>
        <v>37</v>
      </c>
    </row>
    <row r="831">
      <c r="A831" s="1" t="s">
        <v>829</v>
      </c>
      <c r="C831" s="2" t="str">
        <f>IFERROR(__xludf.DUMMYFUNCTION("regexextract(A831, ""\d"")"),"3")</f>
        <v>3</v>
      </c>
      <c r="D831" s="2" t="str">
        <f>IFERROR(__xludf.DUMMYFUNCTION("REGEXEXTRACT(A831, ""\d[^\d]*?\z"")"),"2")</f>
        <v>2</v>
      </c>
      <c r="E831" s="2" t="str">
        <f>IFERROR(__xludf.DUMMYFUNCTION("REGEXExtract(D831,""\d"")"),"2")</f>
        <v>2</v>
      </c>
      <c r="F831" s="3">
        <f t="shared" si="1"/>
        <v>32</v>
      </c>
    </row>
    <row r="832">
      <c r="A832" s="1" t="s">
        <v>830</v>
      </c>
      <c r="C832" s="2" t="str">
        <f>IFERROR(__xludf.DUMMYFUNCTION("regexextract(A832, ""\d"")"),"2")</f>
        <v>2</v>
      </c>
      <c r="D832" s="2" t="str">
        <f>IFERROR(__xludf.DUMMYFUNCTION("REGEXEXTRACT(A832, ""\d[^\d]*?\z"")"),"8fourhsevenbkmvpdone")</f>
        <v>8fourhsevenbkmvpdone</v>
      </c>
      <c r="E832" s="2" t="str">
        <f>IFERROR(__xludf.DUMMYFUNCTION("REGEXExtract(D832,""\d"")"),"8")</f>
        <v>8</v>
      </c>
      <c r="F832" s="3">
        <f t="shared" si="1"/>
        <v>28</v>
      </c>
    </row>
    <row r="833">
      <c r="A833" s="1" t="s">
        <v>831</v>
      </c>
      <c r="C833" s="2" t="str">
        <f>IFERROR(__xludf.DUMMYFUNCTION("regexextract(A833, ""\d"")"),"1")</f>
        <v>1</v>
      </c>
      <c r="D833" s="2" t="str">
        <f>IFERROR(__xludf.DUMMYFUNCTION("REGEXEXTRACT(A833, ""\d[^\d]*?\z"")"),"1qzhpz")</f>
        <v>1qzhpz</v>
      </c>
      <c r="E833" s="2" t="str">
        <f>IFERROR(__xludf.DUMMYFUNCTION("REGEXExtract(D833,""\d"")"),"1")</f>
        <v>1</v>
      </c>
      <c r="F833" s="3">
        <f t="shared" si="1"/>
        <v>11</v>
      </c>
    </row>
    <row r="834">
      <c r="A834" s="1" t="s">
        <v>832</v>
      </c>
      <c r="C834" s="2" t="str">
        <f>IFERROR(__xludf.DUMMYFUNCTION("regexextract(A834, ""\d"")"),"6")</f>
        <v>6</v>
      </c>
      <c r="D834" s="2" t="str">
        <f>IFERROR(__xludf.DUMMYFUNCTION("REGEXEXTRACT(A834, ""\d[^\d]*?\z"")"),"1")</f>
        <v>1</v>
      </c>
      <c r="E834" s="2" t="str">
        <f>IFERROR(__xludf.DUMMYFUNCTION("REGEXExtract(D834,""\d"")"),"1")</f>
        <v>1</v>
      </c>
      <c r="F834" s="3">
        <f t="shared" si="1"/>
        <v>61</v>
      </c>
    </row>
    <row r="835">
      <c r="A835" s="1" t="s">
        <v>833</v>
      </c>
      <c r="C835" s="2" t="str">
        <f>IFERROR(__xludf.DUMMYFUNCTION("regexextract(A835, ""\d"")"),"9")</f>
        <v>9</v>
      </c>
      <c r="D835" s="2" t="str">
        <f>IFERROR(__xludf.DUMMYFUNCTION("REGEXEXTRACT(A835, ""\d[^\d]*?\z"")"),"8")</f>
        <v>8</v>
      </c>
      <c r="E835" s="2" t="str">
        <f>IFERROR(__xludf.DUMMYFUNCTION("REGEXExtract(D835,""\d"")"),"8")</f>
        <v>8</v>
      </c>
      <c r="F835" s="3">
        <f t="shared" si="1"/>
        <v>98</v>
      </c>
    </row>
    <row r="836">
      <c r="A836" s="1" t="s">
        <v>834</v>
      </c>
      <c r="C836" s="2" t="str">
        <f>IFERROR(__xludf.DUMMYFUNCTION("regexextract(A836, ""\d"")"),"6")</f>
        <v>6</v>
      </c>
      <c r="D836" s="2" t="str">
        <f>IFERROR(__xludf.DUMMYFUNCTION("REGEXEXTRACT(A836, ""\d[^\d]*?\z"")"),"9")</f>
        <v>9</v>
      </c>
      <c r="E836" s="2" t="str">
        <f>IFERROR(__xludf.DUMMYFUNCTION("REGEXExtract(D836,""\d"")"),"9")</f>
        <v>9</v>
      </c>
      <c r="F836" s="3">
        <f t="shared" si="1"/>
        <v>69</v>
      </c>
    </row>
    <row r="837">
      <c r="A837" s="1" t="s">
        <v>835</v>
      </c>
      <c r="C837" s="2" t="str">
        <f>IFERROR(__xludf.DUMMYFUNCTION("regexextract(A837, ""\d"")"),"5")</f>
        <v>5</v>
      </c>
      <c r="D837" s="2" t="str">
        <f>IFERROR(__xludf.DUMMYFUNCTION("REGEXEXTRACT(A837, ""\d[^\d]*?\z"")"),"5")</f>
        <v>5</v>
      </c>
      <c r="E837" s="2" t="str">
        <f>IFERROR(__xludf.DUMMYFUNCTION("REGEXExtract(D837,""\d"")"),"5")</f>
        <v>5</v>
      </c>
      <c r="F837" s="3">
        <f t="shared" si="1"/>
        <v>55</v>
      </c>
    </row>
    <row r="838">
      <c r="A838" s="1" t="s">
        <v>836</v>
      </c>
      <c r="C838" s="2" t="str">
        <f>IFERROR(__xludf.DUMMYFUNCTION("regexextract(A838, ""\d"")"),"7")</f>
        <v>7</v>
      </c>
      <c r="D838" s="2" t="str">
        <f>IFERROR(__xludf.DUMMYFUNCTION("REGEXEXTRACT(A838, ""\d[^\d]*?\z"")"),"7")</f>
        <v>7</v>
      </c>
      <c r="E838" s="2" t="str">
        <f>IFERROR(__xludf.DUMMYFUNCTION("REGEXExtract(D838,""\d"")"),"7")</f>
        <v>7</v>
      </c>
      <c r="F838" s="3">
        <f t="shared" si="1"/>
        <v>77</v>
      </c>
    </row>
    <row r="839">
      <c r="A839" s="1" t="s">
        <v>837</v>
      </c>
      <c r="C839" s="2" t="str">
        <f>IFERROR(__xludf.DUMMYFUNCTION("regexextract(A839, ""\d"")"),"4")</f>
        <v>4</v>
      </c>
      <c r="D839" s="2" t="str">
        <f>IFERROR(__xludf.DUMMYFUNCTION("REGEXEXTRACT(A839, ""\d[^\d]*?\z"")"),"4xspqs")</f>
        <v>4xspqs</v>
      </c>
      <c r="E839" s="2" t="str">
        <f>IFERROR(__xludf.DUMMYFUNCTION("REGEXExtract(D839,""\d"")"),"4")</f>
        <v>4</v>
      </c>
      <c r="F839" s="3">
        <f t="shared" si="1"/>
        <v>44</v>
      </c>
    </row>
    <row r="840">
      <c r="A840" s="1" t="s">
        <v>838</v>
      </c>
      <c r="C840" s="2" t="str">
        <f>IFERROR(__xludf.DUMMYFUNCTION("regexextract(A840, ""\d"")"),"9")</f>
        <v>9</v>
      </c>
      <c r="D840" s="2" t="str">
        <f>IFERROR(__xludf.DUMMYFUNCTION("REGEXEXTRACT(A840, ""\d[^\d]*?\z"")"),"4five")</f>
        <v>4five</v>
      </c>
      <c r="E840" s="2" t="str">
        <f>IFERROR(__xludf.DUMMYFUNCTION("REGEXExtract(D840,""\d"")"),"4")</f>
        <v>4</v>
      </c>
      <c r="F840" s="3">
        <f t="shared" si="1"/>
        <v>94</v>
      </c>
    </row>
    <row r="841">
      <c r="A841" s="1" t="s">
        <v>839</v>
      </c>
      <c r="C841" s="2" t="str">
        <f>IFERROR(__xludf.DUMMYFUNCTION("regexextract(A841, ""\d"")"),"2")</f>
        <v>2</v>
      </c>
      <c r="D841" s="2" t="str">
        <f>IFERROR(__xludf.DUMMYFUNCTION("REGEXEXTRACT(A841, ""\d[^\d]*?\z"")"),"2qtwo")</f>
        <v>2qtwo</v>
      </c>
      <c r="E841" s="2" t="str">
        <f>IFERROR(__xludf.DUMMYFUNCTION("REGEXExtract(D841,""\d"")"),"2")</f>
        <v>2</v>
      </c>
      <c r="F841" s="3">
        <f t="shared" si="1"/>
        <v>22</v>
      </c>
    </row>
    <row r="842">
      <c r="A842" s="1" t="s">
        <v>840</v>
      </c>
      <c r="C842" s="2" t="str">
        <f>IFERROR(__xludf.DUMMYFUNCTION("regexextract(A842, ""\d"")"),"4")</f>
        <v>4</v>
      </c>
      <c r="D842" s="2" t="str">
        <f>IFERROR(__xludf.DUMMYFUNCTION("REGEXEXTRACT(A842, ""\d[^\d]*?\z"")"),"6")</f>
        <v>6</v>
      </c>
      <c r="E842" s="2" t="str">
        <f>IFERROR(__xludf.DUMMYFUNCTION("REGEXExtract(D842,""\d"")"),"6")</f>
        <v>6</v>
      </c>
      <c r="F842" s="3">
        <f t="shared" si="1"/>
        <v>46</v>
      </c>
    </row>
    <row r="843">
      <c r="A843" s="1" t="s">
        <v>841</v>
      </c>
      <c r="C843" s="2" t="str">
        <f>IFERROR(__xludf.DUMMYFUNCTION("regexextract(A843, ""\d"")"),"7")</f>
        <v>7</v>
      </c>
      <c r="D843" s="2" t="str">
        <f>IFERROR(__xludf.DUMMYFUNCTION("REGEXEXTRACT(A843, ""\d[^\d]*?\z"")"),"7")</f>
        <v>7</v>
      </c>
      <c r="E843" s="2" t="str">
        <f>IFERROR(__xludf.DUMMYFUNCTION("REGEXExtract(D843,""\d"")"),"7")</f>
        <v>7</v>
      </c>
      <c r="F843" s="3">
        <f t="shared" si="1"/>
        <v>77</v>
      </c>
    </row>
    <row r="844">
      <c r="A844" s="1" t="s">
        <v>842</v>
      </c>
      <c r="C844" s="2" t="str">
        <f>IFERROR(__xludf.DUMMYFUNCTION("regexextract(A844, ""\d"")"),"6")</f>
        <v>6</v>
      </c>
      <c r="D844" s="2" t="str">
        <f>IFERROR(__xludf.DUMMYFUNCTION("REGEXEXTRACT(A844, ""\d[^\d]*?\z"")"),"8")</f>
        <v>8</v>
      </c>
      <c r="E844" s="2" t="str">
        <f>IFERROR(__xludf.DUMMYFUNCTION("REGEXExtract(D844,""\d"")"),"8")</f>
        <v>8</v>
      </c>
      <c r="F844" s="3">
        <f t="shared" si="1"/>
        <v>68</v>
      </c>
    </row>
    <row r="845">
      <c r="A845" s="1" t="s">
        <v>843</v>
      </c>
      <c r="C845" s="2" t="str">
        <f>IFERROR(__xludf.DUMMYFUNCTION("regexextract(A845, ""\d"")"),"4")</f>
        <v>4</v>
      </c>
      <c r="D845" s="2" t="str">
        <f>IFERROR(__xludf.DUMMYFUNCTION("REGEXEXTRACT(A845, ""\d[^\d]*?\z"")"),"2")</f>
        <v>2</v>
      </c>
      <c r="E845" s="2" t="str">
        <f>IFERROR(__xludf.DUMMYFUNCTION("REGEXExtract(D845,""\d"")"),"2")</f>
        <v>2</v>
      </c>
      <c r="F845" s="3">
        <f t="shared" si="1"/>
        <v>42</v>
      </c>
    </row>
    <row r="846">
      <c r="A846" s="1" t="s">
        <v>844</v>
      </c>
      <c r="C846" s="2" t="str">
        <f>IFERROR(__xludf.DUMMYFUNCTION("regexextract(A846, ""\d"")"),"2")</f>
        <v>2</v>
      </c>
      <c r="D846" s="2" t="str">
        <f>IFERROR(__xludf.DUMMYFUNCTION("REGEXEXTRACT(A846, ""\d[^\d]*?\z"")"),"3ninefivefivethreesix")</f>
        <v>3ninefivefivethreesix</v>
      </c>
      <c r="E846" s="2" t="str">
        <f>IFERROR(__xludf.DUMMYFUNCTION("REGEXExtract(D846,""\d"")"),"3")</f>
        <v>3</v>
      </c>
      <c r="F846" s="3">
        <f t="shared" si="1"/>
        <v>23</v>
      </c>
    </row>
    <row r="847">
      <c r="A847" s="1" t="s">
        <v>845</v>
      </c>
      <c r="C847" s="2" t="str">
        <f>IFERROR(__xludf.DUMMYFUNCTION("regexextract(A847, ""\d"")"),"6")</f>
        <v>6</v>
      </c>
      <c r="D847" s="2" t="str">
        <f>IFERROR(__xludf.DUMMYFUNCTION("REGEXEXTRACT(A847, ""\d[^\d]*?\z"")"),"6bqbr")</f>
        <v>6bqbr</v>
      </c>
      <c r="E847" s="2" t="str">
        <f>IFERROR(__xludf.DUMMYFUNCTION("REGEXExtract(D847,""\d"")"),"6")</f>
        <v>6</v>
      </c>
      <c r="F847" s="3">
        <f t="shared" si="1"/>
        <v>66</v>
      </c>
    </row>
    <row r="848">
      <c r="A848" s="1" t="s">
        <v>846</v>
      </c>
      <c r="C848" s="2" t="str">
        <f>IFERROR(__xludf.DUMMYFUNCTION("regexextract(A848, ""\d"")"),"1")</f>
        <v>1</v>
      </c>
      <c r="D848" s="2" t="str">
        <f>IFERROR(__xludf.DUMMYFUNCTION("REGEXEXTRACT(A848, ""\d[^\d]*?\z"")"),"1mllgshkmcf")</f>
        <v>1mllgshkmcf</v>
      </c>
      <c r="E848" s="2" t="str">
        <f>IFERROR(__xludf.DUMMYFUNCTION("REGEXExtract(D848,""\d"")"),"1")</f>
        <v>1</v>
      </c>
      <c r="F848" s="3">
        <f t="shared" si="1"/>
        <v>11</v>
      </c>
    </row>
    <row r="849">
      <c r="A849" s="1" t="s">
        <v>847</v>
      </c>
      <c r="C849" s="2" t="str">
        <f>IFERROR(__xludf.DUMMYFUNCTION("regexextract(A849, ""\d"")"),"9")</f>
        <v>9</v>
      </c>
      <c r="D849" s="2" t="str">
        <f>IFERROR(__xludf.DUMMYFUNCTION("REGEXEXTRACT(A849, ""\d[^\d]*?\z"")"),"9ffourggbfpxgjrnrp")</f>
        <v>9ffourggbfpxgjrnrp</v>
      </c>
      <c r="E849" s="2" t="str">
        <f>IFERROR(__xludf.DUMMYFUNCTION("REGEXExtract(D849,""\d"")"),"9")</f>
        <v>9</v>
      </c>
      <c r="F849" s="3">
        <f t="shared" si="1"/>
        <v>99</v>
      </c>
    </row>
    <row r="850">
      <c r="A850" s="1" t="s">
        <v>848</v>
      </c>
      <c r="C850" s="2" t="str">
        <f>IFERROR(__xludf.DUMMYFUNCTION("regexextract(A850, ""\d"")"),"8")</f>
        <v>8</v>
      </c>
      <c r="D850" s="2" t="str">
        <f>IFERROR(__xludf.DUMMYFUNCTION("REGEXEXTRACT(A850, ""\d[^\d]*?\z"")"),"8onevllkmtlqc")</f>
        <v>8onevllkmtlqc</v>
      </c>
      <c r="E850" s="2" t="str">
        <f>IFERROR(__xludf.DUMMYFUNCTION("REGEXExtract(D850,""\d"")"),"8")</f>
        <v>8</v>
      </c>
      <c r="F850" s="3">
        <f t="shared" si="1"/>
        <v>88</v>
      </c>
    </row>
    <row r="851">
      <c r="A851" s="1" t="s">
        <v>849</v>
      </c>
      <c r="C851" s="2" t="str">
        <f>IFERROR(__xludf.DUMMYFUNCTION("regexextract(A851, ""\d"")"),"8")</f>
        <v>8</v>
      </c>
      <c r="D851" s="2" t="str">
        <f>IFERROR(__xludf.DUMMYFUNCTION("REGEXEXTRACT(A851, ""\d[^\d]*?\z"")"),"4db")</f>
        <v>4db</v>
      </c>
      <c r="E851" s="2" t="str">
        <f>IFERROR(__xludf.DUMMYFUNCTION("REGEXExtract(D851,""\d"")"),"4")</f>
        <v>4</v>
      </c>
      <c r="F851" s="3">
        <f t="shared" si="1"/>
        <v>84</v>
      </c>
    </row>
    <row r="852">
      <c r="A852" s="1" t="s">
        <v>850</v>
      </c>
      <c r="C852" s="2" t="str">
        <f>IFERROR(__xludf.DUMMYFUNCTION("regexextract(A852, ""\d"")"),"9")</f>
        <v>9</v>
      </c>
      <c r="D852" s="2" t="str">
        <f>IFERROR(__xludf.DUMMYFUNCTION("REGEXEXTRACT(A852, ""\d[^\d]*?\z"")"),"7pzf")</f>
        <v>7pzf</v>
      </c>
      <c r="E852" s="2" t="str">
        <f>IFERROR(__xludf.DUMMYFUNCTION("REGEXExtract(D852,""\d"")"),"7")</f>
        <v>7</v>
      </c>
      <c r="F852" s="3">
        <f t="shared" si="1"/>
        <v>97</v>
      </c>
    </row>
    <row r="853">
      <c r="A853" s="1" t="s">
        <v>851</v>
      </c>
      <c r="C853" s="2" t="str">
        <f>IFERROR(__xludf.DUMMYFUNCTION("regexextract(A853, ""\d"")"),"7")</f>
        <v>7</v>
      </c>
      <c r="D853" s="2" t="str">
        <f>IFERROR(__xludf.DUMMYFUNCTION("REGEXEXTRACT(A853, ""\d[^\d]*?\z"")"),"9")</f>
        <v>9</v>
      </c>
      <c r="E853" s="2" t="str">
        <f>IFERROR(__xludf.DUMMYFUNCTION("REGEXExtract(D853,""\d"")"),"9")</f>
        <v>9</v>
      </c>
      <c r="F853" s="3">
        <f t="shared" si="1"/>
        <v>79</v>
      </c>
    </row>
    <row r="854">
      <c r="A854" s="1" t="s">
        <v>852</v>
      </c>
      <c r="C854" s="2" t="str">
        <f>IFERROR(__xludf.DUMMYFUNCTION("regexextract(A854, ""\d"")"),"1")</f>
        <v>1</v>
      </c>
      <c r="D854" s="2" t="str">
        <f>IFERROR(__xludf.DUMMYFUNCTION("REGEXEXTRACT(A854, ""\d[^\d]*?\z"")"),"1two")</f>
        <v>1two</v>
      </c>
      <c r="E854" s="2" t="str">
        <f>IFERROR(__xludf.DUMMYFUNCTION("REGEXExtract(D854,""\d"")"),"1")</f>
        <v>1</v>
      </c>
      <c r="F854" s="3">
        <f t="shared" si="1"/>
        <v>11</v>
      </c>
    </row>
    <row r="855">
      <c r="A855" s="1" t="s">
        <v>853</v>
      </c>
      <c r="C855" s="2" t="str">
        <f>IFERROR(__xludf.DUMMYFUNCTION("regexextract(A855, ""\d"")"),"7")</f>
        <v>7</v>
      </c>
      <c r="D855" s="2" t="str">
        <f>IFERROR(__xludf.DUMMYFUNCTION("REGEXEXTRACT(A855, ""\d[^\d]*?\z"")"),"3vjd")</f>
        <v>3vjd</v>
      </c>
      <c r="E855" s="2" t="str">
        <f>IFERROR(__xludf.DUMMYFUNCTION("REGEXExtract(D855,""\d"")"),"3")</f>
        <v>3</v>
      </c>
      <c r="F855" s="3">
        <f t="shared" si="1"/>
        <v>73</v>
      </c>
    </row>
    <row r="856">
      <c r="A856" s="1" t="s">
        <v>854</v>
      </c>
      <c r="C856" s="2" t="str">
        <f>IFERROR(__xludf.DUMMYFUNCTION("regexextract(A856, ""\d"")"),"7")</f>
        <v>7</v>
      </c>
      <c r="D856" s="2" t="str">
        <f>IFERROR(__xludf.DUMMYFUNCTION("REGEXEXTRACT(A856, ""\d[^\d]*?\z"")"),"6cfvcfvxcsix")</f>
        <v>6cfvcfvxcsix</v>
      </c>
      <c r="E856" s="2" t="str">
        <f>IFERROR(__xludf.DUMMYFUNCTION("REGEXExtract(D856,""\d"")"),"6")</f>
        <v>6</v>
      </c>
      <c r="F856" s="3">
        <f t="shared" si="1"/>
        <v>76</v>
      </c>
    </row>
    <row r="857">
      <c r="A857" s="1" t="s">
        <v>855</v>
      </c>
      <c r="C857" s="2" t="str">
        <f>IFERROR(__xludf.DUMMYFUNCTION("regexextract(A857, ""\d"")"),"8")</f>
        <v>8</v>
      </c>
      <c r="D857" s="2" t="str">
        <f>IFERROR(__xludf.DUMMYFUNCTION("REGEXEXTRACT(A857, ""\d[^\d]*?\z"")"),"5six")</f>
        <v>5six</v>
      </c>
      <c r="E857" s="2" t="str">
        <f>IFERROR(__xludf.DUMMYFUNCTION("REGEXExtract(D857,""\d"")"),"5")</f>
        <v>5</v>
      </c>
      <c r="F857" s="3">
        <f t="shared" si="1"/>
        <v>85</v>
      </c>
    </row>
    <row r="858">
      <c r="A858" s="1" t="s">
        <v>856</v>
      </c>
      <c r="C858" s="2" t="str">
        <f>IFERROR(__xludf.DUMMYFUNCTION("regexextract(A858, ""\d"")"),"8")</f>
        <v>8</v>
      </c>
      <c r="D858" s="2" t="str">
        <f>IFERROR(__xludf.DUMMYFUNCTION("REGEXEXTRACT(A858, ""\d[^\d]*?\z"")"),"8")</f>
        <v>8</v>
      </c>
      <c r="E858" s="2" t="str">
        <f>IFERROR(__xludf.DUMMYFUNCTION("REGEXExtract(D858,""\d"")"),"8")</f>
        <v>8</v>
      </c>
      <c r="F858" s="3">
        <f t="shared" si="1"/>
        <v>88</v>
      </c>
    </row>
    <row r="859">
      <c r="A859" s="1" t="s">
        <v>857</v>
      </c>
      <c r="C859" s="2" t="str">
        <f>IFERROR(__xludf.DUMMYFUNCTION("regexextract(A859, ""\d"")"),"6")</f>
        <v>6</v>
      </c>
      <c r="D859" s="2" t="str">
        <f>IFERROR(__xludf.DUMMYFUNCTION("REGEXEXTRACT(A859, ""\d[^\d]*?\z"")"),"2jfhfctpng")</f>
        <v>2jfhfctpng</v>
      </c>
      <c r="E859" s="2" t="str">
        <f>IFERROR(__xludf.DUMMYFUNCTION("REGEXExtract(D859,""\d"")"),"2")</f>
        <v>2</v>
      </c>
      <c r="F859" s="3">
        <f t="shared" si="1"/>
        <v>62</v>
      </c>
    </row>
    <row r="860">
      <c r="A860" s="1" t="s">
        <v>858</v>
      </c>
      <c r="C860" s="2" t="str">
        <f>IFERROR(__xludf.DUMMYFUNCTION("regexextract(A860, ""\d"")"),"6")</f>
        <v>6</v>
      </c>
      <c r="D860" s="2" t="str">
        <f>IFERROR(__xludf.DUMMYFUNCTION("REGEXEXTRACT(A860, ""\d[^\d]*?\z"")"),"3")</f>
        <v>3</v>
      </c>
      <c r="E860" s="2" t="str">
        <f>IFERROR(__xludf.DUMMYFUNCTION("REGEXExtract(D860,""\d"")"),"3")</f>
        <v>3</v>
      </c>
      <c r="F860" s="3">
        <f t="shared" si="1"/>
        <v>63</v>
      </c>
    </row>
    <row r="861">
      <c r="A861" s="1" t="s">
        <v>859</v>
      </c>
      <c r="C861" s="2" t="str">
        <f>IFERROR(__xludf.DUMMYFUNCTION("regexextract(A861, ""\d"")"),"9")</f>
        <v>9</v>
      </c>
      <c r="D861" s="2" t="str">
        <f>IFERROR(__xludf.DUMMYFUNCTION("REGEXEXTRACT(A861, ""\d[^\d]*?\z"")"),"7")</f>
        <v>7</v>
      </c>
      <c r="E861" s="2" t="str">
        <f>IFERROR(__xludf.DUMMYFUNCTION("REGEXExtract(D861,""\d"")"),"7")</f>
        <v>7</v>
      </c>
      <c r="F861" s="3">
        <f t="shared" si="1"/>
        <v>97</v>
      </c>
    </row>
    <row r="862">
      <c r="A862" s="1" t="s">
        <v>860</v>
      </c>
      <c r="C862" s="2" t="str">
        <f>IFERROR(__xludf.DUMMYFUNCTION("regexextract(A862, ""\d"")"),"7")</f>
        <v>7</v>
      </c>
      <c r="D862" s="2" t="str">
        <f>IFERROR(__xludf.DUMMYFUNCTION("REGEXEXTRACT(A862, ""\d[^\d]*?\z"")"),"1qmzvxmqninefkgfzhdpseven")</f>
        <v>1qmzvxmqninefkgfzhdpseven</v>
      </c>
      <c r="E862" s="2" t="str">
        <f>IFERROR(__xludf.DUMMYFUNCTION("REGEXExtract(D862,""\d"")"),"1")</f>
        <v>1</v>
      </c>
      <c r="F862" s="3">
        <f t="shared" si="1"/>
        <v>71</v>
      </c>
    </row>
    <row r="863">
      <c r="A863" s="1" t="s">
        <v>861</v>
      </c>
      <c r="C863" s="2" t="str">
        <f>IFERROR(__xludf.DUMMYFUNCTION("regexextract(A863, ""\d"")"),"9")</f>
        <v>9</v>
      </c>
      <c r="D863" s="2" t="str">
        <f>IFERROR(__xludf.DUMMYFUNCTION("REGEXEXTRACT(A863, ""\d[^\d]*?\z"")"),"3two")</f>
        <v>3two</v>
      </c>
      <c r="E863" s="2" t="str">
        <f>IFERROR(__xludf.DUMMYFUNCTION("REGEXExtract(D863,""\d"")"),"3")</f>
        <v>3</v>
      </c>
      <c r="F863" s="3">
        <f t="shared" si="1"/>
        <v>93</v>
      </c>
    </row>
    <row r="864">
      <c r="A864" s="1" t="s">
        <v>862</v>
      </c>
      <c r="C864" s="2" t="str">
        <f>IFERROR(__xludf.DUMMYFUNCTION("regexextract(A864, ""\d"")"),"6")</f>
        <v>6</v>
      </c>
      <c r="D864" s="2" t="str">
        <f>IFERROR(__xludf.DUMMYFUNCTION("REGEXEXTRACT(A864, ""\d[^\d]*?\z"")"),"5")</f>
        <v>5</v>
      </c>
      <c r="E864" s="2" t="str">
        <f>IFERROR(__xludf.DUMMYFUNCTION("REGEXExtract(D864,""\d"")"),"5")</f>
        <v>5</v>
      </c>
      <c r="F864" s="3">
        <f t="shared" si="1"/>
        <v>65</v>
      </c>
    </row>
    <row r="865">
      <c r="A865" s="1" t="s">
        <v>863</v>
      </c>
      <c r="C865" s="2" t="str">
        <f>IFERROR(__xludf.DUMMYFUNCTION("regexextract(A865, ""\d"")"),"1")</f>
        <v>1</v>
      </c>
      <c r="D865" s="2" t="str">
        <f>IFERROR(__xludf.DUMMYFUNCTION("REGEXEXTRACT(A865, ""\d[^\d]*?\z"")"),"1oneightl")</f>
        <v>1oneightl</v>
      </c>
      <c r="E865" s="2" t="str">
        <f>IFERROR(__xludf.DUMMYFUNCTION("REGEXExtract(D865,""\d"")"),"1")</f>
        <v>1</v>
      </c>
      <c r="F865" s="3">
        <f t="shared" si="1"/>
        <v>11</v>
      </c>
    </row>
    <row r="866">
      <c r="A866" s="1" t="s">
        <v>864</v>
      </c>
      <c r="C866" s="2" t="str">
        <f>IFERROR(__xludf.DUMMYFUNCTION("regexextract(A866, ""\d"")"),"9")</f>
        <v>9</v>
      </c>
      <c r="D866" s="2" t="str">
        <f>IFERROR(__xludf.DUMMYFUNCTION("REGEXEXTRACT(A866, ""\d[^\d]*?\z"")"),"9zfbcmr")</f>
        <v>9zfbcmr</v>
      </c>
      <c r="E866" s="2" t="str">
        <f>IFERROR(__xludf.DUMMYFUNCTION("REGEXExtract(D866,""\d"")"),"9")</f>
        <v>9</v>
      </c>
      <c r="F866" s="3">
        <f t="shared" si="1"/>
        <v>99</v>
      </c>
    </row>
    <row r="867">
      <c r="A867" s="1" t="s">
        <v>865</v>
      </c>
      <c r="C867" s="2" t="str">
        <f>IFERROR(__xludf.DUMMYFUNCTION("regexextract(A867, ""\d"")"),"7")</f>
        <v>7</v>
      </c>
      <c r="D867" s="2" t="str">
        <f>IFERROR(__xludf.DUMMYFUNCTION("REGEXEXTRACT(A867, ""\d[^\d]*?\z"")"),"7")</f>
        <v>7</v>
      </c>
      <c r="E867" s="2" t="str">
        <f>IFERROR(__xludf.DUMMYFUNCTION("REGEXExtract(D867,""\d"")"),"7")</f>
        <v>7</v>
      </c>
      <c r="F867" s="3">
        <f t="shared" si="1"/>
        <v>77</v>
      </c>
    </row>
    <row r="868">
      <c r="A868" s="1" t="s">
        <v>866</v>
      </c>
      <c r="C868" s="2" t="str">
        <f>IFERROR(__xludf.DUMMYFUNCTION("regexextract(A868, ""\d"")"),"1")</f>
        <v>1</v>
      </c>
      <c r="D868" s="2" t="str">
        <f>IFERROR(__xludf.DUMMYFUNCTION("REGEXEXTRACT(A868, ""\d[^\d]*?\z"")"),"1fourninenineone")</f>
        <v>1fourninenineone</v>
      </c>
      <c r="E868" s="2" t="str">
        <f>IFERROR(__xludf.DUMMYFUNCTION("REGEXExtract(D868,""\d"")"),"1")</f>
        <v>1</v>
      </c>
      <c r="F868" s="3">
        <f t="shared" si="1"/>
        <v>11</v>
      </c>
    </row>
    <row r="869">
      <c r="A869" s="1" t="s">
        <v>867</v>
      </c>
      <c r="C869" s="2" t="str">
        <f>IFERROR(__xludf.DUMMYFUNCTION("regexextract(A869, ""\d"")"),"7")</f>
        <v>7</v>
      </c>
      <c r="D869" s="2" t="str">
        <f>IFERROR(__xludf.DUMMYFUNCTION("REGEXEXTRACT(A869, ""\d[^\d]*?\z"")"),"9")</f>
        <v>9</v>
      </c>
      <c r="E869" s="2" t="str">
        <f>IFERROR(__xludf.DUMMYFUNCTION("REGEXExtract(D869,""\d"")"),"9")</f>
        <v>9</v>
      </c>
      <c r="F869" s="3">
        <f t="shared" si="1"/>
        <v>79</v>
      </c>
    </row>
    <row r="870">
      <c r="A870" s="1" t="s">
        <v>868</v>
      </c>
      <c r="C870" s="2" t="str">
        <f>IFERROR(__xludf.DUMMYFUNCTION("regexextract(A870, ""\d"")"),"5")</f>
        <v>5</v>
      </c>
      <c r="D870" s="2" t="str">
        <f>IFERROR(__xludf.DUMMYFUNCTION("REGEXEXTRACT(A870, ""\d[^\d]*?\z"")"),"9")</f>
        <v>9</v>
      </c>
      <c r="E870" s="2" t="str">
        <f>IFERROR(__xludf.DUMMYFUNCTION("REGEXExtract(D870,""\d"")"),"9")</f>
        <v>9</v>
      </c>
      <c r="F870" s="3">
        <f t="shared" si="1"/>
        <v>59</v>
      </c>
    </row>
    <row r="871">
      <c r="A871" s="1" t="s">
        <v>869</v>
      </c>
      <c r="C871" s="2" t="str">
        <f>IFERROR(__xludf.DUMMYFUNCTION("regexextract(A871, ""\d"")"),"4")</f>
        <v>4</v>
      </c>
      <c r="D871" s="2" t="str">
        <f>IFERROR(__xludf.DUMMYFUNCTION("REGEXEXTRACT(A871, ""\d[^\d]*?\z"")"),"1")</f>
        <v>1</v>
      </c>
      <c r="E871" s="2" t="str">
        <f>IFERROR(__xludf.DUMMYFUNCTION("REGEXExtract(D871,""\d"")"),"1")</f>
        <v>1</v>
      </c>
      <c r="F871" s="3">
        <f t="shared" si="1"/>
        <v>41</v>
      </c>
    </row>
    <row r="872">
      <c r="A872" s="1" t="s">
        <v>870</v>
      </c>
      <c r="C872" s="2" t="str">
        <f>IFERROR(__xludf.DUMMYFUNCTION("regexextract(A872, ""\d"")"),"6")</f>
        <v>6</v>
      </c>
      <c r="D872" s="2" t="str">
        <f>IFERROR(__xludf.DUMMYFUNCTION("REGEXEXTRACT(A872, ""\d[^\d]*?\z"")"),"6fivetwo")</f>
        <v>6fivetwo</v>
      </c>
      <c r="E872" s="2" t="str">
        <f>IFERROR(__xludf.DUMMYFUNCTION("REGEXExtract(D872,""\d"")"),"6")</f>
        <v>6</v>
      </c>
      <c r="F872" s="3">
        <f t="shared" si="1"/>
        <v>66</v>
      </c>
    </row>
    <row r="873">
      <c r="A873" s="1" t="s">
        <v>871</v>
      </c>
      <c r="C873" s="2" t="str">
        <f>IFERROR(__xludf.DUMMYFUNCTION("regexextract(A873, ""\d"")"),"6")</f>
        <v>6</v>
      </c>
      <c r="D873" s="2" t="str">
        <f>IFERROR(__xludf.DUMMYFUNCTION("REGEXEXTRACT(A873, ""\d[^\d]*?\z"")"),"2q")</f>
        <v>2q</v>
      </c>
      <c r="E873" s="2" t="str">
        <f>IFERROR(__xludf.DUMMYFUNCTION("REGEXExtract(D873,""\d"")"),"2")</f>
        <v>2</v>
      </c>
      <c r="F873" s="3">
        <f t="shared" si="1"/>
        <v>62</v>
      </c>
    </row>
    <row r="874">
      <c r="A874" s="1" t="s">
        <v>872</v>
      </c>
      <c r="C874" s="2" t="str">
        <f>IFERROR(__xludf.DUMMYFUNCTION("regexextract(A874, ""\d"")"),"6")</f>
        <v>6</v>
      </c>
      <c r="D874" s="2" t="str">
        <f>IFERROR(__xludf.DUMMYFUNCTION("REGEXEXTRACT(A874, ""\d[^\d]*?\z"")"),"6ninekdpgtnksxbhllvrzln")</f>
        <v>6ninekdpgtnksxbhllvrzln</v>
      </c>
      <c r="E874" s="2" t="str">
        <f>IFERROR(__xludf.DUMMYFUNCTION("REGEXExtract(D874,""\d"")"),"6")</f>
        <v>6</v>
      </c>
      <c r="F874" s="3">
        <f t="shared" si="1"/>
        <v>66</v>
      </c>
    </row>
    <row r="875">
      <c r="A875" s="1" t="s">
        <v>873</v>
      </c>
      <c r="C875" s="2" t="str">
        <f>IFERROR(__xludf.DUMMYFUNCTION("regexextract(A875, ""\d"")"),"4")</f>
        <v>4</v>
      </c>
      <c r="D875" s="2" t="str">
        <f>IFERROR(__xludf.DUMMYFUNCTION("REGEXEXTRACT(A875, ""\d[^\d]*?\z"")"),"3")</f>
        <v>3</v>
      </c>
      <c r="E875" s="2" t="str">
        <f>IFERROR(__xludf.DUMMYFUNCTION("REGEXExtract(D875,""\d"")"),"3")</f>
        <v>3</v>
      </c>
      <c r="F875" s="3">
        <f t="shared" si="1"/>
        <v>43</v>
      </c>
    </row>
    <row r="876">
      <c r="A876" s="1" t="s">
        <v>874</v>
      </c>
      <c r="C876" s="2" t="str">
        <f>IFERROR(__xludf.DUMMYFUNCTION("regexextract(A876, ""\d"")"),"2")</f>
        <v>2</v>
      </c>
      <c r="D876" s="2" t="str">
        <f>IFERROR(__xludf.DUMMYFUNCTION("REGEXEXTRACT(A876, ""\d[^\d]*?\z"")"),"4")</f>
        <v>4</v>
      </c>
      <c r="E876" s="2" t="str">
        <f>IFERROR(__xludf.DUMMYFUNCTION("REGEXExtract(D876,""\d"")"),"4")</f>
        <v>4</v>
      </c>
      <c r="F876" s="3">
        <f t="shared" si="1"/>
        <v>24</v>
      </c>
    </row>
    <row r="877">
      <c r="A877" s="1" t="s">
        <v>875</v>
      </c>
      <c r="C877" s="2" t="str">
        <f>IFERROR(__xludf.DUMMYFUNCTION("regexextract(A877, ""\d"")"),"3")</f>
        <v>3</v>
      </c>
      <c r="D877" s="2" t="str">
        <f>IFERROR(__xludf.DUMMYFUNCTION("REGEXEXTRACT(A877, ""\d[^\d]*?\z"")"),"2one")</f>
        <v>2one</v>
      </c>
      <c r="E877" s="2" t="str">
        <f>IFERROR(__xludf.DUMMYFUNCTION("REGEXExtract(D877,""\d"")"),"2")</f>
        <v>2</v>
      </c>
      <c r="F877" s="3">
        <f t="shared" si="1"/>
        <v>32</v>
      </c>
    </row>
    <row r="878">
      <c r="A878" s="1" t="s">
        <v>876</v>
      </c>
      <c r="C878" s="2" t="str">
        <f>IFERROR(__xludf.DUMMYFUNCTION("regexextract(A878, ""\d"")"),"6")</f>
        <v>6</v>
      </c>
      <c r="D878" s="2" t="str">
        <f>IFERROR(__xludf.DUMMYFUNCTION("REGEXEXTRACT(A878, ""\d[^\d]*?\z"")"),"2bghvdvszh")</f>
        <v>2bghvdvszh</v>
      </c>
      <c r="E878" s="2" t="str">
        <f>IFERROR(__xludf.DUMMYFUNCTION("REGEXExtract(D878,""\d"")"),"2")</f>
        <v>2</v>
      </c>
      <c r="F878" s="3">
        <f t="shared" si="1"/>
        <v>62</v>
      </c>
    </row>
    <row r="879">
      <c r="A879" s="1" t="s">
        <v>877</v>
      </c>
      <c r="C879" s="2" t="str">
        <f>IFERROR(__xludf.DUMMYFUNCTION("regexextract(A879, ""\d"")"),"2")</f>
        <v>2</v>
      </c>
      <c r="D879" s="2" t="str">
        <f>IFERROR(__xludf.DUMMYFUNCTION("REGEXEXTRACT(A879, ""\d[^\d]*?\z"")"),"2one")</f>
        <v>2one</v>
      </c>
      <c r="E879" s="2" t="str">
        <f>IFERROR(__xludf.DUMMYFUNCTION("REGEXExtract(D879,""\d"")"),"2")</f>
        <v>2</v>
      </c>
      <c r="F879" s="3">
        <f t="shared" si="1"/>
        <v>22</v>
      </c>
    </row>
    <row r="880">
      <c r="A880" s="1" t="s">
        <v>878</v>
      </c>
      <c r="C880" s="2" t="str">
        <f>IFERROR(__xludf.DUMMYFUNCTION("regexextract(A880, ""\d"")"),"8")</f>
        <v>8</v>
      </c>
      <c r="D880" s="2" t="str">
        <f>IFERROR(__xludf.DUMMYFUNCTION("REGEXEXTRACT(A880, ""\d[^\d]*?\z"")"),"1")</f>
        <v>1</v>
      </c>
      <c r="E880" s="2" t="str">
        <f>IFERROR(__xludf.DUMMYFUNCTION("REGEXExtract(D880,""\d"")"),"1")</f>
        <v>1</v>
      </c>
      <c r="F880" s="3">
        <f t="shared" si="1"/>
        <v>81</v>
      </c>
    </row>
    <row r="881">
      <c r="A881" s="1" t="s">
        <v>879</v>
      </c>
      <c r="C881" s="2" t="str">
        <f>IFERROR(__xludf.DUMMYFUNCTION("regexextract(A881, ""\d"")"),"9")</f>
        <v>9</v>
      </c>
      <c r="D881" s="2" t="str">
        <f>IFERROR(__xludf.DUMMYFUNCTION("REGEXEXTRACT(A881, ""\d[^\d]*?\z"")"),"9")</f>
        <v>9</v>
      </c>
      <c r="E881" s="2" t="str">
        <f>IFERROR(__xludf.DUMMYFUNCTION("REGEXExtract(D881,""\d"")"),"9")</f>
        <v>9</v>
      </c>
      <c r="F881" s="3">
        <f t="shared" si="1"/>
        <v>99</v>
      </c>
    </row>
    <row r="882">
      <c r="A882" s="1" t="s">
        <v>880</v>
      </c>
      <c r="C882" s="2" t="str">
        <f>IFERROR(__xludf.DUMMYFUNCTION("regexextract(A882, ""\d"")"),"1")</f>
        <v>1</v>
      </c>
      <c r="D882" s="2" t="str">
        <f>IFERROR(__xludf.DUMMYFUNCTION("REGEXEXTRACT(A882, ""\d[^\d]*?\z"")"),"1lmfmppzttqnn")</f>
        <v>1lmfmppzttqnn</v>
      </c>
      <c r="E882" s="2" t="str">
        <f>IFERROR(__xludf.DUMMYFUNCTION("REGEXExtract(D882,""\d"")"),"1")</f>
        <v>1</v>
      </c>
      <c r="F882" s="3">
        <f t="shared" si="1"/>
        <v>11</v>
      </c>
    </row>
    <row r="883">
      <c r="A883" s="1" t="s">
        <v>881</v>
      </c>
      <c r="C883" s="2" t="str">
        <f>IFERROR(__xludf.DUMMYFUNCTION("regexextract(A883, ""\d"")"),"6")</f>
        <v>6</v>
      </c>
      <c r="D883" s="2" t="str">
        <f>IFERROR(__xludf.DUMMYFUNCTION("REGEXEXTRACT(A883, ""\d[^\d]*?\z"")"),"6four")</f>
        <v>6four</v>
      </c>
      <c r="E883" s="2" t="str">
        <f>IFERROR(__xludf.DUMMYFUNCTION("REGEXExtract(D883,""\d"")"),"6")</f>
        <v>6</v>
      </c>
      <c r="F883" s="3">
        <f t="shared" si="1"/>
        <v>66</v>
      </c>
    </row>
    <row r="884">
      <c r="A884" s="1" t="s">
        <v>882</v>
      </c>
      <c r="C884" s="2" t="str">
        <f>IFERROR(__xludf.DUMMYFUNCTION("regexextract(A884, ""\d"")"),"5")</f>
        <v>5</v>
      </c>
      <c r="D884" s="2" t="str">
        <f>IFERROR(__xludf.DUMMYFUNCTION("REGEXEXTRACT(A884, ""\d[^\d]*?\z"")"),"5bvvkpgpgjqvlzv")</f>
        <v>5bvvkpgpgjqvlzv</v>
      </c>
      <c r="E884" s="2" t="str">
        <f>IFERROR(__xludf.DUMMYFUNCTION("REGEXExtract(D884,""\d"")"),"5")</f>
        <v>5</v>
      </c>
      <c r="F884" s="3">
        <f t="shared" si="1"/>
        <v>55</v>
      </c>
    </row>
    <row r="885">
      <c r="A885" s="1" t="s">
        <v>883</v>
      </c>
      <c r="C885" s="2" t="str">
        <f>IFERROR(__xludf.DUMMYFUNCTION("regexextract(A885, ""\d"")"),"3")</f>
        <v>3</v>
      </c>
      <c r="D885" s="2" t="str">
        <f>IFERROR(__xludf.DUMMYFUNCTION("REGEXEXTRACT(A885, ""\d[^\d]*?\z"")"),"8")</f>
        <v>8</v>
      </c>
      <c r="E885" s="2" t="str">
        <f>IFERROR(__xludf.DUMMYFUNCTION("REGEXExtract(D885,""\d"")"),"8")</f>
        <v>8</v>
      </c>
      <c r="F885" s="3">
        <f t="shared" si="1"/>
        <v>38</v>
      </c>
    </row>
    <row r="886">
      <c r="A886" s="1" t="s">
        <v>884</v>
      </c>
      <c r="C886" s="2" t="str">
        <f>IFERROR(__xludf.DUMMYFUNCTION("regexextract(A886, ""\d"")"),"1")</f>
        <v>1</v>
      </c>
      <c r="D886" s="2" t="str">
        <f>IFERROR(__xludf.DUMMYFUNCTION("REGEXEXTRACT(A886, ""\d[^\d]*?\z"")"),"1")</f>
        <v>1</v>
      </c>
      <c r="E886" s="2" t="str">
        <f>IFERROR(__xludf.DUMMYFUNCTION("REGEXExtract(D886,""\d"")"),"1")</f>
        <v>1</v>
      </c>
      <c r="F886" s="3">
        <f t="shared" si="1"/>
        <v>11</v>
      </c>
    </row>
    <row r="887">
      <c r="A887" s="1" t="s">
        <v>885</v>
      </c>
      <c r="C887" s="2" t="str">
        <f>IFERROR(__xludf.DUMMYFUNCTION("regexextract(A887, ""\d"")"),"9")</f>
        <v>9</v>
      </c>
      <c r="D887" s="2" t="str">
        <f>IFERROR(__xludf.DUMMYFUNCTION("REGEXEXTRACT(A887, ""\d[^\d]*?\z"")"),"6")</f>
        <v>6</v>
      </c>
      <c r="E887" s="2" t="str">
        <f>IFERROR(__xludf.DUMMYFUNCTION("REGEXExtract(D887,""\d"")"),"6")</f>
        <v>6</v>
      </c>
      <c r="F887" s="3">
        <f t="shared" si="1"/>
        <v>96</v>
      </c>
    </row>
    <row r="888">
      <c r="A888" s="1" t="s">
        <v>886</v>
      </c>
      <c r="C888" s="2" t="str">
        <f>IFERROR(__xludf.DUMMYFUNCTION("regexextract(A888, ""\d"")"),"4")</f>
        <v>4</v>
      </c>
      <c r="D888" s="2" t="str">
        <f>IFERROR(__xludf.DUMMYFUNCTION("REGEXEXTRACT(A888, ""\d[^\d]*?\z"")"),"5hhxhtxltdqfive")</f>
        <v>5hhxhtxltdqfive</v>
      </c>
      <c r="E888" s="2" t="str">
        <f>IFERROR(__xludf.DUMMYFUNCTION("REGEXExtract(D888,""\d"")"),"5")</f>
        <v>5</v>
      </c>
      <c r="F888" s="3">
        <f t="shared" si="1"/>
        <v>45</v>
      </c>
    </row>
    <row r="889">
      <c r="A889" s="1" t="s">
        <v>887</v>
      </c>
      <c r="C889" s="2" t="str">
        <f>IFERROR(__xludf.DUMMYFUNCTION("regexextract(A889, ""\d"")"),"1")</f>
        <v>1</v>
      </c>
      <c r="D889" s="2" t="str">
        <f>IFERROR(__xludf.DUMMYFUNCTION("REGEXEXTRACT(A889, ""\d[^\d]*?\z"")"),"6bv")</f>
        <v>6bv</v>
      </c>
      <c r="E889" s="2" t="str">
        <f>IFERROR(__xludf.DUMMYFUNCTION("REGEXExtract(D889,""\d"")"),"6")</f>
        <v>6</v>
      </c>
      <c r="F889" s="3">
        <f t="shared" si="1"/>
        <v>16</v>
      </c>
    </row>
    <row r="890">
      <c r="A890" s="1" t="s">
        <v>888</v>
      </c>
      <c r="C890" s="2" t="str">
        <f>IFERROR(__xludf.DUMMYFUNCTION("regexextract(A890, ""\d"")"),"5")</f>
        <v>5</v>
      </c>
      <c r="D890" s="2" t="str">
        <f>IFERROR(__xludf.DUMMYFUNCTION("REGEXEXTRACT(A890, ""\d[^\d]*?\z"")"),"3fourtwotwobgsnkszmbd")</f>
        <v>3fourtwotwobgsnkszmbd</v>
      </c>
      <c r="E890" s="2" t="str">
        <f>IFERROR(__xludf.DUMMYFUNCTION("REGEXExtract(D890,""\d"")"),"3")</f>
        <v>3</v>
      </c>
      <c r="F890" s="3">
        <f t="shared" si="1"/>
        <v>53</v>
      </c>
    </row>
    <row r="891">
      <c r="A891" s="1" t="s">
        <v>889</v>
      </c>
      <c r="C891" s="2" t="str">
        <f>IFERROR(__xludf.DUMMYFUNCTION("regexextract(A891, ""\d"")"),"4")</f>
        <v>4</v>
      </c>
      <c r="D891" s="2" t="str">
        <f>IFERROR(__xludf.DUMMYFUNCTION("REGEXEXTRACT(A891, ""\d[^\d]*?\z"")"),"7")</f>
        <v>7</v>
      </c>
      <c r="E891" s="2" t="str">
        <f>IFERROR(__xludf.DUMMYFUNCTION("REGEXExtract(D891,""\d"")"),"7")</f>
        <v>7</v>
      </c>
      <c r="F891" s="3">
        <f t="shared" si="1"/>
        <v>47</v>
      </c>
    </row>
    <row r="892">
      <c r="A892" s="1" t="s">
        <v>890</v>
      </c>
      <c r="C892" s="2" t="str">
        <f>IFERROR(__xludf.DUMMYFUNCTION("regexextract(A892, ""\d"")"),"8")</f>
        <v>8</v>
      </c>
      <c r="D892" s="2" t="str">
        <f>IFERROR(__xludf.DUMMYFUNCTION("REGEXEXTRACT(A892, ""\d[^\d]*?\z"")"),"4")</f>
        <v>4</v>
      </c>
      <c r="E892" s="2" t="str">
        <f>IFERROR(__xludf.DUMMYFUNCTION("REGEXExtract(D892,""\d"")"),"4")</f>
        <v>4</v>
      </c>
      <c r="F892" s="3">
        <f t="shared" si="1"/>
        <v>84</v>
      </c>
    </row>
    <row r="893">
      <c r="A893" s="1" t="s">
        <v>891</v>
      </c>
      <c r="C893" s="2" t="str">
        <f>IFERROR(__xludf.DUMMYFUNCTION("regexextract(A893, ""\d"")"),"4")</f>
        <v>4</v>
      </c>
      <c r="D893" s="2" t="str">
        <f>IFERROR(__xludf.DUMMYFUNCTION("REGEXEXTRACT(A893, ""\d[^\d]*?\z"")"),"4mnmd")</f>
        <v>4mnmd</v>
      </c>
      <c r="E893" s="2" t="str">
        <f>IFERROR(__xludf.DUMMYFUNCTION("REGEXExtract(D893,""\d"")"),"4")</f>
        <v>4</v>
      </c>
      <c r="F893" s="3">
        <f t="shared" si="1"/>
        <v>44</v>
      </c>
    </row>
    <row r="894">
      <c r="A894" s="1" t="s">
        <v>892</v>
      </c>
      <c r="C894" s="2" t="str">
        <f>IFERROR(__xludf.DUMMYFUNCTION("regexextract(A894, ""\d"")"),"2")</f>
        <v>2</v>
      </c>
      <c r="D894" s="2" t="str">
        <f>IFERROR(__xludf.DUMMYFUNCTION("REGEXEXTRACT(A894, ""\d[^\d]*?\z"")"),"9bqczsfx")</f>
        <v>9bqczsfx</v>
      </c>
      <c r="E894" s="2" t="str">
        <f>IFERROR(__xludf.DUMMYFUNCTION("REGEXExtract(D894,""\d"")"),"9")</f>
        <v>9</v>
      </c>
      <c r="F894" s="3">
        <f t="shared" si="1"/>
        <v>29</v>
      </c>
    </row>
    <row r="895">
      <c r="A895" s="1" t="s">
        <v>893</v>
      </c>
      <c r="C895" s="2" t="str">
        <f>IFERROR(__xludf.DUMMYFUNCTION("regexextract(A895, ""\d"")"),"2")</f>
        <v>2</v>
      </c>
      <c r="D895" s="2" t="str">
        <f>IFERROR(__xludf.DUMMYFUNCTION("REGEXEXTRACT(A895, ""\d[^\d]*?\z"")"),"6fj")</f>
        <v>6fj</v>
      </c>
      <c r="E895" s="2" t="str">
        <f>IFERROR(__xludf.DUMMYFUNCTION("REGEXExtract(D895,""\d"")"),"6")</f>
        <v>6</v>
      </c>
      <c r="F895" s="3">
        <f t="shared" si="1"/>
        <v>26</v>
      </c>
    </row>
    <row r="896">
      <c r="A896" s="1" t="s">
        <v>894</v>
      </c>
      <c r="C896" s="2" t="str">
        <f>IFERROR(__xludf.DUMMYFUNCTION("regexextract(A896, ""\d"")"),"4")</f>
        <v>4</v>
      </c>
      <c r="D896" s="2" t="str">
        <f>IFERROR(__xludf.DUMMYFUNCTION("REGEXEXTRACT(A896, ""\d[^\d]*?\z"")"),"6")</f>
        <v>6</v>
      </c>
      <c r="E896" s="2" t="str">
        <f>IFERROR(__xludf.DUMMYFUNCTION("REGEXExtract(D896,""\d"")"),"6")</f>
        <v>6</v>
      </c>
      <c r="F896" s="3">
        <f t="shared" si="1"/>
        <v>46</v>
      </c>
    </row>
    <row r="897">
      <c r="A897" s="1" t="s">
        <v>895</v>
      </c>
      <c r="C897" s="2" t="str">
        <f>IFERROR(__xludf.DUMMYFUNCTION("regexextract(A897, ""\d"")"),"3")</f>
        <v>3</v>
      </c>
      <c r="D897" s="2" t="str">
        <f>IFERROR(__xludf.DUMMYFUNCTION("REGEXEXTRACT(A897, ""\d[^\d]*?\z"")"),"3rxfbrpmtkcrrsjg")</f>
        <v>3rxfbrpmtkcrrsjg</v>
      </c>
      <c r="E897" s="2" t="str">
        <f>IFERROR(__xludf.DUMMYFUNCTION("REGEXExtract(D897,""\d"")"),"3")</f>
        <v>3</v>
      </c>
      <c r="F897" s="3">
        <f t="shared" si="1"/>
        <v>33</v>
      </c>
    </row>
    <row r="898">
      <c r="A898" s="1" t="s">
        <v>896</v>
      </c>
      <c r="C898" s="2" t="str">
        <f>IFERROR(__xludf.DUMMYFUNCTION("regexextract(A898, ""\d"")"),"2")</f>
        <v>2</v>
      </c>
      <c r="D898" s="2" t="str">
        <f>IFERROR(__xludf.DUMMYFUNCTION("REGEXEXTRACT(A898, ""\d[^\d]*?\z"")"),"2seven")</f>
        <v>2seven</v>
      </c>
      <c r="E898" s="2" t="str">
        <f>IFERROR(__xludf.DUMMYFUNCTION("REGEXExtract(D898,""\d"")"),"2")</f>
        <v>2</v>
      </c>
      <c r="F898" s="3">
        <f t="shared" si="1"/>
        <v>22</v>
      </c>
    </row>
    <row r="899">
      <c r="A899" s="1" t="s">
        <v>897</v>
      </c>
      <c r="C899" s="2" t="str">
        <f>IFERROR(__xludf.DUMMYFUNCTION("regexextract(A899, ""\d"")"),"2")</f>
        <v>2</v>
      </c>
      <c r="D899" s="2" t="str">
        <f>IFERROR(__xludf.DUMMYFUNCTION("REGEXEXTRACT(A899, ""\d[^\d]*?\z"")"),"2fourgmjfdgh")</f>
        <v>2fourgmjfdgh</v>
      </c>
      <c r="E899" s="2" t="str">
        <f>IFERROR(__xludf.DUMMYFUNCTION("REGEXExtract(D899,""\d"")"),"2")</f>
        <v>2</v>
      </c>
      <c r="F899" s="3">
        <f t="shared" si="1"/>
        <v>22</v>
      </c>
    </row>
    <row r="900">
      <c r="A900" s="1" t="s">
        <v>898</v>
      </c>
      <c r="C900" s="2" t="str">
        <f>IFERROR(__xludf.DUMMYFUNCTION("regexextract(A900, ""\d"")"),"2")</f>
        <v>2</v>
      </c>
      <c r="D900" s="2" t="str">
        <f>IFERROR(__xludf.DUMMYFUNCTION("REGEXEXTRACT(A900, ""\d[^\d]*?\z"")"),"2threerfjsgfdlhheightfive")</f>
        <v>2threerfjsgfdlhheightfive</v>
      </c>
      <c r="E900" s="2" t="str">
        <f>IFERROR(__xludf.DUMMYFUNCTION("REGEXExtract(D900,""\d"")"),"2")</f>
        <v>2</v>
      </c>
      <c r="F900" s="3">
        <f t="shared" si="1"/>
        <v>22</v>
      </c>
    </row>
    <row r="901">
      <c r="A901" s="1" t="s">
        <v>899</v>
      </c>
      <c r="C901" s="2" t="str">
        <f>IFERROR(__xludf.DUMMYFUNCTION("regexextract(A901, ""\d"")"),"4")</f>
        <v>4</v>
      </c>
      <c r="D901" s="2" t="str">
        <f>IFERROR(__xludf.DUMMYFUNCTION("REGEXEXTRACT(A901, ""\d[^\d]*?\z"")"),"4cvmkr")</f>
        <v>4cvmkr</v>
      </c>
      <c r="E901" s="2" t="str">
        <f>IFERROR(__xludf.DUMMYFUNCTION("REGEXExtract(D901,""\d"")"),"4")</f>
        <v>4</v>
      </c>
      <c r="F901" s="3">
        <f t="shared" si="1"/>
        <v>44</v>
      </c>
    </row>
    <row r="902">
      <c r="A902" s="1" t="s">
        <v>900</v>
      </c>
      <c r="C902" s="2" t="str">
        <f>IFERROR(__xludf.DUMMYFUNCTION("regexextract(A902, ""\d"")"),"6")</f>
        <v>6</v>
      </c>
      <c r="D902" s="2" t="str">
        <f>IFERROR(__xludf.DUMMYFUNCTION("REGEXEXTRACT(A902, ""\d[^\d]*?\z"")"),"8cd")</f>
        <v>8cd</v>
      </c>
      <c r="E902" s="2" t="str">
        <f>IFERROR(__xludf.DUMMYFUNCTION("REGEXExtract(D902,""\d"")"),"8")</f>
        <v>8</v>
      </c>
      <c r="F902" s="3">
        <f t="shared" si="1"/>
        <v>68</v>
      </c>
    </row>
    <row r="903">
      <c r="A903" s="1" t="s">
        <v>901</v>
      </c>
      <c r="C903" s="2" t="str">
        <f>IFERROR(__xludf.DUMMYFUNCTION("regexextract(A903, ""\d"")"),"6")</f>
        <v>6</v>
      </c>
      <c r="D903" s="2" t="str">
        <f>IFERROR(__xludf.DUMMYFUNCTION("REGEXEXTRACT(A903, ""\d[^\d]*?\z"")"),"2")</f>
        <v>2</v>
      </c>
      <c r="E903" s="2" t="str">
        <f>IFERROR(__xludf.DUMMYFUNCTION("REGEXExtract(D903,""\d"")"),"2")</f>
        <v>2</v>
      </c>
      <c r="F903" s="3">
        <f t="shared" si="1"/>
        <v>62</v>
      </c>
    </row>
    <row r="904">
      <c r="A904" s="1" t="s">
        <v>902</v>
      </c>
      <c r="C904" s="2" t="str">
        <f>IFERROR(__xludf.DUMMYFUNCTION("regexextract(A904, ""\d"")"),"6")</f>
        <v>6</v>
      </c>
      <c r="D904" s="2" t="str">
        <f>IFERROR(__xludf.DUMMYFUNCTION("REGEXEXTRACT(A904, ""\d[^\d]*?\z"")"),"6eightsix")</f>
        <v>6eightsix</v>
      </c>
      <c r="E904" s="2" t="str">
        <f>IFERROR(__xludf.DUMMYFUNCTION("REGEXExtract(D904,""\d"")"),"6")</f>
        <v>6</v>
      </c>
      <c r="F904" s="3">
        <f t="shared" si="1"/>
        <v>66</v>
      </c>
    </row>
    <row r="905">
      <c r="A905" s="1" t="s">
        <v>903</v>
      </c>
      <c r="C905" s="2" t="str">
        <f>IFERROR(__xludf.DUMMYFUNCTION("regexextract(A905, ""\d"")"),"1")</f>
        <v>1</v>
      </c>
      <c r="D905" s="2" t="str">
        <f>IFERROR(__xludf.DUMMYFUNCTION("REGEXEXTRACT(A905, ""\d[^\d]*?\z"")"),"9")</f>
        <v>9</v>
      </c>
      <c r="E905" s="2" t="str">
        <f>IFERROR(__xludf.DUMMYFUNCTION("REGEXExtract(D905,""\d"")"),"9")</f>
        <v>9</v>
      </c>
      <c r="F905" s="3">
        <f t="shared" si="1"/>
        <v>19</v>
      </c>
    </row>
    <row r="906">
      <c r="A906" s="1" t="s">
        <v>904</v>
      </c>
      <c r="C906" s="2" t="str">
        <f>IFERROR(__xludf.DUMMYFUNCTION("regexextract(A906, ""\d"")"),"4")</f>
        <v>4</v>
      </c>
      <c r="D906" s="2" t="str">
        <f>IFERROR(__xludf.DUMMYFUNCTION("REGEXEXTRACT(A906, ""\d[^\d]*?\z"")"),"8")</f>
        <v>8</v>
      </c>
      <c r="E906" s="2" t="str">
        <f>IFERROR(__xludf.DUMMYFUNCTION("REGEXExtract(D906,""\d"")"),"8")</f>
        <v>8</v>
      </c>
      <c r="F906" s="3">
        <f t="shared" si="1"/>
        <v>48</v>
      </c>
    </row>
    <row r="907">
      <c r="A907" s="1" t="s">
        <v>905</v>
      </c>
      <c r="C907" s="2" t="str">
        <f>IFERROR(__xludf.DUMMYFUNCTION("regexextract(A907, ""\d"")"),"4")</f>
        <v>4</v>
      </c>
      <c r="D907" s="2" t="str">
        <f>IFERROR(__xludf.DUMMYFUNCTION("REGEXEXTRACT(A907, ""\d[^\d]*?\z"")"),"3twodzjntlxmkhzcr")</f>
        <v>3twodzjntlxmkhzcr</v>
      </c>
      <c r="E907" s="2" t="str">
        <f>IFERROR(__xludf.DUMMYFUNCTION("REGEXExtract(D907,""\d"")"),"3")</f>
        <v>3</v>
      </c>
      <c r="F907" s="3">
        <f t="shared" si="1"/>
        <v>43</v>
      </c>
    </row>
    <row r="908">
      <c r="A908" s="1" t="s">
        <v>906</v>
      </c>
      <c r="C908" s="2" t="str">
        <f>IFERROR(__xludf.DUMMYFUNCTION("regexextract(A908, ""\d"")"),"8")</f>
        <v>8</v>
      </c>
      <c r="D908" s="2" t="str">
        <f>IFERROR(__xludf.DUMMYFUNCTION("REGEXEXTRACT(A908, ""\d[^\d]*?\z"")"),"8llggmhbmlgnpqg")</f>
        <v>8llggmhbmlgnpqg</v>
      </c>
      <c r="E908" s="2" t="str">
        <f>IFERROR(__xludf.DUMMYFUNCTION("REGEXExtract(D908,""\d"")"),"8")</f>
        <v>8</v>
      </c>
      <c r="F908" s="3">
        <f t="shared" si="1"/>
        <v>88</v>
      </c>
    </row>
    <row r="909">
      <c r="A909" s="1" t="s">
        <v>907</v>
      </c>
      <c r="C909" s="2" t="str">
        <f>IFERROR(__xludf.DUMMYFUNCTION("regexextract(A909, ""\d"")"),"8")</f>
        <v>8</v>
      </c>
      <c r="D909" s="2" t="str">
        <f>IFERROR(__xludf.DUMMYFUNCTION("REGEXEXTRACT(A909, ""\d[^\d]*?\z"")"),"5")</f>
        <v>5</v>
      </c>
      <c r="E909" s="2" t="str">
        <f>IFERROR(__xludf.DUMMYFUNCTION("REGEXExtract(D909,""\d"")"),"5")</f>
        <v>5</v>
      </c>
      <c r="F909" s="3">
        <f t="shared" si="1"/>
        <v>85</v>
      </c>
    </row>
    <row r="910">
      <c r="A910" s="1" t="s">
        <v>908</v>
      </c>
      <c r="C910" s="2" t="str">
        <f>IFERROR(__xludf.DUMMYFUNCTION("regexextract(A910, ""\d"")"),"7")</f>
        <v>7</v>
      </c>
      <c r="D910" s="2" t="str">
        <f>IFERROR(__xludf.DUMMYFUNCTION("REGEXEXTRACT(A910, ""\d[^\d]*?\z"")"),"7cggfvvtfour")</f>
        <v>7cggfvvtfour</v>
      </c>
      <c r="E910" s="2" t="str">
        <f>IFERROR(__xludf.DUMMYFUNCTION("REGEXExtract(D910,""\d"")"),"7")</f>
        <v>7</v>
      </c>
      <c r="F910" s="3">
        <f t="shared" si="1"/>
        <v>77</v>
      </c>
    </row>
    <row r="911">
      <c r="A911" s="1" t="s">
        <v>909</v>
      </c>
      <c r="C911" s="2" t="str">
        <f>IFERROR(__xludf.DUMMYFUNCTION("regexextract(A911, ""\d"")"),"5")</f>
        <v>5</v>
      </c>
      <c r="D911" s="2" t="str">
        <f>IFERROR(__xludf.DUMMYFUNCTION("REGEXEXTRACT(A911, ""\d[^\d]*?\z"")"),"1stjhmdfjone")</f>
        <v>1stjhmdfjone</v>
      </c>
      <c r="E911" s="2" t="str">
        <f>IFERROR(__xludf.DUMMYFUNCTION("REGEXExtract(D911,""\d"")"),"1")</f>
        <v>1</v>
      </c>
      <c r="F911" s="3">
        <f t="shared" si="1"/>
        <v>51</v>
      </c>
    </row>
    <row r="912">
      <c r="A912" s="1" t="s">
        <v>910</v>
      </c>
      <c r="C912" s="2" t="str">
        <f>IFERROR(__xludf.DUMMYFUNCTION("regexextract(A912, ""\d"")"),"6")</f>
        <v>6</v>
      </c>
      <c r="D912" s="2" t="str">
        <f>IFERROR(__xludf.DUMMYFUNCTION("REGEXEXTRACT(A912, ""\d[^\d]*?\z"")"),"8xczndt")</f>
        <v>8xczndt</v>
      </c>
      <c r="E912" s="2" t="str">
        <f>IFERROR(__xludf.DUMMYFUNCTION("REGEXExtract(D912,""\d"")"),"8")</f>
        <v>8</v>
      </c>
      <c r="F912" s="3">
        <f t="shared" si="1"/>
        <v>68</v>
      </c>
    </row>
    <row r="913">
      <c r="A913" s="1" t="s">
        <v>911</v>
      </c>
      <c r="C913" s="2" t="str">
        <f>IFERROR(__xludf.DUMMYFUNCTION("regexextract(A913, ""\d"")"),"2")</f>
        <v>2</v>
      </c>
      <c r="D913" s="2" t="str">
        <f>IFERROR(__xludf.DUMMYFUNCTION("REGEXEXTRACT(A913, ""\d[^\d]*?\z"")"),"2fvdcvhgskrbnqqjgmvpcseven")</f>
        <v>2fvdcvhgskrbnqqjgmvpcseven</v>
      </c>
      <c r="E913" s="2" t="str">
        <f>IFERROR(__xludf.DUMMYFUNCTION("REGEXExtract(D913,""\d"")"),"2")</f>
        <v>2</v>
      </c>
      <c r="F913" s="3">
        <f t="shared" si="1"/>
        <v>22</v>
      </c>
    </row>
    <row r="914">
      <c r="A914" s="1" t="s">
        <v>912</v>
      </c>
      <c r="C914" s="2" t="str">
        <f>IFERROR(__xludf.DUMMYFUNCTION("regexextract(A914, ""\d"")"),"3")</f>
        <v>3</v>
      </c>
      <c r="D914" s="2" t="str">
        <f>IFERROR(__xludf.DUMMYFUNCTION("REGEXEXTRACT(A914, ""\d[^\d]*?\z"")"),"9nine")</f>
        <v>9nine</v>
      </c>
      <c r="E914" s="2" t="str">
        <f>IFERROR(__xludf.DUMMYFUNCTION("REGEXExtract(D914,""\d"")"),"9")</f>
        <v>9</v>
      </c>
      <c r="F914" s="3">
        <f t="shared" si="1"/>
        <v>39</v>
      </c>
    </row>
    <row r="915">
      <c r="A915" s="1" t="s">
        <v>913</v>
      </c>
      <c r="C915" s="2" t="str">
        <f>IFERROR(__xludf.DUMMYFUNCTION("regexextract(A915, ""\d"")"),"8")</f>
        <v>8</v>
      </c>
      <c r="D915" s="2" t="str">
        <f>IFERROR(__xludf.DUMMYFUNCTION("REGEXEXTRACT(A915, ""\d[^\d]*?\z"")"),"8sixtwotwo")</f>
        <v>8sixtwotwo</v>
      </c>
      <c r="E915" s="2" t="str">
        <f>IFERROR(__xludf.DUMMYFUNCTION("REGEXExtract(D915,""\d"")"),"8")</f>
        <v>8</v>
      </c>
      <c r="F915" s="3">
        <f t="shared" si="1"/>
        <v>88</v>
      </c>
    </row>
    <row r="916">
      <c r="A916" s="1" t="s">
        <v>914</v>
      </c>
      <c r="C916" s="2" t="str">
        <f>IFERROR(__xludf.DUMMYFUNCTION("regexextract(A916, ""\d"")"),"7")</f>
        <v>7</v>
      </c>
      <c r="D916" s="2" t="str">
        <f>IFERROR(__xludf.DUMMYFUNCTION("REGEXEXTRACT(A916, ""\d[^\d]*?\z"")"),"6")</f>
        <v>6</v>
      </c>
      <c r="E916" s="2" t="str">
        <f>IFERROR(__xludf.DUMMYFUNCTION("REGEXExtract(D916,""\d"")"),"6")</f>
        <v>6</v>
      </c>
      <c r="F916" s="3">
        <f t="shared" si="1"/>
        <v>76</v>
      </c>
    </row>
    <row r="917">
      <c r="A917" s="1" t="s">
        <v>915</v>
      </c>
      <c r="C917" s="2" t="str">
        <f>IFERROR(__xludf.DUMMYFUNCTION("regexextract(A917, ""\d"")"),"1")</f>
        <v>1</v>
      </c>
      <c r="D917" s="2" t="str">
        <f>IFERROR(__xludf.DUMMYFUNCTION("REGEXEXTRACT(A917, ""\d[^\d]*?\z"")"),"3")</f>
        <v>3</v>
      </c>
      <c r="E917" s="2" t="str">
        <f>IFERROR(__xludf.DUMMYFUNCTION("REGEXExtract(D917,""\d"")"),"3")</f>
        <v>3</v>
      </c>
      <c r="F917" s="3">
        <f t="shared" si="1"/>
        <v>13</v>
      </c>
    </row>
    <row r="918">
      <c r="A918" s="1" t="s">
        <v>916</v>
      </c>
      <c r="C918" s="2" t="str">
        <f>IFERROR(__xludf.DUMMYFUNCTION("regexextract(A918, ""\d"")"),"2")</f>
        <v>2</v>
      </c>
      <c r="D918" s="2" t="str">
        <f>IFERROR(__xludf.DUMMYFUNCTION("REGEXEXTRACT(A918, ""\d[^\d]*?\z"")"),"5")</f>
        <v>5</v>
      </c>
      <c r="E918" s="2" t="str">
        <f>IFERROR(__xludf.DUMMYFUNCTION("REGEXExtract(D918,""\d"")"),"5")</f>
        <v>5</v>
      </c>
      <c r="F918" s="3">
        <f t="shared" si="1"/>
        <v>25</v>
      </c>
    </row>
    <row r="919">
      <c r="A919" s="1" t="s">
        <v>917</v>
      </c>
      <c r="C919" s="2" t="str">
        <f>IFERROR(__xludf.DUMMYFUNCTION("regexextract(A919, ""\d"")"),"8")</f>
        <v>8</v>
      </c>
      <c r="D919" s="2" t="str">
        <f>IFERROR(__xludf.DUMMYFUNCTION("REGEXEXTRACT(A919, ""\d[^\d]*?\z"")"),"1ninezzkhqnbb")</f>
        <v>1ninezzkhqnbb</v>
      </c>
      <c r="E919" s="2" t="str">
        <f>IFERROR(__xludf.DUMMYFUNCTION("REGEXExtract(D919,""\d"")"),"1")</f>
        <v>1</v>
      </c>
      <c r="F919" s="3">
        <f t="shared" si="1"/>
        <v>81</v>
      </c>
    </row>
    <row r="920">
      <c r="A920" s="1" t="s">
        <v>918</v>
      </c>
      <c r="C920" s="2" t="str">
        <f>IFERROR(__xludf.DUMMYFUNCTION("regexextract(A920, ""\d"")"),"2")</f>
        <v>2</v>
      </c>
      <c r="D920" s="2" t="str">
        <f>IFERROR(__xludf.DUMMYFUNCTION("REGEXEXTRACT(A920, ""\d[^\d]*?\z"")"),"3")</f>
        <v>3</v>
      </c>
      <c r="E920" s="2" t="str">
        <f>IFERROR(__xludf.DUMMYFUNCTION("REGEXExtract(D920,""\d"")"),"3")</f>
        <v>3</v>
      </c>
      <c r="F920" s="3">
        <f t="shared" si="1"/>
        <v>23</v>
      </c>
    </row>
    <row r="921">
      <c r="A921" s="1" t="s">
        <v>919</v>
      </c>
      <c r="C921" s="2" t="str">
        <f>IFERROR(__xludf.DUMMYFUNCTION("regexextract(A921, ""\d"")"),"9")</f>
        <v>9</v>
      </c>
      <c r="D921" s="2" t="str">
        <f>IFERROR(__xludf.DUMMYFUNCTION("REGEXEXTRACT(A921, ""\d[^\d]*?\z"")"),"9")</f>
        <v>9</v>
      </c>
      <c r="E921" s="2" t="str">
        <f>IFERROR(__xludf.DUMMYFUNCTION("REGEXExtract(D921,""\d"")"),"9")</f>
        <v>9</v>
      </c>
      <c r="F921" s="3">
        <f t="shared" si="1"/>
        <v>99</v>
      </c>
    </row>
    <row r="922">
      <c r="A922" s="1" t="s">
        <v>920</v>
      </c>
      <c r="C922" s="2" t="str">
        <f>IFERROR(__xludf.DUMMYFUNCTION("regexextract(A922, ""\d"")"),"8")</f>
        <v>8</v>
      </c>
      <c r="D922" s="2" t="str">
        <f>IFERROR(__xludf.DUMMYFUNCTION("REGEXEXTRACT(A922, ""\d[^\d]*?\z"")"),"7")</f>
        <v>7</v>
      </c>
      <c r="E922" s="2" t="str">
        <f>IFERROR(__xludf.DUMMYFUNCTION("REGEXExtract(D922,""\d"")"),"7")</f>
        <v>7</v>
      </c>
      <c r="F922" s="3">
        <f t="shared" si="1"/>
        <v>87</v>
      </c>
    </row>
    <row r="923">
      <c r="A923" s="1" t="s">
        <v>921</v>
      </c>
      <c r="C923" s="2" t="str">
        <f>IFERROR(__xludf.DUMMYFUNCTION("regexextract(A923, ""\d"")"),"3")</f>
        <v>3</v>
      </c>
      <c r="D923" s="2" t="str">
        <f>IFERROR(__xludf.DUMMYFUNCTION("REGEXEXTRACT(A923, ""\d[^\d]*?\z"")"),"3")</f>
        <v>3</v>
      </c>
      <c r="E923" s="2" t="str">
        <f>IFERROR(__xludf.DUMMYFUNCTION("REGEXExtract(D923,""\d"")"),"3")</f>
        <v>3</v>
      </c>
      <c r="F923" s="3">
        <f t="shared" si="1"/>
        <v>33</v>
      </c>
    </row>
    <row r="924">
      <c r="A924" s="1" t="s">
        <v>922</v>
      </c>
      <c r="C924" s="2" t="str">
        <f>IFERROR(__xludf.DUMMYFUNCTION("regexextract(A924, ""\d"")"),"7")</f>
        <v>7</v>
      </c>
      <c r="D924" s="2" t="str">
        <f>IFERROR(__xludf.DUMMYFUNCTION("REGEXEXTRACT(A924, ""\d[^\d]*?\z"")"),"7twonefj")</f>
        <v>7twonefj</v>
      </c>
      <c r="E924" s="2" t="str">
        <f>IFERROR(__xludf.DUMMYFUNCTION("REGEXExtract(D924,""\d"")"),"7")</f>
        <v>7</v>
      </c>
      <c r="F924" s="3">
        <f t="shared" si="1"/>
        <v>77</v>
      </c>
    </row>
    <row r="925">
      <c r="A925" s="1" t="s">
        <v>923</v>
      </c>
      <c r="C925" s="2" t="str">
        <f>IFERROR(__xludf.DUMMYFUNCTION("regexextract(A925, ""\d"")"),"4")</f>
        <v>4</v>
      </c>
      <c r="D925" s="2" t="str">
        <f>IFERROR(__xludf.DUMMYFUNCTION("REGEXEXTRACT(A925, ""\d[^\d]*?\z"")"),"8")</f>
        <v>8</v>
      </c>
      <c r="E925" s="2" t="str">
        <f>IFERROR(__xludf.DUMMYFUNCTION("REGEXExtract(D925,""\d"")"),"8")</f>
        <v>8</v>
      </c>
      <c r="F925" s="3">
        <f t="shared" si="1"/>
        <v>48</v>
      </c>
    </row>
    <row r="926">
      <c r="A926" s="1" t="s">
        <v>924</v>
      </c>
      <c r="C926" s="2" t="str">
        <f>IFERROR(__xludf.DUMMYFUNCTION("regexextract(A926, ""\d"")"),"2")</f>
        <v>2</v>
      </c>
      <c r="D926" s="2" t="str">
        <f>IFERROR(__xludf.DUMMYFUNCTION("REGEXEXTRACT(A926, ""\d[^\d]*?\z"")"),"2dxknpninethnpktjdsskgzpseven")</f>
        <v>2dxknpninethnpktjdsskgzpseven</v>
      </c>
      <c r="E926" s="2" t="str">
        <f>IFERROR(__xludf.DUMMYFUNCTION("REGEXExtract(D926,""\d"")"),"2")</f>
        <v>2</v>
      </c>
      <c r="F926" s="3">
        <f t="shared" si="1"/>
        <v>22</v>
      </c>
    </row>
    <row r="927">
      <c r="A927" s="1" t="s">
        <v>925</v>
      </c>
      <c r="C927" s="2" t="str">
        <f>IFERROR(__xludf.DUMMYFUNCTION("regexextract(A927, ""\d"")"),"1")</f>
        <v>1</v>
      </c>
      <c r="D927" s="2" t="str">
        <f>IFERROR(__xludf.DUMMYFUNCTION("REGEXEXTRACT(A927, ""\d[^\d]*?\z"")"),"1")</f>
        <v>1</v>
      </c>
      <c r="E927" s="2" t="str">
        <f>IFERROR(__xludf.DUMMYFUNCTION("REGEXExtract(D927,""\d"")"),"1")</f>
        <v>1</v>
      </c>
      <c r="F927" s="3">
        <f t="shared" si="1"/>
        <v>11</v>
      </c>
    </row>
    <row r="928">
      <c r="A928" s="1" t="s">
        <v>926</v>
      </c>
      <c r="C928" s="2" t="str">
        <f>IFERROR(__xludf.DUMMYFUNCTION("regexextract(A928, ""\d"")"),"9")</f>
        <v>9</v>
      </c>
      <c r="D928" s="2" t="str">
        <f>IFERROR(__xludf.DUMMYFUNCTION("REGEXEXTRACT(A928, ""\d[^\d]*?\z"")"),"9eight")</f>
        <v>9eight</v>
      </c>
      <c r="E928" s="2" t="str">
        <f>IFERROR(__xludf.DUMMYFUNCTION("REGEXExtract(D928,""\d"")"),"9")</f>
        <v>9</v>
      </c>
      <c r="F928" s="3">
        <f t="shared" si="1"/>
        <v>99</v>
      </c>
    </row>
    <row r="929">
      <c r="A929" s="1" t="s">
        <v>927</v>
      </c>
      <c r="C929" s="2" t="str">
        <f>IFERROR(__xludf.DUMMYFUNCTION("regexextract(A929, ""\d"")"),"4")</f>
        <v>4</v>
      </c>
      <c r="D929" s="2" t="str">
        <f>IFERROR(__xludf.DUMMYFUNCTION("REGEXEXTRACT(A929, ""\d[^\d]*?\z"")"),"4twolmjssn")</f>
        <v>4twolmjssn</v>
      </c>
      <c r="E929" s="2" t="str">
        <f>IFERROR(__xludf.DUMMYFUNCTION("REGEXExtract(D929,""\d"")"),"4")</f>
        <v>4</v>
      </c>
      <c r="F929" s="3">
        <f t="shared" si="1"/>
        <v>44</v>
      </c>
    </row>
    <row r="930">
      <c r="A930" s="1" t="s">
        <v>928</v>
      </c>
      <c r="C930" s="2" t="str">
        <f>IFERROR(__xludf.DUMMYFUNCTION("regexextract(A930, ""\d"")"),"1")</f>
        <v>1</v>
      </c>
      <c r="D930" s="2" t="str">
        <f>IFERROR(__xludf.DUMMYFUNCTION("REGEXEXTRACT(A930, ""\d[^\d]*?\z"")"),"1")</f>
        <v>1</v>
      </c>
      <c r="E930" s="2" t="str">
        <f>IFERROR(__xludf.DUMMYFUNCTION("REGEXExtract(D930,""\d"")"),"1")</f>
        <v>1</v>
      </c>
      <c r="F930" s="3">
        <f t="shared" si="1"/>
        <v>11</v>
      </c>
    </row>
    <row r="931">
      <c r="A931" s="1" t="s">
        <v>929</v>
      </c>
      <c r="C931" s="2" t="str">
        <f>IFERROR(__xludf.DUMMYFUNCTION("regexextract(A931, ""\d"")"),"6")</f>
        <v>6</v>
      </c>
      <c r="D931" s="2" t="str">
        <f>IFERROR(__xludf.DUMMYFUNCTION("REGEXEXTRACT(A931, ""\d[^\d]*?\z"")"),"9sixbzeight")</f>
        <v>9sixbzeight</v>
      </c>
      <c r="E931" s="2" t="str">
        <f>IFERROR(__xludf.DUMMYFUNCTION("REGEXExtract(D931,""\d"")"),"9")</f>
        <v>9</v>
      </c>
      <c r="F931" s="3">
        <f t="shared" si="1"/>
        <v>69</v>
      </c>
    </row>
    <row r="932">
      <c r="A932" s="1" t="s">
        <v>930</v>
      </c>
      <c r="C932" s="2" t="str">
        <f>IFERROR(__xludf.DUMMYFUNCTION("regexextract(A932, ""\d"")"),"9")</f>
        <v>9</v>
      </c>
      <c r="D932" s="2" t="str">
        <f>IFERROR(__xludf.DUMMYFUNCTION("REGEXEXTRACT(A932, ""\d[^\d]*?\z"")"),"6nine")</f>
        <v>6nine</v>
      </c>
      <c r="E932" s="2" t="str">
        <f>IFERROR(__xludf.DUMMYFUNCTION("REGEXExtract(D932,""\d"")"),"6")</f>
        <v>6</v>
      </c>
      <c r="F932" s="3">
        <f t="shared" si="1"/>
        <v>96</v>
      </c>
    </row>
    <row r="933">
      <c r="A933" s="1" t="s">
        <v>931</v>
      </c>
      <c r="C933" s="2" t="str">
        <f>IFERROR(__xludf.DUMMYFUNCTION("regexextract(A933, ""\d"")"),"3")</f>
        <v>3</v>
      </c>
      <c r="D933" s="2" t="str">
        <f>IFERROR(__xludf.DUMMYFUNCTION("REGEXEXTRACT(A933, ""\d[^\d]*?\z"")"),"3")</f>
        <v>3</v>
      </c>
      <c r="E933" s="2" t="str">
        <f>IFERROR(__xludf.DUMMYFUNCTION("REGEXExtract(D933,""\d"")"),"3")</f>
        <v>3</v>
      </c>
      <c r="F933" s="3">
        <f t="shared" si="1"/>
        <v>33</v>
      </c>
    </row>
    <row r="934">
      <c r="A934" s="1" t="s">
        <v>932</v>
      </c>
      <c r="C934" s="2" t="str">
        <f>IFERROR(__xludf.DUMMYFUNCTION("regexextract(A934, ""\d"")"),"1")</f>
        <v>1</v>
      </c>
      <c r="D934" s="2" t="str">
        <f>IFERROR(__xludf.DUMMYFUNCTION("REGEXEXTRACT(A934, ""\d[^\d]*?\z"")"),"4onedbsjmkqnv")</f>
        <v>4onedbsjmkqnv</v>
      </c>
      <c r="E934" s="2" t="str">
        <f>IFERROR(__xludf.DUMMYFUNCTION("REGEXExtract(D934,""\d"")"),"4")</f>
        <v>4</v>
      </c>
      <c r="F934" s="3">
        <f t="shared" si="1"/>
        <v>14</v>
      </c>
    </row>
    <row r="935">
      <c r="A935" s="1" t="s">
        <v>933</v>
      </c>
      <c r="C935" s="2" t="str">
        <f>IFERROR(__xludf.DUMMYFUNCTION("regexextract(A935, ""\d"")"),"8")</f>
        <v>8</v>
      </c>
      <c r="D935" s="2" t="str">
        <f>IFERROR(__xludf.DUMMYFUNCTION("REGEXEXTRACT(A935, ""\d[^\d]*?\z"")"),"8twohjdhjoneeightsix")</f>
        <v>8twohjdhjoneeightsix</v>
      </c>
      <c r="E935" s="2" t="str">
        <f>IFERROR(__xludf.DUMMYFUNCTION("REGEXExtract(D935,""\d"")"),"8")</f>
        <v>8</v>
      </c>
      <c r="F935" s="3">
        <f t="shared" si="1"/>
        <v>88</v>
      </c>
    </row>
    <row r="936">
      <c r="A936" s="1" t="s">
        <v>934</v>
      </c>
      <c r="C936" s="2" t="str">
        <f>IFERROR(__xludf.DUMMYFUNCTION("regexextract(A936, ""\d"")"),"4")</f>
        <v>4</v>
      </c>
      <c r="D936" s="2" t="str">
        <f>IFERROR(__xludf.DUMMYFUNCTION("REGEXEXTRACT(A936, ""\d[^\d]*?\z"")"),"1")</f>
        <v>1</v>
      </c>
      <c r="E936" s="2" t="str">
        <f>IFERROR(__xludf.DUMMYFUNCTION("REGEXExtract(D936,""\d"")"),"1")</f>
        <v>1</v>
      </c>
      <c r="F936" s="3">
        <f t="shared" si="1"/>
        <v>41</v>
      </c>
    </row>
    <row r="937">
      <c r="A937" s="1" t="s">
        <v>935</v>
      </c>
      <c r="C937" s="2" t="str">
        <f>IFERROR(__xludf.DUMMYFUNCTION("regexextract(A937, ""\d"")"),"9")</f>
        <v>9</v>
      </c>
      <c r="D937" s="2" t="str">
        <f>IFERROR(__xludf.DUMMYFUNCTION("REGEXEXTRACT(A937, ""\d[^\d]*?\z"")"),"9six")</f>
        <v>9six</v>
      </c>
      <c r="E937" s="2" t="str">
        <f>IFERROR(__xludf.DUMMYFUNCTION("REGEXExtract(D937,""\d"")"),"9")</f>
        <v>9</v>
      </c>
      <c r="F937" s="3">
        <f t="shared" si="1"/>
        <v>99</v>
      </c>
    </row>
    <row r="938">
      <c r="A938" s="1" t="s">
        <v>936</v>
      </c>
      <c r="C938" s="2" t="str">
        <f>IFERROR(__xludf.DUMMYFUNCTION("regexextract(A938, ""\d"")"),"2")</f>
        <v>2</v>
      </c>
      <c r="D938" s="2" t="str">
        <f>IFERROR(__xludf.DUMMYFUNCTION("REGEXEXTRACT(A938, ""\d[^\d]*?\z"")"),"7lnqcmninefivejlrmlnsthree")</f>
        <v>7lnqcmninefivejlrmlnsthree</v>
      </c>
      <c r="E938" s="2" t="str">
        <f>IFERROR(__xludf.DUMMYFUNCTION("REGEXExtract(D938,""\d"")"),"7")</f>
        <v>7</v>
      </c>
      <c r="F938" s="3">
        <f t="shared" si="1"/>
        <v>27</v>
      </c>
    </row>
    <row r="939">
      <c r="A939" s="1" t="s">
        <v>937</v>
      </c>
      <c r="C939" s="2" t="str">
        <f>IFERROR(__xludf.DUMMYFUNCTION("regexextract(A939, ""\d"")"),"6")</f>
        <v>6</v>
      </c>
      <c r="D939" s="2" t="str">
        <f>IFERROR(__xludf.DUMMYFUNCTION("REGEXEXTRACT(A939, ""\d[^\d]*?\z"")"),"2")</f>
        <v>2</v>
      </c>
      <c r="E939" s="2" t="str">
        <f>IFERROR(__xludf.DUMMYFUNCTION("REGEXExtract(D939,""\d"")"),"2")</f>
        <v>2</v>
      </c>
      <c r="F939" s="3">
        <f t="shared" si="1"/>
        <v>62</v>
      </c>
    </row>
    <row r="940">
      <c r="A940" s="1" t="s">
        <v>938</v>
      </c>
      <c r="C940" s="2" t="str">
        <f>IFERROR(__xludf.DUMMYFUNCTION("regexextract(A940, ""\d"")"),"5")</f>
        <v>5</v>
      </c>
      <c r="D940" s="2" t="str">
        <f>IFERROR(__xludf.DUMMYFUNCTION("REGEXEXTRACT(A940, ""\d[^\d]*?\z"")"),"7")</f>
        <v>7</v>
      </c>
      <c r="E940" s="2" t="str">
        <f>IFERROR(__xludf.DUMMYFUNCTION("REGEXExtract(D940,""\d"")"),"7")</f>
        <v>7</v>
      </c>
      <c r="F940" s="3">
        <f t="shared" si="1"/>
        <v>57</v>
      </c>
    </row>
    <row r="941">
      <c r="A941" s="1" t="s">
        <v>939</v>
      </c>
      <c r="C941" s="2" t="str">
        <f>IFERROR(__xludf.DUMMYFUNCTION("regexextract(A941, ""\d"")"),"5")</f>
        <v>5</v>
      </c>
      <c r="D941" s="2" t="str">
        <f>IFERROR(__xludf.DUMMYFUNCTION("REGEXEXTRACT(A941, ""\d[^\d]*?\z"")"),"7vgcvlxmxlmdnmcs")</f>
        <v>7vgcvlxmxlmdnmcs</v>
      </c>
      <c r="E941" s="2" t="str">
        <f>IFERROR(__xludf.DUMMYFUNCTION("REGEXExtract(D941,""\d"")"),"7")</f>
        <v>7</v>
      </c>
      <c r="F941" s="3">
        <f t="shared" si="1"/>
        <v>57</v>
      </c>
    </row>
    <row r="942">
      <c r="A942" s="1" t="s">
        <v>940</v>
      </c>
      <c r="C942" s="2" t="str">
        <f>IFERROR(__xludf.DUMMYFUNCTION("regexextract(A942, ""\d"")"),"7")</f>
        <v>7</v>
      </c>
      <c r="D942" s="2" t="str">
        <f>IFERROR(__xludf.DUMMYFUNCTION("REGEXEXTRACT(A942, ""\d[^\d]*?\z"")"),"5pzlh")</f>
        <v>5pzlh</v>
      </c>
      <c r="E942" s="2" t="str">
        <f>IFERROR(__xludf.DUMMYFUNCTION("REGEXExtract(D942,""\d"")"),"5")</f>
        <v>5</v>
      </c>
      <c r="F942" s="3">
        <f t="shared" si="1"/>
        <v>75</v>
      </c>
    </row>
    <row r="943">
      <c r="A943" s="1" t="s">
        <v>941</v>
      </c>
      <c r="C943" s="2" t="str">
        <f>IFERROR(__xludf.DUMMYFUNCTION("regexextract(A943, ""\d"")"),"1")</f>
        <v>1</v>
      </c>
      <c r="D943" s="2" t="str">
        <f>IFERROR(__xludf.DUMMYFUNCTION("REGEXEXTRACT(A943, ""\d[^\d]*?\z"")"),"3")</f>
        <v>3</v>
      </c>
      <c r="E943" s="2" t="str">
        <f>IFERROR(__xludf.DUMMYFUNCTION("REGEXExtract(D943,""\d"")"),"3")</f>
        <v>3</v>
      </c>
      <c r="F943" s="3">
        <f t="shared" si="1"/>
        <v>13</v>
      </c>
    </row>
    <row r="944">
      <c r="A944" s="1" t="s">
        <v>942</v>
      </c>
      <c r="C944" s="2" t="str">
        <f>IFERROR(__xludf.DUMMYFUNCTION("regexextract(A944, ""\d"")"),"1")</f>
        <v>1</v>
      </c>
      <c r="D944" s="2" t="str">
        <f>IFERROR(__xludf.DUMMYFUNCTION("REGEXEXTRACT(A944, ""\d[^\d]*?\z"")"),"1onevpntrrkggtjzsvktxxprsthd")</f>
        <v>1onevpntrrkggtjzsvktxxprsthd</v>
      </c>
      <c r="E944" s="2" t="str">
        <f>IFERROR(__xludf.DUMMYFUNCTION("REGEXExtract(D944,""\d"")"),"1")</f>
        <v>1</v>
      </c>
      <c r="F944" s="3">
        <f t="shared" si="1"/>
        <v>11</v>
      </c>
    </row>
    <row r="945">
      <c r="A945" s="1" t="s">
        <v>943</v>
      </c>
      <c r="C945" s="2" t="str">
        <f>IFERROR(__xludf.DUMMYFUNCTION("regexextract(A945, ""\d"")"),"7")</f>
        <v>7</v>
      </c>
      <c r="D945" s="2" t="str">
        <f>IFERROR(__xludf.DUMMYFUNCTION("REGEXEXTRACT(A945, ""\d[^\d]*?\z"")"),"3seven")</f>
        <v>3seven</v>
      </c>
      <c r="E945" s="2" t="str">
        <f>IFERROR(__xludf.DUMMYFUNCTION("REGEXExtract(D945,""\d"")"),"3")</f>
        <v>3</v>
      </c>
      <c r="F945" s="3">
        <f t="shared" si="1"/>
        <v>73</v>
      </c>
    </row>
    <row r="946">
      <c r="A946" s="1" t="s">
        <v>944</v>
      </c>
      <c r="C946" s="2" t="str">
        <f>IFERROR(__xludf.DUMMYFUNCTION("regexextract(A946, ""\d"")"),"2")</f>
        <v>2</v>
      </c>
      <c r="D946" s="2" t="str">
        <f>IFERROR(__xludf.DUMMYFUNCTION("REGEXEXTRACT(A946, ""\d[^\d]*?\z"")"),"9jsixsbhpjhvgvzvnfmp")</f>
        <v>9jsixsbhpjhvgvzvnfmp</v>
      </c>
      <c r="E946" s="2" t="str">
        <f>IFERROR(__xludf.DUMMYFUNCTION("REGEXExtract(D946,""\d"")"),"9")</f>
        <v>9</v>
      </c>
      <c r="F946" s="3">
        <f t="shared" si="1"/>
        <v>29</v>
      </c>
    </row>
    <row r="947">
      <c r="A947" s="1" t="s">
        <v>945</v>
      </c>
      <c r="C947" s="2" t="str">
        <f>IFERROR(__xludf.DUMMYFUNCTION("regexextract(A947, ""\d"")"),"1")</f>
        <v>1</v>
      </c>
      <c r="D947" s="2" t="str">
        <f>IFERROR(__xludf.DUMMYFUNCTION("REGEXEXTRACT(A947, ""\d[^\d]*?\z"")"),"6rvv")</f>
        <v>6rvv</v>
      </c>
      <c r="E947" s="2" t="str">
        <f>IFERROR(__xludf.DUMMYFUNCTION("REGEXExtract(D947,""\d"")"),"6")</f>
        <v>6</v>
      </c>
      <c r="F947" s="3">
        <f t="shared" si="1"/>
        <v>16</v>
      </c>
    </row>
    <row r="948">
      <c r="A948" s="1" t="s">
        <v>946</v>
      </c>
      <c r="C948" s="2" t="str">
        <f>IFERROR(__xludf.DUMMYFUNCTION("regexextract(A948, ""\d"")"),"5")</f>
        <v>5</v>
      </c>
      <c r="D948" s="2" t="str">
        <f>IFERROR(__xludf.DUMMYFUNCTION("REGEXEXTRACT(A948, ""\d[^\d]*?\z"")"),"2szsseven")</f>
        <v>2szsseven</v>
      </c>
      <c r="E948" s="2" t="str">
        <f>IFERROR(__xludf.DUMMYFUNCTION("REGEXExtract(D948,""\d"")"),"2")</f>
        <v>2</v>
      </c>
      <c r="F948" s="3">
        <f t="shared" si="1"/>
        <v>52</v>
      </c>
    </row>
    <row r="949">
      <c r="A949" s="1" t="s">
        <v>947</v>
      </c>
      <c r="C949" s="2" t="str">
        <f>IFERROR(__xludf.DUMMYFUNCTION("regexextract(A949, ""\d"")"),"8")</f>
        <v>8</v>
      </c>
      <c r="D949" s="2" t="str">
        <f>IFERROR(__xludf.DUMMYFUNCTION("REGEXEXTRACT(A949, ""\d[^\d]*?\z"")"),"8three")</f>
        <v>8three</v>
      </c>
      <c r="E949" s="2" t="str">
        <f>IFERROR(__xludf.DUMMYFUNCTION("REGEXExtract(D949,""\d"")"),"8")</f>
        <v>8</v>
      </c>
      <c r="F949" s="3">
        <f t="shared" si="1"/>
        <v>88</v>
      </c>
    </row>
    <row r="950">
      <c r="A950" s="1" t="s">
        <v>948</v>
      </c>
      <c r="C950" s="2" t="str">
        <f>IFERROR(__xludf.DUMMYFUNCTION("regexextract(A950, ""\d"")"),"4")</f>
        <v>4</v>
      </c>
      <c r="D950" s="2" t="str">
        <f>IFERROR(__xludf.DUMMYFUNCTION("REGEXEXTRACT(A950, ""\d[^\d]*?\z"")"),"7")</f>
        <v>7</v>
      </c>
      <c r="E950" s="2" t="str">
        <f>IFERROR(__xludf.DUMMYFUNCTION("REGEXExtract(D950,""\d"")"),"7")</f>
        <v>7</v>
      </c>
      <c r="F950" s="3">
        <f t="shared" si="1"/>
        <v>47</v>
      </c>
    </row>
    <row r="951">
      <c r="A951" s="1" t="s">
        <v>949</v>
      </c>
      <c r="C951" s="2" t="str">
        <f>IFERROR(__xludf.DUMMYFUNCTION("regexextract(A951, ""\d"")"),"5")</f>
        <v>5</v>
      </c>
      <c r="D951" s="2" t="str">
        <f>IFERROR(__xludf.DUMMYFUNCTION("REGEXEXTRACT(A951, ""\d[^\d]*?\z"")"),"1hpnjlvkeighttwo")</f>
        <v>1hpnjlvkeighttwo</v>
      </c>
      <c r="E951" s="2" t="str">
        <f>IFERROR(__xludf.DUMMYFUNCTION("REGEXExtract(D951,""\d"")"),"1")</f>
        <v>1</v>
      </c>
      <c r="F951" s="3">
        <f t="shared" si="1"/>
        <v>51</v>
      </c>
    </row>
    <row r="952">
      <c r="A952" s="1" t="s">
        <v>950</v>
      </c>
      <c r="C952" s="2" t="str">
        <f>IFERROR(__xludf.DUMMYFUNCTION("regexextract(A952, ""\d"")"),"9")</f>
        <v>9</v>
      </c>
      <c r="D952" s="2" t="str">
        <f>IFERROR(__xludf.DUMMYFUNCTION("REGEXEXTRACT(A952, ""\d[^\d]*?\z"")"),"5eight")</f>
        <v>5eight</v>
      </c>
      <c r="E952" s="2" t="str">
        <f>IFERROR(__xludf.DUMMYFUNCTION("REGEXExtract(D952,""\d"")"),"5")</f>
        <v>5</v>
      </c>
      <c r="F952" s="3">
        <f t="shared" si="1"/>
        <v>95</v>
      </c>
    </row>
    <row r="953">
      <c r="A953" s="1" t="s">
        <v>951</v>
      </c>
      <c r="C953" s="2" t="str">
        <f>IFERROR(__xludf.DUMMYFUNCTION("regexextract(A953, ""\d"")"),"8")</f>
        <v>8</v>
      </c>
      <c r="D953" s="2" t="str">
        <f>IFERROR(__xludf.DUMMYFUNCTION("REGEXEXTRACT(A953, ""\d[^\d]*?\z"")"),"8qntwokkffvkrlgoneightfnm")</f>
        <v>8qntwokkffvkrlgoneightfnm</v>
      </c>
      <c r="E953" s="2" t="str">
        <f>IFERROR(__xludf.DUMMYFUNCTION("REGEXExtract(D953,""\d"")"),"8")</f>
        <v>8</v>
      </c>
      <c r="F953" s="3">
        <f t="shared" si="1"/>
        <v>88</v>
      </c>
    </row>
    <row r="954">
      <c r="A954" s="1" t="s">
        <v>952</v>
      </c>
      <c r="C954" s="2" t="str">
        <f>IFERROR(__xludf.DUMMYFUNCTION("regexextract(A954, ""\d"")"),"5")</f>
        <v>5</v>
      </c>
      <c r="D954" s="2" t="str">
        <f>IFERROR(__xludf.DUMMYFUNCTION("REGEXEXTRACT(A954, ""\d[^\d]*?\z"")"),"5six")</f>
        <v>5six</v>
      </c>
      <c r="E954" s="2" t="str">
        <f>IFERROR(__xludf.DUMMYFUNCTION("REGEXExtract(D954,""\d"")"),"5")</f>
        <v>5</v>
      </c>
      <c r="F954" s="3">
        <f t="shared" si="1"/>
        <v>55</v>
      </c>
    </row>
    <row r="955">
      <c r="A955" s="1" t="s">
        <v>953</v>
      </c>
      <c r="C955" s="2" t="str">
        <f>IFERROR(__xludf.DUMMYFUNCTION("regexextract(A955, ""\d"")"),"1")</f>
        <v>1</v>
      </c>
      <c r="D955" s="2" t="str">
        <f>IFERROR(__xludf.DUMMYFUNCTION("REGEXEXTRACT(A955, ""\d[^\d]*?\z"")"),"1eight")</f>
        <v>1eight</v>
      </c>
      <c r="E955" s="2" t="str">
        <f>IFERROR(__xludf.DUMMYFUNCTION("REGEXExtract(D955,""\d"")"),"1")</f>
        <v>1</v>
      </c>
      <c r="F955" s="3">
        <f t="shared" si="1"/>
        <v>11</v>
      </c>
    </row>
    <row r="956">
      <c r="A956" s="1" t="s">
        <v>954</v>
      </c>
      <c r="C956" s="2" t="str">
        <f>IFERROR(__xludf.DUMMYFUNCTION("regexextract(A956, ""\d"")"),"7")</f>
        <v>7</v>
      </c>
      <c r="D956" s="2" t="str">
        <f>IFERROR(__xludf.DUMMYFUNCTION("REGEXEXTRACT(A956, ""\d[^\d]*?\z"")"),"7")</f>
        <v>7</v>
      </c>
      <c r="E956" s="2" t="str">
        <f>IFERROR(__xludf.DUMMYFUNCTION("REGEXExtract(D956,""\d"")"),"7")</f>
        <v>7</v>
      </c>
      <c r="F956" s="3">
        <f t="shared" si="1"/>
        <v>77</v>
      </c>
    </row>
    <row r="957">
      <c r="A957" s="1" t="s">
        <v>955</v>
      </c>
      <c r="C957" s="2" t="str">
        <f>IFERROR(__xludf.DUMMYFUNCTION("regexextract(A957, ""\d"")"),"1")</f>
        <v>1</v>
      </c>
      <c r="D957" s="2" t="str">
        <f>IFERROR(__xludf.DUMMYFUNCTION("REGEXEXTRACT(A957, ""\d[^\d]*?\z"")"),"8sixeight")</f>
        <v>8sixeight</v>
      </c>
      <c r="E957" s="2" t="str">
        <f>IFERROR(__xludf.DUMMYFUNCTION("REGEXExtract(D957,""\d"")"),"8")</f>
        <v>8</v>
      </c>
      <c r="F957" s="3">
        <f t="shared" si="1"/>
        <v>18</v>
      </c>
    </row>
    <row r="958">
      <c r="A958" s="1" t="s">
        <v>956</v>
      </c>
      <c r="C958" s="2" t="str">
        <f>IFERROR(__xludf.DUMMYFUNCTION("regexextract(A958, ""\d"")"),"2")</f>
        <v>2</v>
      </c>
      <c r="D958" s="2" t="str">
        <f>IFERROR(__xludf.DUMMYFUNCTION("REGEXEXTRACT(A958, ""\d[^\d]*?\z"")"),"1")</f>
        <v>1</v>
      </c>
      <c r="E958" s="2" t="str">
        <f>IFERROR(__xludf.DUMMYFUNCTION("REGEXExtract(D958,""\d"")"),"1")</f>
        <v>1</v>
      </c>
      <c r="F958" s="3">
        <f t="shared" si="1"/>
        <v>21</v>
      </c>
    </row>
    <row r="959">
      <c r="A959" s="1" t="s">
        <v>957</v>
      </c>
      <c r="C959" s="2" t="str">
        <f>IFERROR(__xludf.DUMMYFUNCTION("regexextract(A959, ""\d"")"),"1")</f>
        <v>1</v>
      </c>
      <c r="D959" s="2" t="str">
        <f>IFERROR(__xludf.DUMMYFUNCTION("REGEXEXTRACT(A959, ""\d[^\d]*?\z"")"),"1gjzk")</f>
        <v>1gjzk</v>
      </c>
      <c r="E959" s="2" t="str">
        <f>IFERROR(__xludf.DUMMYFUNCTION("REGEXExtract(D959,""\d"")"),"1")</f>
        <v>1</v>
      </c>
      <c r="F959" s="3">
        <f t="shared" si="1"/>
        <v>11</v>
      </c>
    </row>
    <row r="960">
      <c r="A960" s="1" t="s">
        <v>958</v>
      </c>
      <c r="C960" s="2" t="str">
        <f>IFERROR(__xludf.DUMMYFUNCTION("regexextract(A960, ""\d"")"),"2")</f>
        <v>2</v>
      </c>
      <c r="D960" s="2" t="str">
        <f>IFERROR(__xludf.DUMMYFUNCTION("REGEXEXTRACT(A960, ""\d[^\d]*?\z"")"),"2jrkzdsfvzc")</f>
        <v>2jrkzdsfvzc</v>
      </c>
      <c r="E960" s="2" t="str">
        <f>IFERROR(__xludf.DUMMYFUNCTION("REGEXExtract(D960,""\d"")"),"2")</f>
        <v>2</v>
      </c>
      <c r="F960" s="3">
        <f t="shared" si="1"/>
        <v>22</v>
      </c>
    </row>
    <row r="961">
      <c r="A961" s="1" t="s">
        <v>959</v>
      </c>
      <c r="C961" s="2" t="str">
        <f>IFERROR(__xludf.DUMMYFUNCTION("regexextract(A961, ""\d"")"),"8")</f>
        <v>8</v>
      </c>
      <c r="D961" s="2" t="str">
        <f>IFERROR(__xludf.DUMMYFUNCTION("REGEXEXTRACT(A961, ""\d[^\d]*?\z"")"),"4jlxljnqqbfqlninethree")</f>
        <v>4jlxljnqqbfqlninethree</v>
      </c>
      <c r="E961" s="2" t="str">
        <f>IFERROR(__xludf.DUMMYFUNCTION("REGEXExtract(D961,""\d"")"),"4")</f>
        <v>4</v>
      </c>
      <c r="F961" s="3">
        <f t="shared" si="1"/>
        <v>84</v>
      </c>
    </row>
    <row r="962">
      <c r="A962" s="1" t="s">
        <v>960</v>
      </c>
      <c r="C962" s="2" t="str">
        <f>IFERROR(__xludf.DUMMYFUNCTION("regexextract(A962, ""\d"")"),"5")</f>
        <v>5</v>
      </c>
      <c r="D962" s="2" t="str">
        <f>IFERROR(__xludf.DUMMYFUNCTION("REGEXEXTRACT(A962, ""\d[^\d]*?\z"")"),"5nineonemxgctrc")</f>
        <v>5nineonemxgctrc</v>
      </c>
      <c r="E962" s="2" t="str">
        <f>IFERROR(__xludf.DUMMYFUNCTION("REGEXExtract(D962,""\d"")"),"5")</f>
        <v>5</v>
      </c>
      <c r="F962" s="3">
        <f t="shared" si="1"/>
        <v>55</v>
      </c>
    </row>
    <row r="963">
      <c r="A963" s="1" t="s">
        <v>961</v>
      </c>
      <c r="C963" s="2" t="str">
        <f>IFERROR(__xludf.DUMMYFUNCTION("regexextract(A963, ""\d"")"),"7")</f>
        <v>7</v>
      </c>
      <c r="D963" s="2" t="str">
        <f>IFERROR(__xludf.DUMMYFUNCTION("REGEXEXTRACT(A963, ""\d[^\d]*?\z"")"),"7")</f>
        <v>7</v>
      </c>
      <c r="E963" s="2" t="str">
        <f>IFERROR(__xludf.DUMMYFUNCTION("REGEXExtract(D963,""\d"")"),"7")</f>
        <v>7</v>
      </c>
      <c r="F963" s="3">
        <f t="shared" si="1"/>
        <v>77</v>
      </c>
    </row>
    <row r="964">
      <c r="A964" s="1" t="s">
        <v>962</v>
      </c>
      <c r="C964" s="2" t="str">
        <f>IFERROR(__xludf.DUMMYFUNCTION("regexextract(A964, ""\d"")"),"1")</f>
        <v>1</v>
      </c>
      <c r="D964" s="2" t="str">
        <f>IFERROR(__xludf.DUMMYFUNCTION("REGEXEXTRACT(A964, ""\d[^\d]*?\z"")"),"7")</f>
        <v>7</v>
      </c>
      <c r="E964" s="2" t="str">
        <f>IFERROR(__xludf.DUMMYFUNCTION("REGEXExtract(D964,""\d"")"),"7")</f>
        <v>7</v>
      </c>
      <c r="F964" s="3">
        <f t="shared" si="1"/>
        <v>17</v>
      </c>
    </row>
    <row r="965">
      <c r="A965" s="1" t="s">
        <v>963</v>
      </c>
      <c r="C965" s="2" t="str">
        <f>IFERROR(__xludf.DUMMYFUNCTION("regexextract(A965, ""\d"")"),"1")</f>
        <v>1</v>
      </c>
      <c r="D965" s="2" t="str">
        <f>IFERROR(__xludf.DUMMYFUNCTION("REGEXEXTRACT(A965, ""\d[^\d]*?\z"")"),"1")</f>
        <v>1</v>
      </c>
      <c r="E965" s="2" t="str">
        <f>IFERROR(__xludf.DUMMYFUNCTION("REGEXExtract(D965,""\d"")"),"1")</f>
        <v>1</v>
      </c>
      <c r="F965" s="3">
        <f t="shared" si="1"/>
        <v>11</v>
      </c>
    </row>
    <row r="966">
      <c r="A966" s="1" t="s">
        <v>964</v>
      </c>
      <c r="C966" s="2" t="str">
        <f>IFERROR(__xludf.DUMMYFUNCTION("regexextract(A966, ""\d"")"),"2")</f>
        <v>2</v>
      </c>
      <c r="D966" s="2" t="str">
        <f>IFERROR(__xludf.DUMMYFUNCTION("REGEXEXTRACT(A966, ""\d[^\d]*?\z"")"),"2six")</f>
        <v>2six</v>
      </c>
      <c r="E966" s="2" t="str">
        <f>IFERROR(__xludf.DUMMYFUNCTION("REGEXExtract(D966,""\d"")"),"2")</f>
        <v>2</v>
      </c>
      <c r="F966" s="3">
        <f t="shared" si="1"/>
        <v>22</v>
      </c>
    </row>
    <row r="967">
      <c r="A967" s="1" t="s">
        <v>965</v>
      </c>
      <c r="C967" s="2" t="str">
        <f>IFERROR(__xludf.DUMMYFUNCTION("regexextract(A967, ""\d"")"),"4")</f>
        <v>4</v>
      </c>
      <c r="D967" s="2" t="str">
        <f>IFERROR(__xludf.DUMMYFUNCTION("REGEXEXTRACT(A967, ""\d[^\d]*?\z"")"),"4ninesdbvfmqkr")</f>
        <v>4ninesdbvfmqkr</v>
      </c>
      <c r="E967" s="2" t="str">
        <f>IFERROR(__xludf.DUMMYFUNCTION("REGEXExtract(D967,""\d"")"),"4")</f>
        <v>4</v>
      </c>
      <c r="F967" s="3">
        <f t="shared" si="1"/>
        <v>44</v>
      </c>
    </row>
    <row r="968">
      <c r="A968" s="1" t="s">
        <v>966</v>
      </c>
      <c r="C968" s="2" t="str">
        <f>IFERROR(__xludf.DUMMYFUNCTION("regexextract(A968, ""\d"")"),"3")</f>
        <v>3</v>
      </c>
      <c r="D968" s="2" t="str">
        <f>IFERROR(__xludf.DUMMYFUNCTION("REGEXEXTRACT(A968, ""\d[^\d]*?\z"")"),"4fiveml")</f>
        <v>4fiveml</v>
      </c>
      <c r="E968" s="2" t="str">
        <f>IFERROR(__xludf.DUMMYFUNCTION("REGEXExtract(D968,""\d"")"),"4")</f>
        <v>4</v>
      </c>
      <c r="F968" s="3">
        <f t="shared" si="1"/>
        <v>34</v>
      </c>
    </row>
    <row r="969">
      <c r="A969" s="1" t="s">
        <v>967</v>
      </c>
      <c r="C969" s="2" t="str">
        <f>IFERROR(__xludf.DUMMYFUNCTION("regexextract(A969, ""\d"")"),"9")</f>
        <v>9</v>
      </c>
      <c r="D969" s="2" t="str">
        <f>IFERROR(__xludf.DUMMYFUNCTION("REGEXEXTRACT(A969, ""\d[^\d]*?\z"")"),"4threef")</f>
        <v>4threef</v>
      </c>
      <c r="E969" s="2" t="str">
        <f>IFERROR(__xludf.DUMMYFUNCTION("REGEXExtract(D969,""\d"")"),"4")</f>
        <v>4</v>
      </c>
      <c r="F969" s="3">
        <f t="shared" si="1"/>
        <v>94</v>
      </c>
    </row>
    <row r="970">
      <c r="A970" s="1" t="s">
        <v>968</v>
      </c>
      <c r="C970" s="2" t="str">
        <f>IFERROR(__xludf.DUMMYFUNCTION("regexextract(A970, ""\d"")"),"6")</f>
        <v>6</v>
      </c>
      <c r="D970" s="2" t="str">
        <f>IFERROR(__xludf.DUMMYFUNCTION("REGEXEXTRACT(A970, ""\d[^\d]*?\z"")"),"8twojxgrxkrc")</f>
        <v>8twojxgrxkrc</v>
      </c>
      <c r="E970" s="2" t="str">
        <f>IFERROR(__xludf.DUMMYFUNCTION("REGEXExtract(D970,""\d"")"),"8")</f>
        <v>8</v>
      </c>
      <c r="F970" s="3">
        <f t="shared" si="1"/>
        <v>68</v>
      </c>
    </row>
    <row r="971">
      <c r="A971" s="1" t="s">
        <v>969</v>
      </c>
      <c r="C971" s="2" t="str">
        <f>IFERROR(__xludf.DUMMYFUNCTION("regexextract(A971, ""\d"")"),"6")</f>
        <v>6</v>
      </c>
      <c r="D971" s="2" t="str">
        <f>IFERROR(__xludf.DUMMYFUNCTION("REGEXEXTRACT(A971, ""\d[^\d]*?\z"")"),"2")</f>
        <v>2</v>
      </c>
      <c r="E971" s="2" t="str">
        <f>IFERROR(__xludf.DUMMYFUNCTION("REGEXExtract(D971,""\d"")"),"2")</f>
        <v>2</v>
      </c>
      <c r="F971" s="3">
        <f t="shared" si="1"/>
        <v>62</v>
      </c>
    </row>
    <row r="972">
      <c r="A972" s="1" t="s">
        <v>970</v>
      </c>
      <c r="C972" s="2" t="str">
        <f>IFERROR(__xludf.DUMMYFUNCTION("regexextract(A972, ""\d"")"),"9")</f>
        <v>9</v>
      </c>
      <c r="D972" s="2" t="str">
        <f>IFERROR(__xludf.DUMMYFUNCTION("REGEXEXTRACT(A972, ""\d[^\d]*?\z"")"),"7")</f>
        <v>7</v>
      </c>
      <c r="E972" s="2" t="str">
        <f>IFERROR(__xludf.DUMMYFUNCTION("REGEXExtract(D972,""\d"")"),"7")</f>
        <v>7</v>
      </c>
      <c r="F972" s="3">
        <f t="shared" si="1"/>
        <v>97</v>
      </c>
    </row>
    <row r="973">
      <c r="A973" s="1" t="s">
        <v>971</v>
      </c>
      <c r="C973" s="2" t="str">
        <f>IFERROR(__xludf.DUMMYFUNCTION("regexextract(A973, ""\d"")"),"9")</f>
        <v>9</v>
      </c>
      <c r="D973" s="2" t="str">
        <f>IFERROR(__xludf.DUMMYFUNCTION("REGEXEXTRACT(A973, ""\d[^\d]*?\z"")"),"9tlninezttdrbkxxrkrxzzkffone")</f>
        <v>9tlninezttdrbkxxrkrxzzkffone</v>
      </c>
      <c r="E973" s="2" t="str">
        <f>IFERROR(__xludf.DUMMYFUNCTION("REGEXExtract(D973,""\d"")"),"9")</f>
        <v>9</v>
      </c>
      <c r="F973" s="3">
        <f t="shared" si="1"/>
        <v>99</v>
      </c>
    </row>
    <row r="974">
      <c r="A974" s="1" t="s">
        <v>972</v>
      </c>
      <c r="C974" s="2" t="str">
        <f>IFERROR(__xludf.DUMMYFUNCTION("regexextract(A974, ""\d"")"),"9")</f>
        <v>9</v>
      </c>
      <c r="D974" s="2" t="str">
        <f>IFERROR(__xludf.DUMMYFUNCTION("REGEXEXTRACT(A974, ""\d[^\d]*?\z"")"),"9zngoneoneightzdz")</f>
        <v>9zngoneoneightzdz</v>
      </c>
      <c r="E974" s="2" t="str">
        <f>IFERROR(__xludf.DUMMYFUNCTION("REGEXExtract(D974,""\d"")"),"9")</f>
        <v>9</v>
      </c>
      <c r="F974" s="3">
        <f t="shared" si="1"/>
        <v>99</v>
      </c>
    </row>
    <row r="975">
      <c r="A975" s="1" t="s">
        <v>973</v>
      </c>
      <c r="C975" s="2" t="str">
        <f>IFERROR(__xludf.DUMMYFUNCTION("regexextract(A975, ""\d"")"),"3")</f>
        <v>3</v>
      </c>
      <c r="D975" s="2" t="str">
        <f>IFERROR(__xludf.DUMMYFUNCTION("REGEXEXTRACT(A975, ""\d[^\d]*?\z"")"),"3")</f>
        <v>3</v>
      </c>
      <c r="E975" s="2" t="str">
        <f>IFERROR(__xludf.DUMMYFUNCTION("REGEXExtract(D975,""\d"")"),"3")</f>
        <v>3</v>
      </c>
      <c r="F975" s="3">
        <f t="shared" si="1"/>
        <v>33</v>
      </c>
    </row>
    <row r="976">
      <c r="A976" s="1" t="s">
        <v>974</v>
      </c>
      <c r="C976" s="2" t="str">
        <f>IFERROR(__xludf.DUMMYFUNCTION("regexextract(A976, ""\d"")"),"7")</f>
        <v>7</v>
      </c>
      <c r="D976" s="2" t="str">
        <f>IFERROR(__xludf.DUMMYFUNCTION("REGEXEXTRACT(A976, ""\d[^\d]*?\z"")"),"7")</f>
        <v>7</v>
      </c>
      <c r="E976" s="2" t="str">
        <f>IFERROR(__xludf.DUMMYFUNCTION("REGEXExtract(D976,""\d"")"),"7")</f>
        <v>7</v>
      </c>
      <c r="F976" s="3">
        <f t="shared" si="1"/>
        <v>77</v>
      </c>
    </row>
    <row r="977">
      <c r="A977" s="1" t="s">
        <v>975</v>
      </c>
      <c r="C977" s="2" t="str">
        <f>IFERROR(__xludf.DUMMYFUNCTION("regexextract(A977, ""\d"")"),"1")</f>
        <v>1</v>
      </c>
      <c r="D977" s="2" t="str">
        <f>IFERROR(__xludf.DUMMYFUNCTION("REGEXEXTRACT(A977, ""\d[^\d]*?\z"")"),"1nscpbfour")</f>
        <v>1nscpbfour</v>
      </c>
      <c r="E977" s="2" t="str">
        <f>IFERROR(__xludf.DUMMYFUNCTION("REGEXExtract(D977,""\d"")"),"1")</f>
        <v>1</v>
      </c>
      <c r="F977" s="3">
        <f t="shared" si="1"/>
        <v>11</v>
      </c>
    </row>
    <row r="978">
      <c r="A978" s="1" t="s">
        <v>976</v>
      </c>
      <c r="C978" s="2" t="str">
        <f>IFERROR(__xludf.DUMMYFUNCTION("regexextract(A978, ""\d"")"),"1")</f>
        <v>1</v>
      </c>
      <c r="D978" s="2" t="str">
        <f>IFERROR(__xludf.DUMMYFUNCTION("REGEXEXTRACT(A978, ""\d[^\d]*?\z"")"),"7pmjt")</f>
        <v>7pmjt</v>
      </c>
      <c r="E978" s="2" t="str">
        <f>IFERROR(__xludf.DUMMYFUNCTION("REGEXExtract(D978,""\d"")"),"7")</f>
        <v>7</v>
      </c>
      <c r="F978" s="3">
        <f t="shared" si="1"/>
        <v>17</v>
      </c>
    </row>
    <row r="979">
      <c r="A979" s="1" t="s">
        <v>977</v>
      </c>
      <c r="C979" s="2" t="str">
        <f>IFERROR(__xludf.DUMMYFUNCTION("regexextract(A979, ""\d"")"),"1")</f>
        <v>1</v>
      </c>
      <c r="D979" s="2" t="str">
        <f>IFERROR(__xludf.DUMMYFUNCTION("REGEXEXTRACT(A979, ""\d[^\d]*?\z"")"),"7gkld")</f>
        <v>7gkld</v>
      </c>
      <c r="E979" s="2" t="str">
        <f>IFERROR(__xludf.DUMMYFUNCTION("REGEXExtract(D979,""\d"")"),"7")</f>
        <v>7</v>
      </c>
      <c r="F979" s="3">
        <f t="shared" si="1"/>
        <v>17</v>
      </c>
    </row>
    <row r="980">
      <c r="A980" s="1" t="s">
        <v>978</v>
      </c>
      <c r="C980" s="2" t="str">
        <f>IFERROR(__xludf.DUMMYFUNCTION("regexextract(A980, ""\d"")"),"6")</f>
        <v>6</v>
      </c>
      <c r="D980" s="2" t="str">
        <f>IFERROR(__xludf.DUMMYFUNCTION("REGEXEXTRACT(A980, ""\d[^\d]*?\z"")"),"5lxkjxsvrrktmfzsbz")</f>
        <v>5lxkjxsvrrktmfzsbz</v>
      </c>
      <c r="E980" s="2" t="str">
        <f>IFERROR(__xludf.DUMMYFUNCTION("REGEXExtract(D980,""\d"")"),"5")</f>
        <v>5</v>
      </c>
      <c r="F980" s="3">
        <f t="shared" si="1"/>
        <v>65</v>
      </c>
    </row>
    <row r="981">
      <c r="A981" s="1" t="s">
        <v>979</v>
      </c>
      <c r="C981" s="2" t="str">
        <f>IFERROR(__xludf.DUMMYFUNCTION("regexextract(A981, ""\d"")"),"4")</f>
        <v>4</v>
      </c>
      <c r="D981" s="2" t="str">
        <f>IFERROR(__xludf.DUMMYFUNCTION("REGEXEXTRACT(A981, ""\d[^\d]*?\z"")"),"3two")</f>
        <v>3two</v>
      </c>
      <c r="E981" s="2" t="str">
        <f>IFERROR(__xludf.DUMMYFUNCTION("REGEXExtract(D981,""\d"")"),"3")</f>
        <v>3</v>
      </c>
      <c r="F981" s="3">
        <f t="shared" si="1"/>
        <v>43</v>
      </c>
    </row>
    <row r="982">
      <c r="A982" s="1" t="s">
        <v>980</v>
      </c>
      <c r="C982" s="2" t="str">
        <f>IFERROR(__xludf.DUMMYFUNCTION("regexextract(A982, ""\d"")"),"6")</f>
        <v>6</v>
      </c>
      <c r="D982" s="2" t="str">
        <f>IFERROR(__xludf.DUMMYFUNCTION("REGEXEXTRACT(A982, ""\d[^\d]*?\z"")"),"6mxgxnjb")</f>
        <v>6mxgxnjb</v>
      </c>
      <c r="E982" s="2" t="str">
        <f>IFERROR(__xludf.DUMMYFUNCTION("REGEXExtract(D982,""\d"")"),"6")</f>
        <v>6</v>
      </c>
      <c r="F982" s="3">
        <f t="shared" si="1"/>
        <v>66</v>
      </c>
    </row>
    <row r="983">
      <c r="A983" s="1" t="s">
        <v>981</v>
      </c>
      <c r="C983" s="2" t="str">
        <f>IFERROR(__xludf.DUMMYFUNCTION("regexextract(A983, ""\d"")"),"4")</f>
        <v>4</v>
      </c>
      <c r="D983" s="2" t="str">
        <f>IFERROR(__xludf.DUMMYFUNCTION("REGEXEXTRACT(A983, ""\d[^\d]*?\z"")"),"5seven")</f>
        <v>5seven</v>
      </c>
      <c r="E983" s="2" t="str">
        <f>IFERROR(__xludf.DUMMYFUNCTION("REGEXExtract(D983,""\d"")"),"5")</f>
        <v>5</v>
      </c>
      <c r="F983" s="3">
        <f t="shared" si="1"/>
        <v>45</v>
      </c>
    </row>
    <row r="984">
      <c r="A984" s="1" t="s">
        <v>982</v>
      </c>
      <c r="C984" s="2" t="str">
        <f>IFERROR(__xludf.DUMMYFUNCTION("regexextract(A984, ""\d"")"),"4")</f>
        <v>4</v>
      </c>
      <c r="D984" s="2" t="str">
        <f>IFERROR(__xludf.DUMMYFUNCTION("REGEXEXTRACT(A984, ""\d[^\d]*?\z"")"),"4")</f>
        <v>4</v>
      </c>
      <c r="E984" s="2" t="str">
        <f>IFERROR(__xludf.DUMMYFUNCTION("REGEXExtract(D984,""\d"")"),"4")</f>
        <v>4</v>
      </c>
      <c r="F984" s="3">
        <f t="shared" si="1"/>
        <v>44</v>
      </c>
    </row>
    <row r="985">
      <c r="A985" s="1" t="s">
        <v>983</v>
      </c>
      <c r="C985" s="2" t="str">
        <f>IFERROR(__xludf.DUMMYFUNCTION("regexextract(A985, ""\d"")"),"7")</f>
        <v>7</v>
      </c>
      <c r="D985" s="2" t="str">
        <f>IFERROR(__xludf.DUMMYFUNCTION("REGEXEXTRACT(A985, ""\d[^\d]*?\z"")"),"7")</f>
        <v>7</v>
      </c>
      <c r="E985" s="2" t="str">
        <f>IFERROR(__xludf.DUMMYFUNCTION("REGEXExtract(D985,""\d"")"),"7")</f>
        <v>7</v>
      </c>
      <c r="F985" s="3">
        <f t="shared" si="1"/>
        <v>77</v>
      </c>
    </row>
    <row r="986">
      <c r="A986" s="1" t="s">
        <v>984</v>
      </c>
      <c r="C986" s="2" t="str">
        <f>IFERROR(__xludf.DUMMYFUNCTION("regexextract(A986, ""\d"")"),"2")</f>
        <v>2</v>
      </c>
      <c r="D986" s="2" t="str">
        <f>IFERROR(__xludf.DUMMYFUNCTION("REGEXEXTRACT(A986, ""\d[^\d]*?\z"")"),"2twofourrbldqvfkvgzqrblmrkzr")</f>
        <v>2twofourrbldqvfkvgzqrblmrkzr</v>
      </c>
      <c r="E986" s="2" t="str">
        <f>IFERROR(__xludf.DUMMYFUNCTION("REGEXExtract(D986,""\d"")"),"2")</f>
        <v>2</v>
      </c>
      <c r="F986" s="3">
        <f t="shared" si="1"/>
        <v>22</v>
      </c>
    </row>
    <row r="987">
      <c r="A987" s="1" t="s">
        <v>985</v>
      </c>
      <c r="C987" s="2" t="str">
        <f>IFERROR(__xludf.DUMMYFUNCTION("regexextract(A987, ""\d"")"),"7")</f>
        <v>7</v>
      </c>
      <c r="D987" s="2" t="str">
        <f>IFERROR(__xludf.DUMMYFUNCTION("REGEXEXTRACT(A987, ""\d[^\d]*?\z"")"),"7")</f>
        <v>7</v>
      </c>
      <c r="E987" s="2" t="str">
        <f>IFERROR(__xludf.DUMMYFUNCTION("REGEXExtract(D987,""\d"")"),"7")</f>
        <v>7</v>
      </c>
      <c r="F987" s="3">
        <f t="shared" si="1"/>
        <v>77</v>
      </c>
    </row>
    <row r="988">
      <c r="A988" s="1" t="s">
        <v>986</v>
      </c>
      <c r="C988" s="2" t="str">
        <f>IFERROR(__xludf.DUMMYFUNCTION("regexextract(A988, ""\d"")"),"5")</f>
        <v>5</v>
      </c>
      <c r="D988" s="2" t="str">
        <f>IFERROR(__xludf.DUMMYFUNCTION("REGEXEXTRACT(A988, ""\d[^\d]*?\z"")"),"7one")</f>
        <v>7one</v>
      </c>
      <c r="E988" s="2" t="str">
        <f>IFERROR(__xludf.DUMMYFUNCTION("REGEXExtract(D988,""\d"")"),"7")</f>
        <v>7</v>
      </c>
      <c r="F988" s="3">
        <f t="shared" si="1"/>
        <v>57</v>
      </c>
    </row>
    <row r="989">
      <c r="A989" s="1" t="s">
        <v>987</v>
      </c>
      <c r="C989" s="2" t="str">
        <f>IFERROR(__xludf.DUMMYFUNCTION("regexextract(A989, ""\d"")"),"3")</f>
        <v>3</v>
      </c>
      <c r="D989" s="2" t="str">
        <f>IFERROR(__xludf.DUMMYFUNCTION("REGEXEXTRACT(A989, ""\d[^\d]*?\z"")"),"1")</f>
        <v>1</v>
      </c>
      <c r="E989" s="2" t="str">
        <f>IFERROR(__xludf.DUMMYFUNCTION("REGEXExtract(D989,""\d"")"),"1")</f>
        <v>1</v>
      </c>
      <c r="F989" s="3">
        <f t="shared" si="1"/>
        <v>31</v>
      </c>
    </row>
    <row r="990">
      <c r="A990" s="1" t="s">
        <v>988</v>
      </c>
      <c r="C990" s="2" t="str">
        <f>IFERROR(__xludf.DUMMYFUNCTION("regexextract(A990, ""\d"")"),"9")</f>
        <v>9</v>
      </c>
      <c r="D990" s="2" t="str">
        <f>IFERROR(__xludf.DUMMYFUNCTION("REGEXEXTRACT(A990, ""\d[^\d]*?\z"")"),"9")</f>
        <v>9</v>
      </c>
      <c r="E990" s="2" t="str">
        <f>IFERROR(__xludf.DUMMYFUNCTION("REGEXExtract(D990,""\d"")"),"9")</f>
        <v>9</v>
      </c>
      <c r="F990" s="3">
        <f t="shared" si="1"/>
        <v>99</v>
      </c>
    </row>
    <row r="991">
      <c r="A991" s="1" t="s">
        <v>989</v>
      </c>
      <c r="C991" s="2" t="str">
        <f>IFERROR(__xludf.DUMMYFUNCTION("regexextract(A991, ""\d"")"),"8")</f>
        <v>8</v>
      </c>
      <c r="D991" s="2" t="str">
        <f>IFERROR(__xludf.DUMMYFUNCTION("REGEXEXTRACT(A991, ""\d[^\d]*?\z"")"),"8")</f>
        <v>8</v>
      </c>
      <c r="E991" s="2" t="str">
        <f>IFERROR(__xludf.DUMMYFUNCTION("REGEXExtract(D991,""\d"")"),"8")</f>
        <v>8</v>
      </c>
      <c r="F991" s="3">
        <f t="shared" si="1"/>
        <v>88</v>
      </c>
    </row>
    <row r="992">
      <c r="A992" s="1" t="s">
        <v>990</v>
      </c>
      <c r="C992" s="2" t="str">
        <f>IFERROR(__xludf.DUMMYFUNCTION("regexextract(A992, ""\d"")"),"5")</f>
        <v>5</v>
      </c>
      <c r="D992" s="2" t="str">
        <f>IFERROR(__xludf.DUMMYFUNCTION("REGEXEXTRACT(A992, ""\d[^\d]*?\z"")"),"3")</f>
        <v>3</v>
      </c>
      <c r="E992" s="2" t="str">
        <f>IFERROR(__xludf.DUMMYFUNCTION("REGEXExtract(D992,""\d"")"),"3")</f>
        <v>3</v>
      </c>
      <c r="F992" s="3">
        <f t="shared" si="1"/>
        <v>53</v>
      </c>
    </row>
    <row r="993">
      <c r="A993" s="1" t="s">
        <v>991</v>
      </c>
      <c r="C993" s="2" t="str">
        <f>IFERROR(__xludf.DUMMYFUNCTION("regexextract(A993, ""\d"")"),"9")</f>
        <v>9</v>
      </c>
      <c r="D993" s="2" t="str">
        <f>IFERROR(__xludf.DUMMYFUNCTION("REGEXEXTRACT(A993, ""\d[^\d]*?\z"")"),"9nzfgp")</f>
        <v>9nzfgp</v>
      </c>
      <c r="E993" s="2" t="str">
        <f>IFERROR(__xludf.DUMMYFUNCTION("REGEXExtract(D993,""\d"")"),"9")</f>
        <v>9</v>
      </c>
      <c r="F993" s="3">
        <f t="shared" si="1"/>
        <v>99</v>
      </c>
    </row>
    <row r="994">
      <c r="A994" s="1" t="s">
        <v>992</v>
      </c>
      <c r="C994" s="2" t="str">
        <f>IFERROR(__xludf.DUMMYFUNCTION("regexextract(A994, ""\d"")"),"1")</f>
        <v>1</v>
      </c>
      <c r="D994" s="2" t="str">
        <f>IFERROR(__xludf.DUMMYFUNCTION("REGEXEXTRACT(A994, ""\d[^\d]*?\z"")"),"7")</f>
        <v>7</v>
      </c>
      <c r="E994" s="2" t="str">
        <f>IFERROR(__xludf.DUMMYFUNCTION("REGEXExtract(D994,""\d"")"),"7")</f>
        <v>7</v>
      </c>
      <c r="F994" s="3">
        <f t="shared" si="1"/>
        <v>17</v>
      </c>
    </row>
    <row r="995">
      <c r="A995" s="1" t="s">
        <v>993</v>
      </c>
      <c r="C995" s="2" t="str">
        <f>IFERROR(__xludf.DUMMYFUNCTION("regexextract(A995, ""\d"")"),"3")</f>
        <v>3</v>
      </c>
      <c r="D995" s="2" t="str">
        <f>IFERROR(__xludf.DUMMYFUNCTION("REGEXEXTRACT(A995, ""\d[^\d]*?\z"")"),"3nineonermn")</f>
        <v>3nineonermn</v>
      </c>
      <c r="E995" s="2" t="str">
        <f>IFERROR(__xludf.DUMMYFUNCTION("REGEXExtract(D995,""\d"")"),"3")</f>
        <v>3</v>
      </c>
      <c r="F995" s="3">
        <f t="shared" si="1"/>
        <v>33</v>
      </c>
    </row>
    <row r="996">
      <c r="A996" s="1" t="s">
        <v>994</v>
      </c>
      <c r="C996" s="2" t="str">
        <f>IFERROR(__xludf.DUMMYFUNCTION("regexextract(A996, ""\d"")"),"4")</f>
        <v>4</v>
      </c>
      <c r="D996" s="2" t="str">
        <f>IFERROR(__xludf.DUMMYFUNCTION("REGEXEXTRACT(A996, ""\d[^\d]*?\z"")"),"4onetwonftrnd")</f>
        <v>4onetwonftrnd</v>
      </c>
      <c r="E996" s="2" t="str">
        <f>IFERROR(__xludf.DUMMYFUNCTION("REGEXExtract(D996,""\d"")"),"4")</f>
        <v>4</v>
      </c>
      <c r="F996" s="3">
        <f t="shared" si="1"/>
        <v>44</v>
      </c>
    </row>
    <row r="997">
      <c r="A997" s="1" t="s">
        <v>995</v>
      </c>
      <c r="C997" s="2" t="str">
        <f>IFERROR(__xludf.DUMMYFUNCTION("regexextract(A997, ""\d"")"),"9")</f>
        <v>9</v>
      </c>
      <c r="D997" s="2" t="str">
        <f>IFERROR(__xludf.DUMMYFUNCTION("REGEXEXTRACT(A997, ""\d[^\d]*?\z"")"),"2")</f>
        <v>2</v>
      </c>
      <c r="E997" s="2" t="str">
        <f>IFERROR(__xludf.DUMMYFUNCTION("REGEXExtract(D997,""\d"")"),"2")</f>
        <v>2</v>
      </c>
      <c r="F997" s="3">
        <f t="shared" si="1"/>
        <v>92</v>
      </c>
    </row>
    <row r="998">
      <c r="A998" s="1" t="s">
        <v>996</v>
      </c>
      <c r="C998" s="2" t="str">
        <f>IFERROR(__xludf.DUMMYFUNCTION("regexextract(A998, ""\d"")"),"6")</f>
        <v>6</v>
      </c>
      <c r="D998" s="2" t="str">
        <f>IFERROR(__xludf.DUMMYFUNCTION("REGEXEXTRACT(A998, ""\d[^\d]*?\z"")"),"6four")</f>
        <v>6four</v>
      </c>
      <c r="E998" s="2" t="str">
        <f>IFERROR(__xludf.DUMMYFUNCTION("REGEXExtract(D998,""\d"")"),"6")</f>
        <v>6</v>
      </c>
      <c r="F998" s="3">
        <f t="shared" si="1"/>
        <v>66</v>
      </c>
    </row>
    <row r="999">
      <c r="A999" s="1" t="s">
        <v>997</v>
      </c>
      <c r="C999" s="2" t="str">
        <f>IFERROR(__xludf.DUMMYFUNCTION("regexextract(A999, ""\d"")"),"6")</f>
        <v>6</v>
      </c>
      <c r="D999" s="2" t="str">
        <f>IFERROR(__xludf.DUMMYFUNCTION("REGEXEXTRACT(A999, ""\d[^\d]*?\z"")"),"1")</f>
        <v>1</v>
      </c>
      <c r="E999" s="2" t="str">
        <f>IFERROR(__xludf.DUMMYFUNCTION("REGEXExtract(D999,""\d"")"),"1")</f>
        <v>1</v>
      </c>
      <c r="F999" s="3">
        <f t="shared" si="1"/>
        <v>61</v>
      </c>
    </row>
    <row r="1000">
      <c r="A1000" s="1" t="s">
        <v>998</v>
      </c>
      <c r="C1000" s="2" t="str">
        <f>IFERROR(__xludf.DUMMYFUNCTION("regexextract(A1000, ""\d"")"),"5")</f>
        <v>5</v>
      </c>
      <c r="D1000" s="2" t="str">
        <f>IFERROR(__xludf.DUMMYFUNCTION("REGEXEXTRACT(A1000, ""\d[^\d]*?\z"")"),"5")</f>
        <v>5</v>
      </c>
      <c r="E1000" s="2" t="str">
        <f>IFERROR(__xludf.DUMMYFUNCTION("REGEXExtract(D1000,""\d"")"),"5")</f>
        <v>5</v>
      </c>
      <c r="F1000" s="3">
        <f t="shared" si="1"/>
        <v>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4" t="str">
        <f>IFERROR(__xludf.DUMMYFUNCTION(" REGEXREPLACE(REGEXREPLACE(REGEXREPLACE(REGEXREPLACE(REGEXREPLACE(REGEXREPLACE(REGEXREPLACE(REGEXREPLACE(REGEXREPLACE(A1, ""one"", ""one1one""), ""two"", ""two2two""), ""three"", ""three3three""), ""four"", ""four4four""),""five"", ""five5five""), ""six"""&amp;", ""six6six""),""seven"", ""seven7seven""),""eight"", ""eight8eight""),""nine"",""nine9nine"")"),"23krgjlpone1one")</f>
        <v>23krgjlpone1one</v>
      </c>
      <c r="E1" s="2" t="str">
        <f>IFERROR(__xludf.DUMMYFUNCTION("regexextract(C1, ""\d"")"),"2")</f>
        <v>2</v>
      </c>
      <c r="F1" s="2" t="str">
        <f>IFERROR(__xludf.DUMMYFUNCTION("REGEXEXTRACT(C1, ""\d[^\d]*?\z"")"),"1one")</f>
        <v>1one</v>
      </c>
      <c r="G1" s="2" t="str">
        <f>IFERROR(__xludf.DUMMYFUNCTION("REGEXExtract(F1,""\d"")"),"1")</f>
        <v>1</v>
      </c>
      <c r="H1" s="3">
        <f t="shared" ref="H1:H1000" si="1">VALUE(E1&amp;G1)</f>
        <v>21</v>
      </c>
      <c r="I1" s="3">
        <f>SUM(H:H)</f>
        <v>54203</v>
      </c>
    </row>
    <row r="2">
      <c r="A2" s="1" t="s">
        <v>1</v>
      </c>
      <c r="C2" s="4" t="str">
        <f>IFERROR(__xludf.DUMMYFUNCTION(" REGEXREPLACE(REGEXREPLACE(REGEXREPLACE(REGEXREPLACE(REGEXREPLACE(REGEXREPLACE(REGEXREPLACE(REGEXREPLACE(REGEXREPLACE(A2, ""one"", ""one1one""), ""two"", ""two2two""), ""three"", ""three3three""), ""four"", ""four4four""),""five"", ""five5five""), ""six"""&amp;", ""six6six""),""seven"", ""seven7seven""),""eight"", ""eight8eight""),""nine"",""nine9nine"")"),"kfxone1one67bzb2")</f>
        <v>kfxone1one67bzb2</v>
      </c>
      <c r="E2" s="2" t="str">
        <f>IFERROR(__xludf.DUMMYFUNCTION("regexextract(C2, ""\d"")"),"1")</f>
        <v>1</v>
      </c>
      <c r="F2" s="2" t="str">
        <f>IFERROR(__xludf.DUMMYFUNCTION("REGEXEXTRACT(C2, ""\d[^\d]*?\z"")"),"2")</f>
        <v>2</v>
      </c>
      <c r="G2" s="2" t="str">
        <f>IFERROR(__xludf.DUMMYFUNCTION("REGEXExtract(F2,""\d"")"),"2")</f>
        <v>2</v>
      </c>
      <c r="H2" s="3">
        <f t="shared" si="1"/>
        <v>12</v>
      </c>
    </row>
    <row r="3">
      <c r="A3" s="1" t="s">
        <v>2</v>
      </c>
      <c r="C3" s="4" t="str">
        <f>IFERROR(__xludf.DUMMYFUNCTION(" REGEXREPLACE(REGEXREPLACE(REGEXREPLACE(REGEXREPLACE(REGEXREPLACE(REGEXREPLACE(REGEXREPLACE(REGEXREPLACE(REGEXREPLACE(A3, ""one"", ""one1one""), ""two"", ""two2two""), ""three"", ""three3three""), ""four"", ""four4four""),""five"", ""five5five""), ""six"""&amp;", ""six6six""),""seven"", ""seven7seven""),""eight"", ""eight8eight""),""nine"",""nine9nine"")"),"8jjpseven7seven")</f>
        <v>8jjpseven7seven</v>
      </c>
      <c r="E3" s="2" t="str">
        <f>IFERROR(__xludf.DUMMYFUNCTION("regexextract(C3, ""\d"")"),"8")</f>
        <v>8</v>
      </c>
      <c r="F3" s="2" t="str">
        <f>IFERROR(__xludf.DUMMYFUNCTION("REGEXEXTRACT(C3, ""\d[^\d]*?\z"")"),"7seven")</f>
        <v>7seven</v>
      </c>
      <c r="G3" s="2" t="str">
        <f>IFERROR(__xludf.DUMMYFUNCTION("REGEXExtract(F3,""\d"")"),"7")</f>
        <v>7</v>
      </c>
      <c r="H3" s="3">
        <f t="shared" si="1"/>
        <v>87</v>
      </c>
    </row>
    <row r="4">
      <c r="A4" s="1" t="s">
        <v>3</v>
      </c>
      <c r="C4" s="4" t="str">
        <f>IFERROR(__xludf.DUMMYFUNCTION(" REGEXREPLACE(REGEXREPLACE(REGEXREPLACE(REGEXREPLACE(REGEXREPLACE(REGEXREPLACE(REGEXREPLACE(REGEXREPLACE(REGEXREPLACE(A4, ""one"", ""one1one""), ""two"", ""two2two""), ""three"", ""three3three""), ""four"", ""four4four""),""five"", ""five5five""), ""six"""&amp;", ""six6six""),""seven"", ""seven7seven""),""eight"", ""eight8eight""),""nine"",""nine9nine"")"),"236two2twoknbxlczgd")</f>
        <v>236two2twoknbxlczgd</v>
      </c>
      <c r="E4" s="2" t="str">
        <f>IFERROR(__xludf.DUMMYFUNCTION("regexextract(C4, ""\d"")"),"2")</f>
        <v>2</v>
      </c>
      <c r="F4" s="2" t="str">
        <f>IFERROR(__xludf.DUMMYFUNCTION("REGEXEXTRACT(C4, ""\d[^\d]*?\z"")"),"2twoknbxlczgd")</f>
        <v>2twoknbxlczgd</v>
      </c>
      <c r="G4" s="2" t="str">
        <f>IFERROR(__xludf.DUMMYFUNCTION("REGEXExtract(F4,""\d"")"),"2")</f>
        <v>2</v>
      </c>
      <c r="H4" s="3">
        <f t="shared" si="1"/>
        <v>22</v>
      </c>
    </row>
    <row r="5">
      <c r="A5" s="1" t="s">
        <v>4</v>
      </c>
      <c r="C5" s="4" t="str">
        <f>IFERROR(__xludf.DUMMYFUNCTION(" REGEXREPLACE(REGEXREPLACE(REGEXREPLACE(REGEXREPLACE(REGEXREPLACE(REGEXREPLACE(REGEXREPLACE(REGEXREPLACE(REGEXREPLACE(A5, ""one"", ""one1one""), ""two"", ""two2two""), ""three"", ""three3three""), ""four"", ""four4four""),""five"", ""five5five""), ""six"""&amp;", ""six6six""),""seven"", ""seven7seven""),""eight"", ""eight8eight""),""nine"",""nine9nine"")"),"seven7sevensrncljm5zmvvrtthree3threejjd85two2twone1onepvj")</f>
        <v>seven7sevensrncljm5zmvvrtthree3threejjd85two2twone1onepvj</v>
      </c>
      <c r="E5" s="2" t="str">
        <f>IFERROR(__xludf.DUMMYFUNCTION("regexextract(C5, ""\d"")"),"7")</f>
        <v>7</v>
      </c>
      <c r="F5" s="2" t="str">
        <f>IFERROR(__xludf.DUMMYFUNCTION("REGEXEXTRACT(C5, ""\d[^\d]*?\z"")"),"1onepvj")</f>
        <v>1onepvj</v>
      </c>
      <c r="G5" s="2" t="str">
        <f>IFERROR(__xludf.DUMMYFUNCTION("REGEXExtract(F5,""\d"")"),"1")</f>
        <v>1</v>
      </c>
      <c r="H5" s="3">
        <f t="shared" si="1"/>
        <v>71</v>
      </c>
    </row>
    <row r="6">
      <c r="A6" s="1" t="s">
        <v>5</v>
      </c>
      <c r="C6" s="4" t="str">
        <f>IFERROR(__xludf.DUMMYFUNCTION(" REGEXREPLACE(REGEXREPLACE(REGEXREPLACE(REGEXREPLACE(REGEXREPLACE(REGEXREPLACE(REGEXREPLACE(REGEXREPLACE(REGEXREPLACE(A6, ""one"", ""one1one""), ""two"", ""two2two""), ""three"", ""three3three""), ""four"", ""four4four""),""five"", ""five5five""), ""six"""&amp;", ""six6six""),""seven"", ""seven7seven""),""eight"", ""eight8eight""),""nine"",""nine9nine"")"),"1dgzljrtcndqqrqkgxseven7seventhree3threessnthree3three")</f>
        <v>1dgzljrtcndqqrqkgxseven7seventhree3threessnthree3three</v>
      </c>
      <c r="E6" s="2" t="str">
        <f>IFERROR(__xludf.DUMMYFUNCTION("regexextract(C6, ""\d"")"),"1")</f>
        <v>1</v>
      </c>
      <c r="F6" s="2" t="str">
        <f>IFERROR(__xludf.DUMMYFUNCTION("REGEXEXTRACT(C6, ""\d[^\d]*?\z"")"),"3three")</f>
        <v>3three</v>
      </c>
      <c r="G6" s="2" t="str">
        <f>IFERROR(__xludf.DUMMYFUNCTION("REGEXExtract(F6,""\d"")"),"3")</f>
        <v>3</v>
      </c>
      <c r="H6" s="3">
        <f t="shared" si="1"/>
        <v>13</v>
      </c>
    </row>
    <row r="7">
      <c r="A7" s="1" t="s">
        <v>6</v>
      </c>
      <c r="C7" s="4" t="str">
        <f>IFERROR(__xludf.DUMMYFUNCTION(" REGEXREPLACE(REGEXREPLACE(REGEXREPLACE(REGEXREPLACE(REGEXREPLACE(REGEXREPLACE(REGEXREPLACE(REGEXREPLACE(REGEXREPLACE(A7, ""one"", ""one1one""), ""two"", ""two2two""), ""three"", ""three3three""), ""four"", ""four4four""),""five"", ""five5five""), ""six"""&amp;", ""six6six""),""seven"", ""seven7seven""),""eight"", ""eight8eight""),""nine"",""nine9nine"")"),"s2eight8eight6bhshvmseven7sevensix6six")</f>
        <v>s2eight8eight6bhshvmseven7sevensix6six</v>
      </c>
      <c r="E7" s="2" t="str">
        <f>IFERROR(__xludf.DUMMYFUNCTION("regexextract(C7, ""\d"")"),"2")</f>
        <v>2</v>
      </c>
      <c r="F7" s="2" t="str">
        <f>IFERROR(__xludf.DUMMYFUNCTION("REGEXEXTRACT(C7, ""\d[^\d]*?\z"")"),"6six")</f>
        <v>6six</v>
      </c>
      <c r="G7" s="2" t="str">
        <f>IFERROR(__xludf.DUMMYFUNCTION("REGEXExtract(F7,""\d"")"),"6")</f>
        <v>6</v>
      </c>
      <c r="H7" s="3">
        <f t="shared" si="1"/>
        <v>26</v>
      </c>
    </row>
    <row r="8">
      <c r="A8" s="1" t="s">
        <v>7</v>
      </c>
      <c r="C8" s="4" t="str">
        <f>IFERROR(__xludf.DUMMYFUNCTION(" REGEXREPLACE(REGEXREPLACE(REGEXREPLACE(REGEXREPLACE(REGEXREPLACE(REGEXREPLACE(REGEXREPLACE(REGEXREPLACE(REGEXREPLACE(A8, ""one"", ""one1one""), ""two"", ""two2two""), ""three"", ""three3three""), ""four"", ""four4four""),""five"", ""five5five""), ""six"""&amp;", ""six6six""),""seven"", ""seven7seven""),""eight"", ""eight8eight""),""nine"",""nine9nine"")"),"5tpbsrf")</f>
        <v>5tpbsrf</v>
      </c>
      <c r="E8" s="2" t="str">
        <f>IFERROR(__xludf.DUMMYFUNCTION("regexextract(C8, ""\d"")"),"5")</f>
        <v>5</v>
      </c>
      <c r="F8" s="2" t="str">
        <f>IFERROR(__xludf.DUMMYFUNCTION("REGEXEXTRACT(C8, ""\d[^\d]*?\z"")"),"5tpbsrf")</f>
        <v>5tpbsrf</v>
      </c>
      <c r="G8" s="2" t="str">
        <f>IFERROR(__xludf.DUMMYFUNCTION("REGEXExtract(F8,""\d"")"),"5")</f>
        <v>5</v>
      </c>
      <c r="H8" s="3">
        <f t="shared" si="1"/>
        <v>55</v>
      </c>
    </row>
    <row r="9">
      <c r="A9" s="1" t="s">
        <v>8</v>
      </c>
      <c r="C9" s="4" t="str">
        <f>IFERROR(__xludf.DUMMYFUNCTION(" REGEXREPLACE(REGEXREPLACE(REGEXREPLACE(REGEXREPLACE(REGEXREPLACE(REGEXREPLACE(REGEXREPLACE(REGEXREPLACE(REGEXREPLACE(A9, ""one"", ""one1one""), ""two"", ""two2two""), ""three"", ""three3three""), ""four"", ""four4four""),""five"", ""five5five""), ""six"""&amp;", ""six6six""),""seven"", ""seven7seven""),""eight"", ""eight8eight""),""nine"",""nine9nine"")"),"two2two35kxjtnbhxrmdhbgzeight8eight")</f>
        <v>two2two35kxjtnbhxrmdhbgzeight8eight</v>
      </c>
      <c r="E9" s="2" t="str">
        <f>IFERROR(__xludf.DUMMYFUNCTION("regexextract(C9, ""\d"")"),"2")</f>
        <v>2</v>
      </c>
      <c r="F9" s="2" t="str">
        <f>IFERROR(__xludf.DUMMYFUNCTION("REGEXEXTRACT(C9, ""\d[^\d]*?\z"")"),"8eight")</f>
        <v>8eight</v>
      </c>
      <c r="G9" s="2" t="str">
        <f>IFERROR(__xludf.DUMMYFUNCTION("REGEXExtract(F9,""\d"")"),"8")</f>
        <v>8</v>
      </c>
      <c r="H9" s="3">
        <f t="shared" si="1"/>
        <v>28</v>
      </c>
    </row>
    <row r="10">
      <c r="A10" s="1" t="s">
        <v>9</v>
      </c>
      <c r="C10" s="4" t="str">
        <f>IFERROR(__xludf.DUMMYFUNCTION(" REGEXREPLACE(REGEXREPLACE(REGEXREPLACE(REGEXREPLACE(REGEXREPLACE(REGEXREPLACE(REGEXREPLACE(REGEXREPLACE(REGEXREPLACE(A10, ""one"", ""one1one""), ""two"", ""two2two""), ""three"", ""three3three""), ""four"", ""four4four""),""five"", ""five5five""), ""six"&amp;""", ""six6six""),""seven"", ""seven7seven""),""eight"", ""eight8eight""),""nine"",""nine9nine"")"),"khgdlljfjxt6seven7sevenfour4four35pxone1one")</f>
        <v>khgdlljfjxt6seven7sevenfour4four35pxone1one</v>
      </c>
      <c r="E10" s="2" t="str">
        <f>IFERROR(__xludf.DUMMYFUNCTION("regexextract(C10, ""\d"")"),"6")</f>
        <v>6</v>
      </c>
      <c r="F10" s="2" t="str">
        <f>IFERROR(__xludf.DUMMYFUNCTION("REGEXEXTRACT(C10, ""\d[^\d]*?\z"")"),"1one")</f>
        <v>1one</v>
      </c>
      <c r="G10" s="2" t="str">
        <f>IFERROR(__xludf.DUMMYFUNCTION("REGEXExtract(F10,""\d"")"),"1")</f>
        <v>1</v>
      </c>
      <c r="H10" s="3">
        <f t="shared" si="1"/>
        <v>61</v>
      </c>
    </row>
    <row r="11">
      <c r="A11" s="1" t="s">
        <v>10</v>
      </c>
      <c r="C11" s="4" t="str">
        <f>IFERROR(__xludf.DUMMYFUNCTION(" REGEXREPLACE(REGEXREPLACE(REGEXREPLACE(REGEXREPLACE(REGEXREPLACE(REGEXREPLACE(REGEXREPLACE(REGEXREPLACE(REGEXREPLACE(A11, ""one"", ""one1one""), ""two"", ""two2two""), ""three"", ""three3three""), ""four"", ""four4four""),""five"", ""five5five""), ""six"&amp;""", ""six6six""),""seven"", ""seven7seven""),""eight"", ""eight8eight""),""nine"",""nine9nine"")"),"qvztdsix6six2")</f>
        <v>qvztdsix6six2</v>
      </c>
      <c r="E11" s="2" t="str">
        <f>IFERROR(__xludf.DUMMYFUNCTION("regexextract(C11, ""\d"")"),"6")</f>
        <v>6</v>
      </c>
      <c r="F11" s="2" t="str">
        <f>IFERROR(__xludf.DUMMYFUNCTION("REGEXEXTRACT(C11, ""\d[^\d]*?\z"")"),"2")</f>
        <v>2</v>
      </c>
      <c r="G11" s="2" t="str">
        <f>IFERROR(__xludf.DUMMYFUNCTION("REGEXExtract(F11,""\d"")"),"2")</f>
        <v>2</v>
      </c>
      <c r="H11" s="3">
        <f t="shared" si="1"/>
        <v>62</v>
      </c>
      <c r="L11" s="5"/>
    </row>
    <row r="12">
      <c r="A12" s="1" t="s">
        <v>11</v>
      </c>
      <c r="C12" s="4" t="str">
        <f>IFERROR(__xludf.DUMMYFUNCTION(" REGEXREPLACE(REGEXREPLACE(REGEXREPLACE(REGEXREPLACE(REGEXREPLACE(REGEXREPLACE(REGEXREPLACE(REGEXREPLACE(REGEXREPLACE(A12, ""one"", ""one1one""), ""two"", ""two2two""), ""three"", ""three3three""), ""four"", ""four4four""),""five"", ""five5five""), ""six"&amp;""", ""six6six""),""seven"", ""seven7seven""),""eight"", ""eight8eight""),""nine"",""nine9nine"")"),"6lsgzmjtjrseven7seven8cnbnpgd")</f>
        <v>6lsgzmjtjrseven7seven8cnbnpgd</v>
      </c>
      <c r="E12" s="2" t="str">
        <f>IFERROR(__xludf.DUMMYFUNCTION("regexextract(C12, ""\d"")"),"6")</f>
        <v>6</v>
      </c>
      <c r="F12" s="2" t="str">
        <f>IFERROR(__xludf.DUMMYFUNCTION("REGEXEXTRACT(C12, ""\d[^\d]*?\z"")"),"8cnbnpgd")</f>
        <v>8cnbnpgd</v>
      </c>
      <c r="G12" s="2" t="str">
        <f>IFERROR(__xludf.DUMMYFUNCTION("REGEXExtract(F12,""\d"")"),"8")</f>
        <v>8</v>
      </c>
      <c r="H12" s="3">
        <f t="shared" si="1"/>
        <v>68</v>
      </c>
    </row>
    <row r="13">
      <c r="A13" s="1" t="s">
        <v>12</v>
      </c>
      <c r="C13" s="4" t="str">
        <f>IFERROR(__xludf.DUMMYFUNCTION(" REGEXREPLACE(REGEXREPLACE(REGEXREPLACE(REGEXREPLACE(REGEXREPLACE(REGEXREPLACE(REGEXREPLACE(REGEXREPLACE(REGEXREPLACE(A13, ""one"", ""one1one""), ""two"", ""two2two""), ""three"", ""three3three""), ""four"", ""four4four""),""five"", ""five5five""), ""six"&amp;""", ""six6six""),""seven"", ""seven7seven""),""eight"", ""eight8eight""),""nine"",""nine9nine"")"),"three3three1sk4hnine9nine")</f>
        <v>three3three1sk4hnine9nine</v>
      </c>
      <c r="E13" s="2" t="str">
        <f>IFERROR(__xludf.DUMMYFUNCTION("regexextract(C13, ""\d"")"),"3")</f>
        <v>3</v>
      </c>
      <c r="F13" s="2" t="str">
        <f>IFERROR(__xludf.DUMMYFUNCTION("REGEXEXTRACT(C13, ""\d[^\d]*?\z"")"),"9nine")</f>
        <v>9nine</v>
      </c>
      <c r="G13" s="2" t="str">
        <f>IFERROR(__xludf.DUMMYFUNCTION("REGEXExtract(F13,""\d"")"),"9")</f>
        <v>9</v>
      </c>
      <c r="H13" s="3">
        <f t="shared" si="1"/>
        <v>39</v>
      </c>
    </row>
    <row r="14">
      <c r="A14" s="1" t="s">
        <v>13</v>
      </c>
      <c r="C14" s="4" t="str">
        <f>IFERROR(__xludf.DUMMYFUNCTION(" REGEXREPLACE(REGEXREPLACE(REGEXREPLACE(REGEXREPLACE(REGEXREPLACE(REGEXREPLACE(REGEXREPLACE(REGEXREPLACE(REGEXREPLACE(A14, ""one"", ""one1one""), ""two"", ""two2two""), ""three"", ""three3three""), ""four"", ""four4four""),""five"", ""five5five""), ""six"&amp;""", ""six6six""),""seven"", ""seven7seven""),""eight"", ""eight8eight""),""nine"",""nine9nine"")"),"six6sixmqhg5tvbvlhtzxgpfqlzone1one9")</f>
        <v>six6sixmqhg5tvbvlhtzxgpfqlzone1one9</v>
      </c>
      <c r="E14" s="2" t="str">
        <f>IFERROR(__xludf.DUMMYFUNCTION("regexextract(C14, ""\d"")"),"6")</f>
        <v>6</v>
      </c>
      <c r="F14" s="2" t="str">
        <f>IFERROR(__xludf.DUMMYFUNCTION("REGEXEXTRACT(C14, ""\d[^\d]*?\z"")"),"9")</f>
        <v>9</v>
      </c>
      <c r="G14" s="2" t="str">
        <f>IFERROR(__xludf.DUMMYFUNCTION("REGEXExtract(F14,""\d"")"),"9")</f>
        <v>9</v>
      </c>
      <c r="H14" s="3">
        <f t="shared" si="1"/>
        <v>69</v>
      </c>
    </row>
    <row r="15">
      <c r="A15" s="1" t="s">
        <v>14</v>
      </c>
      <c r="C15" s="4" t="str">
        <f>IFERROR(__xludf.DUMMYFUNCTION(" REGEXREPLACE(REGEXREPLACE(REGEXREPLACE(REGEXREPLACE(REGEXREPLACE(REGEXREPLACE(REGEXREPLACE(REGEXREPLACE(REGEXREPLACE(A15, ""one"", ""one1one""), ""two"", ""two2two""), ""three"", ""three3three""), ""four"", ""four4four""),""five"", ""five5five""), ""six"&amp;""", ""six6six""),""seven"", ""seven7seven""),""eight"", ""eight8eight""),""nine"",""nine9nine"")"),"fljgbjmccvpz67one1one")</f>
        <v>fljgbjmccvpz67one1one</v>
      </c>
      <c r="E15" s="2" t="str">
        <f>IFERROR(__xludf.DUMMYFUNCTION("regexextract(C15, ""\d"")"),"6")</f>
        <v>6</v>
      </c>
      <c r="F15" s="2" t="str">
        <f>IFERROR(__xludf.DUMMYFUNCTION("REGEXEXTRACT(C15, ""\d[^\d]*?\z"")"),"1one")</f>
        <v>1one</v>
      </c>
      <c r="G15" s="2" t="str">
        <f>IFERROR(__xludf.DUMMYFUNCTION("REGEXExtract(F15,""\d"")"),"1")</f>
        <v>1</v>
      </c>
      <c r="H15" s="3">
        <f t="shared" si="1"/>
        <v>61</v>
      </c>
    </row>
    <row r="16">
      <c r="A16" s="1" t="s">
        <v>15</v>
      </c>
      <c r="C16" s="4" t="str">
        <f>IFERROR(__xludf.DUMMYFUNCTION(" REGEXREPLACE(REGEXREPLACE(REGEXREPLACE(REGEXREPLACE(REGEXREPLACE(REGEXREPLACE(REGEXREPLACE(REGEXREPLACE(REGEXREPLACE(A16, ""one"", ""one1one""), ""two"", ""two2two""), ""three"", ""three3three""), ""four"", ""four4four""),""five"", ""five5five""), ""six"&amp;""", ""six6six""),""seven"", ""seven7seven""),""eight"", ""eight8eight""),""nine"",""nine9nine"")"),"5six6six3four4four9nine9nine8")</f>
        <v>5six6six3four4four9nine9nine8</v>
      </c>
      <c r="E16" s="2" t="str">
        <f>IFERROR(__xludf.DUMMYFUNCTION("regexextract(C16, ""\d"")"),"5")</f>
        <v>5</v>
      </c>
      <c r="F16" s="2" t="str">
        <f>IFERROR(__xludf.DUMMYFUNCTION("REGEXEXTRACT(C16, ""\d[^\d]*?\z"")"),"8")</f>
        <v>8</v>
      </c>
      <c r="G16" s="2" t="str">
        <f>IFERROR(__xludf.DUMMYFUNCTION("REGEXExtract(F16,""\d"")"),"8")</f>
        <v>8</v>
      </c>
      <c r="H16" s="3">
        <f t="shared" si="1"/>
        <v>58</v>
      </c>
    </row>
    <row r="17">
      <c r="A17" s="1" t="s">
        <v>16</v>
      </c>
      <c r="C17" s="4" t="str">
        <f>IFERROR(__xludf.DUMMYFUNCTION(" REGEXREPLACE(REGEXREPLACE(REGEXREPLACE(REGEXREPLACE(REGEXREPLACE(REGEXREPLACE(REGEXREPLACE(REGEXREPLACE(REGEXREPLACE(A17, ""one"", ""one1one""), ""two"", ""two2two""), ""three"", ""three3three""), ""four"", ""four4four""),""five"", ""five5five""), ""six"&amp;""", ""six6six""),""seven"", ""seven7seven""),""eight"", ""eight8eight""),""nine"",""nine9nine"")"),"two2twomtdsgxdxgc898seven7sevenvml")</f>
        <v>two2twomtdsgxdxgc898seven7sevenvml</v>
      </c>
      <c r="E17" s="2" t="str">
        <f>IFERROR(__xludf.DUMMYFUNCTION("regexextract(C17, ""\d"")"),"2")</f>
        <v>2</v>
      </c>
      <c r="F17" s="2" t="str">
        <f>IFERROR(__xludf.DUMMYFUNCTION("REGEXEXTRACT(C17, ""\d[^\d]*?\z"")"),"7sevenvml")</f>
        <v>7sevenvml</v>
      </c>
      <c r="G17" s="2" t="str">
        <f>IFERROR(__xludf.DUMMYFUNCTION("REGEXExtract(F17,""\d"")"),"7")</f>
        <v>7</v>
      </c>
      <c r="H17" s="3">
        <f t="shared" si="1"/>
        <v>27</v>
      </c>
    </row>
    <row r="18">
      <c r="A18" s="1" t="s">
        <v>17</v>
      </c>
      <c r="C18" s="4" t="str">
        <f>IFERROR(__xludf.DUMMYFUNCTION(" REGEXREPLACE(REGEXREPLACE(REGEXREPLACE(REGEXREPLACE(REGEXREPLACE(REGEXREPLACE(REGEXREPLACE(REGEXREPLACE(REGEXREPLACE(A18, ""one"", ""one1one""), ""two"", ""two2two""), ""three"", ""three3three""), ""four"", ""four4four""),""five"", ""five5five""), ""six"&amp;""", ""six6six""),""seven"", ""seven7seven""),""eight"", ""eight8eight""),""nine"",""nine9nine"")"),"4xxbgkksppdtwo2two37")</f>
        <v>4xxbgkksppdtwo2two37</v>
      </c>
      <c r="E18" s="2" t="str">
        <f>IFERROR(__xludf.DUMMYFUNCTION("regexextract(C18, ""\d"")"),"4")</f>
        <v>4</v>
      </c>
      <c r="F18" s="2" t="str">
        <f>IFERROR(__xludf.DUMMYFUNCTION("REGEXEXTRACT(C18, ""\d[^\d]*?\z"")"),"7")</f>
        <v>7</v>
      </c>
      <c r="G18" s="2" t="str">
        <f>IFERROR(__xludf.DUMMYFUNCTION("REGEXExtract(F18,""\d"")"),"7")</f>
        <v>7</v>
      </c>
      <c r="H18" s="3">
        <f t="shared" si="1"/>
        <v>47</v>
      </c>
    </row>
    <row r="19">
      <c r="A19" s="1" t="s">
        <v>18</v>
      </c>
      <c r="C19" s="4" t="str">
        <f>IFERROR(__xludf.DUMMYFUNCTION(" REGEXREPLACE(REGEXREPLACE(REGEXREPLACE(REGEXREPLACE(REGEXREPLACE(REGEXREPLACE(REGEXREPLACE(REGEXREPLACE(REGEXREPLACE(A19, ""one"", ""one1one""), ""two"", ""two2two""), ""three"", ""three3three""), ""four"", ""four4four""),""five"", ""five5five""), ""six"&amp;""", ""six6six""),""seven"", ""seven7seven""),""eight"", ""eight8eight""),""nine"",""nine9nine"")"),"67six6sixflmzrzxtwo2twoqnkgskpcgpdmsh")</f>
        <v>67six6sixflmzrzxtwo2twoqnkgskpcgpdmsh</v>
      </c>
      <c r="E19" s="2" t="str">
        <f>IFERROR(__xludf.DUMMYFUNCTION("regexextract(C19, ""\d"")"),"6")</f>
        <v>6</v>
      </c>
      <c r="F19" s="2" t="str">
        <f>IFERROR(__xludf.DUMMYFUNCTION("REGEXEXTRACT(C19, ""\d[^\d]*?\z"")"),"2twoqnkgskpcgpdmsh")</f>
        <v>2twoqnkgskpcgpdmsh</v>
      </c>
      <c r="G19" s="2" t="str">
        <f>IFERROR(__xludf.DUMMYFUNCTION("REGEXExtract(F19,""\d"")"),"2")</f>
        <v>2</v>
      </c>
      <c r="H19" s="3">
        <f t="shared" si="1"/>
        <v>62</v>
      </c>
    </row>
    <row r="20">
      <c r="A20" s="1" t="s">
        <v>19</v>
      </c>
      <c r="C20" s="4" t="str">
        <f>IFERROR(__xludf.DUMMYFUNCTION(" REGEXREPLACE(REGEXREPLACE(REGEXREPLACE(REGEXREPLACE(REGEXREPLACE(REGEXREPLACE(REGEXREPLACE(REGEXREPLACE(REGEXREPLACE(A20, ""one"", ""one1one""), ""two"", ""two2two""), ""three"", ""three3three""), ""four"", ""four4four""),""five"", ""five5five""), ""six"&amp;""", ""six6six""),""seven"", ""seven7seven""),""eight"", ""eight8eight""),""nine"",""nine9nine"")"),"9hxfxqjn1two2twoqgkcjdgbjr3")</f>
        <v>9hxfxqjn1two2twoqgkcjdgbjr3</v>
      </c>
      <c r="E20" s="2" t="str">
        <f>IFERROR(__xludf.DUMMYFUNCTION("regexextract(C20, ""\d"")"),"9")</f>
        <v>9</v>
      </c>
      <c r="F20" s="2" t="str">
        <f>IFERROR(__xludf.DUMMYFUNCTION("REGEXEXTRACT(C20, ""\d[^\d]*?\z"")"),"3")</f>
        <v>3</v>
      </c>
      <c r="G20" s="2" t="str">
        <f>IFERROR(__xludf.DUMMYFUNCTION("REGEXExtract(F20,""\d"")"),"3")</f>
        <v>3</v>
      </c>
      <c r="H20" s="3">
        <f t="shared" si="1"/>
        <v>93</v>
      </c>
    </row>
    <row r="21">
      <c r="A21" s="1" t="s">
        <v>20</v>
      </c>
      <c r="C21" s="4" t="str">
        <f>IFERROR(__xludf.DUMMYFUNCTION(" REGEXREPLACE(REGEXREPLACE(REGEXREPLACE(REGEXREPLACE(REGEXREPLACE(REGEXREPLACE(REGEXREPLACE(REGEXREPLACE(REGEXREPLACE(A21, ""one"", ""one1one""), ""two"", ""two2two""), ""three"", ""three3three""), ""four"", ""four4four""),""five"", ""five5five""), ""six"&amp;""", ""six6six""),""seven"", ""seven7seven""),""eight"", ""eight8eight""),""nine"",""nine9nine"")"),"four4fourbsqr7bktkbqbdlpfour4four")</f>
        <v>four4fourbsqr7bktkbqbdlpfour4four</v>
      </c>
      <c r="E21" s="2" t="str">
        <f>IFERROR(__xludf.DUMMYFUNCTION("regexextract(C21, ""\d"")"),"4")</f>
        <v>4</v>
      </c>
      <c r="F21" s="2" t="str">
        <f>IFERROR(__xludf.DUMMYFUNCTION("REGEXEXTRACT(C21, ""\d[^\d]*?\z"")"),"4four")</f>
        <v>4four</v>
      </c>
      <c r="G21" s="2" t="str">
        <f>IFERROR(__xludf.DUMMYFUNCTION("REGEXExtract(F21,""\d"")"),"4")</f>
        <v>4</v>
      </c>
      <c r="H21" s="3">
        <f t="shared" si="1"/>
        <v>44</v>
      </c>
    </row>
    <row r="22">
      <c r="A22" s="1" t="s">
        <v>21</v>
      </c>
      <c r="C22" s="4" t="str">
        <f>IFERROR(__xludf.DUMMYFUNCTION(" REGEXREPLACE(REGEXREPLACE(REGEXREPLACE(REGEXREPLACE(REGEXREPLACE(REGEXREPLACE(REGEXREPLACE(REGEXREPLACE(REGEXREPLACE(A22, ""one"", ""one1one""), ""two"", ""two2two""), ""three"", ""three3three""), ""four"", ""four4four""),""five"", ""five5five""), ""six"&amp;""", ""six6six""),""seven"", ""seven7seven""),""eight"", ""eight8eight""),""nine"",""nine9nine"")"),"6pzntcxtpdjvhjmrbthree3three882kcsbhl")</f>
        <v>6pzntcxtpdjvhjmrbthree3three882kcsbhl</v>
      </c>
      <c r="E22" s="2" t="str">
        <f>IFERROR(__xludf.DUMMYFUNCTION("regexextract(C22, ""\d"")"),"6")</f>
        <v>6</v>
      </c>
      <c r="F22" s="2" t="str">
        <f>IFERROR(__xludf.DUMMYFUNCTION("REGEXEXTRACT(C22, ""\d[^\d]*?\z"")"),"2kcsbhl")</f>
        <v>2kcsbhl</v>
      </c>
      <c r="G22" s="2" t="str">
        <f>IFERROR(__xludf.DUMMYFUNCTION("REGEXExtract(F22,""\d"")"),"2")</f>
        <v>2</v>
      </c>
      <c r="H22" s="3">
        <f t="shared" si="1"/>
        <v>62</v>
      </c>
    </row>
    <row r="23">
      <c r="A23" s="1" t="s">
        <v>22</v>
      </c>
      <c r="C23" s="4" t="str">
        <f>IFERROR(__xludf.DUMMYFUNCTION(" REGEXREPLACE(REGEXREPLACE(REGEXREPLACE(REGEXREPLACE(REGEXREPLACE(REGEXREPLACE(REGEXREPLACE(REGEXREPLACE(REGEXREPLACE(A23, ""one"", ""one1one""), ""two"", ""two2two""), ""three"", ""three3three""), ""four"", ""four4four""),""five"", ""five5five""), ""six"&amp;""", ""six6six""),""seven"", ""seven7seven""),""eight"", ""eight8eight""),""nine"",""nine9nine"")"),"five5fiveffjfkcz5")</f>
        <v>five5fiveffjfkcz5</v>
      </c>
      <c r="E23" s="2" t="str">
        <f>IFERROR(__xludf.DUMMYFUNCTION("regexextract(C23, ""\d"")"),"5")</f>
        <v>5</v>
      </c>
      <c r="F23" s="2" t="str">
        <f>IFERROR(__xludf.DUMMYFUNCTION("REGEXEXTRACT(C23, ""\d[^\d]*?\z"")"),"5")</f>
        <v>5</v>
      </c>
      <c r="G23" s="2" t="str">
        <f>IFERROR(__xludf.DUMMYFUNCTION("REGEXExtract(F23,""\d"")"),"5")</f>
        <v>5</v>
      </c>
      <c r="H23" s="3">
        <f t="shared" si="1"/>
        <v>55</v>
      </c>
    </row>
    <row r="24">
      <c r="A24" s="1" t="s">
        <v>23</v>
      </c>
      <c r="C24" s="4" t="str">
        <f>IFERROR(__xludf.DUMMYFUNCTION(" REGEXREPLACE(REGEXREPLACE(REGEXREPLACE(REGEXREPLACE(REGEXREPLACE(REGEXREPLACE(REGEXREPLACE(REGEXREPLACE(REGEXREPLACE(A24, ""one"", ""one1one""), ""two"", ""two2two""), ""three"", ""three3three""), ""four"", ""four4four""),""five"", ""five5five""), ""six"&amp;""", ""six6six""),""seven"", ""seven7seven""),""eight"", ""eight8eight""),""nine"",""nine9nine"")"),"8bxglmkfskvvqzone1onethree3three7two2twonjqlq")</f>
        <v>8bxglmkfskvvqzone1onethree3three7two2twonjqlq</v>
      </c>
      <c r="E24" s="2" t="str">
        <f>IFERROR(__xludf.DUMMYFUNCTION("regexextract(C24, ""\d"")"),"8")</f>
        <v>8</v>
      </c>
      <c r="F24" s="2" t="str">
        <f>IFERROR(__xludf.DUMMYFUNCTION("REGEXEXTRACT(C24, ""\d[^\d]*?\z"")"),"2twonjqlq")</f>
        <v>2twonjqlq</v>
      </c>
      <c r="G24" s="2" t="str">
        <f>IFERROR(__xludf.DUMMYFUNCTION("REGEXExtract(F24,""\d"")"),"2")</f>
        <v>2</v>
      </c>
      <c r="H24" s="3">
        <f t="shared" si="1"/>
        <v>82</v>
      </c>
    </row>
    <row r="25">
      <c r="A25" s="1" t="s">
        <v>24</v>
      </c>
      <c r="C25" s="4" t="str">
        <f>IFERROR(__xludf.DUMMYFUNCTION(" REGEXREPLACE(REGEXREPLACE(REGEXREPLACE(REGEXREPLACE(REGEXREPLACE(REGEXREPLACE(REGEXREPLACE(REGEXREPLACE(REGEXREPLACE(A25, ""one"", ""one1one""), ""two"", ""two2two""), ""three"", ""three3three""), ""four"", ""four4four""),""five"", ""five5five""), ""six"&amp;""", ""six6six""),""seven"", ""seven7seven""),""eight"", ""eight8eight""),""nine"",""nine9nine"")"),"ssdxrgjncdxscf8three3threetfcgknm9three3three")</f>
        <v>ssdxrgjncdxscf8three3threetfcgknm9three3three</v>
      </c>
      <c r="E25" s="2" t="str">
        <f>IFERROR(__xludf.DUMMYFUNCTION("regexextract(C25, ""\d"")"),"8")</f>
        <v>8</v>
      </c>
      <c r="F25" s="2" t="str">
        <f>IFERROR(__xludf.DUMMYFUNCTION("REGEXEXTRACT(C25, ""\d[^\d]*?\z"")"),"3three")</f>
        <v>3three</v>
      </c>
      <c r="G25" s="2" t="str">
        <f>IFERROR(__xludf.DUMMYFUNCTION("REGEXExtract(F25,""\d"")"),"3")</f>
        <v>3</v>
      </c>
      <c r="H25" s="3">
        <f t="shared" si="1"/>
        <v>83</v>
      </c>
    </row>
    <row r="26">
      <c r="A26" s="1" t="s">
        <v>25</v>
      </c>
      <c r="C26" s="4" t="str">
        <f>IFERROR(__xludf.DUMMYFUNCTION(" REGEXREPLACE(REGEXREPLACE(REGEXREPLACE(REGEXREPLACE(REGEXREPLACE(REGEXREPLACE(REGEXREPLACE(REGEXREPLACE(REGEXREPLACE(A26, ""one"", ""one1one""), ""two"", ""two2two""), ""three"", ""three3three""), ""four"", ""four4four""),""five"", ""five5five""), ""six"&amp;""", ""six6six""),""seven"", ""seven7seven""),""eight"", ""eight8eight""),""nine"",""nine9nine"")"),"3nine9ninefive5fiveeight8eightzxbhtltjv")</f>
        <v>3nine9ninefive5fiveeight8eightzxbhtltjv</v>
      </c>
      <c r="E26" s="2" t="str">
        <f>IFERROR(__xludf.DUMMYFUNCTION("regexextract(C26, ""\d"")"),"3")</f>
        <v>3</v>
      </c>
      <c r="F26" s="2" t="str">
        <f>IFERROR(__xludf.DUMMYFUNCTION("REGEXEXTRACT(C26, ""\d[^\d]*?\z"")"),"8eightzxbhtltjv")</f>
        <v>8eightzxbhtltjv</v>
      </c>
      <c r="G26" s="2" t="str">
        <f>IFERROR(__xludf.DUMMYFUNCTION("REGEXExtract(F26,""\d"")"),"8")</f>
        <v>8</v>
      </c>
      <c r="H26" s="3">
        <f t="shared" si="1"/>
        <v>38</v>
      </c>
    </row>
    <row r="27">
      <c r="A27" s="1" t="s">
        <v>26</v>
      </c>
      <c r="C27" s="4" t="str">
        <f>IFERROR(__xludf.DUMMYFUNCTION(" REGEXREPLACE(REGEXREPLACE(REGEXREPLACE(REGEXREPLACE(REGEXREPLACE(REGEXREPLACE(REGEXREPLACE(REGEXREPLACE(REGEXREPLACE(A27, ""one"", ""one1one""), ""two"", ""two2two""), ""three"", ""three3three""), ""four"", ""four4four""),""five"", ""five5five""), ""six"&amp;""", ""six6six""),""seven"", ""seven7seven""),""eight"", ""eight8eight""),""nine"",""nine9nine"")"),"bmnzsgmgcfour4four8ltfmthree3three")</f>
        <v>bmnzsgmgcfour4four8ltfmthree3three</v>
      </c>
      <c r="E27" s="2" t="str">
        <f>IFERROR(__xludf.DUMMYFUNCTION("regexextract(C27, ""\d"")"),"4")</f>
        <v>4</v>
      </c>
      <c r="F27" s="2" t="str">
        <f>IFERROR(__xludf.DUMMYFUNCTION("REGEXEXTRACT(C27, ""\d[^\d]*?\z"")"),"3three")</f>
        <v>3three</v>
      </c>
      <c r="G27" s="2" t="str">
        <f>IFERROR(__xludf.DUMMYFUNCTION("REGEXExtract(F27,""\d"")"),"3")</f>
        <v>3</v>
      </c>
      <c r="H27" s="3">
        <f t="shared" si="1"/>
        <v>43</v>
      </c>
    </row>
    <row r="28">
      <c r="A28" s="1" t="s">
        <v>27</v>
      </c>
      <c r="C28" s="4" t="str">
        <f>IFERROR(__xludf.DUMMYFUNCTION(" REGEXREPLACE(REGEXREPLACE(REGEXREPLACE(REGEXREPLACE(REGEXREPLACE(REGEXREPLACE(REGEXREPLACE(REGEXREPLACE(REGEXREPLACE(A28, ""one"", ""one1one""), ""two"", ""two2two""), ""three"", ""three3three""), ""four"", ""four4four""),""five"", ""five5five""), ""six"&amp;""", ""six6six""),""seven"", ""seven7seven""),""eight"", ""eight8eight""),""nine"",""nine9nine"")"),"rmsmtbfh4eight8eight2")</f>
        <v>rmsmtbfh4eight8eight2</v>
      </c>
      <c r="E28" s="2" t="str">
        <f>IFERROR(__xludf.DUMMYFUNCTION("regexextract(C28, ""\d"")"),"4")</f>
        <v>4</v>
      </c>
      <c r="F28" s="2" t="str">
        <f>IFERROR(__xludf.DUMMYFUNCTION("REGEXEXTRACT(C28, ""\d[^\d]*?\z"")"),"2")</f>
        <v>2</v>
      </c>
      <c r="G28" s="2" t="str">
        <f>IFERROR(__xludf.DUMMYFUNCTION("REGEXExtract(F28,""\d"")"),"2")</f>
        <v>2</v>
      </c>
      <c r="H28" s="3">
        <f t="shared" si="1"/>
        <v>42</v>
      </c>
    </row>
    <row r="29">
      <c r="A29" s="1" t="s">
        <v>28</v>
      </c>
      <c r="C29" s="4" t="str">
        <f>IFERROR(__xludf.DUMMYFUNCTION(" REGEXREPLACE(REGEXREPLACE(REGEXREPLACE(REGEXREPLACE(REGEXREPLACE(REGEXREPLACE(REGEXREPLACE(REGEXREPLACE(REGEXREPLACE(A29, ""one"", ""one1one""), ""two"", ""two2two""), ""three"", ""three3three""), ""four"", ""four4four""),""five"", ""five5five""), ""six"&amp;""", ""six6six""),""seven"", ""seven7seven""),""eight"", ""eight8eight""),""nine"",""nine9nine"")"),"height8eightwo2twosix6sixthzdf7gdtllhsnfive5five1one1onemfcqkqfqkj1")</f>
        <v>height8eightwo2twosix6sixthzdf7gdtllhsnfive5five1one1onemfcqkqfqkj1</v>
      </c>
      <c r="E29" s="2" t="str">
        <f>IFERROR(__xludf.DUMMYFUNCTION("regexextract(C29, ""\d"")"),"8")</f>
        <v>8</v>
      </c>
      <c r="F29" s="2" t="str">
        <f>IFERROR(__xludf.DUMMYFUNCTION("REGEXEXTRACT(C29, ""\d[^\d]*?\z"")"),"1")</f>
        <v>1</v>
      </c>
      <c r="G29" s="2" t="str">
        <f>IFERROR(__xludf.DUMMYFUNCTION("REGEXExtract(F29,""\d"")"),"1")</f>
        <v>1</v>
      </c>
      <c r="H29" s="3">
        <f t="shared" si="1"/>
        <v>81</v>
      </c>
    </row>
    <row r="30">
      <c r="A30" s="1" t="s">
        <v>29</v>
      </c>
      <c r="C30" s="4" t="str">
        <f>IFERROR(__xludf.DUMMYFUNCTION(" REGEXREPLACE(REGEXREPLACE(REGEXREPLACE(REGEXREPLACE(REGEXREPLACE(REGEXREPLACE(REGEXREPLACE(REGEXREPLACE(REGEXREPLACE(A30, ""one"", ""one1one""), ""two"", ""two2two""), ""three"", ""three3three""), ""four"", ""four4four""),""five"", ""five5five""), ""six"&amp;""", ""six6six""),""seven"", ""seven7seven""),""eight"", ""eight8eight""),""nine"",""nine9nine"")"),"1four4fourthree3threetpmqqtzgtwo2twofour4four")</f>
        <v>1four4fourthree3threetpmqqtzgtwo2twofour4four</v>
      </c>
      <c r="E30" s="2" t="str">
        <f>IFERROR(__xludf.DUMMYFUNCTION("regexextract(C30, ""\d"")"),"1")</f>
        <v>1</v>
      </c>
      <c r="F30" s="2" t="str">
        <f>IFERROR(__xludf.DUMMYFUNCTION("REGEXEXTRACT(C30, ""\d[^\d]*?\z"")"),"4four")</f>
        <v>4four</v>
      </c>
      <c r="G30" s="2" t="str">
        <f>IFERROR(__xludf.DUMMYFUNCTION("REGEXExtract(F30,""\d"")"),"4")</f>
        <v>4</v>
      </c>
      <c r="H30" s="3">
        <f t="shared" si="1"/>
        <v>14</v>
      </c>
    </row>
    <row r="31">
      <c r="A31" s="1" t="s">
        <v>30</v>
      </c>
      <c r="C31" s="4" t="str">
        <f>IFERROR(__xludf.DUMMYFUNCTION(" REGEXREPLACE(REGEXREPLACE(REGEXREPLACE(REGEXREPLACE(REGEXREPLACE(REGEXREPLACE(REGEXREPLACE(REGEXREPLACE(REGEXREPLACE(A31, ""one"", ""one1one""), ""two"", ""two2two""), ""three"", ""three3three""), ""four"", ""four4four""),""five"", ""five5five""), ""six"&amp;""", ""six6six""),""seven"", ""seven7seven""),""eight"", ""eight8eight""),""nine"",""nine9nine"")"),"rhckmzd1pmmgthree3three2five5fiveseven7sevenseven7seven")</f>
        <v>rhckmzd1pmmgthree3three2five5fiveseven7sevenseven7seven</v>
      </c>
      <c r="E31" s="2" t="str">
        <f>IFERROR(__xludf.DUMMYFUNCTION("regexextract(C31, ""\d"")"),"1")</f>
        <v>1</v>
      </c>
      <c r="F31" s="2" t="str">
        <f>IFERROR(__xludf.DUMMYFUNCTION("REGEXEXTRACT(C31, ""\d[^\d]*?\z"")"),"7seven")</f>
        <v>7seven</v>
      </c>
      <c r="G31" s="2" t="str">
        <f>IFERROR(__xludf.DUMMYFUNCTION("REGEXExtract(F31,""\d"")"),"7")</f>
        <v>7</v>
      </c>
      <c r="H31" s="3">
        <f t="shared" si="1"/>
        <v>17</v>
      </c>
    </row>
    <row r="32">
      <c r="A32" s="1" t="s">
        <v>31</v>
      </c>
      <c r="C32" s="4" t="str">
        <f>IFERROR(__xludf.DUMMYFUNCTION(" REGEXREPLACE(REGEXREPLACE(REGEXREPLACE(REGEXREPLACE(REGEXREPLACE(REGEXREPLACE(REGEXREPLACE(REGEXREPLACE(REGEXREPLACE(A32, ""one"", ""one1one""), ""two"", ""two2two""), ""three"", ""three3three""), ""four"", ""four4four""),""five"", ""five5five""), ""six"&amp;""", ""six6six""),""seven"", ""seven7seven""),""eight"", ""eight8eight""),""nine"",""nine9nine"")"),"14ldpdc8five5five62hff5")</f>
        <v>14ldpdc8five5five62hff5</v>
      </c>
      <c r="E32" s="2" t="str">
        <f>IFERROR(__xludf.DUMMYFUNCTION("regexextract(C32, ""\d"")"),"1")</f>
        <v>1</v>
      </c>
      <c r="F32" s="2" t="str">
        <f>IFERROR(__xludf.DUMMYFUNCTION("REGEXEXTRACT(C32, ""\d[^\d]*?\z"")"),"5")</f>
        <v>5</v>
      </c>
      <c r="G32" s="2" t="str">
        <f>IFERROR(__xludf.DUMMYFUNCTION("REGEXExtract(F32,""\d"")"),"5")</f>
        <v>5</v>
      </c>
      <c r="H32" s="3">
        <f t="shared" si="1"/>
        <v>15</v>
      </c>
    </row>
    <row r="33">
      <c r="A33" s="1" t="s">
        <v>32</v>
      </c>
      <c r="C33" s="4" t="str">
        <f>IFERROR(__xludf.DUMMYFUNCTION(" REGEXREPLACE(REGEXREPLACE(REGEXREPLACE(REGEXREPLACE(REGEXREPLACE(REGEXREPLACE(REGEXREPLACE(REGEXREPLACE(REGEXREPLACE(A33, ""one"", ""one1one""), ""two"", ""two2two""), ""three"", ""three3three""), ""four"", ""four4four""),""five"", ""five5five""), ""six"&amp;""", ""six6six""),""seven"", ""seven7seven""),""eight"", ""eight8eight""),""nine"",""nine9nine"")"),"psblg3")</f>
        <v>psblg3</v>
      </c>
      <c r="E33" s="2" t="str">
        <f>IFERROR(__xludf.DUMMYFUNCTION("regexextract(C33, ""\d"")"),"3")</f>
        <v>3</v>
      </c>
      <c r="F33" s="2" t="str">
        <f>IFERROR(__xludf.DUMMYFUNCTION("REGEXEXTRACT(C33, ""\d[^\d]*?\z"")"),"3")</f>
        <v>3</v>
      </c>
      <c r="G33" s="2" t="str">
        <f>IFERROR(__xludf.DUMMYFUNCTION("REGEXExtract(F33,""\d"")"),"3")</f>
        <v>3</v>
      </c>
      <c r="H33" s="3">
        <f t="shared" si="1"/>
        <v>33</v>
      </c>
    </row>
    <row r="34">
      <c r="A34" s="1" t="s">
        <v>33</v>
      </c>
      <c r="C34" s="4" t="str">
        <f>IFERROR(__xludf.DUMMYFUNCTION(" REGEXREPLACE(REGEXREPLACE(REGEXREPLACE(REGEXREPLACE(REGEXREPLACE(REGEXREPLACE(REGEXREPLACE(REGEXREPLACE(REGEXREPLACE(A34, ""one"", ""one1one""), ""two"", ""two2two""), ""three"", ""three3three""), ""four"", ""four4four""),""five"", ""five5five""), ""six"&amp;""", ""six6six""),""seven"", ""seven7seven""),""eight"", ""eight8eight""),""nine"",""nine9nine"")"),"17seven7seventhree3three3ntcnbddnine9nine9five5five")</f>
        <v>17seven7seventhree3three3ntcnbddnine9nine9five5five</v>
      </c>
      <c r="E34" s="2" t="str">
        <f>IFERROR(__xludf.DUMMYFUNCTION("regexextract(C34, ""\d"")"),"1")</f>
        <v>1</v>
      </c>
      <c r="F34" s="2" t="str">
        <f>IFERROR(__xludf.DUMMYFUNCTION("REGEXEXTRACT(C34, ""\d[^\d]*?\z"")"),"5five")</f>
        <v>5five</v>
      </c>
      <c r="G34" s="2" t="str">
        <f>IFERROR(__xludf.DUMMYFUNCTION("REGEXExtract(F34,""\d"")"),"5")</f>
        <v>5</v>
      </c>
      <c r="H34" s="3">
        <f t="shared" si="1"/>
        <v>15</v>
      </c>
    </row>
    <row r="35">
      <c r="A35" s="1" t="s">
        <v>34</v>
      </c>
      <c r="C35" s="4" t="str">
        <f>IFERROR(__xludf.DUMMYFUNCTION(" REGEXREPLACE(REGEXREPLACE(REGEXREPLACE(REGEXREPLACE(REGEXREPLACE(REGEXREPLACE(REGEXREPLACE(REGEXREPLACE(REGEXREPLACE(A35, ""one"", ""one1one""), ""two"", ""two2two""), ""three"", ""three3three""), ""four"", ""four4four""),""five"", ""five5five""), ""six"&amp;""", ""six6six""),""seven"", ""seven7seven""),""eight"", ""eight8eight""),""nine"",""nine9nine"")"),"tc5six6sixsix6sixfive5fivepxtxgcgjqxgmnone1onetwo2two")</f>
        <v>tc5six6sixsix6sixfive5fivepxtxgcgjqxgmnone1onetwo2two</v>
      </c>
      <c r="E35" s="2" t="str">
        <f>IFERROR(__xludf.DUMMYFUNCTION("regexextract(C35, ""\d"")"),"5")</f>
        <v>5</v>
      </c>
      <c r="F35" s="2" t="str">
        <f>IFERROR(__xludf.DUMMYFUNCTION("REGEXEXTRACT(C35, ""\d[^\d]*?\z"")"),"2two")</f>
        <v>2two</v>
      </c>
      <c r="G35" s="2" t="str">
        <f>IFERROR(__xludf.DUMMYFUNCTION("REGEXExtract(F35,""\d"")"),"2")</f>
        <v>2</v>
      </c>
      <c r="H35" s="3">
        <f t="shared" si="1"/>
        <v>52</v>
      </c>
    </row>
    <row r="36">
      <c r="A36" s="1" t="s">
        <v>35</v>
      </c>
      <c r="C36" s="4" t="str">
        <f>IFERROR(__xludf.DUMMYFUNCTION(" REGEXREPLACE(REGEXREPLACE(REGEXREPLACE(REGEXREPLACE(REGEXREPLACE(REGEXREPLACE(REGEXREPLACE(REGEXREPLACE(REGEXREPLACE(A36, ""one"", ""one1one""), ""two"", ""two2two""), ""three"", ""three3three""), ""four"", ""four4four""),""five"", ""five5five""), ""six"&amp;""", ""six6six""),""seven"", ""seven7seven""),""eight"", ""eight8eight""),""nine"",""nine9nine"")"),"578nlsix6six")</f>
        <v>578nlsix6six</v>
      </c>
      <c r="E36" s="2" t="str">
        <f>IFERROR(__xludf.DUMMYFUNCTION("regexextract(C36, ""\d"")"),"5")</f>
        <v>5</v>
      </c>
      <c r="F36" s="2" t="str">
        <f>IFERROR(__xludf.DUMMYFUNCTION("REGEXEXTRACT(C36, ""\d[^\d]*?\z"")"),"6six")</f>
        <v>6six</v>
      </c>
      <c r="G36" s="2" t="str">
        <f>IFERROR(__xludf.DUMMYFUNCTION("REGEXExtract(F36,""\d"")"),"6")</f>
        <v>6</v>
      </c>
      <c r="H36" s="3">
        <f t="shared" si="1"/>
        <v>56</v>
      </c>
    </row>
    <row r="37">
      <c r="A37" s="1" t="s">
        <v>36</v>
      </c>
      <c r="C37" s="4" t="str">
        <f>IFERROR(__xludf.DUMMYFUNCTION(" REGEXREPLACE(REGEXREPLACE(REGEXREPLACE(REGEXREPLACE(REGEXREPLACE(REGEXREPLACE(REGEXREPLACE(REGEXREPLACE(REGEXREPLACE(A37, ""one"", ""one1one""), ""two"", ""two2two""), ""three"", ""three3three""), ""four"", ""four4four""),""five"", ""five5five""), ""six"&amp;""", ""six6six""),""seven"", ""seven7seven""),""eight"", ""eight8eight""),""nine"",""nine9nine"")"),"four4fourtwo2twofdxcjgcgdone1onedpmzseven7seven3four4four")</f>
        <v>four4fourtwo2twofdxcjgcgdone1onedpmzseven7seven3four4four</v>
      </c>
      <c r="E37" s="2" t="str">
        <f>IFERROR(__xludf.DUMMYFUNCTION("regexextract(C37, ""\d"")"),"4")</f>
        <v>4</v>
      </c>
      <c r="F37" s="2" t="str">
        <f>IFERROR(__xludf.DUMMYFUNCTION("REGEXEXTRACT(C37, ""\d[^\d]*?\z"")"),"4four")</f>
        <v>4four</v>
      </c>
      <c r="G37" s="2" t="str">
        <f>IFERROR(__xludf.DUMMYFUNCTION("REGEXExtract(F37,""\d"")"),"4")</f>
        <v>4</v>
      </c>
      <c r="H37" s="3">
        <f t="shared" si="1"/>
        <v>44</v>
      </c>
    </row>
    <row r="38">
      <c r="A38" s="1" t="s">
        <v>37</v>
      </c>
      <c r="C38" s="4" t="str">
        <f>IFERROR(__xludf.DUMMYFUNCTION(" REGEXREPLACE(REGEXREPLACE(REGEXREPLACE(REGEXREPLACE(REGEXREPLACE(REGEXREPLACE(REGEXREPLACE(REGEXREPLACE(REGEXREPLACE(A38, ""one"", ""one1one""), ""two"", ""two2two""), ""three"", ""three3three""), ""four"", ""four4four""),""five"", ""five5five""), ""six"&amp;""", ""six6six""),""seven"", ""seven7seven""),""eight"", ""eight8eight""),""nine"",""nine9nine"")"),"six6six3qf26eight8eightfive5five")</f>
        <v>six6six3qf26eight8eightfive5five</v>
      </c>
      <c r="E38" s="2" t="str">
        <f>IFERROR(__xludf.DUMMYFUNCTION("regexextract(C38, ""\d"")"),"6")</f>
        <v>6</v>
      </c>
      <c r="F38" s="2" t="str">
        <f>IFERROR(__xludf.DUMMYFUNCTION("REGEXEXTRACT(C38, ""\d[^\d]*?\z"")"),"5five")</f>
        <v>5five</v>
      </c>
      <c r="G38" s="2" t="str">
        <f>IFERROR(__xludf.DUMMYFUNCTION("REGEXExtract(F38,""\d"")"),"5")</f>
        <v>5</v>
      </c>
      <c r="H38" s="3">
        <f t="shared" si="1"/>
        <v>65</v>
      </c>
    </row>
    <row r="39">
      <c r="A39" s="1" t="s">
        <v>38</v>
      </c>
      <c r="C39" s="4" t="str">
        <f>IFERROR(__xludf.DUMMYFUNCTION(" REGEXREPLACE(REGEXREPLACE(REGEXREPLACE(REGEXREPLACE(REGEXREPLACE(REGEXREPLACE(REGEXREPLACE(REGEXREPLACE(REGEXREPLACE(A39, ""one"", ""one1one""), ""two"", ""two2two""), ""three"", ""three3three""), ""four"", ""four4four""),""five"", ""five5five""), ""six"&amp;""", ""six6six""),""seven"", ""seven7seven""),""eight"", ""eight8eight""),""nine"",""nine9nine"")"),"one1one55two2two2six6six9fqgzc")</f>
        <v>one1one55two2two2six6six9fqgzc</v>
      </c>
      <c r="E39" s="2" t="str">
        <f>IFERROR(__xludf.DUMMYFUNCTION("regexextract(C39, ""\d"")"),"1")</f>
        <v>1</v>
      </c>
      <c r="F39" s="2" t="str">
        <f>IFERROR(__xludf.DUMMYFUNCTION("REGEXEXTRACT(C39, ""\d[^\d]*?\z"")"),"9fqgzc")</f>
        <v>9fqgzc</v>
      </c>
      <c r="G39" s="2" t="str">
        <f>IFERROR(__xludf.DUMMYFUNCTION("REGEXExtract(F39,""\d"")"),"9")</f>
        <v>9</v>
      </c>
      <c r="H39" s="3">
        <f t="shared" si="1"/>
        <v>19</v>
      </c>
    </row>
    <row r="40">
      <c r="A40" s="1" t="s">
        <v>39</v>
      </c>
      <c r="C40" s="4" t="str">
        <f>IFERROR(__xludf.DUMMYFUNCTION(" REGEXREPLACE(REGEXREPLACE(REGEXREPLACE(REGEXREPLACE(REGEXREPLACE(REGEXREPLACE(REGEXREPLACE(REGEXREPLACE(REGEXREPLACE(A40, ""one"", ""one1one""), ""two"", ""two2two""), ""three"", ""three3three""), ""four"", ""four4four""),""five"", ""five5five""), ""six"&amp;""", ""six6six""),""seven"", ""seven7seven""),""eight"", ""eight8eight""),""nine"",""nine9nine"")"),"fmbxsxhtzcseven7seven7")</f>
        <v>fmbxsxhtzcseven7seven7</v>
      </c>
      <c r="E40" s="2" t="str">
        <f>IFERROR(__xludf.DUMMYFUNCTION("regexextract(C40, ""\d"")"),"7")</f>
        <v>7</v>
      </c>
      <c r="F40" s="2" t="str">
        <f>IFERROR(__xludf.DUMMYFUNCTION("REGEXEXTRACT(C40, ""\d[^\d]*?\z"")"),"7")</f>
        <v>7</v>
      </c>
      <c r="G40" s="2" t="str">
        <f>IFERROR(__xludf.DUMMYFUNCTION("REGEXExtract(F40,""\d"")"),"7")</f>
        <v>7</v>
      </c>
      <c r="H40" s="3">
        <f t="shared" si="1"/>
        <v>77</v>
      </c>
    </row>
    <row r="41">
      <c r="A41" s="1" t="s">
        <v>40</v>
      </c>
      <c r="C41" s="4" t="str">
        <f>IFERROR(__xludf.DUMMYFUNCTION(" REGEXREPLACE(REGEXREPLACE(REGEXREPLACE(REGEXREPLACE(REGEXREPLACE(REGEXREPLACE(REGEXREPLACE(REGEXREPLACE(REGEXREPLACE(A41, ""one"", ""one1one""), ""two"", ""two2two""), ""three"", ""three3three""), ""four"", ""four4four""),""five"", ""five5five""), ""six"&amp;""", ""six6six""),""seven"", ""seven7seven""),""eight"", ""eight8eight""),""nine"",""nine9nine"")"),"mvbvzlznkvmpxxrsdtfive5fivekddldmfg4lxzj")</f>
        <v>mvbvzlznkvmpxxrsdtfive5fivekddldmfg4lxzj</v>
      </c>
      <c r="E41" s="2" t="str">
        <f>IFERROR(__xludf.DUMMYFUNCTION("regexextract(C41, ""\d"")"),"5")</f>
        <v>5</v>
      </c>
      <c r="F41" s="2" t="str">
        <f>IFERROR(__xludf.DUMMYFUNCTION("REGEXEXTRACT(C41, ""\d[^\d]*?\z"")"),"4lxzj")</f>
        <v>4lxzj</v>
      </c>
      <c r="G41" s="2" t="str">
        <f>IFERROR(__xludf.DUMMYFUNCTION("REGEXExtract(F41,""\d"")"),"4")</f>
        <v>4</v>
      </c>
      <c r="H41" s="3">
        <f t="shared" si="1"/>
        <v>54</v>
      </c>
    </row>
    <row r="42">
      <c r="A42" s="1" t="s">
        <v>41</v>
      </c>
      <c r="C42" s="4" t="str">
        <f>IFERROR(__xludf.DUMMYFUNCTION(" REGEXREPLACE(REGEXREPLACE(REGEXREPLACE(REGEXREPLACE(REGEXREPLACE(REGEXREPLACE(REGEXREPLACE(REGEXREPLACE(REGEXREPLACE(A42, ""one"", ""one1one""), ""two"", ""two2two""), ""three"", ""three3three""), ""four"", ""four4four""),""five"", ""five5five""), ""six"&amp;""", ""six6six""),""seven"", ""seven7seven""),""eight"", ""eight8eight""),""nine"",""nine9nine"")"),"bqjmdd7neight8eightvsbrdf")</f>
        <v>bqjmdd7neight8eightvsbrdf</v>
      </c>
      <c r="E42" s="2" t="str">
        <f>IFERROR(__xludf.DUMMYFUNCTION("regexextract(C42, ""\d"")"),"7")</f>
        <v>7</v>
      </c>
      <c r="F42" s="2" t="str">
        <f>IFERROR(__xludf.DUMMYFUNCTION("REGEXEXTRACT(C42, ""\d[^\d]*?\z"")"),"8eightvsbrdf")</f>
        <v>8eightvsbrdf</v>
      </c>
      <c r="G42" s="2" t="str">
        <f>IFERROR(__xludf.DUMMYFUNCTION("REGEXExtract(F42,""\d"")"),"8")</f>
        <v>8</v>
      </c>
      <c r="H42" s="3">
        <f t="shared" si="1"/>
        <v>78</v>
      </c>
    </row>
    <row r="43">
      <c r="A43" s="1" t="s">
        <v>42</v>
      </c>
      <c r="C43" s="4" t="str">
        <f>IFERROR(__xludf.DUMMYFUNCTION(" REGEXREPLACE(REGEXREPLACE(REGEXREPLACE(REGEXREPLACE(REGEXREPLACE(REGEXREPLACE(REGEXREPLACE(REGEXREPLACE(REGEXREPLACE(A43, ""one"", ""one1one""), ""two"", ""two2two""), ""three"", ""three3three""), ""four"", ""four4four""),""five"", ""five5five""), ""six"&amp;""", ""six6six""),""seven"", ""seven7seven""),""eight"", ""eight8eight""),""nine"",""nine9nine"")"),"8m6nb")</f>
        <v>8m6nb</v>
      </c>
      <c r="E43" s="2" t="str">
        <f>IFERROR(__xludf.DUMMYFUNCTION("regexextract(C43, ""\d"")"),"8")</f>
        <v>8</v>
      </c>
      <c r="F43" s="2" t="str">
        <f>IFERROR(__xludf.DUMMYFUNCTION("REGEXEXTRACT(C43, ""\d[^\d]*?\z"")"),"6nb")</f>
        <v>6nb</v>
      </c>
      <c r="G43" s="2" t="str">
        <f>IFERROR(__xludf.DUMMYFUNCTION("REGEXExtract(F43,""\d"")"),"6")</f>
        <v>6</v>
      </c>
      <c r="H43" s="3">
        <f t="shared" si="1"/>
        <v>86</v>
      </c>
    </row>
    <row r="44">
      <c r="A44" s="1" t="s">
        <v>43</v>
      </c>
      <c r="C44" s="4" t="str">
        <f>IFERROR(__xludf.DUMMYFUNCTION(" REGEXREPLACE(REGEXREPLACE(REGEXREPLACE(REGEXREPLACE(REGEXREPLACE(REGEXREPLACE(REGEXREPLACE(REGEXREPLACE(REGEXREPLACE(A44, ""one"", ""one1one""), ""two"", ""two2two""), ""three"", ""three3three""), ""four"", ""four4four""),""five"", ""five5five""), ""six"&amp;""", ""six6six""),""seven"", ""seven7seven""),""eight"", ""eight8eight""),""nine"",""nine9nine"")"),"four4foureight8eightljkmbgt2")</f>
        <v>four4foureight8eightljkmbgt2</v>
      </c>
      <c r="E44" s="2" t="str">
        <f>IFERROR(__xludf.DUMMYFUNCTION("regexextract(C44, ""\d"")"),"4")</f>
        <v>4</v>
      </c>
      <c r="F44" s="2" t="str">
        <f>IFERROR(__xludf.DUMMYFUNCTION("REGEXEXTRACT(C44, ""\d[^\d]*?\z"")"),"2")</f>
        <v>2</v>
      </c>
      <c r="G44" s="2" t="str">
        <f>IFERROR(__xludf.DUMMYFUNCTION("REGEXExtract(F44,""\d"")"),"2")</f>
        <v>2</v>
      </c>
      <c r="H44" s="3">
        <f t="shared" si="1"/>
        <v>42</v>
      </c>
    </row>
    <row r="45">
      <c r="A45" s="1" t="s">
        <v>44</v>
      </c>
      <c r="C45" s="4" t="str">
        <f>IFERROR(__xludf.DUMMYFUNCTION(" REGEXREPLACE(REGEXREPLACE(REGEXREPLACE(REGEXREPLACE(REGEXREPLACE(REGEXREPLACE(REGEXREPLACE(REGEXREPLACE(REGEXREPLACE(A45, ""one"", ""one1one""), ""two"", ""two2two""), ""three"", ""three3three""), ""four"", ""four4four""),""five"", ""five5five""), ""six"&amp;""", ""six6six""),""seven"", ""seven7seven""),""eight"", ""eight8eight""),""nine"",""nine9nine"")"),"shsfive5fiveqhtr8eight8eightcc8seven7sevenmkxf")</f>
        <v>shsfive5fiveqhtr8eight8eightcc8seven7sevenmkxf</v>
      </c>
      <c r="E45" s="2" t="str">
        <f>IFERROR(__xludf.DUMMYFUNCTION("regexextract(C45, ""\d"")"),"5")</f>
        <v>5</v>
      </c>
      <c r="F45" s="2" t="str">
        <f>IFERROR(__xludf.DUMMYFUNCTION("REGEXEXTRACT(C45, ""\d[^\d]*?\z"")"),"7sevenmkxf")</f>
        <v>7sevenmkxf</v>
      </c>
      <c r="G45" s="2" t="str">
        <f>IFERROR(__xludf.DUMMYFUNCTION("REGEXExtract(F45,""\d"")"),"7")</f>
        <v>7</v>
      </c>
      <c r="H45" s="3">
        <f t="shared" si="1"/>
        <v>57</v>
      </c>
    </row>
    <row r="46">
      <c r="A46" s="1" t="s">
        <v>45</v>
      </c>
      <c r="C46" s="4" t="str">
        <f>IFERROR(__xludf.DUMMYFUNCTION(" REGEXREPLACE(REGEXREPLACE(REGEXREPLACE(REGEXREPLACE(REGEXREPLACE(REGEXREPLACE(REGEXREPLACE(REGEXREPLACE(REGEXREPLACE(A46, ""one"", ""one1one""), ""two"", ""two2two""), ""three"", ""three3three""), ""four"", ""four4four""),""five"", ""five5five""), ""six"&amp;""", ""six6six""),""seven"", ""seven7seven""),""eight"", ""eight8eight""),""nine"",""nine9nine"")"),"six6sixnine9nine6seven7seventwo2two")</f>
        <v>six6sixnine9nine6seven7seventwo2two</v>
      </c>
      <c r="E46" s="2" t="str">
        <f>IFERROR(__xludf.DUMMYFUNCTION("regexextract(C46, ""\d"")"),"6")</f>
        <v>6</v>
      </c>
      <c r="F46" s="2" t="str">
        <f>IFERROR(__xludf.DUMMYFUNCTION("REGEXEXTRACT(C46, ""\d[^\d]*?\z"")"),"2two")</f>
        <v>2two</v>
      </c>
      <c r="G46" s="2" t="str">
        <f>IFERROR(__xludf.DUMMYFUNCTION("REGEXExtract(F46,""\d"")"),"2")</f>
        <v>2</v>
      </c>
      <c r="H46" s="3">
        <f t="shared" si="1"/>
        <v>62</v>
      </c>
    </row>
    <row r="47">
      <c r="A47" s="1" t="s">
        <v>46</v>
      </c>
      <c r="C47" s="4" t="str">
        <f>IFERROR(__xludf.DUMMYFUNCTION(" REGEXREPLACE(REGEXREPLACE(REGEXREPLACE(REGEXREPLACE(REGEXREPLACE(REGEXREPLACE(REGEXREPLACE(REGEXREPLACE(REGEXREPLACE(A47, ""one"", ""one1one""), ""two"", ""two2two""), ""three"", ""three3three""), ""four"", ""four4four""),""five"", ""five5five""), ""six"&amp;""", ""six6six""),""seven"", ""seven7seven""),""eight"", ""eight8eight""),""nine"",""nine9nine"")"),"six6sixfive5five53")</f>
        <v>six6sixfive5five53</v>
      </c>
      <c r="E47" s="2" t="str">
        <f>IFERROR(__xludf.DUMMYFUNCTION("regexextract(C47, ""\d"")"),"6")</f>
        <v>6</v>
      </c>
      <c r="F47" s="2" t="str">
        <f>IFERROR(__xludf.DUMMYFUNCTION("REGEXEXTRACT(C47, ""\d[^\d]*?\z"")"),"3")</f>
        <v>3</v>
      </c>
      <c r="G47" s="2" t="str">
        <f>IFERROR(__xludf.DUMMYFUNCTION("REGEXExtract(F47,""\d"")"),"3")</f>
        <v>3</v>
      </c>
      <c r="H47" s="3">
        <f t="shared" si="1"/>
        <v>63</v>
      </c>
    </row>
    <row r="48">
      <c r="A48" s="1" t="s">
        <v>47</v>
      </c>
      <c r="C48" s="4" t="str">
        <f>IFERROR(__xludf.DUMMYFUNCTION(" REGEXREPLACE(REGEXREPLACE(REGEXREPLACE(REGEXREPLACE(REGEXREPLACE(REGEXREPLACE(REGEXREPLACE(REGEXREPLACE(REGEXREPLACE(A48, ""one"", ""one1one""), ""two"", ""two2two""), ""three"", ""three3three""), ""four"", ""four4four""),""five"", ""five5five""), ""six"&amp;""", ""six6six""),""seven"", ""seven7seven""),""eight"", ""eight8eight""),""nine"",""nine9nine"")"),"bvtfrhkxkzslgseven7sevenfive5fivenine9ninefour4four2two2two")</f>
        <v>bvtfrhkxkzslgseven7sevenfive5fivenine9ninefour4four2two2two</v>
      </c>
      <c r="E48" s="2" t="str">
        <f>IFERROR(__xludf.DUMMYFUNCTION("regexextract(C48, ""\d"")"),"7")</f>
        <v>7</v>
      </c>
      <c r="F48" s="2" t="str">
        <f>IFERROR(__xludf.DUMMYFUNCTION("REGEXEXTRACT(C48, ""\d[^\d]*?\z"")"),"2two")</f>
        <v>2two</v>
      </c>
      <c r="G48" s="2" t="str">
        <f>IFERROR(__xludf.DUMMYFUNCTION("REGEXExtract(F48,""\d"")"),"2")</f>
        <v>2</v>
      </c>
      <c r="H48" s="3">
        <f t="shared" si="1"/>
        <v>72</v>
      </c>
    </row>
    <row r="49">
      <c r="A49" s="1" t="s">
        <v>48</v>
      </c>
      <c r="C49" s="4" t="str">
        <f>IFERROR(__xludf.DUMMYFUNCTION(" REGEXREPLACE(REGEXREPLACE(REGEXREPLACE(REGEXREPLACE(REGEXREPLACE(REGEXREPLACE(REGEXREPLACE(REGEXREPLACE(REGEXREPLACE(A49, ""one"", ""one1one""), ""two"", ""two2two""), ""three"", ""three3three""), ""four"", ""four4four""),""five"", ""five5five""), ""six"&amp;""", ""six6six""),""seven"", ""seven7seven""),""eight"", ""eight8eight""),""nine"",""nine9nine"")"),"four4four2dmltrbv")</f>
        <v>four4four2dmltrbv</v>
      </c>
      <c r="E49" s="2" t="str">
        <f>IFERROR(__xludf.DUMMYFUNCTION("regexextract(C49, ""\d"")"),"4")</f>
        <v>4</v>
      </c>
      <c r="F49" s="2" t="str">
        <f>IFERROR(__xludf.DUMMYFUNCTION("REGEXEXTRACT(C49, ""\d[^\d]*?\z"")"),"2dmltrbv")</f>
        <v>2dmltrbv</v>
      </c>
      <c r="G49" s="2" t="str">
        <f>IFERROR(__xludf.DUMMYFUNCTION("REGEXExtract(F49,""\d"")"),"2")</f>
        <v>2</v>
      </c>
      <c r="H49" s="3">
        <f t="shared" si="1"/>
        <v>42</v>
      </c>
    </row>
    <row r="50">
      <c r="A50" s="1" t="s">
        <v>49</v>
      </c>
      <c r="C50" s="4" t="str">
        <f>IFERROR(__xludf.DUMMYFUNCTION(" REGEXREPLACE(REGEXREPLACE(REGEXREPLACE(REGEXREPLACE(REGEXREPLACE(REGEXREPLACE(REGEXREPLACE(REGEXREPLACE(REGEXREPLACE(A50, ""one"", ""one1one""), ""two"", ""two2two""), ""three"", ""three3three""), ""four"", ""four4four""),""five"", ""five5five""), ""six"&amp;""", ""six6six""),""seven"", ""seven7seven""),""eight"", ""eight8eight""),""nine"",""nine9nine"")"),"vqbdbhseven7seven1drdncbgscfncgtdd6")</f>
        <v>vqbdbhseven7seven1drdncbgscfncgtdd6</v>
      </c>
      <c r="E50" s="2" t="str">
        <f>IFERROR(__xludf.DUMMYFUNCTION("regexextract(C50, ""\d"")"),"7")</f>
        <v>7</v>
      </c>
      <c r="F50" s="2" t="str">
        <f>IFERROR(__xludf.DUMMYFUNCTION("REGEXEXTRACT(C50, ""\d[^\d]*?\z"")"),"6")</f>
        <v>6</v>
      </c>
      <c r="G50" s="2" t="str">
        <f>IFERROR(__xludf.DUMMYFUNCTION("REGEXExtract(F50,""\d"")"),"6")</f>
        <v>6</v>
      </c>
      <c r="H50" s="3">
        <f t="shared" si="1"/>
        <v>76</v>
      </c>
    </row>
    <row r="51">
      <c r="A51" s="1" t="s">
        <v>50</v>
      </c>
      <c r="C51" s="4" t="str">
        <f>IFERROR(__xludf.DUMMYFUNCTION(" REGEXREPLACE(REGEXREPLACE(REGEXREPLACE(REGEXREPLACE(REGEXREPLACE(REGEXREPLACE(REGEXREPLACE(REGEXREPLACE(REGEXREPLACE(A51, ""one"", ""one1one""), ""two"", ""two2two""), ""three"", ""three3three""), ""four"", ""four4four""),""five"", ""five5five""), ""six"&amp;""", ""six6six""),""seven"", ""seven7seven""),""eight"", ""eight8eight""),""nine"",""nine9nine"")"),"73bone1oneseven7sevenone1one")</f>
        <v>73bone1oneseven7sevenone1one</v>
      </c>
      <c r="E51" s="2" t="str">
        <f>IFERROR(__xludf.DUMMYFUNCTION("regexextract(C51, ""\d"")"),"7")</f>
        <v>7</v>
      </c>
      <c r="F51" s="2" t="str">
        <f>IFERROR(__xludf.DUMMYFUNCTION("REGEXEXTRACT(C51, ""\d[^\d]*?\z"")"),"1one")</f>
        <v>1one</v>
      </c>
      <c r="G51" s="2" t="str">
        <f>IFERROR(__xludf.DUMMYFUNCTION("REGEXExtract(F51,""\d"")"),"1")</f>
        <v>1</v>
      </c>
      <c r="H51" s="3">
        <f t="shared" si="1"/>
        <v>71</v>
      </c>
    </row>
    <row r="52">
      <c r="A52" s="1" t="s">
        <v>51</v>
      </c>
      <c r="C52" s="4" t="str">
        <f>IFERROR(__xludf.DUMMYFUNCTION(" REGEXREPLACE(REGEXREPLACE(REGEXREPLACE(REGEXREPLACE(REGEXREPLACE(REGEXREPLACE(REGEXREPLACE(REGEXREPLACE(REGEXREPLACE(A52, ""one"", ""one1one""), ""two"", ""two2two""), ""three"", ""three3three""), ""four"", ""four4four""),""five"", ""five5five""), ""six"&amp;""", ""six6six""),""seven"", ""seven7seven""),""eight"", ""eight8eight""),""nine"",""nine9nine"")"),"four4foureight8eightpbxbfsqtdffmxsdrzpx5four4fournine9nineeight8eight")</f>
        <v>four4foureight8eightpbxbfsqtdffmxsdrzpx5four4fournine9nineeight8eight</v>
      </c>
      <c r="E52" s="2" t="str">
        <f>IFERROR(__xludf.DUMMYFUNCTION("regexextract(C52, ""\d"")"),"4")</f>
        <v>4</v>
      </c>
      <c r="F52" s="2" t="str">
        <f>IFERROR(__xludf.DUMMYFUNCTION("REGEXEXTRACT(C52, ""\d[^\d]*?\z"")"),"8eight")</f>
        <v>8eight</v>
      </c>
      <c r="G52" s="2" t="str">
        <f>IFERROR(__xludf.DUMMYFUNCTION("REGEXExtract(F52,""\d"")"),"8")</f>
        <v>8</v>
      </c>
      <c r="H52" s="3">
        <f t="shared" si="1"/>
        <v>48</v>
      </c>
    </row>
    <row r="53">
      <c r="A53" s="1" t="s">
        <v>52</v>
      </c>
      <c r="C53" s="4" t="str">
        <f>IFERROR(__xludf.DUMMYFUNCTION(" REGEXREPLACE(REGEXREPLACE(REGEXREPLACE(REGEXREPLACE(REGEXREPLACE(REGEXREPLACE(REGEXREPLACE(REGEXREPLACE(REGEXREPLACE(A53, ""one"", ""one1one""), ""two"", ""two2two""), ""three"", ""three3three""), ""four"", ""four4four""),""five"", ""five5five""), ""six"&amp;""", ""six6six""),""seven"", ""seven7seven""),""eight"", ""eight8eight""),""nine"",""nine9nine"")"),"three3threehfldfggkqbfsxpvvcjnthree3three8nkdvsxvd59qmkpzbn")</f>
        <v>three3threehfldfggkqbfsxpvvcjnthree3three8nkdvsxvd59qmkpzbn</v>
      </c>
      <c r="E53" s="2" t="str">
        <f>IFERROR(__xludf.DUMMYFUNCTION("regexextract(C53, ""\d"")"),"3")</f>
        <v>3</v>
      </c>
      <c r="F53" s="2" t="str">
        <f>IFERROR(__xludf.DUMMYFUNCTION("REGEXEXTRACT(C53, ""\d[^\d]*?\z"")"),"9qmkpzbn")</f>
        <v>9qmkpzbn</v>
      </c>
      <c r="G53" s="2" t="str">
        <f>IFERROR(__xludf.DUMMYFUNCTION("REGEXExtract(F53,""\d"")"),"9")</f>
        <v>9</v>
      </c>
      <c r="H53" s="3">
        <f t="shared" si="1"/>
        <v>39</v>
      </c>
    </row>
    <row r="54">
      <c r="A54" s="1" t="s">
        <v>53</v>
      </c>
      <c r="C54" s="4" t="str">
        <f>IFERROR(__xludf.DUMMYFUNCTION(" REGEXREPLACE(REGEXREPLACE(REGEXREPLACE(REGEXREPLACE(REGEXREPLACE(REGEXREPLACE(REGEXREPLACE(REGEXREPLACE(REGEXREPLACE(A54, ""one"", ""one1one""), ""two"", ""two2two""), ""three"", ""three3three""), ""four"", ""four4four""),""five"", ""five5five""), ""six"&amp;""", ""six6six""),""seven"", ""seven7seven""),""eight"", ""eight8eight""),""nine"",""nine9nine"")"),"26tlzzsbdthree3three877eight8eight")</f>
        <v>26tlzzsbdthree3three877eight8eight</v>
      </c>
      <c r="E54" s="2" t="str">
        <f>IFERROR(__xludf.DUMMYFUNCTION("regexextract(C54, ""\d"")"),"2")</f>
        <v>2</v>
      </c>
      <c r="F54" s="2" t="str">
        <f>IFERROR(__xludf.DUMMYFUNCTION("REGEXEXTRACT(C54, ""\d[^\d]*?\z"")"),"8eight")</f>
        <v>8eight</v>
      </c>
      <c r="G54" s="2" t="str">
        <f>IFERROR(__xludf.DUMMYFUNCTION("REGEXExtract(F54,""\d"")"),"8")</f>
        <v>8</v>
      </c>
      <c r="H54" s="3">
        <f t="shared" si="1"/>
        <v>28</v>
      </c>
    </row>
    <row r="55">
      <c r="A55" s="1" t="s">
        <v>54</v>
      </c>
      <c r="C55" s="4" t="str">
        <f>IFERROR(__xludf.DUMMYFUNCTION(" REGEXREPLACE(REGEXREPLACE(REGEXREPLACE(REGEXREPLACE(REGEXREPLACE(REGEXREPLACE(REGEXREPLACE(REGEXREPLACE(REGEXREPLACE(A55, ""one"", ""one1one""), ""two"", ""two2two""), ""three"", ""three3three""), ""four"", ""four4four""),""five"", ""five5five""), ""six"&amp;""", ""six6six""),""seven"", ""seven7seven""),""eight"", ""eight8eight""),""nine"",""nine9nine"")"),"7eight8eightthree3threetwo2twone1onepzk")</f>
        <v>7eight8eightthree3threetwo2twone1onepzk</v>
      </c>
      <c r="E55" s="2" t="str">
        <f>IFERROR(__xludf.DUMMYFUNCTION("regexextract(C55, ""\d"")"),"7")</f>
        <v>7</v>
      </c>
      <c r="F55" s="2" t="str">
        <f>IFERROR(__xludf.DUMMYFUNCTION("REGEXEXTRACT(C55, ""\d[^\d]*?\z"")"),"1onepzk")</f>
        <v>1onepzk</v>
      </c>
      <c r="G55" s="2" t="str">
        <f>IFERROR(__xludf.DUMMYFUNCTION("REGEXExtract(F55,""\d"")"),"1")</f>
        <v>1</v>
      </c>
      <c r="H55" s="3">
        <f t="shared" si="1"/>
        <v>71</v>
      </c>
    </row>
    <row r="56">
      <c r="A56" s="1" t="s">
        <v>55</v>
      </c>
      <c r="C56" s="4" t="str">
        <f>IFERROR(__xludf.DUMMYFUNCTION(" REGEXREPLACE(REGEXREPLACE(REGEXREPLACE(REGEXREPLACE(REGEXREPLACE(REGEXREPLACE(REGEXREPLACE(REGEXREPLACE(REGEXREPLACE(A56, ""one"", ""one1one""), ""two"", ""two2two""), ""three"", ""three3three""), ""four"", ""four4four""),""five"", ""five5five""), ""six"&amp;""", ""six6six""),""seven"", ""seven7seven""),""eight"", ""eight8eight""),""nine"",""nine9nine"")"),"tstrbvfppnine9ninenine9ninetnbgrdone1one9two2twosr5")</f>
        <v>tstrbvfppnine9ninenine9ninetnbgrdone1one9two2twosr5</v>
      </c>
      <c r="E56" s="2" t="str">
        <f>IFERROR(__xludf.DUMMYFUNCTION("regexextract(C56, ""\d"")"),"9")</f>
        <v>9</v>
      </c>
      <c r="F56" s="2" t="str">
        <f>IFERROR(__xludf.DUMMYFUNCTION("REGEXEXTRACT(C56, ""\d[^\d]*?\z"")"),"5")</f>
        <v>5</v>
      </c>
      <c r="G56" s="2" t="str">
        <f>IFERROR(__xludf.DUMMYFUNCTION("REGEXExtract(F56,""\d"")"),"5")</f>
        <v>5</v>
      </c>
      <c r="H56" s="3">
        <f t="shared" si="1"/>
        <v>95</v>
      </c>
    </row>
    <row r="57">
      <c r="A57" s="1" t="s">
        <v>56</v>
      </c>
      <c r="C57" s="4" t="str">
        <f>IFERROR(__xludf.DUMMYFUNCTION(" REGEXREPLACE(REGEXREPLACE(REGEXREPLACE(REGEXREPLACE(REGEXREPLACE(REGEXREPLACE(REGEXREPLACE(REGEXREPLACE(REGEXREPLACE(A57, ""one"", ""one1one""), ""two"", ""two2two""), ""three"", ""three3three""), ""four"", ""four4four""),""five"", ""five5five""), ""six"&amp;""", ""six6six""),""seven"", ""seven7seven""),""eight"", ""eight8eight""),""nine"",""nine9nine"")"),"7three3threeeight8eightseven7sevenz")</f>
        <v>7three3threeeight8eightseven7sevenz</v>
      </c>
      <c r="E57" s="2" t="str">
        <f>IFERROR(__xludf.DUMMYFUNCTION("regexextract(C57, ""\d"")"),"7")</f>
        <v>7</v>
      </c>
      <c r="F57" s="2" t="str">
        <f>IFERROR(__xludf.DUMMYFUNCTION("REGEXEXTRACT(C57, ""\d[^\d]*?\z"")"),"7sevenz")</f>
        <v>7sevenz</v>
      </c>
      <c r="G57" s="2" t="str">
        <f>IFERROR(__xludf.DUMMYFUNCTION("REGEXExtract(F57,""\d"")"),"7")</f>
        <v>7</v>
      </c>
      <c r="H57" s="3">
        <f t="shared" si="1"/>
        <v>77</v>
      </c>
    </row>
    <row r="58">
      <c r="A58" s="1" t="s">
        <v>57</v>
      </c>
      <c r="C58" s="4" t="str">
        <f>IFERROR(__xludf.DUMMYFUNCTION(" REGEXREPLACE(REGEXREPLACE(REGEXREPLACE(REGEXREPLACE(REGEXREPLACE(REGEXREPLACE(REGEXREPLACE(REGEXREPLACE(REGEXREPLACE(A58, ""one"", ""one1one""), ""two"", ""two2two""), ""three"", ""three3three""), ""four"", ""four4four""),""five"", ""five5five""), ""six"&amp;""", ""six6six""),""seven"", ""seven7seven""),""eight"", ""eight8eight""),""nine"",""nine9nine"")"),"5three3three5nine9nine")</f>
        <v>5three3three5nine9nine</v>
      </c>
      <c r="E58" s="2" t="str">
        <f>IFERROR(__xludf.DUMMYFUNCTION("regexextract(C58, ""\d"")"),"5")</f>
        <v>5</v>
      </c>
      <c r="F58" s="2" t="str">
        <f>IFERROR(__xludf.DUMMYFUNCTION("REGEXEXTRACT(C58, ""\d[^\d]*?\z"")"),"9nine")</f>
        <v>9nine</v>
      </c>
      <c r="G58" s="2" t="str">
        <f>IFERROR(__xludf.DUMMYFUNCTION("REGEXExtract(F58,""\d"")"),"9")</f>
        <v>9</v>
      </c>
      <c r="H58" s="3">
        <f t="shared" si="1"/>
        <v>59</v>
      </c>
    </row>
    <row r="59">
      <c r="A59" s="1" t="s">
        <v>58</v>
      </c>
      <c r="C59" s="4" t="str">
        <f>IFERROR(__xludf.DUMMYFUNCTION(" REGEXREPLACE(REGEXREPLACE(REGEXREPLACE(REGEXREPLACE(REGEXREPLACE(REGEXREPLACE(REGEXREPLACE(REGEXREPLACE(REGEXREPLACE(A59, ""one"", ""one1one""), ""two"", ""two2two""), ""three"", ""three3three""), ""four"", ""four4four""),""five"", ""five5five""), ""six"&amp;""", ""six6six""),""seven"", ""seven7seven""),""eight"", ""eight8eight""),""nine"",""nine9nine"")"),"nine9nine1nine9ninecmj")</f>
        <v>nine9nine1nine9ninecmj</v>
      </c>
      <c r="E59" s="2" t="str">
        <f>IFERROR(__xludf.DUMMYFUNCTION("regexextract(C59, ""\d"")"),"9")</f>
        <v>9</v>
      </c>
      <c r="F59" s="2" t="str">
        <f>IFERROR(__xludf.DUMMYFUNCTION("REGEXEXTRACT(C59, ""\d[^\d]*?\z"")"),"9ninecmj")</f>
        <v>9ninecmj</v>
      </c>
      <c r="G59" s="2" t="str">
        <f>IFERROR(__xludf.DUMMYFUNCTION("REGEXExtract(F59,""\d"")"),"9")</f>
        <v>9</v>
      </c>
      <c r="H59" s="3">
        <f t="shared" si="1"/>
        <v>99</v>
      </c>
    </row>
    <row r="60">
      <c r="A60" s="1" t="s">
        <v>59</v>
      </c>
      <c r="C60" s="4" t="str">
        <f>IFERROR(__xludf.DUMMYFUNCTION(" REGEXREPLACE(REGEXREPLACE(REGEXREPLACE(REGEXREPLACE(REGEXREPLACE(REGEXREPLACE(REGEXREPLACE(REGEXREPLACE(REGEXREPLACE(A60, ""one"", ""one1one""), ""two"", ""two2two""), ""three"", ""three3three""), ""four"", ""four4four""),""five"", ""five5five""), ""six"&amp;""", ""six6six""),""seven"", ""seven7seven""),""eight"", ""eight8eight""),""nine"",""nine9nine"")"),"699six6six3six6sixnine9nine2d")</f>
        <v>699six6six3six6sixnine9nine2d</v>
      </c>
      <c r="E60" s="2" t="str">
        <f>IFERROR(__xludf.DUMMYFUNCTION("regexextract(C60, ""\d"")"),"6")</f>
        <v>6</v>
      </c>
      <c r="F60" s="2" t="str">
        <f>IFERROR(__xludf.DUMMYFUNCTION("REGEXEXTRACT(C60, ""\d[^\d]*?\z"")"),"2d")</f>
        <v>2d</v>
      </c>
      <c r="G60" s="2" t="str">
        <f>IFERROR(__xludf.DUMMYFUNCTION("REGEXExtract(F60,""\d"")"),"2")</f>
        <v>2</v>
      </c>
      <c r="H60" s="3">
        <f t="shared" si="1"/>
        <v>62</v>
      </c>
    </row>
    <row r="61">
      <c r="A61" s="1" t="s">
        <v>60</v>
      </c>
      <c r="C61" s="4" t="str">
        <f>IFERROR(__xludf.DUMMYFUNCTION(" REGEXREPLACE(REGEXREPLACE(REGEXREPLACE(REGEXREPLACE(REGEXREPLACE(REGEXREPLACE(REGEXREPLACE(REGEXREPLACE(REGEXREPLACE(A61, ""one"", ""one1one""), ""two"", ""two2two""), ""three"", ""three3three""), ""four"", ""four4four""),""five"", ""five5five""), ""six"&amp;""", ""six6six""),""seven"", ""seven7seven""),""eight"", ""eight8eight""),""nine"",""nine9nine"")"),"2qpfrbxpds5nine9nineeight8eight")</f>
        <v>2qpfrbxpds5nine9nineeight8eight</v>
      </c>
      <c r="E61" s="2" t="str">
        <f>IFERROR(__xludf.DUMMYFUNCTION("regexextract(C61, ""\d"")"),"2")</f>
        <v>2</v>
      </c>
      <c r="F61" s="2" t="str">
        <f>IFERROR(__xludf.DUMMYFUNCTION("REGEXEXTRACT(C61, ""\d[^\d]*?\z"")"),"8eight")</f>
        <v>8eight</v>
      </c>
      <c r="G61" s="2" t="str">
        <f>IFERROR(__xludf.DUMMYFUNCTION("REGEXExtract(F61,""\d"")"),"8")</f>
        <v>8</v>
      </c>
      <c r="H61" s="3">
        <f t="shared" si="1"/>
        <v>28</v>
      </c>
    </row>
    <row r="62">
      <c r="A62" s="1" t="s">
        <v>61</v>
      </c>
      <c r="C62" s="4" t="str">
        <f>IFERROR(__xludf.DUMMYFUNCTION(" REGEXREPLACE(REGEXREPLACE(REGEXREPLACE(REGEXREPLACE(REGEXREPLACE(REGEXREPLACE(REGEXREPLACE(REGEXREPLACE(REGEXREPLACE(A62, ""one"", ""one1one""), ""two"", ""two2two""), ""three"", ""three3three""), ""four"", ""four4four""),""five"", ""five5five""), ""six"&amp;""", ""six6six""),""seven"", ""seven7seven""),""eight"", ""eight8eight""),""nine"",""nine9nine"")"),"five5five8lttz39vd")</f>
        <v>five5five8lttz39vd</v>
      </c>
      <c r="E62" s="2" t="str">
        <f>IFERROR(__xludf.DUMMYFUNCTION("regexextract(C62, ""\d"")"),"5")</f>
        <v>5</v>
      </c>
      <c r="F62" s="2" t="str">
        <f>IFERROR(__xludf.DUMMYFUNCTION("REGEXEXTRACT(C62, ""\d[^\d]*?\z"")"),"9vd")</f>
        <v>9vd</v>
      </c>
      <c r="G62" s="2" t="str">
        <f>IFERROR(__xludf.DUMMYFUNCTION("REGEXExtract(F62,""\d"")"),"9")</f>
        <v>9</v>
      </c>
      <c r="H62" s="3">
        <f t="shared" si="1"/>
        <v>59</v>
      </c>
    </row>
    <row r="63">
      <c r="A63" s="1" t="s">
        <v>62</v>
      </c>
      <c r="C63" s="4" t="str">
        <f>IFERROR(__xludf.DUMMYFUNCTION(" REGEXREPLACE(REGEXREPLACE(REGEXREPLACE(REGEXREPLACE(REGEXREPLACE(REGEXREPLACE(REGEXREPLACE(REGEXREPLACE(REGEXREPLACE(A63, ""one"", ""one1one""), ""two"", ""two2two""), ""three"", ""three3three""), ""four"", ""four4four""),""five"", ""five5five""), ""six"&amp;""", ""six6six""),""seven"", ""seven7seven""),""eight"", ""eight8eight""),""nine"",""nine9nine"")"),"ntlznczfone1one7nine9ninesix6sixxtxbkvpkone1onebmbc")</f>
        <v>ntlznczfone1one7nine9ninesix6sixxtxbkvpkone1onebmbc</v>
      </c>
      <c r="E63" s="2" t="str">
        <f>IFERROR(__xludf.DUMMYFUNCTION("regexextract(C63, ""\d"")"),"1")</f>
        <v>1</v>
      </c>
      <c r="F63" s="2" t="str">
        <f>IFERROR(__xludf.DUMMYFUNCTION("REGEXEXTRACT(C63, ""\d[^\d]*?\z"")"),"1onebmbc")</f>
        <v>1onebmbc</v>
      </c>
      <c r="G63" s="2" t="str">
        <f>IFERROR(__xludf.DUMMYFUNCTION("REGEXExtract(F63,""\d"")"),"1")</f>
        <v>1</v>
      </c>
      <c r="H63" s="3">
        <f t="shared" si="1"/>
        <v>11</v>
      </c>
    </row>
    <row r="64">
      <c r="A64" s="1" t="s">
        <v>63</v>
      </c>
      <c r="C64" s="4" t="str">
        <f>IFERROR(__xludf.DUMMYFUNCTION(" REGEXREPLACE(REGEXREPLACE(REGEXREPLACE(REGEXREPLACE(REGEXREPLACE(REGEXREPLACE(REGEXREPLACE(REGEXREPLACE(REGEXREPLACE(A64, ""one"", ""one1one""), ""two"", ""two2two""), ""three"", ""three3three""), ""four"", ""four4four""),""five"", ""five5five""), ""six"&amp;""", ""six6six""),""seven"", ""seven7seven""),""eight"", ""eight8eight""),""nine"",""nine9nine"")"),"frpcfbgnceight8eight943one1oneseven7seven")</f>
        <v>frpcfbgnceight8eight943one1oneseven7seven</v>
      </c>
      <c r="E64" s="2" t="str">
        <f>IFERROR(__xludf.DUMMYFUNCTION("regexextract(C64, ""\d"")"),"8")</f>
        <v>8</v>
      </c>
      <c r="F64" s="2" t="str">
        <f>IFERROR(__xludf.DUMMYFUNCTION("REGEXEXTRACT(C64, ""\d[^\d]*?\z"")"),"7seven")</f>
        <v>7seven</v>
      </c>
      <c r="G64" s="2" t="str">
        <f>IFERROR(__xludf.DUMMYFUNCTION("REGEXExtract(F64,""\d"")"),"7")</f>
        <v>7</v>
      </c>
      <c r="H64" s="3">
        <f t="shared" si="1"/>
        <v>87</v>
      </c>
    </row>
    <row r="65">
      <c r="A65" s="1" t="s">
        <v>64</v>
      </c>
      <c r="C65" s="4" t="str">
        <f>IFERROR(__xludf.DUMMYFUNCTION(" REGEXREPLACE(REGEXREPLACE(REGEXREPLACE(REGEXREPLACE(REGEXREPLACE(REGEXREPLACE(REGEXREPLACE(REGEXREPLACE(REGEXREPLACE(A65, ""one"", ""one1one""), ""two"", ""two2two""), ""three"", ""three3three""), ""four"", ""four4four""),""five"", ""five5five""), ""six"&amp;""", ""six6six""),""seven"", ""seven7seven""),""eight"", ""eight8eight""),""nine"",""nine9nine"")"),"8nine9ninedcspc3qkvjsvkhj33")</f>
        <v>8nine9ninedcspc3qkvjsvkhj33</v>
      </c>
      <c r="E65" s="2" t="str">
        <f>IFERROR(__xludf.DUMMYFUNCTION("regexextract(C65, ""\d"")"),"8")</f>
        <v>8</v>
      </c>
      <c r="F65" s="2" t="str">
        <f>IFERROR(__xludf.DUMMYFUNCTION("REGEXEXTRACT(C65, ""\d[^\d]*?\z"")"),"3")</f>
        <v>3</v>
      </c>
      <c r="G65" s="2" t="str">
        <f>IFERROR(__xludf.DUMMYFUNCTION("REGEXExtract(F65,""\d"")"),"3")</f>
        <v>3</v>
      </c>
      <c r="H65" s="3">
        <f t="shared" si="1"/>
        <v>83</v>
      </c>
    </row>
    <row r="66">
      <c r="A66" s="1" t="s">
        <v>65</v>
      </c>
      <c r="C66" s="4" t="str">
        <f>IFERROR(__xludf.DUMMYFUNCTION(" REGEXREPLACE(REGEXREPLACE(REGEXREPLACE(REGEXREPLACE(REGEXREPLACE(REGEXREPLACE(REGEXREPLACE(REGEXREPLACE(REGEXREPLACE(A66, ""one"", ""one1one""), ""two"", ""two2two""), ""three"", ""three3three""), ""four"", ""four4four""),""five"", ""five5five""), ""six"&amp;""", ""six6six""),""seven"", ""seven7seven""),""eight"", ""eight8eight""),""nine"",""nine9nine"")"),"nine9nine8msxvtnkzqhhnj128")</f>
        <v>nine9nine8msxvtnkzqhhnj128</v>
      </c>
      <c r="E66" s="2" t="str">
        <f>IFERROR(__xludf.DUMMYFUNCTION("regexextract(C66, ""\d"")"),"9")</f>
        <v>9</v>
      </c>
      <c r="F66" s="2" t="str">
        <f>IFERROR(__xludf.DUMMYFUNCTION("REGEXEXTRACT(C66, ""\d[^\d]*?\z"")"),"8")</f>
        <v>8</v>
      </c>
      <c r="G66" s="2" t="str">
        <f>IFERROR(__xludf.DUMMYFUNCTION("REGEXExtract(F66,""\d"")"),"8")</f>
        <v>8</v>
      </c>
      <c r="H66" s="3">
        <f t="shared" si="1"/>
        <v>98</v>
      </c>
    </row>
    <row r="67">
      <c r="A67" s="1" t="s">
        <v>66</v>
      </c>
      <c r="C67" s="4" t="str">
        <f>IFERROR(__xludf.DUMMYFUNCTION(" REGEXREPLACE(REGEXREPLACE(REGEXREPLACE(REGEXREPLACE(REGEXREPLACE(REGEXREPLACE(REGEXREPLACE(REGEXREPLACE(REGEXREPLACE(A67, ""one"", ""one1one""), ""two"", ""two2two""), ""three"", ""three3three""), ""four"", ""four4four""),""five"", ""five5five""), ""six"&amp;""", ""six6six""),""seven"", ""seven7seven""),""eight"", ""eight8eight""),""nine"",""nine9nine"")"),"sptone1oneight8eight5jmvqdkfvbgfour4four3one1one")</f>
        <v>sptone1oneight8eight5jmvqdkfvbgfour4four3one1one</v>
      </c>
      <c r="E67" s="2" t="str">
        <f>IFERROR(__xludf.DUMMYFUNCTION("regexextract(C67, ""\d"")"),"1")</f>
        <v>1</v>
      </c>
      <c r="F67" s="2" t="str">
        <f>IFERROR(__xludf.DUMMYFUNCTION("REGEXEXTRACT(C67, ""\d[^\d]*?\z"")"),"1one")</f>
        <v>1one</v>
      </c>
      <c r="G67" s="2" t="str">
        <f>IFERROR(__xludf.DUMMYFUNCTION("REGEXExtract(F67,""\d"")"),"1")</f>
        <v>1</v>
      </c>
      <c r="H67" s="3">
        <f t="shared" si="1"/>
        <v>11</v>
      </c>
    </row>
    <row r="68">
      <c r="A68" s="1" t="s">
        <v>67</v>
      </c>
      <c r="C68" s="4" t="str">
        <f>IFERROR(__xludf.DUMMYFUNCTION(" REGEXREPLACE(REGEXREPLACE(REGEXREPLACE(REGEXREPLACE(REGEXREPLACE(REGEXREPLACE(REGEXREPLACE(REGEXREPLACE(REGEXREPLACE(A68, ""one"", ""one1one""), ""two"", ""two2two""), ""three"", ""three3three""), ""four"", ""four4four""),""five"", ""five5five""), ""six"&amp;""", ""six6six""),""seven"", ""seven7seven""),""eight"", ""eight8eight""),""nine"",""nine9nine"")"),"eight8eightgvzhdhrzxrfrone1onefive5five9")</f>
        <v>eight8eightgvzhdhrzxrfrone1onefive5five9</v>
      </c>
      <c r="E68" s="2" t="str">
        <f>IFERROR(__xludf.DUMMYFUNCTION("regexextract(C68, ""\d"")"),"8")</f>
        <v>8</v>
      </c>
      <c r="F68" s="2" t="str">
        <f>IFERROR(__xludf.DUMMYFUNCTION("REGEXEXTRACT(C68, ""\d[^\d]*?\z"")"),"9")</f>
        <v>9</v>
      </c>
      <c r="G68" s="2" t="str">
        <f>IFERROR(__xludf.DUMMYFUNCTION("REGEXExtract(F68,""\d"")"),"9")</f>
        <v>9</v>
      </c>
      <c r="H68" s="3">
        <f t="shared" si="1"/>
        <v>89</v>
      </c>
    </row>
    <row r="69">
      <c r="A69" s="1" t="s">
        <v>68</v>
      </c>
      <c r="C69" s="4" t="str">
        <f>IFERROR(__xludf.DUMMYFUNCTION(" REGEXREPLACE(REGEXREPLACE(REGEXREPLACE(REGEXREPLACE(REGEXREPLACE(REGEXREPLACE(REGEXREPLACE(REGEXREPLACE(REGEXREPLACE(A69, ""one"", ""one1one""), ""two"", ""two2two""), ""three"", ""three3three""), ""four"", ""four4four""),""five"", ""five5five""), ""six"&amp;""", ""six6six""),""seven"", ""seven7seven""),""eight"", ""eight8eight""),""nine"",""nine9nine"")"),"nine9nine49")</f>
        <v>nine9nine49</v>
      </c>
      <c r="E69" s="2" t="str">
        <f>IFERROR(__xludf.DUMMYFUNCTION("regexextract(C69, ""\d"")"),"9")</f>
        <v>9</v>
      </c>
      <c r="F69" s="2" t="str">
        <f>IFERROR(__xludf.DUMMYFUNCTION("REGEXEXTRACT(C69, ""\d[^\d]*?\z"")"),"9")</f>
        <v>9</v>
      </c>
      <c r="G69" s="2" t="str">
        <f>IFERROR(__xludf.DUMMYFUNCTION("REGEXExtract(F69,""\d"")"),"9")</f>
        <v>9</v>
      </c>
      <c r="H69" s="3">
        <f t="shared" si="1"/>
        <v>99</v>
      </c>
    </row>
    <row r="70">
      <c r="A70" s="1" t="s">
        <v>69</v>
      </c>
      <c r="C70" s="4" t="str">
        <f>IFERROR(__xludf.DUMMYFUNCTION(" REGEXREPLACE(REGEXREPLACE(REGEXREPLACE(REGEXREPLACE(REGEXREPLACE(REGEXREPLACE(REGEXREPLACE(REGEXREPLACE(REGEXREPLACE(A70, ""one"", ""one1one""), ""two"", ""two2two""), ""three"", ""three3three""), ""four"", ""four4four""),""five"", ""five5five""), ""six"&amp;""", ""six6six""),""seven"", ""seven7seven""),""eight"", ""eight8eight""),""nine"",""nine9nine"")"),"one1one1vgdmlfgdh1eight8eightwo2twodx")</f>
        <v>one1one1vgdmlfgdh1eight8eightwo2twodx</v>
      </c>
      <c r="E70" s="2" t="str">
        <f>IFERROR(__xludf.DUMMYFUNCTION("regexextract(C70, ""\d"")"),"1")</f>
        <v>1</v>
      </c>
      <c r="F70" s="2" t="str">
        <f>IFERROR(__xludf.DUMMYFUNCTION("REGEXEXTRACT(C70, ""\d[^\d]*?\z"")"),"2twodx")</f>
        <v>2twodx</v>
      </c>
      <c r="G70" s="2" t="str">
        <f>IFERROR(__xludf.DUMMYFUNCTION("REGEXExtract(F70,""\d"")"),"2")</f>
        <v>2</v>
      </c>
      <c r="H70" s="3">
        <f t="shared" si="1"/>
        <v>12</v>
      </c>
    </row>
    <row r="71">
      <c r="A71" s="1" t="s">
        <v>70</v>
      </c>
      <c r="C71" s="4" t="str">
        <f>IFERROR(__xludf.DUMMYFUNCTION(" REGEXREPLACE(REGEXREPLACE(REGEXREPLACE(REGEXREPLACE(REGEXREPLACE(REGEXREPLACE(REGEXREPLACE(REGEXREPLACE(REGEXREPLACE(A71, ""one"", ""one1one""), ""two"", ""two2two""), ""three"", ""three3three""), ""four"", ""four4four""),""five"", ""five5five""), ""six"&amp;""", ""six6six""),""seven"", ""seven7seven""),""eight"", ""eight8eight""),""nine"",""nine9nine"")"),"three3threemsxhlzj9four4four485")</f>
        <v>three3threemsxhlzj9four4four485</v>
      </c>
      <c r="E71" s="2" t="str">
        <f>IFERROR(__xludf.DUMMYFUNCTION("regexextract(C71, ""\d"")"),"3")</f>
        <v>3</v>
      </c>
      <c r="F71" s="2" t="str">
        <f>IFERROR(__xludf.DUMMYFUNCTION("REGEXEXTRACT(C71, ""\d[^\d]*?\z"")"),"5")</f>
        <v>5</v>
      </c>
      <c r="G71" s="2" t="str">
        <f>IFERROR(__xludf.DUMMYFUNCTION("REGEXExtract(F71,""\d"")"),"5")</f>
        <v>5</v>
      </c>
      <c r="H71" s="3">
        <f t="shared" si="1"/>
        <v>35</v>
      </c>
    </row>
    <row r="72">
      <c r="A72" s="1" t="s">
        <v>71</v>
      </c>
      <c r="C72" s="4" t="str">
        <f>IFERROR(__xludf.DUMMYFUNCTION(" REGEXREPLACE(REGEXREPLACE(REGEXREPLACE(REGEXREPLACE(REGEXREPLACE(REGEXREPLACE(REGEXREPLACE(REGEXREPLACE(REGEXREPLACE(A72, ""one"", ""one1one""), ""two"", ""two2two""), ""three"", ""three3three""), ""four"", ""four4four""),""five"", ""five5five""), ""six"&amp;""", ""six6six""),""seven"", ""seven7seven""),""eight"", ""eight8eight""),""nine"",""nine9nine"")"),"9one1onelvcqrzxjtthree3threetwo2two")</f>
        <v>9one1onelvcqrzxjtthree3threetwo2two</v>
      </c>
      <c r="E72" s="2" t="str">
        <f>IFERROR(__xludf.DUMMYFUNCTION("regexextract(C72, ""\d"")"),"9")</f>
        <v>9</v>
      </c>
      <c r="F72" s="2" t="str">
        <f>IFERROR(__xludf.DUMMYFUNCTION("REGEXEXTRACT(C72, ""\d[^\d]*?\z"")"),"2two")</f>
        <v>2two</v>
      </c>
      <c r="G72" s="2" t="str">
        <f>IFERROR(__xludf.DUMMYFUNCTION("REGEXExtract(F72,""\d"")"),"2")</f>
        <v>2</v>
      </c>
      <c r="H72" s="3">
        <f t="shared" si="1"/>
        <v>92</v>
      </c>
    </row>
    <row r="73">
      <c r="A73" s="1" t="s">
        <v>72</v>
      </c>
      <c r="C73" s="4" t="str">
        <f>IFERROR(__xludf.DUMMYFUNCTION(" REGEXREPLACE(REGEXREPLACE(REGEXREPLACE(REGEXREPLACE(REGEXREPLACE(REGEXREPLACE(REGEXREPLACE(REGEXREPLACE(REGEXREPLACE(A73, ""one"", ""one1one""), ""two"", ""two2two""), ""three"", ""three3three""), ""four"", ""four4four""),""five"", ""five5five""), ""six"&amp;""", ""six6six""),""seven"", ""seven7seven""),""eight"", ""eight8eight""),""nine"",""nine9nine"")"),"3eight8eight21one1onetrvvnkknqtjblmb8hcxgjk")</f>
        <v>3eight8eight21one1onetrvvnkknqtjblmb8hcxgjk</v>
      </c>
      <c r="E73" s="2" t="str">
        <f>IFERROR(__xludf.DUMMYFUNCTION("regexextract(C73, ""\d"")"),"3")</f>
        <v>3</v>
      </c>
      <c r="F73" s="2" t="str">
        <f>IFERROR(__xludf.DUMMYFUNCTION("REGEXEXTRACT(C73, ""\d[^\d]*?\z"")"),"8hcxgjk")</f>
        <v>8hcxgjk</v>
      </c>
      <c r="G73" s="2" t="str">
        <f>IFERROR(__xludf.DUMMYFUNCTION("REGEXExtract(F73,""\d"")"),"8")</f>
        <v>8</v>
      </c>
      <c r="H73" s="3">
        <f t="shared" si="1"/>
        <v>38</v>
      </c>
    </row>
    <row r="74">
      <c r="A74" s="1" t="s">
        <v>73</v>
      </c>
      <c r="C74" s="4" t="str">
        <f>IFERROR(__xludf.DUMMYFUNCTION(" REGEXREPLACE(REGEXREPLACE(REGEXREPLACE(REGEXREPLACE(REGEXREPLACE(REGEXREPLACE(REGEXREPLACE(REGEXREPLACE(REGEXREPLACE(A74, ""one"", ""one1one""), ""two"", ""two2two""), ""three"", ""three3three""), ""four"", ""four4four""),""five"", ""five5five""), ""six"&amp;""", ""six6six""),""seven"", ""seven7seven""),""eight"", ""eight8eight""),""nine"",""nine9nine"")"),"ftlbbc3two2twonine9ninetwo2twonine9nine8four4four")</f>
        <v>ftlbbc3two2twonine9ninetwo2twonine9nine8four4four</v>
      </c>
      <c r="E74" s="2" t="str">
        <f>IFERROR(__xludf.DUMMYFUNCTION("regexextract(C74, ""\d"")"),"3")</f>
        <v>3</v>
      </c>
      <c r="F74" s="2" t="str">
        <f>IFERROR(__xludf.DUMMYFUNCTION("REGEXEXTRACT(C74, ""\d[^\d]*?\z"")"),"4four")</f>
        <v>4four</v>
      </c>
      <c r="G74" s="2" t="str">
        <f>IFERROR(__xludf.DUMMYFUNCTION("REGEXExtract(F74,""\d"")"),"4")</f>
        <v>4</v>
      </c>
      <c r="H74" s="3">
        <f t="shared" si="1"/>
        <v>34</v>
      </c>
    </row>
    <row r="75">
      <c r="A75" s="1" t="s">
        <v>74</v>
      </c>
      <c r="C75" s="4" t="str">
        <f>IFERROR(__xludf.DUMMYFUNCTION(" REGEXREPLACE(REGEXREPLACE(REGEXREPLACE(REGEXREPLACE(REGEXREPLACE(REGEXREPLACE(REGEXREPLACE(REGEXREPLACE(REGEXREPLACE(A75, ""one"", ""one1one""), ""two"", ""two2two""), ""three"", ""three3three""), ""four"", ""four4four""),""five"", ""five5five""), ""six"&amp;""", ""six6six""),""seven"", ""seven7seven""),""eight"", ""eight8eight""),""nine"",""nine9nine"")"),"lbxzfjlzgnkcx1zf3kccqtrxfsktpgbdjsxpjdt9")</f>
        <v>lbxzfjlzgnkcx1zf3kccqtrxfsktpgbdjsxpjdt9</v>
      </c>
      <c r="E75" s="2" t="str">
        <f>IFERROR(__xludf.DUMMYFUNCTION("regexextract(C75, ""\d"")"),"1")</f>
        <v>1</v>
      </c>
      <c r="F75" s="2" t="str">
        <f>IFERROR(__xludf.DUMMYFUNCTION("REGEXEXTRACT(C75, ""\d[^\d]*?\z"")"),"9")</f>
        <v>9</v>
      </c>
      <c r="G75" s="2" t="str">
        <f>IFERROR(__xludf.DUMMYFUNCTION("REGEXExtract(F75,""\d"")"),"9")</f>
        <v>9</v>
      </c>
      <c r="H75" s="3">
        <f t="shared" si="1"/>
        <v>19</v>
      </c>
    </row>
    <row r="76">
      <c r="A76" s="1" t="s">
        <v>75</v>
      </c>
      <c r="C76" s="4" t="str">
        <f>IFERROR(__xludf.DUMMYFUNCTION(" REGEXREPLACE(REGEXREPLACE(REGEXREPLACE(REGEXREPLACE(REGEXREPLACE(REGEXREPLACE(REGEXREPLACE(REGEXREPLACE(REGEXREPLACE(A76, ""one"", ""one1one""), ""two"", ""two2two""), ""three"", ""three3three""), ""four"", ""four4four""),""five"", ""five5five""), ""six"&amp;""", ""six6six""),""seven"", ""seven7seven""),""eight"", ""eight8eight""),""nine"",""nine9nine"")"),"12seven7seven6lzpckvcl")</f>
        <v>12seven7seven6lzpckvcl</v>
      </c>
      <c r="E76" s="2" t="str">
        <f>IFERROR(__xludf.DUMMYFUNCTION("regexextract(C76, ""\d"")"),"1")</f>
        <v>1</v>
      </c>
      <c r="F76" s="2" t="str">
        <f>IFERROR(__xludf.DUMMYFUNCTION("REGEXEXTRACT(C76, ""\d[^\d]*?\z"")"),"6lzpckvcl")</f>
        <v>6lzpckvcl</v>
      </c>
      <c r="G76" s="2" t="str">
        <f>IFERROR(__xludf.DUMMYFUNCTION("REGEXExtract(F76,""\d"")"),"6")</f>
        <v>6</v>
      </c>
      <c r="H76" s="3">
        <f t="shared" si="1"/>
        <v>16</v>
      </c>
    </row>
    <row r="77">
      <c r="A77" s="1" t="s">
        <v>76</v>
      </c>
      <c r="C77" s="4" t="str">
        <f>IFERROR(__xludf.DUMMYFUNCTION(" REGEXREPLACE(REGEXREPLACE(REGEXREPLACE(REGEXREPLACE(REGEXREPLACE(REGEXREPLACE(REGEXREPLACE(REGEXREPLACE(REGEXREPLACE(A77, ""one"", ""one1one""), ""two"", ""two2two""), ""three"", ""three3three""), ""four"", ""four4four""),""five"", ""five5five""), ""six"&amp;""", ""six6six""),""seven"", ""seven7seven""),""eight"", ""eight8eight""),""nine"",""nine9nine"")"),"2one1one8dbppqnine9ninesmj")</f>
        <v>2one1one8dbppqnine9ninesmj</v>
      </c>
      <c r="E77" s="2" t="str">
        <f>IFERROR(__xludf.DUMMYFUNCTION("regexextract(C77, ""\d"")"),"2")</f>
        <v>2</v>
      </c>
      <c r="F77" s="2" t="str">
        <f>IFERROR(__xludf.DUMMYFUNCTION("REGEXEXTRACT(C77, ""\d[^\d]*?\z"")"),"9ninesmj")</f>
        <v>9ninesmj</v>
      </c>
      <c r="G77" s="2" t="str">
        <f>IFERROR(__xludf.DUMMYFUNCTION("REGEXExtract(F77,""\d"")"),"9")</f>
        <v>9</v>
      </c>
      <c r="H77" s="3">
        <f t="shared" si="1"/>
        <v>29</v>
      </c>
    </row>
    <row r="78">
      <c r="A78" s="1" t="s">
        <v>77</v>
      </c>
      <c r="C78" s="4" t="str">
        <f>IFERROR(__xludf.DUMMYFUNCTION(" REGEXREPLACE(REGEXREPLACE(REGEXREPLACE(REGEXREPLACE(REGEXREPLACE(REGEXREPLACE(REGEXREPLACE(REGEXREPLACE(REGEXREPLACE(A78, ""one"", ""one1one""), ""two"", ""two2two""), ""three"", ""three3three""), ""four"", ""four4four""),""five"", ""five5five""), ""six"&amp;""", ""six6six""),""seven"", ""seven7seven""),""eight"", ""eight8eight""),""nine"",""nine9nine"")"),"3lqkzspntkqbk7two2twodhshtdbmxd")</f>
        <v>3lqkzspntkqbk7two2twodhshtdbmxd</v>
      </c>
      <c r="E78" s="2" t="str">
        <f>IFERROR(__xludf.DUMMYFUNCTION("regexextract(C78, ""\d"")"),"3")</f>
        <v>3</v>
      </c>
      <c r="F78" s="2" t="str">
        <f>IFERROR(__xludf.DUMMYFUNCTION("REGEXEXTRACT(C78, ""\d[^\d]*?\z"")"),"2twodhshtdbmxd")</f>
        <v>2twodhshtdbmxd</v>
      </c>
      <c r="G78" s="2" t="str">
        <f>IFERROR(__xludf.DUMMYFUNCTION("REGEXExtract(F78,""\d"")"),"2")</f>
        <v>2</v>
      </c>
      <c r="H78" s="3">
        <f t="shared" si="1"/>
        <v>32</v>
      </c>
    </row>
    <row r="79">
      <c r="A79" s="1" t="s">
        <v>78</v>
      </c>
      <c r="C79" s="4" t="str">
        <f>IFERROR(__xludf.DUMMYFUNCTION(" REGEXREPLACE(REGEXREPLACE(REGEXREPLACE(REGEXREPLACE(REGEXREPLACE(REGEXREPLACE(REGEXREPLACE(REGEXREPLACE(REGEXREPLACE(A79, ""one"", ""one1one""), ""two"", ""two2two""), ""three"", ""three3three""), ""four"", ""four4four""),""five"", ""five5five""), ""six"&amp;""", ""six6six""),""seven"", ""seven7seven""),""eight"", ""eight8eight""),""nine"",""nine9nine"")"),"xscdclmeight8eight6nthree3threephsgcdbbb")</f>
        <v>xscdclmeight8eight6nthree3threephsgcdbbb</v>
      </c>
      <c r="E79" s="2" t="str">
        <f>IFERROR(__xludf.DUMMYFUNCTION("regexextract(C79, ""\d"")"),"8")</f>
        <v>8</v>
      </c>
      <c r="F79" s="2" t="str">
        <f>IFERROR(__xludf.DUMMYFUNCTION("REGEXEXTRACT(C79, ""\d[^\d]*?\z"")"),"3threephsgcdbbb")</f>
        <v>3threephsgcdbbb</v>
      </c>
      <c r="G79" s="2" t="str">
        <f>IFERROR(__xludf.DUMMYFUNCTION("REGEXExtract(F79,""\d"")"),"3")</f>
        <v>3</v>
      </c>
      <c r="H79" s="3">
        <f t="shared" si="1"/>
        <v>83</v>
      </c>
    </row>
    <row r="80">
      <c r="A80" s="1" t="s">
        <v>79</v>
      </c>
      <c r="C80" s="4" t="str">
        <f>IFERROR(__xludf.DUMMYFUNCTION(" REGEXREPLACE(REGEXREPLACE(REGEXREPLACE(REGEXREPLACE(REGEXREPLACE(REGEXREPLACE(REGEXREPLACE(REGEXREPLACE(REGEXREPLACE(A80, ""one"", ""one1one""), ""two"", ""two2two""), ""three"", ""three3three""), ""four"", ""four4four""),""five"", ""five5five""), ""six"&amp;""", ""six6six""),""seven"", ""seven7seven""),""eight"", ""eight8eight""),""nine"",""nine9nine"")"),"nine9nine9bpdxz")</f>
        <v>nine9nine9bpdxz</v>
      </c>
      <c r="E80" s="2" t="str">
        <f>IFERROR(__xludf.DUMMYFUNCTION("regexextract(C80, ""\d"")"),"9")</f>
        <v>9</v>
      </c>
      <c r="F80" s="2" t="str">
        <f>IFERROR(__xludf.DUMMYFUNCTION("REGEXEXTRACT(C80, ""\d[^\d]*?\z"")"),"9bpdxz")</f>
        <v>9bpdxz</v>
      </c>
      <c r="G80" s="2" t="str">
        <f>IFERROR(__xludf.DUMMYFUNCTION("REGEXExtract(F80,""\d"")"),"9")</f>
        <v>9</v>
      </c>
      <c r="H80" s="3">
        <f t="shared" si="1"/>
        <v>99</v>
      </c>
    </row>
    <row r="81">
      <c r="A81" s="1" t="s">
        <v>80</v>
      </c>
      <c r="C81" s="4" t="str">
        <f>IFERROR(__xludf.DUMMYFUNCTION(" REGEXREPLACE(REGEXREPLACE(REGEXREPLACE(REGEXREPLACE(REGEXREPLACE(REGEXREPLACE(REGEXREPLACE(REGEXREPLACE(REGEXREPLACE(A81, ""one"", ""one1one""), ""two"", ""two2two""), ""three"", ""three3three""), ""four"", ""four4four""),""five"", ""five5five""), ""six"&amp;""", ""six6six""),""seven"", ""seven7seven""),""eight"", ""eight8eight""),""nine"",""nine9nine"")"),"8one1onethree3threenine9ninethree3threetwo2twofour4fourzkq")</f>
        <v>8one1onethree3threenine9ninethree3threetwo2twofour4fourzkq</v>
      </c>
      <c r="E81" s="2" t="str">
        <f>IFERROR(__xludf.DUMMYFUNCTION("regexextract(C81, ""\d"")"),"8")</f>
        <v>8</v>
      </c>
      <c r="F81" s="2" t="str">
        <f>IFERROR(__xludf.DUMMYFUNCTION("REGEXEXTRACT(C81, ""\d[^\d]*?\z"")"),"4fourzkq")</f>
        <v>4fourzkq</v>
      </c>
      <c r="G81" s="2" t="str">
        <f>IFERROR(__xludf.DUMMYFUNCTION("REGEXExtract(F81,""\d"")"),"4")</f>
        <v>4</v>
      </c>
      <c r="H81" s="3">
        <f t="shared" si="1"/>
        <v>84</v>
      </c>
    </row>
    <row r="82">
      <c r="A82" s="1" t="s">
        <v>81</v>
      </c>
      <c r="C82" s="4" t="str">
        <f>IFERROR(__xludf.DUMMYFUNCTION(" REGEXREPLACE(REGEXREPLACE(REGEXREPLACE(REGEXREPLACE(REGEXREPLACE(REGEXREPLACE(REGEXREPLACE(REGEXREPLACE(REGEXREPLACE(A82, ""one"", ""one1one""), ""two"", ""two2two""), ""three"", ""three3three""), ""four"", ""four4four""),""five"", ""five5five""), ""six"&amp;""", ""six6six""),""seven"", ""seven7seven""),""eight"", ""eight8eight""),""nine"",""nine9nine"")"),"7trvjqvrdfjrpr4seven7sevenblrhxpmvfour4four")</f>
        <v>7trvjqvrdfjrpr4seven7sevenblrhxpmvfour4four</v>
      </c>
      <c r="E82" s="2" t="str">
        <f>IFERROR(__xludf.DUMMYFUNCTION("regexextract(C82, ""\d"")"),"7")</f>
        <v>7</v>
      </c>
      <c r="F82" s="2" t="str">
        <f>IFERROR(__xludf.DUMMYFUNCTION("REGEXEXTRACT(C82, ""\d[^\d]*?\z"")"),"4four")</f>
        <v>4four</v>
      </c>
      <c r="G82" s="2" t="str">
        <f>IFERROR(__xludf.DUMMYFUNCTION("REGEXExtract(F82,""\d"")"),"4")</f>
        <v>4</v>
      </c>
      <c r="H82" s="3">
        <f t="shared" si="1"/>
        <v>74</v>
      </c>
    </row>
    <row r="83">
      <c r="A83" s="1" t="s">
        <v>82</v>
      </c>
      <c r="C83" s="4" t="str">
        <f>IFERROR(__xludf.DUMMYFUNCTION(" REGEXREPLACE(REGEXREPLACE(REGEXREPLACE(REGEXREPLACE(REGEXREPLACE(REGEXREPLACE(REGEXREPLACE(REGEXREPLACE(REGEXREPLACE(A83, ""one"", ""one1one""), ""two"", ""two2two""), ""three"", ""three3three""), ""four"", ""four4four""),""five"", ""five5five""), ""six"&amp;""", ""six6six""),""seven"", ""seven7seven""),""eight"", ""eight8eight""),""nine"",""nine9nine"")"),"nine9nine4pmmrccv7")</f>
        <v>nine9nine4pmmrccv7</v>
      </c>
      <c r="E83" s="2" t="str">
        <f>IFERROR(__xludf.DUMMYFUNCTION("regexextract(C83, ""\d"")"),"9")</f>
        <v>9</v>
      </c>
      <c r="F83" s="2" t="str">
        <f>IFERROR(__xludf.DUMMYFUNCTION("REGEXEXTRACT(C83, ""\d[^\d]*?\z"")"),"7")</f>
        <v>7</v>
      </c>
      <c r="G83" s="2" t="str">
        <f>IFERROR(__xludf.DUMMYFUNCTION("REGEXExtract(F83,""\d"")"),"7")</f>
        <v>7</v>
      </c>
      <c r="H83" s="3">
        <f t="shared" si="1"/>
        <v>97</v>
      </c>
    </row>
    <row r="84">
      <c r="A84" s="1" t="s">
        <v>83</v>
      </c>
      <c r="C84" s="4" t="str">
        <f>IFERROR(__xludf.DUMMYFUNCTION(" REGEXREPLACE(REGEXREPLACE(REGEXREPLACE(REGEXREPLACE(REGEXREPLACE(REGEXREPLACE(REGEXREPLACE(REGEXREPLACE(REGEXREPLACE(A84, ""one"", ""one1one""), ""two"", ""two2two""), ""three"", ""three3three""), ""four"", ""four4four""),""five"", ""five5five""), ""six"&amp;""", ""six6six""),""seven"", ""seven7seven""),""eight"", ""eight8eight""),""nine"",""nine9nine"")"),"579eight8eightfour4foureight8eightseven7sevenfgpbdvhmeight8eight")</f>
        <v>579eight8eightfour4foureight8eightseven7sevenfgpbdvhmeight8eight</v>
      </c>
      <c r="E84" s="2" t="str">
        <f>IFERROR(__xludf.DUMMYFUNCTION("regexextract(C84, ""\d"")"),"5")</f>
        <v>5</v>
      </c>
      <c r="F84" s="2" t="str">
        <f>IFERROR(__xludf.DUMMYFUNCTION("REGEXEXTRACT(C84, ""\d[^\d]*?\z"")"),"8eight")</f>
        <v>8eight</v>
      </c>
      <c r="G84" s="2" t="str">
        <f>IFERROR(__xludf.DUMMYFUNCTION("REGEXExtract(F84,""\d"")"),"8")</f>
        <v>8</v>
      </c>
      <c r="H84" s="3">
        <f t="shared" si="1"/>
        <v>58</v>
      </c>
    </row>
    <row r="85">
      <c r="A85" s="1" t="s">
        <v>84</v>
      </c>
      <c r="C85" s="4" t="str">
        <f>IFERROR(__xludf.DUMMYFUNCTION(" REGEXREPLACE(REGEXREPLACE(REGEXREPLACE(REGEXREPLACE(REGEXREPLACE(REGEXREPLACE(REGEXREPLACE(REGEXREPLACE(REGEXREPLACE(A85, ""one"", ""one1one""), ""two"", ""two2two""), ""three"", ""three3three""), ""four"", ""four4four""),""five"", ""five5five""), ""six"&amp;""", ""six6six""),""seven"", ""seven7seven""),""eight"", ""eight8eight""),""nine"",""nine9nine"")"),"four4fourgdfspclskp41five5fivethree3threeone1oneight8eightf")</f>
        <v>four4fourgdfspclskp41five5fivethree3threeone1oneight8eightf</v>
      </c>
      <c r="E85" s="2" t="str">
        <f>IFERROR(__xludf.DUMMYFUNCTION("regexextract(C85, ""\d"")"),"4")</f>
        <v>4</v>
      </c>
      <c r="F85" s="2" t="str">
        <f>IFERROR(__xludf.DUMMYFUNCTION("REGEXEXTRACT(C85, ""\d[^\d]*?\z"")"),"8eightf")</f>
        <v>8eightf</v>
      </c>
      <c r="G85" s="2" t="str">
        <f>IFERROR(__xludf.DUMMYFUNCTION("REGEXExtract(F85,""\d"")"),"8")</f>
        <v>8</v>
      </c>
      <c r="H85" s="3">
        <f t="shared" si="1"/>
        <v>48</v>
      </c>
    </row>
    <row r="86">
      <c r="A86" s="1" t="s">
        <v>85</v>
      </c>
      <c r="C86" s="4" t="str">
        <f>IFERROR(__xludf.DUMMYFUNCTION(" REGEXREPLACE(REGEXREPLACE(REGEXREPLACE(REGEXREPLACE(REGEXREPLACE(REGEXREPLACE(REGEXREPLACE(REGEXREPLACE(REGEXREPLACE(A86, ""one"", ""one1one""), ""two"", ""two2two""), ""three"", ""three3three""), ""four"", ""four4four""),""five"", ""five5five""), ""six"&amp;""", ""six6six""),""seven"", ""seven7seven""),""eight"", ""eight8eight""),""nine"",""nine9nine"")"),"one1one41nine9nine4one1onesix6six87")</f>
        <v>one1one41nine9nine4one1onesix6six87</v>
      </c>
      <c r="E86" s="2" t="str">
        <f>IFERROR(__xludf.DUMMYFUNCTION("regexextract(C86, ""\d"")"),"1")</f>
        <v>1</v>
      </c>
      <c r="F86" s="2" t="str">
        <f>IFERROR(__xludf.DUMMYFUNCTION("REGEXEXTRACT(C86, ""\d[^\d]*?\z"")"),"7")</f>
        <v>7</v>
      </c>
      <c r="G86" s="2" t="str">
        <f>IFERROR(__xludf.DUMMYFUNCTION("REGEXExtract(F86,""\d"")"),"7")</f>
        <v>7</v>
      </c>
      <c r="H86" s="3">
        <f t="shared" si="1"/>
        <v>17</v>
      </c>
    </row>
    <row r="87">
      <c r="A87" s="1" t="s">
        <v>86</v>
      </c>
      <c r="C87" s="4" t="str">
        <f>IFERROR(__xludf.DUMMYFUNCTION(" REGEXREPLACE(REGEXREPLACE(REGEXREPLACE(REGEXREPLACE(REGEXREPLACE(REGEXREPLACE(REGEXREPLACE(REGEXREPLACE(REGEXREPLACE(A87, ""one"", ""one1one""), ""two"", ""two2two""), ""three"", ""three3three""), ""four"", ""four4four""),""five"", ""five5five""), ""six"&amp;""", ""six6six""),""seven"", ""seven7seven""),""eight"", ""eight8eight""),""nine"",""nine9nine"")"),"nine9ninesix6six19seven7sevenpkhrdxlkmgjvfive5five")</f>
        <v>nine9ninesix6six19seven7sevenpkhrdxlkmgjvfive5five</v>
      </c>
      <c r="E87" s="2" t="str">
        <f>IFERROR(__xludf.DUMMYFUNCTION("regexextract(C87, ""\d"")"),"9")</f>
        <v>9</v>
      </c>
      <c r="F87" s="2" t="str">
        <f>IFERROR(__xludf.DUMMYFUNCTION("REGEXEXTRACT(C87, ""\d[^\d]*?\z"")"),"5five")</f>
        <v>5five</v>
      </c>
      <c r="G87" s="2" t="str">
        <f>IFERROR(__xludf.DUMMYFUNCTION("REGEXExtract(F87,""\d"")"),"5")</f>
        <v>5</v>
      </c>
      <c r="H87" s="3">
        <f t="shared" si="1"/>
        <v>95</v>
      </c>
    </row>
    <row r="88">
      <c r="A88" s="1" t="s">
        <v>87</v>
      </c>
      <c r="C88" s="4" t="str">
        <f>IFERROR(__xludf.DUMMYFUNCTION(" REGEXREPLACE(REGEXREPLACE(REGEXREPLACE(REGEXREPLACE(REGEXREPLACE(REGEXREPLACE(REGEXREPLACE(REGEXREPLACE(REGEXREPLACE(A88, ""one"", ""one1one""), ""two"", ""two2two""), ""three"", ""three3three""), ""four"", ""four4four""),""five"", ""five5five""), ""six"&amp;""", ""six6six""),""seven"", ""seven7seven""),""eight"", ""eight8eight""),""nine"",""nine9nine"")"),"86lkqtmcpthree3threetwo2two1")</f>
        <v>86lkqtmcpthree3threetwo2two1</v>
      </c>
      <c r="E88" s="2" t="str">
        <f>IFERROR(__xludf.DUMMYFUNCTION("regexextract(C88, ""\d"")"),"8")</f>
        <v>8</v>
      </c>
      <c r="F88" s="2" t="str">
        <f>IFERROR(__xludf.DUMMYFUNCTION("REGEXEXTRACT(C88, ""\d[^\d]*?\z"")"),"1")</f>
        <v>1</v>
      </c>
      <c r="G88" s="2" t="str">
        <f>IFERROR(__xludf.DUMMYFUNCTION("REGEXExtract(F88,""\d"")"),"1")</f>
        <v>1</v>
      </c>
      <c r="H88" s="3">
        <f t="shared" si="1"/>
        <v>81</v>
      </c>
    </row>
    <row r="89">
      <c r="A89" s="1" t="s">
        <v>88</v>
      </c>
      <c r="C89" s="4" t="str">
        <f>IFERROR(__xludf.DUMMYFUNCTION(" REGEXREPLACE(REGEXREPLACE(REGEXREPLACE(REGEXREPLACE(REGEXREPLACE(REGEXREPLACE(REGEXREPLACE(REGEXREPLACE(REGEXREPLACE(A89, ""one"", ""one1one""), ""two"", ""two2two""), ""three"", ""three3three""), ""four"", ""four4four""),""five"", ""five5five""), ""six"&amp;""", ""six6six""),""seven"", ""seven7seven""),""eight"", ""eight8eight""),""nine"",""nine9nine"")"),"4mbtkzzghps1five5five3")</f>
        <v>4mbtkzzghps1five5five3</v>
      </c>
      <c r="E89" s="2" t="str">
        <f>IFERROR(__xludf.DUMMYFUNCTION("regexextract(C89, ""\d"")"),"4")</f>
        <v>4</v>
      </c>
      <c r="F89" s="2" t="str">
        <f>IFERROR(__xludf.DUMMYFUNCTION("REGEXEXTRACT(C89, ""\d[^\d]*?\z"")"),"3")</f>
        <v>3</v>
      </c>
      <c r="G89" s="2" t="str">
        <f>IFERROR(__xludf.DUMMYFUNCTION("REGEXExtract(F89,""\d"")"),"3")</f>
        <v>3</v>
      </c>
      <c r="H89" s="3">
        <f t="shared" si="1"/>
        <v>43</v>
      </c>
    </row>
    <row r="90">
      <c r="A90" s="1" t="s">
        <v>89</v>
      </c>
      <c r="C90" s="4" t="str">
        <f>IFERROR(__xludf.DUMMYFUNCTION(" REGEXREPLACE(REGEXREPLACE(REGEXREPLACE(REGEXREPLACE(REGEXREPLACE(REGEXREPLACE(REGEXREPLACE(REGEXREPLACE(REGEXREPLACE(A90, ""one"", ""one1one""), ""two"", ""two2two""), ""three"", ""three3three""), ""four"", ""four4four""),""five"", ""five5five""), ""six"&amp;""", ""six6six""),""seven"", ""seven7seven""),""eight"", ""eight8eight""),""nine"",""nine9nine"")"),"two2two73prtseven7sevenxmsix6six5")</f>
        <v>two2two73prtseven7sevenxmsix6six5</v>
      </c>
      <c r="E90" s="2" t="str">
        <f>IFERROR(__xludf.DUMMYFUNCTION("regexextract(C90, ""\d"")"),"2")</f>
        <v>2</v>
      </c>
      <c r="F90" s="2" t="str">
        <f>IFERROR(__xludf.DUMMYFUNCTION("REGEXEXTRACT(C90, ""\d[^\d]*?\z"")"),"5")</f>
        <v>5</v>
      </c>
      <c r="G90" s="2" t="str">
        <f>IFERROR(__xludf.DUMMYFUNCTION("REGEXExtract(F90,""\d"")"),"5")</f>
        <v>5</v>
      </c>
      <c r="H90" s="3">
        <f t="shared" si="1"/>
        <v>25</v>
      </c>
    </row>
    <row r="91">
      <c r="A91" s="1" t="s">
        <v>90</v>
      </c>
      <c r="C91" s="4" t="str">
        <f>IFERROR(__xludf.DUMMYFUNCTION(" REGEXREPLACE(REGEXREPLACE(REGEXREPLACE(REGEXREPLACE(REGEXREPLACE(REGEXREPLACE(REGEXREPLACE(REGEXREPLACE(REGEXREPLACE(A91, ""one"", ""one1one""), ""two"", ""two2two""), ""three"", ""three3three""), ""four"", ""four4four""),""five"", ""five5five""), ""six"&amp;""", ""six6six""),""seven"", ""seven7seven""),""eight"", ""eight8eight""),""nine"",""nine9nine"")"),"73dmjhjfive5fivedtjlqeight8eightvkktm")</f>
        <v>73dmjhjfive5fivedtjlqeight8eightvkktm</v>
      </c>
      <c r="E91" s="2" t="str">
        <f>IFERROR(__xludf.DUMMYFUNCTION("regexextract(C91, ""\d"")"),"7")</f>
        <v>7</v>
      </c>
      <c r="F91" s="2" t="str">
        <f>IFERROR(__xludf.DUMMYFUNCTION("REGEXEXTRACT(C91, ""\d[^\d]*?\z"")"),"8eightvkktm")</f>
        <v>8eightvkktm</v>
      </c>
      <c r="G91" s="2" t="str">
        <f>IFERROR(__xludf.DUMMYFUNCTION("REGEXExtract(F91,""\d"")"),"8")</f>
        <v>8</v>
      </c>
      <c r="H91" s="3">
        <f t="shared" si="1"/>
        <v>78</v>
      </c>
    </row>
    <row r="92">
      <c r="A92" s="1" t="s">
        <v>91</v>
      </c>
      <c r="C92" s="4" t="str">
        <f>IFERROR(__xludf.DUMMYFUNCTION(" REGEXREPLACE(REGEXREPLACE(REGEXREPLACE(REGEXREPLACE(REGEXREPLACE(REGEXREPLACE(REGEXREPLACE(REGEXREPLACE(REGEXREPLACE(A92, ""one"", ""one1one""), ""two"", ""two2two""), ""three"", ""three3three""), ""four"", ""four4four""),""five"", ""five5five""), ""six"&amp;""", ""six6six""),""seven"", ""seven7seven""),""eight"", ""eight8eight""),""nine"",""nine9nine"")"),"seven7sevenxkfrsggjfive5five9")</f>
        <v>seven7sevenxkfrsggjfive5five9</v>
      </c>
      <c r="E92" s="2" t="str">
        <f>IFERROR(__xludf.DUMMYFUNCTION("regexextract(C92, ""\d"")"),"7")</f>
        <v>7</v>
      </c>
      <c r="F92" s="2" t="str">
        <f>IFERROR(__xludf.DUMMYFUNCTION("REGEXEXTRACT(C92, ""\d[^\d]*?\z"")"),"9")</f>
        <v>9</v>
      </c>
      <c r="G92" s="2" t="str">
        <f>IFERROR(__xludf.DUMMYFUNCTION("REGEXExtract(F92,""\d"")"),"9")</f>
        <v>9</v>
      </c>
      <c r="H92" s="3">
        <f t="shared" si="1"/>
        <v>79</v>
      </c>
    </row>
    <row r="93">
      <c r="A93" s="1" t="s">
        <v>92</v>
      </c>
      <c r="C93" s="4" t="str">
        <f>IFERROR(__xludf.DUMMYFUNCTION(" REGEXREPLACE(REGEXREPLACE(REGEXREPLACE(REGEXREPLACE(REGEXREPLACE(REGEXREPLACE(REGEXREPLACE(REGEXREPLACE(REGEXREPLACE(A93, ""one"", ""one1one""), ""two"", ""two2two""), ""three"", ""three3three""), ""four"", ""four4four""),""five"", ""five5five""), ""six"&amp;""", ""six6six""),""seven"", ""seven7seven""),""eight"", ""eight8eight""),""nine"",""nine9nine"")"),"five5fivefive5fivenine9nine9four4fourthree3threelbgclzfive5five4")</f>
        <v>five5fivefive5fivenine9nine9four4fourthree3threelbgclzfive5five4</v>
      </c>
      <c r="E93" s="2" t="str">
        <f>IFERROR(__xludf.DUMMYFUNCTION("regexextract(C93, ""\d"")"),"5")</f>
        <v>5</v>
      </c>
      <c r="F93" s="2" t="str">
        <f>IFERROR(__xludf.DUMMYFUNCTION("REGEXEXTRACT(C93, ""\d[^\d]*?\z"")"),"4")</f>
        <v>4</v>
      </c>
      <c r="G93" s="2" t="str">
        <f>IFERROR(__xludf.DUMMYFUNCTION("REGEXExtract(F93,""\d"")"),"4")</f>
        <v>4</v>
      </c>
      <c r="H93" s="3">
        <f t="shared" si="1"/>
        <v>54</v>
      </c>
    </row>
    <row r="94">
      <c r="A94" s="1" t="s">
        <v>93</v>
      </c>
      <c r="C94" s="4" t="str">
        <f>IFERROR(__xludf.DUMMYFUNCTION(" REGEXREPLACE(REGEXREPLACE(REGEXREPLACE(REGEXREPLACE(REGEXREPLACE(REGEXREPLACE(REGEXREPLACE(REGEXREPLACE(REGEXREPLACE(A94, ""one"", ""one1one""), ""two"", ""two2two""), ""three"", ""three3three""), ""four"", ""four4four""),""five"", ""five5five""), ""six"&amp;""", ""six6six""),""seven"", ""seven7seven""),""eight"", ""eight8eight""),""nine"",""nine9nine"")"),"99xdddfznnl")</f>
        <v>99xdddfznnl</v>
      </c>
      <c r="E94" s="2" t="str">
        <f>IFERROR(__xludf.DUMMYFUNCTION("regexextract(C94, ""\d"")"),"9")</f>
        <v>9</v>
      </c>
      <c r="F94" s="2" t="str">
        <f>IFERROR(__xludf.DUMMYFUNCTION("REGEXEXTRACT(C94, ""\d[^\d]*?\z"")"),"9xdddfznnl")</f>
        <v>9xdddfznnl</v>
      </c>
      <c r="G94" s="2" t="str">
        <f>IFERROR(__xludf.DUMMYFUNCTION("REGEXExtract(F94,""\d"")"),"9")</f>
        <v>9</v>
      </c>
      <c r="H94" s="3">
        <f t="shared" si="1"/>
        <v>99</v>
      </c>
    </row>
    <row r="95">
      <c r="A95" s="1" t="s">
        <v>94</v>
      </c>
      <c r="C95" s="4" t="str">
        <f>IFERROR(__xludf.DUMMYFUNCTION(" REGEXREPLACE(REGEXREPLACE(REGEXREPLACE(REGEXREPLACE(REGEXREPLACE(REGEXREPLACE(REGEXREPLACE(REGEXREPLACE(REGEXREPLACE(A95, ""one"", ""one1one""), ""two"", ""two2two""), ""three"", ""three3three""), ""four"", ""four4four""),""five"", ""five5five""), ""six"&amp;""", ""six6six""),""seven"", ""seven7seven""),""eight"", ""eight8eight""),""nine"",""nine9nine"")"),"nine9ninemrgssix6sixnine9nine1")</f>
        <v>nine9ninemrgssix6sixnine9nine1</v>
      </c>
      <c r="E95" s="2" t="str">
        <f>IFERROR(__xludf.DUMMYFUNCTION("regexextract(C95, ""\d"")"),"9")</f>
        <v>9</v>
      </c>
      <c r="F95" s="2" t="str">
        <f>IFERROR(__xludf.DUMMYFUNCTION("REGEXEXTRACT(C95, ""\d[^\d]*?\z"")"),"1")</f>
        <v>1</v>
      </c>
      <c r="G95" s="2" t="str">
        <f>IFERROR(__xludf.DUMMYFUNCTION("REGEXExtract(F95,""\d"")"),"1")</f>
        <v>1</v>
      </c>
      <c r="H95" s="3">
        <f t="shared" si="1"/>
        <v>91</v>
      </c>
    </row>
    <row r="96">
      <c r="A96" s="1" t="s">
        <v>95</v>
      </c>
      <c r="C96" s="4" t="str">
        <f>IFERROR(__xludf.DUMMYFUNCTION(" REGEXREPLACE(REGEXREPLACE(REGEXREPLACE(REGEXREPLACE(REGEXREPLACE(REGEXREPLACE(REGEXREPLACE(REGEXREPLACE(REGEXREPLACE(A96, ""one"", ""one1one""), ""two"", ""two2two""), ""three"", ""three3three""), ""four"", ""four4four""),""five"", ""five5five""), ""six"&amp;""", ""six6six""),""seven"", ""seven7seven""),""eight"", ""eight8eight""),""nine"",""nine9nine"")"),"7two2two68px36seven7seven5")</f>
        <v>7two2two68px36seven7seven5</v>
      </c>
      <c r="E96" s="2" t="str">
        <f>IFERROR(__xludf.DUMMYFUNCTION("regexextract(C96, ""\d"")"),"7")</f>
        <v>7</v>
      </c>
      <c r="F96" s="2" t="str">
        <f>IFERROR(__xludf.DUMMYFUNCTION("REGEXEXTRACT(C96, ""\d[^\d]*?\z"")"),"5")</f>
        <v>5</v>
      </c>
      <c r="G96" s="2" t="str">
        <f>IFERROR(__xludf.DUMMYFUNCTION("REGEXExtract(F96,""\d"")"),"5")</f>
        <v>5</v>
      </c>
      <c r="H96" s="3">
        <f t="shared" si="1"/>
        <v>75</v>
      </c>
    </row>
    <row r="97">
      <c r="A97" s="1" t="s">
        <v>96</v>
      </c>
      <c r="C97" s="4" t="str">
        <f>IFERROR(__xludf.DUMMYFUNCTION(" REGEXREPLACE(REGEXREPLACE(REGEXREPLACE(REGEXREPLACE(REGEXREPLACE(REGEXREPLACE(REGEXREPLACE(REGEXREPLACE(REGEXREPLACE(A97, ""one"", ""one1one""), ""two"", ""two2two""), ""three"", ""three3three""), ""four"", ""four4four""),""five"", ""five5five""), ""six"&amp;""", ""six6six""),""seven"", ""seven7seven""),""eight"", ""eight8eight""),""nine"",""nine9nine"")"),"45crzvfqnrjc6one1onemnsv")</f>
        <v>45crzvfqnrjc6one1onemnsv</v>
      </c>
      <c r="E97" s="2" t="str">
        <f>IFERROR(__xludf.DUMMYFUNCTION("regexextract(C97, ""\d"")"),"4")</f>
        <v>4</v>
      </c>
      <c r="F97" s="2" t="str">
        <f>IFERROR(__xludf.DUMMYFUNCTION("REGEXEXTRACT(C97, ""\d[^\d]*?\z"")"),"1onemnsv")</f>
        <v>1onemnsv</v>
      </c>
      <c r="G97" s="2" t="str">
        <f>IFERROR(__xludf.DUMMYFUNCTION("REGEXExtract(F97,""\d"")"),"1")</f>
        <v>1</v>
      </c>
      <c r="H97" s="3">
        <f t="shared" si="1"/>
        <v>41</v>
      </c>
    </row>
    <row r="98">
      <c r="A98" s="1" t="s">
        <v>97</v>
      </c>
      <c r="C98" s="4" t="str">
        <f>IFERROR(__xludf.DUMMYFUNCTION(" REGEXREPLACE(REGEXREPLACE(REGEXREPLACE(REGEXREPLACE(REGEXREPLACE(REGEXREPLACE(REGEXREPLACE(REGEXREPLACE(REGEXREPLACE(A98, ""one"", ""one1one""), ""two"", ""two2two""), ""three"", ""three3three""), ""four"", ""four4four""),""five"", ""five5five""), ""six"&amp;""", ""six6six""),""seven"", ""seven7seven""),""eight"", ""eight8eight""),""nine"",""nine9nine"")"),"one1oner4")</f>
        <v>one1oner4</v>
      </c>
      <c r="E98" s="2" t="str">
        <f>IFERROR(__xludf.DUMMYFUNCTION("regexextract(C98, ""\d"")"),"1")</f>
        <v>1</v>
      </c>
      <c r="F98" s="2" t="str">
        <f>IFERROR(__xludf.DUMMYFUNCTION("REGEXEXTRACT(C98, ""\d[^\d]*?\z"")"),"4")</f>
        <v>4</v>
      </c>
      <c r="G98" s="2" t="str">
        <f>IFERROR(__xludf.DUMMYFUNCTION("REGEXExtract(F98,""\d"")"),"4")</f>
        <v>4</v>
      </c>
      <c r="H98" s="3">
        <f t="shared" si="1"/>
        <v>14</v>
      </c>
    </row>
    <row r="99">
      <c r="A99" s="1" t="s">
        <v>98</v>
      </c>
      <c r="C99" s="4" t="str">
        <f>IFERROR(__xludf.DUMMYFUNCTION(" REGEXREPLACE(REGEXREPLACE(REGEXREPLACE(REGEXREPLACE(REGEXREPLACE(REGEXREPLACE(REGEXREPLACE(REGEXREPLACE(REGEXREPLACE(A99, ""one"", ""one1one""), ""two"", ""two2two""), ""three"", ""three3three""), ""four"", ""four4four""),""five"", ""five5five""), ""six"&amp;""", ""six6six""),""seven"", ""seven7seven""),""eight"", ""eight8eight""),""nine"",""nine9nine"")"),"7skqhfour4four7")</f>
        <v>7skqhfour4four7</v>
      </c>
      <c r="E99" s="2" t="str">
        <f>IFERROR(__xludf.DUMMYFUNCTION("regexextract(C99, ""\d"")"),"7")</f>
        <v>7</v>
      </c>
      <c r="F99" s="2" t="str">
        <f>IFERROR(__xludf.DUMMYFUNCTION("REGEXEXTRACT(C99, ""\d[^\d]*?\z"")"),"7")</f>
        <v>7</v>
      </c>
      <c r="G99" s="2" t="str">
        <f>IFERROR(__xludf.DUMMYFUNCTION("REGEXExtract(F99,""\d"")"),"7")</f>
        <v>7</v>
      </c>
      <c r="H99" s="3">
        <f t="shared" si="1"/>
        <v>77</v>
      </c>
    </row>
    <row r="100">
      <c r="A100" s="1" t="s">
        <v>99</v>
      </c>
      <c r="C100" s="4" t="str">
        <f>IFERROR(__xludf.DUMMYFUNCTION(" REGEXREPLACE(REGEXREPLACE(REGEXREPLACE(REGEXREPLACE(REGEXREPLACE(REGEXREPLACE(REGEXREPLACE(REGEXREPLACE(REGEXREPLACE(A100, ""one"", ""one1one""), ""two"", ""two2two""), ""three"", ""three3three""), ""four"", ""four4four""),""five"", ""five5five""), ""six"&amp;""", ""six6six""),""seven"", ""seven7seven""),""eight"", ""eight8eight""),""nine"",""nine9nine"")"),"7npffnlqtwo2twomzkqjgrbtcfj")</f>
        <v>7npffnlqtwo2twomzkqjgrbtcfj</v>
      </c>
      <c r="E100" s="2" t="str">
        <f>IFERROR(__xludf.DUMMYFUNCTION("regexextract(C100, ""\d"")"),"7")</f>
        <v>7</v>
      </c>
      <c r="F100" s="2" t="str">
        <f>IFERROR(__xludf.DUMMYFUNCTION("REGEXEXTRACT(C100, ""\d[^\d]*?\z"")"),"2twomzkqjgrbtcfj")</f>
        <v>2twomzkqjgrbtcfj</v>
      </c>
      <c r="G100" s="2" t="str">
        <f>IFERROR(__xludf.DUMMYFUNCTION("REGEXExtract(F100,""\d"")"),"2")</f>
        <v>2</v>
      </c>
      <c r="H100" s="3">
        <f t="shared" si="1"/>
        <v>72</v>
      </c>
    </row>
    <row r="101">
      <c r="A101" s="1" t="s">
        <v>100</v>
      </c>
      <c r="C101" s="4" t="str">
        <f>IFERROR(__xludf.DUMMYFUNCTION(" REGEXREPLACE(REGEXREPLACE(REGEXREPLACE(REGEXREPLACE(REGEXREPLACE(REGEXREPLACE(REGEXREPLACE(REGEXREPLACE(REGEXREPLACE(A101, ""one"", ""one1one""), ""two"", ""two2two""), ""three"", ""three3three""), ""four"", ""four4four""),""five"", ""five5five""), ""six"&amp;""", ""six6six""),""seven"", ""seven7seven""),""eight"", ""eight8eight""),""nine"",""nine9nine"")"),"three3threemrtsmxeight8eightfour4fourone1one3rldgtn7jjfjncrnd")</f>
        <v>three3threemrtsmxeight8eightfour4fourone1one3rldgtn7jjfjncrnd</v>
      </c>
      <c r="E101" s="2" t="str">
        <f>IFERROR(__xludf.DUMMYFUNCTION("regexextract(C101, ""\d"")"),"3")</f>
        <v>3</v>
      </c>
      <c r="F101" s="2" t="str">
        <f>IFERROR(__xludf.DUMMYFUNCTION("REGEXEXTRACT(C101, ""\d[^\d]*?\z"")"),"7jjfjncrnd")</f>
        <v>7jjfjncrnd</v>
      </c>
      <c r="G101" s="2" t="str">
        <f>IFERROR(__xludf.DUMMYFUNCTION("REGEXExtract(F101,""\d"")"),"7")</f>
        <v>7</v>
      </c>
      <c r="H101" s="3">
        <f t="shared" si="1"/>
        <v>37</v>
      </c>
    </row>
    <row r="102">
      <c r="A102" s="1" t="s">
        <v>101</v>
      </c>
      <c r="C102" s="4" t="str">
        <f>IFERROR(__xludf.DUMMYFUNCTION(" REGEXREPLACE(REGEXREPLACE(REGEXREPLACE(REGEXREPLACE(REGEXREPLACE(REGEXREPLACE(REGEXREPLACE(REGEXREPLACE(REGEXREPLACE(A102, ""one"", ""one1one""), ""two"", ""two2two""), ""three"", ""three3three""), ""four"", ""four4four""),""five"", ""five5five""), ""six"&amp;""", ""six6six""),""seven"", ""seven7seven""),""eight"", ""eight8eight""),""nine"",""nine9nine"")"),"eight8eightrtchrvjsjpdjbjpfqbksfclxdsbgfbghmbvd5")</f>
        <v>eight8eightrtchrvjsjpdjbjpfqbksfclxdsbgfbghmbvd5</v>
      </c>
      <c r="E102" s="2" t="str">
        <f>IFERROR(__xludf.DUMMYFUNCTION("regexextract(C102, ""\d"")"),"8")</f>
        <v>8</v>
      </c>
      <c r="F102" s="2" t="str">
        <f>IFERROR(__xludf.DUMMYFUNCTION("REGEXEXTRACT(C102, ""\d[^\d]*?\z"")"),"5")</f>
        <v>5</v>
      </c>
      <c r="G102" s="2" t="str">
        <f>IFERROR(__xludf.DUMMYFUNCTION("REGEXExtract(F102,""\d"")"),"5")</f>
        <v>5</v>
      </c>
      <c r="H102" s="3">
        <f t="shared" si="1"/>
        <v>85</v>
      </c>
    </row>
    <row r="103">
      <c r="A103" s="1" t="s">
        <v>102</v>
      </c>
      <c r="C103" s="4" t="str">
        <f>IFERROR(__xludf.DUMMYFUNCTION(" REGEXREPLACE(REGEXREPLACE(REGEXREPLACE(REGEXREPLACE(REGEXREPLACE(REGEXREPLACE(REGEXREPLACE(REGEXREPLACE(REGEXREPLACE(A103, ""one"", ""one1one""), ""two"", ""two2two""), ""three"", ""three3three""), ""four"", ""four4four""),""five"", ""five5five""), ""six"&amp;""", ""six6six""),""seven"", ""seven7seven""),""eight"", ""eight8eight""),""nine"",""nine9nine"")"),"six6six5two2two9three3three")</f>
        <v>six6six5two2two9three3three</v>
      </c>
      <c r="E103" s="2" t="str">
        <f>IFERROR(__xludf.DUMMYFUNCTION("regexextract(C103, ""\d"")"),"6")</f>
        <v>6</v>
      </c>
      <c r="F103" s="2" t="str">
        <f>IFERROR(__xludf.DUMMYFUNCTION("REGEXEXTRACT(C103, ""\d[^\d]*?\z"")"),"3three")</f>
        <v>3three</v>
      </c>
      <c r="G103" s="2" t="str">
        <f>IFERROR(__xludf.DUMMYFUNCTION("REGEXExtract(F103,""\d"")"),"3")</f>
        <v>3</v>
      </c>
      <c r="H103" s="3">
        <f t="shared" si="1"/>
        <v>63</v>
      </c>
    </row>
    <row r="104">
      <c r="A104" s="1" t="s">
        <v>103</v>
      </c>
      <c r="C104" s="4" t="str">
        <f>IFERROR(__xludf.DUMMYFUNCTION(" REGEXREPLACE(REGEXREPLACE(REGEXREPLACE(REGEXREPLACE(REGEXREPLACE(REGEXREPLACE(REGEXREPLACE(REGEXREPLACE(REGEXREPLACE(A104, ""one"", ""one1one""), ""two"", ""two2two""), ""three"", ""three3three""), ""four"", ""four4four""),""five"", ""five5five""), ""six"&amp;""", ""six6six""),""seven"", ""seven7seven""),""eight"", ""eight8eight""),""nine"",""nine9nine"")"),"nine9ninetwo2two1")</f>
        <v>nine9ninetwo2two1</v>
      </c>
      <c r="E104" s="2" t="str">
        <f>IFERROR(__xludf.DUMMYFUNCTION("regexextract(C104, ""\d"")"),"9")</f>
        <v>9</v>
      </c>
      <c r="F104" s="2" t="str">
        <f>IFERROR(__xludf.DUMMYFUNCTION("REGEXEXTRACT(C104, ""\d[^\d]*?\z"")"),"1")</f>
        <v>1</v>
      </c>
      <c r="G104" s="2" t="str">
        <f>IFERROR(__xludf.DUMMYFUNCTION("REGEXExtract(F104,""\d"")"),"1")</f>
        <v>1</v>
      </c>
      <c r="H104" s="3">
        <f t="shared" si="1"/>
        <v>91</v>
      </c>
    </row>
    <row r="105">
      <c r="A105" s="1" t="s">
        <v>104</v>
      </c>
      <c r="C105" s="4" t="str">
        <f>IFERROR(__xludf.DUMMYFUNCTION(" REGEXREPLACE(REGEXREPLACE(REGEXREPLACE(REGEXREPLACE(REGEXREPLACE(REGEXREPLACE(REGEXREPLACE(REGEXREPLACE(REGEXREPLACE(A105, ""one"", ""one1one""), ""two"", ""two2two""), ""three"", ""three3three""), ""four"", ""four4four""),""five"", ""five5five""), ""six"&amp;""", ""six6six""),""seven"", ""seven7seven""),""eight"", ""eight8eight""),""nine"",""nine9nine"")"),"9seven7sevenhvvqznhnnnpjnine9ninesix6six3dqxrlqlfour4four")</f>
        <v>9seven7sevenhvvqznhnnnpjnine9ninesix6six3dqxrlqlfour4four</v>
      </c>
      <c r="E105" s="2" t="str">
        <f>IFERROR(__xludf.DUMMYFUNCTION("regexextract(C105, ""\d"")"),"9")</f>
        <v>9</v>
      </c>
      <c r="F105" s="2" t="str">
        <f>IFERROR(__xludf.DUMMYFUNCTION("REGEXEXTRACT(C105, ""\d[^\d]*?\z"")"),"4four")</f>
        <v>4four</v>
      </c>
      <c r="G105" s="2" t="str">
        <f>IFERROR(__xludf.DUMMYFUNCTION("REGEXExtract(F105,""\d"")"),"4")</f>
        <v>4</v>
      </c>
      <c r="H105" s="3">
        <f t="shared" si="1"/>
        <v>94</v>
      </c>
    </row>
    <row r="106">
      <c r="A106" s="1" t="s">
        <v>105</v>
      </c>
      <c r="C106" s="4" t="str">
        <f>IFERROR(__xludf.DUMMYFUNCTION(" REGEXREPLACE(REGEXREPLACE(REGEXREPLACE(REGEXREPLACE(REGEXREPLACE(REGEXREPLACE(REGEXREPLACE(REGEXREPLACE(REGEXREPLACE(A106, ""one"", ""one1one""), ""two"", ""two2two""), ""three"", ""three3three""), ""four"", ""four4four""),""five"", ""five5five""), ""six"&amp;""", ""six6six""),""seven"", ""seven7seven""),""eight"", ""eight8eight""),""nine"",""nine9nine"")"),"cgtqtnckqbsrlncdfour4fourfour4fourvc76")</f>
        <v>cgtqtnckqbsrlncdfour4fourfour4fourvc76</v>
      </c>
      <c r="E106" s="2" t="str">
        <f>IFERROR(__xludf.DUMMYFUNCTION("regexextract(C106, ""\d"")"),"4")</f>
        <v>4</v>
      </c>
      <c r="F106" s="2" t="str">
        <f>IFERROR(__xludf.DUMMYFUNCTION("REGEXEXTRACT(C106, ""\d[^\d]*?\z"")"),"6")</f>
        <v>6</v>
      </c>
      <c r="G106" s="2" t="str">
        <f>IFERROR(__xludf.DUMMYFUNCTION("REGEXExtract(F106,""\d"")"),"6")</f>
        <v>6</v>
      </c>
      <c r="H106" s="3">
        <f t="shared" si="1"/>
        <v>46</v>
      </c>
    </row>
    <row r="107">
      <c r="A107" s="1" t="s">
        <v>106</v>
      </c>
      <c r="C107" s="4" t="str">
        <f>IFERROR(__xludf.DUMMYFUNCTION(" REGEXREPLACE(REGEXREPLACE(REGEXREPLACE(REGEXREPLACE(REGEXREPLACE(REGEXREPLACE(REGEXREPLACE(REGEXREPLACE(REGEXREPLACE(A107, ""one"", ""one1one""), ""two"", ""two2two""), ""three"", ""three3three""), ""four"", ""four4four""),""five"", ""five5five""), ""six"&amp;""", ""six6six""),""seven"", ""seven7seven""),""eight"", ""eight8eight""),""nine"",""nine9nine"")"),"3four4fourtwo2twofive5five6ksblffhpqone1oneight8eightsz")</f>
        <v>3four4fourtwo2twofive5five6ksblffhpqone1oneight8eightsz</v>
      </c>
      <c r="E107" s="2" t="str">
        <f>IFERROR(__xludf.DUMMYFUNCTION("regexextract(C107, ""\d"")"),"3")</f>
        <v>3</v>
      </c>
      <c r="F107" s="2" t="str">
        <f>IFERROR(__xludf.DUMMYFUNCTION("REGEXEXTRACT(C107, ""\d[^\d]*?\z"")"),"8eightsz")</f>
        <v>8eightsz</v>
      </c>
      <c r="G107" s="2" t="str">
        <f>IFERROR(__xludf.DUMMYFUNCTION("REGEXExtract(F107,""\d"")"),"8")</f>
        <v>8</v>
      </c>
      <c r="H107" s="3">
        <f t="shared" si="1"/>
        <v>38</v>
      </c>
    </row>
    <row r="108">
      <c r="A108" s="1" t="s">
        <v>107</v>
      </c>
      <c r="C108" s="4" t="str">
        <f>IFERROR(__xludf.DUMMYFUNCTION(" REGEXREPLACE(REGEXREPLACE(REGEXREPLACE(REGEXREPLACE(REGEXREPLACE(REGEXREPLACE(REGEXREPLACE(REGEXREPLACE(REGEXREPLACE(A108, ""one"", ""one1one""), ""two"", ""two2two""), ""three"", ""three3three""), ""four"", ""four4four""),""five"", ""five5five""), ""six"&amp;""", ""six6six""),""seven"", ""seven7seven""),""eight"", ""eight8eight""),""nine"",""nine9nine"")"),"tbnn62")</f>
        <v>tbnn62</v>
      </c>
      <c r="E108" s="2" t="str">
        <f>IFERROR(__xludf.DUMMYFUNCTION("regexextract(C108, ""\d"")"),"6")</f>
        <v>6</v>
      </c>
      <c r="F108" s="2" t="str">
        <f>IFERROR(__xludf.DUMMYFUNCTION("REGEXEXTRACT(C108, ""\d[^\d]*?\z"")"),"2")</f>
        <v>2</v>
      </c>
      <c r="G108" s="2" t="str">
        <f>IFERROR(__xludf.DUMMYFUNCTION("REGEXExtract(F108,""\d"")"),"2")</f>
        <v>2</v>
      </c>
      <c r="H108" s="3">
        <f t="shared" si="1"/>
        <v>62</v>
      </c>
    </row>
    <row r="109">
      <c r="A109" s="1" t="s">
        <v>108</v>
      </c>
      <c r="C109" s="4" t="str">
        <f>IFERROR(__xludf.DUMMYFUNCTION(" REGEXREPLACE(REGEXREPLACE(REGEXREPLACE(REGEXREPLACE(REGEXREPLACE(REGEXREPLACE(REGEXREPLACE(REGEXREPLACE(REGEXREPLACE(A109, ""one"", ""one1one""), ""two"", ""two2two""), ""three"", ""three3three""), ""four"", ""four4four""),""five"", ""five5five""), ""six"&amp;""", ""six6six""),""seven"", ""seven7seven""),""eight"", ""eight8eight""),""nine"",""nine9nine"")"),"7nxpktbvrrltjthld")</f>
        <v>7nxpktbvrrltjthld</v>
      </c>
      <c r="E109" s="2" t="str">
        <f>IFERROR(__xludf.DUMMYFUNCTION("regexextract(C109, ""\d"")"),"7")</f>
        <v>7</v>
      </c>
      <c r="F109" s="2" t="str">
        <f>IFERROR(__xludf.DUMMYFUNCTION("REGEXEXTRACT(C109, ""\d[^\d]*?\z"")"),"7nxpktbvrrltjthld")</f>
        <v>7nxpktbvrrltjthld</v>
      </c>
      <c r="G109" s="2" t="str">
        <f>IFERROR(__xludf.DUMMYFUNCTION("REGEXExtract(F109,""\d"")"),"7")</f>
        <v>7</v>
      </c>
      <c r="H109" s="3">
        <f t="shared" si="1"/>
        <v>77</v>
      </c>
    </row>
    <row r="110">
      <c r="A110" s="1" t="s">
        <v>109</v>
      </c>
      <c r="C110" s="4" t="str">
        <f>IFERROR(__xludf.DUMMYFUNCTION(" REGEXREPLACE(REGEXREPLACE(REGEXREPLACE(REGEXREPLACE(REGEXREPLACE(REGEXREPLACE(REGEXREPLACE(REGEXREPLACE(REGEXREPLACE(A110, ""one"", ""one1one""), ""two"", ""two2two""), ""three"", ""three3three""), ""four"", ""four4four""),""five"", ""five5five""), ""six"&amp;""", ""six6six""),""seven"", ""seven7seven""),""eight"", ""eight8eight""),""nine"",""nine9nine"")"),"5vnlcbseven7seven")</f>
        <v>5vnlcbseven7seven</v>
      </c>
      <c r="E110" s="2" t="str">
        <f>IFERROR(__xludf.DUMMYFUNCTION("regexextract(C110, ""\d"")"),"5")</f>
        <v>5</v>
      </c>
      <c r="F110" s="2" t="str">
        <f>IFERROR(__xludf.DUMMYFUNCTION("REGEXEXTRACT(C110, ""\d[^\d]*?\z"")"),"7seven")</f>
        <v>7seven</v>
      </c>
      <c r="G110" s="2" t="str">
        <f>IFERROR(__xludf.DUMMYFUNCTION("REGEXExtract(F110,""\d"")"),"7")</f>
        <v>7</v>
      </c>
      <c r="H110" s="3">
        <f t="shared" si="1"/>
        <v>57</v>
      </c>
    </row>
    <row r="111">
      <c r="A111" s="1" t="s">
        <v>110</v>
      </c>
      <c r="C111" s="4" t="str">
        <f>IFERROR(__xludf.DUMMYFUNCTION(" REGEXREPLACE(REGEXREPLACE(REGEXREPLACE(REGEXREPLACE(REGEXREPLACE(REGEXREPLACE(REGEXREPLACE(REGEXREPLACE(REGEXREPLACE(A111, ""one"", ""one1one""), ""two"", ""two2two""), ""three"", ""three3three""), ""four"", ""four4four""),""five"", ""five5five""), ""six"&amp;""", ""six6six""),""seven"", ""seven7seven""),""eight"", ""eight8eight""),""nine"",""nine9nine"")"),"1five5five3")</f>
        <v>1five5five3</v>
      </c>
      <c r="E111" s="2" t="str">
        <f>IFERROR(__xludf.DUMMYFUNCTION("regexextract(C111, ""\d"")"),"1")</f>
        <v>1</v>
      </c>
      <c r="F111" s="2" t="str">
        <f>IFERROR(__xludf.DUMMYFUNCTION("REGEXEXTRACT(C111, ""\d[^\d]*?\z"")"),"3")</f>
        <v>3</v>
      </c>
      <c r="G111" s="2" t="str">
        <f>IFERROR(__xludf.DUMMYFUNCTION("REGEXExtract(F111,""\d"")"),"3")</f>
        <v>3</v>
      </c>
      <c r="H111" s="3">
        <f t="shared" si="1"/>
        <v>13</v>
      </c>
    </row>
    <row r="112">
      <c r="A112" s="1" t="s">
        <v>111</v>
      </c>
      <c r="C112" s="4" t="str">
        <f>IFERROR(__xludf.DUMMYFUNCTION(" REGEXREPLACE(REGEXREPLACE(REGEXREPLACE(REGEXREPLACE(REGEXREPLACE(REGEXREPLACE(REGEXREPLACE(REGEXREPLACE(REGEXREPLACE(A112, ""one"", ""one1one""), ""two"", ""two2two""), ""three"", ""three3three""), ""four"", ""four4four""),""five"", ""five5five""), ""six"&amp;""", ""six6six""),""seven"", ""seven7seven""),""eight"", ""eight8eight""),""nine"",""nine9nine"")"),"bpgknpmjeight8eightone1onepxd8five5fiveone1one1two2twone1onekz")</f>
        <v>bpgknpmjeight8eightone1onepxd8five5fiveone1one1two2twone1onekz</v>
      </c>
      <c r="E112" s="2" t="str">
        <f>IFERROR(__xludf.DUMMYFUNCTION("regexextract(C112, ""\d"")"),"8")</f>
        <v>8</v>
      </c>
      <c r="F112" s="2" t="str">
        <f>IFERROR(__xludf.DUMMYFUNCTION("REGEXEXTRACT(C112, ""\d[^\d]*?\z"")"),"1onekz")</f>
        <v>1onekz</v>
      </c>
      <c r="G112" s="2" t="str">
        <f>IFERROR(__xludf.DUMMYFUNCTION("REGEXExtract(F112,""\d"")"),"1")</f>
        <v>1</v>
      </c>
      <c r="H112" s="3">
        <f t="shared" si="1"/>
        <v>81</v>
      </c>
    </row>
    <row r="113">
      <c r="A113" s="1" t="s">
        <v>112</v>
      </c>
      <c r="C113" s="4" t="str">
        <f>IFERROR(__xludf.DUMMYFUNCTION(" REGEXREPLACE(REGEXREPLACE(REGEXREPLACE(REGEXREPLACE(REGEXREPLACE(REGEXREPLACE(REGEXREPLACE(REGEXREPLACE(REGEXREPLACE(A113, ""one"", ""one1one""), ""two"", ""two2two""), ""three"", ""three3three""), ""four"", ""four4four""),""five"", ""five5five""), ""six"&amp;""", ""six6six""),""seven"", ""seven7seven""),""eight"", ""eight8eight""),""nine"",""nine9nine"")"),"eight8eighttwo2twoeight8eight2bgzbscvrj8")</f>
        <v>eight8eighttwo2twoeight8eight2bgzbscvrj8</v>
      </c>
      <c r="E113" s="2" t="str">
        <f>IFERROR(__xludf.DUMMYFUNCTION("regexextract(C113, ""\d"")"),"8")</f>
        <v>8</v>
      </c>
      <c r="F113" s="2" t="str">
        <f>IFERROR(__xludf.DUMMYFUNCTION("REGEXEXTRACT(C113, ""\d[^\d]*?\z"")"),"8")</f>
        <v>8</v>
      </c>
      <c r="G113" s="2" t="str">
        <f>IFERROR(__xludf.DUMMYFUNCTION("REGEXExtract(F113,""\d"")"),"8")</f>
        <v>8</v>
      </c>
      <c r="H113" s="3">
        <f t="shared" si="1"/>
        <v>88</v>
      </c>
    </row>
    <row r="114">
      <c r="A114" s="1" t="s">
        <v>113</v>
      </c>
      <c r="C114" s="4" t="str">
        <f>IFERROR(__xludf.DUMMYFUNCTION(" REGEXREPLACE(REGEXREPLACE(REGEXREPLACE(REGEXREPLACE(REGEXREPLACE(REGEXREPLACE(REGEXREPLACE(REGEXREPLACE(REGEXREPLACE(A114, ""one"", ""one1one""), ""two"", ""two2two""), ""three"", ""three3three""), ""four"", ""four4four""),""five"", ""five5five""), ""six"&amp;""", ""six6six""),""seven"", ""seven7seven""),""eight"", ""eight8eight""),""nine"",""nine9nine"")"),"3four4fourfour4four8")</f>
        <v>3four4fourfour4four8</v>
      </c>
      <c r="E114" s="2" t="str">
        <f>IFERROR(__xludf.DUMMYFUNCTION("regexextract(C114, ""\d"")"),"3")</f>
        <v>3</v>
      </c>
      <c r="F114" s="2" t="str">
        <f>IFERROR(__xludf.DUMMYFUNCTION("REGEXEXTRACT(C114, ""\d[^\d]*?\z"")"),"8")</f>
        <v>8</v>
      </c>
      <c r="G114" s="2" t="str">
        <f>IFERROR(__xludf.DUMMYFUNCTION("REGEXExtract(F114,""\d"")"),"8")</f>
        <v>8</v>
      </c>
      <c r="H114" s="3">
        <f t="shared" si="1"/>
        <v>38</v>
      </c>
    </row>
    <row r="115">
      <c r="A115" s="1" t="s">
        <v>114</v>
      </c>
      <c r="C115" s="4" t="str">
        <f>IFERROR(__xludf.DUMMYFUNCTION(" REGEXREPLACE(REGEXREPLACE(REGEXREPLACE(REGEXREPLACE(REGEXREPLACE(REGEXREPLACE(REGEXREPLACE(REGEXREPLACE(REGEXREPLACE(A115, ""one"", ""one1one""), ""two"", ""two2two""), ""three"", ""three3three""), ""four"", ""four4four""),""five"", ""five5five""), ""six"&amp;""", ""six6six""),""seven"", ""seven7seven""),""eight"", ""eight8eight""),""nine"",""nine9nine"")"),"941dxzpxjp")</f>
        <v>941dxzpxjp</v>
      </c>
      <c r="E115" s="2" t="str">
        <f>IFERROR(__xludf.DUMMYFUNCTION("regexextract(C115, ""\d"")"),"9")</f>
        <v>9</v>
      </c>
      <c r="F115" s="2" t="str">
        <f>IFERROR(__xludf.DUMMYFUNCTION("REGEXEXTRACT(C115, ""\d[^\d]*?\z"")"),"1dxzpxjp")</f>
        <v>1dxzpxjp</v>
      </c>
      <c r="G115" s="2" t="str">
        <f>IFERROR(__xludf.DUMMYFUNCTION("REGEXExtract(F115,""\d"")"),"1")</f>
        <v>1</v>
      </c>
      <c r="H115" s="3">
        <f t="shared" si="1"/>
        <v>91</v>
      </c>
    </row>
    <row r="116">
      <c r="A116" s="1" t="s">
        <v>115</v>
      </c>
      <c r="C116" s="4" t="str">
        <f>IFERROR(__xludf.DUMMYFUNCTION(" REGEXREPLACE(REGEXREPLACE(REGEXREPLACE(REGEXREPLACE(REGEXREPLACE(REGEXREPLACE(REGEXREPLACE(REGEXREPLACE(REGEXREPLACE(A116, ""one"", ""one1one""), ""two"", ""two2two""), ""three"", ""three3three""), ""four"", ""four4four""),""five"", ""five5five""), ""six"&amp;""", ""six6six""),""seven"", ""seven7seven""),""eight"", ""eight8eight""),""nine"",""nine9nine"")"),"rkzzrfive5fiveqrbrx12kseven7seven")</f>
        <v>rkzzrfive5fiveqrbrx12kseven7seven</v>
      </c>
      <c r="E116" s="2" t="str">
        <f>IFERROR(__xludf.DUMMYFUNCTION("regexextract(C116, ""\d"")"),"5")</f>
        <v>5</v>
      </c>
      <c r="F116" s="2" t="str">
        <f>IFERROR(__xludf.DUMMYFUNCTION("REGEXEXTRACT(C116, ""\d[^\d]*?\z"")"),"7seven")</f>
        <v>7seven</v>
      </c>
      <c r="G116" s="2" t="str">
        <f>IFERROR(__xludf.DUMMYFUNCTION("REGEXExtract(F116,""\d"")"),"7")</f>
        <v>7</v>
      </c>
      <c r="H116" s="3">
        <f t="shared" si="1"/>
        <v>57</v>
      </c>
    </row>
    <row r="117">
      <c r="A117" s="1" t="s">
        <v>116</v>
      </c>
      <c r="C117" s="4" t="str">
        <f>IFERROR(__xludf.DUMMYFUNCTION(" REGEXREPLACE(REGEXREPLACE(REGEXREPLACE(REGEXREPLACE(REGEXREPLACE(REGEXREPLACE(REGEXREPLACE(REGEXREPLACE(REGEXREPLACE(A117, ""one"", ""one1one""), ""two"", ""two2two""), ""three"", ""three3three""), ""four"", ""four4four""),""five"", ""five5five""), ""six"&amp;""", ""six6six""),""seven"", ""seven7seven""),""eight"", ""eight8eight""),""nine"",""nine9nine"")"),"two2twofour4foureight8eightpqpscvhlvbxgfpbrrkvc6six6sixxzhn")</f>
        <v>two2twofour4foureight8eightpqpscvhlvbxgfpbrrkvc6six6sixxzhn</v>
      </c>
      <c r="E117" s="2" t="str">
        <f>IFERROR(__xludf.DUMMYFUNCTION("regexextract(C117, ""\d"")"),"2")</f>
        <v>2</v>
      </c>
      <c r="F117" s="2" t="str">
        <f>IFERROR(__xludf.DUMMYFUNCTION("REGEXEXTRACT(C117, ""\d[^\d]*?\z"")"),"6sixxzhn")</f>
        <v>6sixxzhn</v>
      </c>
      <c r="G117" s="2" t="str">
        <f>IFERROR(__xludf.DUMMYFUNCTION("REGEXExtract(F117,""\d"")"),"6")</f>
        <v>6</v>
      </c>
      <c r="H117" s="3">
        <f t="shared" si="1"/>
        <v>26</v>
      </c>
    </row>
    <row r="118">
      <c r="A118" s="1" t="s">
        <v>117</v>
      </c>
      <c r="C118" s="4" t="str">
        <f>IFERROR(__xludf.DUMMYFUNCTION(" REGEXREPLACE(REGEXREPLACE(REGEXREPLACE(REGEXREPLACE(REGEXREPLACE(REGEXREPLACE(REGEXREPLACE(REGEXREPLACE(REGEXREPLACE(A118, ""one"", ""one1one""), ""two"", ""two2two""), ""three"", ""three3three""), ""four"", ""four4four""),""five"", ""five5five""), ""six"&amp;""", ""six6six""),""seven"", ""seven7seven""),""eight"", ""eight8eight""),""nine"",""nine9nine"")"),"3776")</f>
        <v>3776</v>
      </c>
      <c r="E118" s="2" t="str">
        <f>IFERROR(__xludf.DUMMYFUNCTION("regexextract(C118, ""\d"")"),"3")</f>
        <v>3</v>
      </c>
      <c r="F118" s="2" t="str">
        <f>IFERROR(__xludf.DUMMYFUNCTION("REGEXEXTRACT(C118, ""\d[^\d]*?\z"")"),"6")</f>
        <v>6</v>
      </c>
      <c r="G118" s="2" t="str">
        <f>IFERROR(__xludf.DUMMYFUNCTION("REGEXExtract(F118,""\d"")"),"6")</f>
        <v>6</v>
      </c>
      <c r="H118" s="3">
        <f t="shared" si="1"/>
        <v>36</v>
      </c>
    </row>
    <row r="119">
      <c r="A119" s="1" t="s">
        <v>118</v>
      </c>
      <c r="C119" s="4" t="str">
        <f>IFERROR(__xludf.DUMMYFUNCTION(" REGEXREPLACE(REGEXREPLACE(REGEXREPLACE(REGEXREPLACE(REGEXREPLACE(REGEXREPLACE(REGEXREPLACE(REGEXREPLACE(REGEXREPLACE(A119, ""one"", ""one1one""), ""two"", ""two2two""), ""three"", ""three3three""), ""four"", ""four4four""),""five"", ""five5five""), ""six"&amp;""", ""six6six""),""seven"", ""seven7seven""),""eight"", ""eight8eight""),""nine"",""nine9nine"")"),"nrtflrbcpm4hjdcthree3threercppzt1fddjjcbsnq")</f>
        <v>nrtflrbcpm4hjdcthree3threercppzt1fddjjcbsnq</v>
      </c>
      <c r="E119" s="2" t="str">
        <f>IFERROR(__xludf.DUMMYFUNCTION("regexextract(C119, ""\d"")"),"4")</f>
        <v>4</v>
      </c>
      <c r="F119" s="2" t="str">
        <f>IFERROR(__xludf.DUMMYFUNCTION("REGEXEXTRACT(C119, ""\d[^\d]*?\z"")"),"1fddjjcbsnq")</f>
        <v>1fddjjcbsnq</v>
      </c>
      <c r="G119" s="2" t="str">
        <f>IFERROR(__xludf.DUMMYFUNCTION("REGEXExtract(F119,""\d"")"),"1")</f>
        <v>1</v>
      </c>
      <c r="H119" s="3">
        <f t="shared" si="1"/>
        <v>41</v>
      </c>
    </row>
    <row r="120">
      <c r="A120" s="1" t="s">
        <v>119</v>
      </c>
      <c r="C120" s="4" t="str">
        <f>IFERROR(__xludf.DUMMYFUNCTION(" REGEXREPLACE(REGEXREPLACE(REGEXREPLACE(REGEXREPLACE(REGEXREPLACE(REGEXREPLACE(REGEXREPLACE(REGEXREPLACE(REGEXREPLACE(A120, ""one"", ""one1one""), ""two"", ""two2two""), ""three"", ""three3three""), ""four"", ""four4four""),""five"", ""five5five""), ""six"&amp;""", ""six6six""),""seven"", ""seven7seven""),""eight"", ""eight8eight""),""nine"",""nine9nine"")"),"zddmp2")</f>
        <v>zddmp2</v>
      </c>
      <c r="E120" s="2" t="str">
        <f>IFERROR(__xludf.DUMMYFUNCTION("regexextract(C120, ""\d"")"),"2")</f>
        <v>2</v>
      </c>
      <c r="F120" s="2" t="str">
        <f>IFERROR(__xludf.DUMMYFUNCTION("REGEXEXTRACT(C120, ""\d[^\d]*?\z"")"),"2")</f>
        <v>2</v>
      </c>
      <c r="G120" s="2" t="str">
        <f>IFERROR(__xludf.DUMMYFUNCTION("REGEXExtract(F120,""\d"")"),"2")</f>
        <v>2</v>
      </c>
      <c r="H120" s="3">
        <f t="shared" si="1"/>
        <v>22</v>
      </c>
    </row>
    <row r="121">
      <c r="A121" s="1" t="s">
        <v>120</v>
      </c>
      <c r="C121" s="4" t="str">
        <f>IFERROR(__xludf.DUMMYFUNCTION(" REGEXREPLACE(REGEXREPLACE(REGEXREPLACE(REGEXREPLACE(REGEXREPLACE(REGEXREPLACE(REGEXREPLACE(REGEXREPLACE(REGEXREPLACE(A121, ""one"", ""one1one""), ""two"", ""two2two""), ""three"", ""three3three""), ""four"", ""four4four""),""five"", ""five5five""), ""six"&amp;""", ""six6six""),""seven"", ""seven7seven""),""eight"", ""eight8eight""),""nine"",""nine9nine"")"),"3krbkrrsqfive5five5")</f>
        <v>3krbkrrsqfive5five5</v>
      </c>
      <c r="E121" s="2" t="str">
        <f>IFERROR(__xludf.DUMMYFUNCTION("regexextract(C121, ""\d"")"),"3")</f>
        <v>3</v>
      </c>
      <c r="F121" s="2" t="str">
        <f>IFERROR(__xludf.DUMMYFUNCTION("REGEXEXTRACT(C121, ""\d[^\d]*?\z"")"),"5")</f>
        <v>5</v>
      </c>
      <c r="G121" s="2" t="str">
        <f>IFERROR(__xludf.DUMMYFUNCTION("REGEXExtract(F121,""\d"")"),"5")</f>
        <v>5</v>
      </c>
      <c r="H121" s="3">
        <f t="shared" si="1"/>
        <v>35</v>
      </c>
    </row>
    <row r="122">
      <c r="A122" s="1" t="s">
        <v>121</v>
      </c>
      <c r="C122" s="4" t="str">
        <f>IFERROR(__xludf.DUMMYFUNCTION(" REGEXREPLACE(REGEXREPLACE(REGEXREPLACE(REGEXREPLACE(REGEXREPLACE(REGEXREPLACE(REGEXREPLACE(REGEXREPLACE(REGEXREPLACE(A122, ""one"", ""one1one""), ""two"", ""two2two""), ""three"", ""three3three""), ""four"", ""four4four""),""five"", ""five5five""), ""six"&amp;""", ""six6six""),""seven"", ""seven7seven""),""eight"", ""eight8eight""),""nine"",""nine9nine"")"),"5vdvgctvv")</f>
        <v>5vdvgctvv</v>
      </c>
      <c r="E122" s="2" t="str">
        <f>IFERROR(__xludf.DUMMYFUNCTION("regexextract(C122, ""\d"")"),"5")</f>
        <v>5</v>
      </c>
      <c r="F122" s="2" t="str">
        <f>IFERROR(__xludf.DUMMYFUNCTION("REGEXEXTRACT(C122, ""\d[^\d]*?\z"")"),"5vdvgctvv")</f>
        <v>5vdvgctvv</v>
      </c>
      <c r="G122" s="2" t="str">
        <f>IFERROR(__xludf.DUMMYFUNCTION("REGEXExtract(F122,""\d"")"),"5")</f>
        <v>5</v>
      </c>
      <c r="H122" s="3">
        <f t="shared" si="1"/>
        <v>55</v>
      </c>
    </row>
    <row r="123">
      <c r="A123" s="1" t="s">
        <v>122</v>
      </c>
      <c r="C123" s="4" t="str">
        <f>IFERROR(__xludf.DUMMYFUNCTION(" REGEXREPLACE(REGEXREPLACE(REGEXREPLACE(REGEXREPLACE(REGEXREPLACE(REGEXREPLACE(REGEXREPLACE(REGEXREPLACE(REGEXREPLACE(A123, ""one"", ""one1one""), ""two"", ""two2two""), ""three"", ""three3three""), ""four"", ""four4four""),""five"", ""five5five""), ""six"&amp;""", ""six6six""),""seven"", ""seven7seven""),""eight"", ""eight8eight""),""nine"",""nine9nine"")"),"9six6six58six6sixt9six6six")</f>
        <v>9six6six58six6sixt9six6six</v>
      </c>
      <c r="E123" s="2" t="str">
        <f>IFERROR(__xludf.DUMMYFUNCTION("regexextract(C123, ""\d"")"),"9")</f>
        <v>9</v>
      </c>
      <c r="F123" s="2" t="str">
        <f>IFERROR(__xludf.DUMMYFUNCTION("REGEXEXTRACT(C123, ""\d[^\d]*?\z"")"),"6six")</f>
        <v>6six</v>
      </c>
      <c r="G123" s="2" t="str">
        <f>IFERROR(__xludf.DUMMYFUNCTION("REGEXExtract(F123,""\d"")"),"6")</f>
        <v>6</v>
      </c>
      <c r="H123" s="3">
        <f t="shared" si="1"/>
        <v>96</v>
      </c>
    </row>
    <row r="124">
      <c r="A124" s="1" t="s">
        <v>123</v>
      </c>
      <c r="C124" s="4" t="str">
        <f>IFERROR(__xludf.DUMMYFUNCTION(" REGEXREPLACE(REGEXREPLACE(REGEXREPLACE(REGEXREPLACE(REGEXREPLACE(REGEXREPLACE(REGEXREPLACE(REGEXREPLACE(REGEXREPLACE(A124, ""one"", ""one1one""), ""two"", ""two2two""), ""three"", ""three3three""), ""four"", ""four4four""),""five"", ""five5five""), ""six"&amp;""", ""six6six""),""seven"", ""seven7seven""),""eight"", ""eight8eight""),""nine"",""nine9nine"")"),"nine9ninenrdbvhqdgz79one1one")</f>
        <v>nine9ninenrdbvhqdgz79one1one</v>
      </c>
      <c r="E124" s="2" t="str">
        <f>IFERROR(__xludf.DUMMYFUNCTION("regexextract(C124, ""\d"")"),"9")</f>
        <v>9</v>
      </c>
      <c r="F124" s="2" t="str">
        <f>IFERROR(__xludf.DUMMYFUNCTION("REGEXEXTRACT(C124, ""\d[^\d]*?\z"")"),"1one")</f>
        <v>1one</v>
      </c>
      <c r="G124" s="2" t="str">
        <f>IFERROR(__xludf.DUMMYFUNCTION("REGEXExtract(F124,""\d"")"),"1")</f>
        <v>1</v>
      </c>
      <c r="H124" s="3">
        <f t="shared" si="1"/>
        <v>91</v>
      </c>
    </row>
    <row r="125">
      <c r="A125" s="1" t="s">
        <v>124</v>
      </c>
      <c r="C125" s="4" t="str">
        <f>IFERROR(__xludf.DUMMYFUNCTION(" REGEXREPLACE(REGEXREPLACE(REGEXREPLACE(REGEXREPLACE(REGEXREPLACE(REGEXREPLACE(REGEXREPLACE(REGEXREPLACE(REGEXREPLACE(A125, ""one"", ""one1one""), ""two"", ""two2two""), ""three"", ""three3three""), ""four"", ""four4four""),""five"", ""five5five""), ""six"&amp;""", ""six6six""),""seven"", ""seven7seven""),""eight"", ""eight8eight""),""nine"",""nine9nine"")"),"jpprfgxthree3three326ckxnqthree3three")</f>
        <v>jpprfgxthree3three326ckxnqthree3three</v>
      </c>
      <c r="E125" s="2" t="str">
        <f>IFERROR(__xludf.DUMMYFUNCTION("regexextract(C125, ""\d"")"),"3")</f>
        <v>3</v>
      </c>
      <c r="F125" s="2" t="str">
        <f>IFERROR(__xludf.DUMMYFUNCTION("REGEXEXTRACT(C125, ""\d[^\d]*?\z"")"),"3three")</f>
        <v>3three</v>
      </c>
      <c r="G125" s="2" t="str">
        <f>IFERROR(__xludf.DUMMYFUNCTION("REGEXExtract(F125,""\d"")"),"3")</f>
        <v>3</v>
      </c>
      <c r="H125" s="3">
        <f t="shared" si="1"/>
        <v>33</v>
      </c>
    </row>
    <row r="126">
      <c r="A126" s="1" t="s">
        <v>125</v>
      </c>
      <c r="C126" s="4" t="str">
        <f>IFERROR(__xludf.DUMMYFUNCTION(" REGEXREPLACE(REGEXREPLACE(REGEXREPLACE(REGEXREPLACE(REGEXREPLACE(REGEXREPLACE(REGEXREPLACE(REGEXREPLACE(REGEXREPLACE(A126, ""one"", ""one1one""), ""two"", ""two2two""), ""three"", ""three3three""), ""four"", ""four4four""),""five"", ""five5five""), ""six"&amp;""", ""six6six""),""seven"", ""seven7seven""),""eight"", ""eight8eight""),""nine"",""nine9nine"")"),"1hczkfhmsix6sixhrkkkqjcbeight8eight1zbgcxzrffr")</f>
        <v>1hczkfhmsix6sixhrkkkqjcbeight8eight1zbgcxzrffr</v>
      </c>
      <c r="E126" s="2" t="str">
        <f>IFERROR(__xludf.DUMMYFUNCTION("regexextract(C126, ""\d"")"),"1")</f>
        <v>1</v>
      </c>
      <c r="F126" s="2" t="str">
        <f>IFERROR(__xludf.DUMMYFUNCTION("REGEXEXTRACT(C126, ""\d[^\d]*?\z"")"),"1zbgcxzrffr")</f>
        <v>1zbgcxzrffr</v>
      </c>
      <c r="G126" s="2" t="str">
        <f>IFERROR(__xludf.DUMMYFUNCTION("REGEXExtract(F126,""\d"")"),"1")</f>
        <v>1</v>
      </c>
      <c r="H126" s="3">
        <f t="shared" si="1"/>
        <v>11</v>
      </c>
    </row>
    <row r="127">
      <c r="A127" s="1" t="s">
        <v>126</v>
      </c>
      <c r="C127" s="4" t="str">
        <f>IFERROR(__xludf.DUMMYFUNCTION(" REGEXREPLACE(REGEXREPLACE(REGEXREPLACE(REGEXREPLACE(REGEXREPLACE(REGEXREPLACE(REGEXREPLACE(REGEXREPLACE(REGEXREPLACE(A127, ""one"", ""one1one""), ""two"", ""two2two""), ""three"", ""three3three""), ""four"", ""four4four""),""five"", ""five5five""), ""six"&amp;""", ""six6six""),""seven"", ""seven7seven""),""eight"", ""eight8eight""),""nine"",""nine9nine"")"),"five5fiveqeight8eightkhdrsqstd1")</f>
        <v>five5fiveqeight8eightkhdrsqstd1</v>
      </c>
      <c r="E127" s="2" t="str">
        <f>IFERROR(__xludf.DUMMYFUNCTION("regexextract(C127, ""\d"")"),"5")</f>
        <v>5</v>
      </c>
      <c r="F127" s="2" t="str">
        <f>IFERROR(__xludf.DUMMYFUNCTION("REGEXEXTRACT(C127, ""\d[^\d]*?\z"")"),"1")</f>
        <v>1</v>
      </c>
      <c r="G127" s="2" t="str">
        <f>IFERROR(__xludf.DUMMYFUNCTION("REGEXExtract(F127,""\d"")"),"1")</f>
        <v>1</v>
      </c>
      <c r="H127" s="3">
        <f t="shared" si="1"/>
        <v>51</v>
      </c>
    </row>
    <row r="128">
      <c r="A128" s="1" t="s">
        <v>127</v>
      </c>
      <c r="C128" s="4" t="str">
        <f>IFERROR(__xludf.DUMMYFUNCTION(" REGEXREPLACE(REGEXREPLACE(REGEXREPLACE(REGEXREPLACE(REGEXREPLACE(REGEXREPLACE(REGEXREPLACE(REGEXREPLACE(REGEXREPLACE(A128, ""one"", ""one1one""), ""two"", ""two2two""), ""three"", ""three3three""), ""four"", ""four4four""),""five"", ""five5five""), ""six"&amp;""", ""six6six""),""seven"", ""seven7seven""),""eight"", ""eight8eight""),""nine"",""nine9nine"")"),"615zmzrmbmkvbz")</f>
        <v>615zmzrmbmkvbz</v>
      </c>
      <c r="E128" s="2" t="str">
        <f>IFERROR(__xludf.DUMMYFUNCTION("regexextract(C128, ""\d"")"),"6")</f>
        <v>6</v>
      </c>
      <c r="F128" s="2" t="str">
        <f>IFERROR(__xludf.DUMMYFUNCTION("REGEXEXTRACT(C128, ""\d[^\d]*?\z"")"),"5zmzrmbmkvbz")</f>
        <v>5zmzrmbmkvbz</v>
      </c>
      <c r="G128" s="2" t="str">
        <f>IFERROR(__xludf.DUMMYFUNCTION("REGEXExtract(F128,""\d"")"),"5")</f>
        <v>5</v>
      </c>
      <c r="H128" s="3">
        <f t="shared" si="1"/>
        <v>65</v>
      </c>
    </row>
    <row r="129">
      <c r="A129" s="1" t="s">
        <v>128</v>
      </c>
      <c r="C129" s="4" t="str">
        <f>IFERROR(__xludf.DUMMYFUNCTION(" REGEXREPLACE(REGEXREPLACE(REGEXREPLACE(REGEXREPLACE(REGEXREPLACE(REGEXREPLACE(REGEXREPLACE(REGEXREPLACE(REGEXREPLACE(A129, ""one"", ""one1one""), ""two"", ""two2two""), ""three"", ""three3three""), ""four"", ""four4four""),""five"", ""five5five""), ""six"&amp;""", ""six6six""),""seven"", ""seven7seven""),""eight"", ""eight8eight""),""nine"",""nine9nine"")"),"five5five3four4foureight8eighttwo2twosb7rpqsxmhzjj4")</f>
        <v>five5five3four4foureight8eighttwo2twosb7rpqsxmhzjj4</v>
      </c>
      <c r="E129" s="2" t="str">
        <f>IFERROR(__xludf.DUMMYFUNCTION("regexextract(C129, ""\d"")"),"5")</f>
        <v>5</v>
      </c>
      <c r="F129" s="2" t="str">
        <f>IFERROR(__xludf.DUMMYFUNCTION("REGEXEXTRACT(C129, ""\d[^\d]*?\z"")"),"4")</f>
        <v>4</v>
      </c>
      <c r="G129" s="2" t="str">
        <f>IFERROR(__xludf.DUMMYFUNCTION("REGEXExtract(F129,""\d"")"),"4")</f>
        <v>4</v>
      </c>
      <c r="H129" s="3">
        <f t="shared" si="1"/>
        <v>54</v>
      </c>
    </row>
    <row r="130">
      <c r="A130" s="1" t="s">
        <v>129</v>
      </c>
      <c r="C130" s="4" t="str">
        <f>IFERROR(__xludf.DUMMYFUNCTION(" REGEXREPLACE(REGEXREPLACE(REGEXREPLACE(REGEXREPLACE(REGEXREPLACE(REGEXREPLACE(REGEXREPLACE(REGEXREPLACE(REGEXREPLACE(A130, ""one"", ""one1one""), ""two"", ""two2two""), ""three"", ""three3three""), ""four"", ""four4four""),""five"", ""five5five""), ""six"&amp;""", ""six6six""),""seven"", ""seven7seven""),""eight"", ""eight8eight""),""nine"",""nine9nine"")"),"999kqtxone1one")</f>
        <v>999kqtxone1one</v>
      </c>
      <c r="E130" s="2" t="str">
        <f>IFERROR(__xludf.DUMMYFUNCTION("regexextract(C130, ""\d"")"),"9")</f>
        <v>9</v>
      </c>
      <c r="F130" s="2" t="str">
        <f>IFERROR(__xludf.DUMMYFUNCTION("REGEXEXTRACT(C130, ""\d[^\d]*?\z"")"),"1one")</f>
        <v>1one</v>
      </c>
      <c r="G130" s="2" t="str">
        <f>IFERROR(__xludf.DUMMYFUNCTION("REGEXExtract(F130,""\d"")"),"1")</f>
        <v>1</v>
      </c>
      <c r="H130" s="3">
        <f t="shared" si="1"/>
        <v>91</v>
      </c>
    </row>
    <row r="131">
      <c r="A131" s="1" t="s">
        <v>130</v>
      </c>
      <c r="C131" s="4" t="str">
        <f>IFERROR(__xludf.DUMMYFUNCTION(" REGEXREPLACE(REGEXREPLACE(REGEXREPLACE(REGEXREPLACE(REGEXREPLACE(REGEXREPLACE(REGEXREPLACE(REGEXREPLACE(REGEXREPLACE(A131, ""one"", ""one1one""), ""two"", ""two2two""), ""three"", ""three3three""), ""four"", ""four4four""),""five"", ""five5five""), ""six"&amp;""", ""six6six""),""seven"", ""seven7seven""),""eight"", ""eight8eight""),""nine"",""nine9nine"")"),"lsr6qccnmfgzdrqmzrshlkthlm34five5five")</f>
        <v>lsr6qccnmfgzdrqmzrshlkthlm34five5five</v>
      </c>
      <c r="E131" s="2" t="str">
        <f>IFERROR(__xludf.DUMMYFUNCTION("regexextract(C131, ""\d"")"),"6")</f>
        <v>6</v>
      </c>
      <c r="F131" s="2" t="str">
        <f>IFERROR(__xludf.DUMMYFUNCTION("REGEXEXTRACT(C131, ""\d[^\d]*?\z"")"),"5five")</f>
        <v>5five</v>
      </c>
      <c r="G131" s="2" t="str">
        <f>IFERROR(__xludf.DUMMYFUNCTION("REGEXExtract(F131,""\d"")"),"5")</f>
        <v>5</v>
      </c>
      <c r="H131" s="3">
        <f t="shared" si="1"/>
        <v>65</v>
      </c>
    </row>
    <row r="132">
      <c r="A132" s="1" t="s">
        <v>131</v>
      </c>
      <c r="C132" s="4" t="str">
        <f>IFERROR(__xludf.DUMMYFUNCTION(" REGEXREPLACE(REGEXREPLACE(REGEXREPLACE(REGEXREPLACE(REGEXREPLACE(REGEXREPLACE(REGEXREPLACE(REGEXREPLACE(REGEXREPLACE(A132, ""one"", ""one1one""), ""two"", ""two2two""), ""three"", ""three3three""), ""four"", ""four4four""),""five"", ""five5five""), ""six"&amp;""", ""six6six""),""seven"", ""seven7seven""),""eight"", ""eight8eight""),""nine"",""nine9nine"")"),"99four4four")</f>
        <v>99four4four</v>
      </c>
      <c r="E132" s="2" t="str">
        <f>IFERROR(__xludf.DUMMYFUNCTION("regexextract(C132, ""\d"")"),"9")</f>
        <v>9</v>
      </c>
      <c r="F132" s="2" t="str">
        <f>IFERROR(__xludf.DUMMYFUNCTION("REGEXEXTRACT(C132, ""\d[^\d]*?\z"")"),"4four")</f>
        <v>4four</v>
      </c>
      <c r="G132" s="2" t="str">
        <f>IFERROR(__xludf.DUMMYFUNCTION("REGEXExtract(F132,""\d"")"),"4")</f>
        <v>4</v>
      </c>
      <c r="H132" s="3">
        <f t="shared" si="1"/>
        <v>94</v>
      </c>
    </row>
    <row r="133">
      <c r="A133" s="1" t="s">
        <v>132</v>
      </c>
      <c r="C133" s="4" t="str">
        <f>IFERROR(__xludf.DUMMYFUNCTION(" REGEXREPLACE(REGEXREPLACE(REGEXREPLACE(REGEXREPLACE(REGEXREPLACE(REGEXREPLACE(REGEXREPLACE(REGEXREPLACE(REGEXREPLACE(A133, ""one"", ""one1one""), ""two"", ""two2two""), ""three"", ""three3three""), ""four"", ""four4four""),""five"", ""five5five""), ""six"&amp;""", ""six6six""),""seven"", ""seven7seven""),""eight"", ""eight8eight""),""nine"",""nine9nine"")"),"six6six2xnxtd")</f>
        <v>six6six2xnxtd</v>
      </c>
      <c r="E133" s="2" t="str">
        <f>IFERROR(__xludf.DUMMYFUNCTION("regexextract(C133, ""\d"")"),"6")</f>
        <v>6</v>
      </c>
      <c r="F133" s="2" t="str">
        <f>IFERROR(__xludf.DUMMYFUNCTION("REGEXEXTRACT(C133, ""\d[^\d]*?\z"")"),"2xnxtd")</f>
        <v>2xnxtd</v>
      </c>
      <c r="G133" s="2" t="str">
        <f>IFERROR(__xludf.DUMMYFUNCTION("REGEXExtract(F133,""\d"")"),"2")</f>
        <v>2</v>
      </c>
      <c r="H133" s="3">
        <f t="shared" si="1"/>
        <v>62</v>
      </c>
    </row>
    <row r="134">
      <c r="A134" s="1" t="s">
        <v>133</v>
      </c>
      <c r="C134" s="4" t="str">
        <f>IFERROR(__xludf.DUMMYFUNCTION(" REGEXREPLACE(REGEXREPLACE(REGEXREPLACE(REGEXREPLACE(REGEXREPLACE(REGEXREPLACE(REGEXREPLACE(REGEXREPLACE(REGEXREPLACE(A134, ""one"", ""one1one""), ""two"", ""two2two""), ""three"", ""three3three""), ""four"", ""four4four""),""five"", ""five5five""), ""six"&amp;""", ""six6six""),""seven"", ""seven7seven""),""eight"", ""eight8eight""),""nine"",""nine9nine"")"),"8four4fourrgzq9ktpddqkl2nine9nineseven7seven")</f>
        <v>8four4fourrgzq9ktpddqkl2nine9nineseven7seven</v>
      </c>
      <c r="E134" s="2" t="str">
        <f>IFERROR(__xludf.DUMMYFUNCTION("regexextract(C134, ""\d"")"),"8")</f>
        <v>8</v>
      </c>
      <c r="F134" s="2" t="str">
        <f>IFERROR(__xludf.DUMMYFUNCTION("REGEXEXTRACT(C134, ""\d[^\d]*?\z"")"),"7seven")</f>
        <v>7seven</v>
      </c>
      <c r="G134" s="2" t="str">
        <f>IFERROR(__xludf.DUMMYFUNCTION("REGEXExtract(F134,""\d"")"),"7")</f>
        <v>7</v>
      </c>
      <c r="H134" s="3">
        <f t="shared" si="1"/>
        <v>87</v>
      </c>
    </row>
    <row r="135">
      <c r="A135" s="1" t="s">
        <v>134</v>
      </c>
      <c r="C135" s="4" t="str">
        <f>IFERROR(__xludf.DUMMYFUNCTION(" REGEXREPLACE(REGEXREPLACE(REGEXREPLACE(REGEXREPLACE(REGEXREPLACE(REGEXREPLACE(REGEXREPLACE(REGEXREPLACE(REGEXREPLACE(A135, ""one"", ""one1one""), ""two"", ""two2two""), ""three"", ""three3three""), ""four"", ""four4four""),""five"", ""five5five""), ""six"&amp;""", ""six6six""),""seven"", ""seven7seven""),""eight"", ""eight8eight""),""nine"",""nine9nine"")"),"8three3threelhtfzzc7one1oneone1one7")</f>
        <v>8three3threelhtfzzc7one1oneone1one7</v>
      </c>
      <c r="E135" s="2" t="str">
        <f>IFERROR(__xludf.DUMMYFUNCTION("regexextract(C135, ""\d"")"),"8")</f>
        <v>8</v>
      </c>
      <c r="F135" s="2" t="str">
        <f>IFERROR(__xludf.DUMMYFUNCTION("REGEXEXTRACT(C135, ""\d[^\d]*?\z"")"),"7")</f>
        <v>7</v>
      </c>
      <c r="G135" s="2" t="str">
        <f>IFERROR(__xludf.DUMMYFUNCTION("REGEXExtract(F135,""\d"")"),"7")</f>
        <v>7</v>
      </c>
      <c r="H135" s="3">
        <f t="shared" si="1"/>
        <v>87</v>
      </c>
    </row>
    <row r="136">
      <c r="A136" s="1" t="s">
        <v>135</v>
      </c>
      <c r="C136" s="4" t="str">
        <f>IFERROR(__xludf.DUMMYFUNCTION(" REGEXREPLACE(REGEXREPLACE(REGEXREPLACE(REGEXREPLACE(REGEXREPLACE(REGEXREPLACE(REGEXREPLACE(REGEXREPLACE(REGEXREPLACE(A136, ""one"", ""one1one""), ""two"", ""two2two""), ""three"", ""three3three""), ""four"", ""four4four""),""five"", ""five5five""), ""six"&amp;""", ""six6six""),""seven"", ""seven7seven""),""eight"", ""eight8eight""),""nine"",""nine9nine"")"),"21bvpqphthree3threegthrzjqvcsix6sixone1one8")</f>
        <v>21bvpqphthree3threegthrzjqvcsix6sixone1one8</v>
      </c>
      <c r="E136" s="2" t="str">
        <f>IFERROR(__xludf.DUMMYFUNCTION("regexextract(C136, ""\d"")"),"2")</f>
        <v>2</v>
      </c>
      <c r="F136" s="2" t="str">
        <f>IFERROR(__xludf.DUMMYFUNCTION("REGEXEXTRACT(C136, ""\d[^\d]*?\z"")"),"8")</f>
        <v>8</v>
      </c>
      <c r="G136" s="2" t="str">
        <f>IFERROR(__xludf.DUMMYFUNCTION("REGEXExtract(F136,""\d"")"),"8")</f>
        <v>8</v>
      </c>
      <c r="H136" s="3">
        <f t="shared" si="1"/>
        <v>28</v>
      </c>
    </row>
    <row r="137">
      <c r="A137" s="1" t="s">
        <v>136</v>
      </c>
      <c r="C137" s="4" t="str">
        <f>IFERROR(__xludf.DUMMYFUNCTION(" REGEXREPLACE(REGEXREPLACE(REGEXREPLACE(REGEXREPLACE(REGEXREPLACE(REGEXREPLACE(REGEXREPLACE(REGEXREPLACE(REGEXREPLACE(A137, ""one"", ""one1one""), ""two"", ""two2two""), ""three"", ""three3three""), ""four"", ""four4four""),""five"", ""five5five""), ""six"&amp;""", ""six6six""),""seven"", ""seven7seven""),""eight"", ""eight8eight""),""nine"",""nine9nine"")"),"dcrtjxzbkn8931tggkzz")</f>
        <v>dcrtjxzbkn8931tggkzz</v>
      </c>
      <c r="E137" s="2" t="str">
        <f>IFERROR(__xludf.DUMMYFUNCTION("regexextract(C137, ""\d"")"),"8")</f>
        <v>8</v>
      </c>
      <c r="F137" s="2" t="str">
        <f>IFERROR(__xludf.DUMMYFUNCTION("REGEXEXTRACT(C137, ""\d[^\d]*?\z"")"),"1tggkzz")</f>
        <v>1tggkzz</v>
      </c>
      <c r="G137" s="2" t="str">
        <f>IFERROR(__xludf.DUMMYFUNCTION("REGEXExtract(F137,""\d"")"),"1")</f>
        <v>1</v>
      </c>
      <c r="H137" s="3">
        <f t="shared" si="1"/>
        <v>81</v>
      </c>
    </row>
    <row r="138">
      <c r="A138" s="1" t="s">
        <v>137</v>
      </c>
      <c r="C138" s="4" t="str">
        <f>IFERROR(__xludf.DUMMYFUNCTION(" REGEXREPLACE(REGEXREPLACE(REGEXREPLACE(REGEXREPLACE(REGEXREPLACE(REGEXREPLACE(REGEXREPLACE(REGEXREPLACE(REGEXREPLACE(A138, ""one"", ""one1one""), ""two"", ""two2two""), ""three"", ""three3three""), ""four"", ""four4four""),""five"", ""five5five""), ""six"&amp;""", ""six6six""),""seven"", ""seven7seven""),""eight"", ""eight8eight""),""nine"",""nine9nine"")"),"9rlllvfbqllvhlqkhpzkrrsktnfjpbqgxr")</f>
        <v>9rlllvfbqllvhlqkhpzkrrsktnfjpbqgxr</v>
      </c>
      <c r="E138" s="2" t="str">
        <f>IFERROR(__xludf.DUMMYFUNCTION("regexextract(C138, ""\d"")"),"9")</f>
        <v>9</v>
      </c>
      <c r="F138" s="2" t="str">
        <f>IFERROR(__xludf.DUMMYFUNCTION("REGEXEXTRACT(C138, ""\d[^\d]*?\z"")"),"9rlllvfbqllvhlqkhpzkrrsktnfjpbqgxr")</f>
        <v>9rlllvfbqllvhlqkhpzkrrsktnfjpbqgxr</v>
      </c>
      <c r="G138" s="2" t="str">
        <f>IFERROR(__xludf.DUMMYFUNCTION("REGEXExtract(F138,""\d"")"),"9")</f>
        <v>9</v>
      </c>
      <c r="H138" s="3">
        <f t="shared" si="1"/>
        <v>99</v>
      </c>
    </row>
    <row r="139">
      <c r="A139" s="1" t="s">
        <v>138</v>
      </c>
      <c r="C139" s="4" t="str">
        <f>IFERROR(__xludf.DUMMYFUNCTION(" REGEXREPLACE(REGEXREPLACE(REGEXREPLACE(REGEXREPLACE(REGEXREPLACE(REGEXREPLACE(REGEXREPLACE(REGEXREPLACE(REGEXREPLACE(A139, ""one"", ""one1one""), ""two"", ""two2two""), ""three"", ""three3three""), ""four"", ""four4four""),""five"", ""five5five""), ""six"&amp;""", ""six6six""),""seven"", ""seven7seven""),""eight"", ""eight8eight""),""nine"",""nine9nine"")"),"zzfjjcrgjm8six6sixone1onekmnvffznine9nine")</f>
        <v>zzfjjcrgjm8six6sixone1onekmnvffznine9nine</v>
      </c>
      <c r="E139" s="2" t="str">
        <f>IFERROR(__xludf.DUMMYFUNCTION("regexextract(C139, ""\d"")"),"8")</f>
        <v>8</v>
      </c>
      <c r="F139" s="2" t="str">
        <f>IFERROR(__xludf.DUMMYFUNCTION("REGEXEXTRACT(C139, ""\d[^\d]*?\z"")"),"9nine")</f>
        <v>9nine</v>
      </c>
      <c r="G139" s="2" t="str">
        <f>IFERROR(__xludf.DUMMYFUNCTION("REGEXExtract(F139,""\d"")"),"9")</f>
        <v>9</v>
      </c>
      <c r="H139" s="3">
        <f t="shared" si="1"/>
        <v>89</v>
      </c>
    </row>
    <row r="140">
      <c r="A140" s="1" t="s">
        <v>139</v>
      </c>
      <c r="C140" s="4" t="str">
        <f>IFERROR(__xludf.DUMMYFUNCTION(" REGEXREPLACE(REGEXREPLACE(REGEXREPLACE(REGEXREPLACE(REGEXREPLACE(REGEXREPLACE(REGEXREPLACE(REGEXREPLACE(REGEXREPLACE(A140, ""one"", ""one1one""), ""two"", ""two2two""), ""three"", ""three3three""), ""four"", ""four4four""),""five"", ""five5five""), ""six"&amp;""", ""six6six""),""seven"", ""seven7seven""),""eight"", ""eight8eight""),""nine"",""nine9nine"")"),"5djrcdjckjf6")</f>
        <v>5djrcdjckjf6</v>
      </c>
      <c r="E140" s="2" t="str">
        <f>IFERROR(__xludf.DUMMYFUNCTION("regexextract(C140, ""\d"")"),"5")</f>
        <v>5</v>
      </c>
      <c r="F140" s="2" t="str">
        <f>IFERROR(__xludf.DUMMYFUNCTION("REGEXEXTRACT(C140, ""\d[^\d]*?\z"")"),"6")</f>
        <v>6</v>
      </c>
      <c r="G140" s="2" t="str">
        <f>IFERROR(__xludf.DUMMYFUNCTION("REGEXExtract(F140,""\d"")"),"6")</f>
        <v>6</v>
      </c>
      <c r="H140" s="3">
        <f t="shared" si="1"/>
        <v>56</v>
      </c>
    </row>
    <row r="141">
      <c r="A141" s="1" t="s">
        <v>140</v>
      </c>
      <c r="C141" s="4" t="str">
        <f>IFERROR(__xludf.DUMMYFUNCTION(" REGEXREPLACE(REGEXREPLACE(REGEXREPLACE(REGEXREPLACE(REGEXREPLACE(REGEXREPLACE(REGEXREPLACE(REGEXREPLACE(REGEXREPLACE(A141, ""one"", ""one1one""), ""two"", ""two2two""), ""three"", ""three3three""), ""four"", ""four4four""),""five"", ""five5five""), ""six"&amp;""", ""six6six""),""seven"", ""seven7seven""),""eight"", ""eight8eight""),""nine"",""nine9nine"")"),"4msdct5")</f>
        <v>4msdct5</v>
      </c>
      <c r="E141" s="2" t="str">
        <f>IFERROR(__xludf.DUMMYFUNCTION("regexextract(C141, ""\d"")"),"4")</f>
        <v>4</v>
      </c>
      <c r="F141" s="2" t="str">
        <f>IFERROR(__xludf.DUMMYFUNCTION("REGEXEXTRACT(C141, ""\d[^\d]*?\z"")"),"5")</f>
        <v>5</v>
      </c>
      <c r="G141" s="2" t="str">
        <f>IFERROR(__xludf.DUMMYFUNCTION("REGEXExtract(F141,""\d"")"),"5")</f>
        <v>5</v>
      </c>
      <c r="H141" s="3">
        <f t="shared" si="1"/>
        <v>45</v>
      </c>
    </row>
    <row r="142">
      <c r="A142" s="1" t="s">
        <v>141</v>
      </c>
      <c r="C142" s="4" t="str">
        <f>IFERROR(__xludf.DUMMYFUNCTION(" REGEXREPLACE(REGEXREPLACE(REGEXREPLACE(REGEXREPLACE(REGEXREPLACE(REGEXREPLACE(REGEXREPLACE(REGEXREPLACE(REGEXREPLACE(A142, ""one"", ""one1one""), ""two"", ""two2two""), ""three"", ""three3three""), ""four"", ""four4four""),""five"", ""five5five""), ""six"&amp;""", ""six6six""),""seven"", ""seven7seven""),""eight"", ""eight8eight""),""nine"",""nine9nine"")"),"one1one1six6six")</f>
        <v>one1one1six6six</v>
      </c>
      <c r="E142" s="2" t="str">
        <f>IFERROR(__xludf.DUMMYFUNCTION("regexextract(C142, ""\d"")"),"1")</f>
        <v>1</v>
      </c>
      <c r="F142" s="2" t="str">
        <f>IFERROR(__xludf.DUMMYFUNCTION("REGEXEXTRACT(C142, ""\d[^\d]*?\z"")"),"6six")</f>
        <v>6six</v>
      </c>
      <c r="G142" s="2" t="str">
        <f>IFERROR(__xludf.DUMMYFUNCTION("REGEXExtract(F142,""\d"")"),"6")</f>
        <v>6</v>
      </c>
      <c r="H142" s="3">
        <f t="shared" si="1"/>
        <v>16</v>
      </c>
    </row>
    <row r="143">
      <c r="A143" s="1" t="s">
        <v>142</v>
      </c>
      <c r="C143" s="4" t="str">
        <f>IFERROR(__xludf.DUMMYFUNCTION(" REGEXREPLACE(REGEXREPLACE(REGEXREPLACE(REGEXREPLACE(REGEXREPLACE(REGEXREPLACE(REGEXREPLACE(REGEXREPLACE(REGEXREPLACE(A143, ""one"", ""one1one""), ""two"", ""two2two""), ""three"", ""three3three""), ""four"", ""four4four""),""five"", ""five5five""), ""six"&amp;""", ""six6six""),""seven"", ""seven7seven""),""eight"", ""eight8eight""),""nine"",""nine9nine"")"),"71five5five")</f>
        <v>71five5five</v>
      </c>
      <c r="E143" s="2" t="str">
        <f>IFERROR(__xludf.DUMMYFUNCTION("regexextract(C143, ""\d"")"),"7")</f>
        <v>7</v>
      </c>
      <c r="F143" s="2" t="str">
        <f>IFERROR(__xludf.DUMMYFUNCTION("REGEXEXTRACT(C143, ""\d[^\d]*?\z"")"),"5five")</f>
        <v>5five</v>
      </c>
      <c r="G143" s="2" t="str">
        <f>IFERROR(__xludf.DUMMYFUNCTION("REGEXExtract(F143,""\d"")"),"5")</f>
        <v>5</v>
      </c>
      <c r="H143" s="3">
        <f t="shared" si="1"/>
        <v>75</v>
      </c>
    </row>
    <row r="144">
      <c r="A144" s="1" t="s">
        <v>143</v>
      </c>
      <c r="C144" s="4" t="str">
        <f>IFERROR(__xludf.DUMMYFUNCTION(" REGEXREPLACE(REGEXREPLACE(REGEXREPLACE(REGEXREPLACE(REGEXREPLACE(REGEXREPLACE(REGEXREPLACE(REGEXREPLACE(REGEXREPLACE(A144, ""one"", ""one1one""), ""two"", ""two2two""), ""three"", ""three3three""), ""four"", ""four4four""),""five"", ""five5five""), ""six"&amp;""", ""six6six""),""seven"", ""seven7seven""),""eight"", ""eight8eight""),""nine"",""nine9nine"")"),"jmgpmg29rrhkz9five5five75")</f>
        <v>jmgpmg29rrhkz9five5five75</v>
      </c>
      <c r="E144" s="2" t="str">
        <f>IFERROR(__xludf.DUMMYFUNCTION("regexextract(C144, ""\d"")"),"2")</f>
        <v>2</v>
      </c>
      <c r="F144" s="2" t="str">
        <f>IFERROR(__xludf.DUMMYFUNCTION("REGEXEXTRACT(C144, ""\d[^\d]*?\z"")"),"5")</f>
        <v>5</v>
      </c>
      <c r="G144" s="2" t="str">
        <f>IFERROR(__xludf.DUMMYFUNCTION("REGEXExtract(F144,""\d"")"),"5")</f>
        <v>5</v>
      </c>
      <c r="H144" s="3">
        <f t="shared" si="1"/>
        <v>25</v>
      </c>
    </row>
    <row r="145">
      <c r="A145" s="1" t="s">
        <v>144</v>
      </c>
      <c r="C145" s="4" t="str">
        <f>IFERROR(__xludf.DUMMYFUNCTION(" REGEXREPLACE(REGEXREPLACE(REGEXREPLACE(REGEXREPLACE(REGEXREPLACE(REGEXREPLACE(REGEXREPLACE(REGEXREPLACE(REGEXREPLACE(A145, ""one"", ""one1one""), ""two"", ""two2two""), ""three"", ""three3three""), ""four"", ""four4four""),""five"", ""five5five""), ""six"&amp;""", ""six6six""),""seven"", ""seven7seven""),""eight"", ""eight8eight""),""nine"",""nine9nine"")"),"299fmbpctwo2twosix6six8vxnmvqlktlnxdb")</f>
        <v>299fmbpctwo2twosix6six8vxnmvqlktlnxdb</v>
      </c>
      <c r="E145" s="2" t="str">
        <f>IFERROR(__xludf.DUMMYFUNCTION("regexextract(C145, ""\d"")"),"2")</f>
        <v>2</v>
      </c>
      <c r="F145" s="2" t="str">
        <f>IFERROR(__xludf.DUMMYFUNCTION("REGEXEXTRACT(C145, ""\d[^\d]*?\z"")"),"8vxnmvqlktlnxdb")</f>
        <v>8vxnmvqlktlnxdb</v>
      </c>
      <c r="G145" s="2" t="str">
        <f>IFERROR(__xludf.DUMMYFUNCTION("REGEXExtract(F145,""\d"")"),"8")</f>
        <v>8</v>
      </c>
      <c r="H145" s="3">
        <f t="shared" si="1"/>
        <v>28</v>
      </c>
    </row>
    <row r="146">
      <c r="A146" s="1" t="s">
        <v>145</v>
      </c>
      <c r="C146" s="4" t="str">
        <f>IFERROR(__xludf.DUMMYFUNCTION(" REGEXREPLACE(REGEXREPLACE(REGEXREPLACE(REGEXREPLACE(REGEXREPLACE(REGEXREPLACE(REGEXREPLACE(REGEXREPLACE(REGEXREPLACE(A146, ""one"", ""one1one""), ""two"", ""two2two""), ""three"", ""three3three""), ""four"", ""four4four""),""five"", ""five5five""), ""six"&amp;""", ""six6six""),""seven"", ""seven7seven""),""eight"", ""eight8eight""),""nine"",""nine9nine"")"),"34qjjq8nine9nine")</f>
        <v>34qjjq8nine9nine</v>
      </c>
      <c r="E146" s="2" t="str">
        <f>IFERROR(__xludf.DUMMYFUNCTION("regexextract(C146, ""\d"")"),"3")</f>
        <v>3</v>
      </c>
      <c r="F146" s="2" t="str">
        <f>IFERROR(__xludf.DUMMYFUNCTION("REGEXEXTRACT(C146, ""\d[^\d]*?\z"")"),"9nine")</f>
        <v>9nine</v>
      </c>
      <c r="G146" s="2" t="str">
        <f>IFERROR(__xludf.DUMMYFUNCTION("REGEXExtract(F146,""\d"")"),"9")</f>
        <v>9</v>
      </c>
      <c r="H146" s="3">
        <f t="shared" si="1"/>
        <v>39</v>
      </c>
    </row>
    <row r="147">
      <c r="A147" s="1" t="s">
        <v>146</v>
      </c>
      <c r="C147" s="4" t="str">
        <f>IFERROR(__xludf.DUMMYFUNCTION(" REGEXREPLACE(REGEXREPLACE(REGEXREPLACE(REGEXREPLACE(REGEXREPLACE(REGEXREPLACE(REGEXREPLACE(REGEXREPLACE(REGEXREPLACE(A147, ""one"", ""one1one""), ""two"", ""two2two""), ""three"", ""three3three""), ""four"", ""four4four""),""five"", ""five5five""), ""six"&amp;""", ""six6six""),""seven"", ""seven7seven""),""eight"", ""eight8eight""),""nine"",""nine9nine"")"),"five5fiveeight8eightcvd15fk")</f>
        <v>five5fiveeight8eightcvd15fk</v>
      </c>
      <c r="E147" s="2" t="str">
        <f>IFERROR(__xludf.DUMMYFUNCTION("regexextract(C147, ""\d"")"),"5")</f>
        <v>5</v>
      </c>
      <c r="F147" s="2" t="str">
        <f>IFERROR(__xludf.DUMMYFUNCTION("REGEXEXTRACT(C147, ""\d[^\d]*?\z"")"),"5fk")</f>
        <v>5fk</v>
      </c>
      <c r="G147" s="2" t="str">
        <f>IFERROR(__xludf.DUMMYFUNCTION("REGEXExtract(F147,""\d"")"),"5")</f>
        <v>5</v>
      </c>
      <c r="H147" s="3">
        <f t="shared" si="1"/>
        <v>55</v>
      </c>
    </row>
    <row r="148">
      <c r="A148" s="1" t="s">
        <v>147</v>
      </c>
      <c r="C148" s="4" t="str">
        <f>IFERROR(__xludf.DUMMYFUNCTION(" REGEXREPLACE(REGEXREPLACE(REGEXREPLACE(REGEXREPLACE(REGEXREPLACE(REGEXREPLACE(REGEXREPLACE(REGEXREPLACE(REGEXREPLACE(A148, ""one"", ""one1one""), ""two"", ""two2two""), ""three"", ""three3three""), ""four"", ""four4four""),""five"", ""five5five""), ""six"&amp;""", ""six6six""),""seven"", ""seven7seven""),""eight"", ""eight8eight""),""nine"",""nine9nine"")"),"qxbnfptcmszqqspxxnnnjfive5fiveseven7sevenrts8")</f>
        <v>qxbnfptcmszqqspxxnnnjfive5fiveseven7sevenrts8</v>
      </c>
      <c r="E148" s="2" t="str">
        <f>IFERROR(__xludf.DUMMYFUNCTION("regexextract(C148, ""\d"")"),"5")</f>
        <v>5</v>
      </c>
      <c r="F148" s="2" t="str">
        <f>IFERROR(__xludf.DUMMYFUNCTION("REGEXEXTRACT(C148, ""\d[^\d]*?\z"")"),"8")</f>
        <v>8</v>
      </c>
      <c r="G148" s="2" t="str">
        <f>IFERROR(__xludf.DUMMYFUNCTION("REGEXExtract(F148,""\d"")"),"8")</f>
        <v>8</v>
      </c>
      <c r="H148" s="3">
        <f t="shared" si="1"/>
        <v>58</v>
      </c>
    </row>
    <row r="149">
      <c r="A149" s="1" t="s">
        <v>148</v>
      </c>
      <c r="C149" s="4" t="str">
        <f>IFERROR(__xludf.DUMMYFUNCTION(" REGEXREPLACE(REGEXREPLACE(REGEXREPLACE(REGEXREPLACE(REGEXREPLACE(REGEXREPLACE(REGEXREPLACE(REGEXREPLACE(REGEXREPLACE(A149, ""one"", ""one1one""), ""two"", ""two2two""), ""three"", ""three3three""), ""four"", ""four4four""),""five"", ""five5five""), ""six"&amp;""", ""six6six""),""seven"", ""seven7seven""),""eight"", ""eight8eight""),""nine"",""nine9nine"")"),"seven7seven4ztqcxmrmgdkcbd8")</f>
        <v>seven7seven4ztqcxmrmgdkcbd8</v>
      </c>
      <c r="E149" s="2" t="str">
        <f>IFERROR(__xludf.DUMMYFUNCTION("regexextract(C149, ""\d"")"),"7")</f>
        <v>7</v>
      </c>
      <c r="F149" s="2" t="str">
        <f>IFERROR(__xludf.DUMMYFUNCTION("REGEXEXTRACT(C149, ""\d[^\d]*?\z"")"),"8")</f>
        <v>8</v>
      </c>
      <c r="G149" s="2" t="str">
        <f>IFERROR(__xludf.DUMMYFUNCTION("REGEXExtract(F149,""\d"")"),"8")</f>
        <v>8</v>
      </c>
      <c r="H149" s="3">
        <f t="shared" si="1"/>
        <v>78</v>
      </c>
    </row>
    <row r="150">
      <c r="A150" s="1" t="s">
        <v>149</v>
      </c>
      <c r="C150" s="4" t="str">
        <f>IFERROR(__xludf.DUMMYFUNCTION(" REGEXREPLACE(REGEXREPLACE(REGEXREPLACE(REGEXREPLACE(REGEXREPLACE(REGEXREPLACE(REGEXREPLACE(REGEXREPLACE(REGEXREPLACE(A150, ""one"", ""one1one""), ""two"", ""two2two""), ""three"", ""three3three""), ""four"", ""four4four""),""five"", ""five5five""), ""six"&amp;""", ""six6six""),""seven"", ""seven7seven""),""eight"", ""eight8eight""),""nine"",""nine9nine"")"),"2pkfxntlfive5fivetwo2two5eight8eightwo2twovf")</f>
        <v>2pkfxntlfive5fivetwo2two5eight8eightwo2twovf</v>
      </c>
      <c r="E150" s="2" t="str">
        <f>IFERROR(__xludf.DUMMYFUNCTION("regexextract(C150, ""\d"")"),"2")</f>
        <v>2</v>
      </c>
      <c r="F150" s="2" t="str">
        <f>IFERROR(__xludf.DUMMYFUNCTION("REGEXEXTRACT(C150, ""\d[^\d]*?\z"")"),"2twovf")</f>
        <v>2twovf</v>
      </c>
      <c r="G150" s="2" t="str">
        <f>IFERROR(__xludf.DUMMYFUNCTION("REGEXExtract(F150,""\d"")"),"2")</f>
        <v>2</v>
      </c>
      <c r="H150" s="3">
        <f t="shared" si="1"/>
        <v>22</v>
      </c>
    </row>
    <row r="151">
      <c r="A151" s="1" t="s">
        <v>150</v>
      </c>
      <c r="C151" s="4" t="str">
        <f>IFERROR(__xludf.DUMMYFUNCTION(" REGEXREPLACE(REGEXREPLACE(REGEXREPLACE(REGEXREPLACE(REGEXREPLACE(REGEXREPLACE(REGEXREPLACE(REGEXREPLACE(REGEXREPLACE(A151, ""one"", ""one1one""), ""two"", ""two2two""), ""three"", ""three3three""), ""four"", ""four4four""),""five"", ""five5five""), ""six"&amp;""", ""six6six""),""seven"", ""seven7seven""),""eight"", ""eight8eight""),""nine"",""nine9nine"")"),"dhgfbksgjn56")</f>
        <v>dhgfbksgjn56</v>
      </c>
      <c r="E151" s="2" t="str">
        <f>IFERROR(__xludf.DUMMYFUNCTION("regexextract(C151, ""\d"")"),"5")</f>
        <v>5</v>
      </c>
      <c r="F151" s="2" t="str">
        <f>IFERROR(__xludf.DUMMYFUNCTION("REGEXEXTRACT(C151, ""\d[^\d]*?\z"")"),"6")</f>
        <v>6</v>
      </c>
      <c r="G151" s="2" t="str">
        <f>IFERROR(__xludf.DUMMYFUNCTION("REGEXExtract(F151,""\d"")"),"6")</f>
        <v>6</v>
      </c>
      <c r="H151" s="3">
        <f t="shared" si="1"/>
        <v>56</v>
      </c>
    </row>
    <row r="152">
      <c r="A152" s="1" t="s">
        <v>151</v>
      </c>
      <c r="C152" s="4" t="str">
        <f>IFERROR(__xludf.DUMMYFUNCTION(" REGEXREPLACE(REGEXREPLACE(REGEXREPLACE(REGEXREPLACE(REGEXREPLACE(REGEXREPLACE(REGEXREPLACE(REGEXREPLACE(REGEXREPLACE(A152, ""one"", ""one1one""), ""two"", ""two2two""), ""three"", ""three3three""), ""four"", ""four4four""),""five"", ""five5five""), ""six"&amp;""", ""six6six""),""seven"", ""seven7seven""),""eight"", ""eight8eight""),""nine"",""nine9nine"")"),"five5fiveeight8eight1128one1onesix6six")</f>
        <v>five5fiveeight8eight1128one1onesix6six</v>
      </c>
      <c r="E152" s="2" t="str">
        <f>IFERROR(__xludf.DUMMYFUNCTION("regexextract(C152, ""\d"")"),"5")</f>
        <v>5</v>
      </c>
      <c r="F152" s="2" t="str">
        <f>IFERROR(__xludf.DUMMYFUNCTION("REGEXEXTRACT(C152, ""\d[^\d]*?\z"")"),"6six")</f>
        <v>6six</v>
      </c>
      <c r="G152" s="2" t="str">
        <f>IFERROR(__xludf.DUMMYFUNCTION("REGEXExtract(F152,""\d"")"),"6")</f>
        <v>6</v>
      </c>
      <c r="H152" s="3">
        <f t="shared" si="1"/>
        <v>56</v>
      </c>
    </row>
    <row r="153">
      <c r="A153" s="1" t="s">
        <v>152</v>
      </c>
      <c r="C153" s="4" t="str">
        <f>IFERROR(__xludf.DUMMYFUNCTION(" REGEXREPLACE(REGEXREPLACE(REGEXREPLACE(REGEXREPLACE(REGEXREPLACE(REGEXREPLACE(REGEXREPLACE(REGEXREPLACE(REGEXREPLACE(A153, ""one"", ""one1one""), ""two"", ""two2two""), ""three"", ""three3three""), ""four"", ""four4four""),""five"", ""five5five""), ""six"&amp;""", ""six6six""),""seven"", ""seven7seven""),""eight"", ""eight8eight""),""nine"",""nine9nine"")"),"7four4four3four4four941four4fourtwo2two")</f>
        <v>7four4four3four4four941four4fourtwo2two</v>
      </c>
      <c r="E153" s="2" t="str">
        <f>IFERROR(__xludf.DUMMYFUNCTION("regexextract(C153, ""\d"")"),"7")</f>
        <v>7</v>
      </c>
      <c r="F153" s="2" t="str">
        <f>IFERROR(__xludf.DUMMYFUNCTION("REGEXEXTRACT(C153, ""\d[^\d]*?\z"")"),"2two")</f>
        <v>2two</v>
      </c>
      <c r="G153" s="2" t="str">
        <f>IFERROR(__xludf.DUMMYFUNCTION("REGEXExtract(F153,""\d"")"),"2")</f>
        <v>2</v>
      </c>
      <c r="H153" s="3">
        <f t="shared" si="1"/>
        <v>72</v>
      </c>
    </row>
    <row r="154">
      <c r="A154" s="1" t="s">
        <v>153</v>
      </c>
      <c r="C154" s="4" t="str">
        <f>IFERROR(__xludf.DUMMYFUNCTION(" REGEXREPLACE(REGEXREPLACE(REGEXREPLACE(REGEXREPLACE(REGEXREPLACE(REGEXREPLACE(REGEXREPLACE(REGEXREPLACE(REGEXREPLACE(A154, ""one"", ""one1one""), ""two"", ""two2two""), ""three"", ""three3three""), ""four"", ""four4four""),""five"", ""five5five""), ""six"&amp;""", ""six6six""),""seven"", ""seven7seven""),""eight"", ""eight8eight""),""nine"",""nine9nine"")"),"six6sixdhjgvnqlngvflnnxpbjlctkvjfbglseven7seventwo2twoj6")</f>
        <v>six6sixdhjgvnqlngvflnnxpbjlctkvjfbglseven7seventwo2twoj6</v>
      </c>
      <c r="E154" s="2" t="str">
        <f>IFERROR(__xludf.DUMMYFUNCTION("regexextract(C154, ""\d"")"),"6")</f>
        <v>6</v>
      </c>
      <c r="F154" s="2" t="str">
        <f>IFERROR(__xludf.DUMMYFUNCTION("REGEXEXTRACT(C154, ""\d[^\d]*?\z"")"),"6")</f>
        <v>6</v>
      </c>
      <c r="G154" s="2" t="str">
        <f>IFERROR(__xludf.DUMMYFUNCTION("REGEXExtract(F154,""\d"")"),"6")</f>
        <v>6</v>
      </c>
      <c r="H154" s="3">
        <f t="shared" si="1"/>
        <v>66</v>
      </c>
    </row>
    <row r="155">
      <c r="A155" s="1" t="s">
        <v>154</v>
      </c>
      <c r="C155" s="4" t="str">
        <f>IFERROR(__xludf.DUMMYFUNCTION(" REGEXREPLACE(REGEXREPLACE(REGEXREPLACE(REGEXREPLACE(REGEXREPLACE(REGEXREPLACE(REGEXREPLACE(REGEXREPLACE(REGEXREPLACE(A155, ""one"", ""one1one""), ""two"", ""two2two""), ""three"", ""three3three""), ""four"", ""four4four""),""five"", ""five5five""), ""six"&amp;""", ""six6six""),""seven"", ""seven7seven""),""eight"", ""eight8eight""),""nine"",""nine9nine"")"),"lrkmgcngk7one1one")</f>
        <v>lrkmgcngk7one1one</v>
      </c>
      <c r="E155" s="2" t="str">
        <f>IFERROR(__xludf.DUMMYFUNCTION("regexextract(C155, ""\d"")"),"7")</f>
        <v>7</v>
      </c>
      <c r="F155" s="2" t="str">
        <f>IFERROR(__xludf.DUMMYFUNCTION("REGEXEXTRACT(C155, ""\d[^\d]*?\z"")"),"1one")</f>
        <v>1one</v>
      </c>
      <c r="G155" s="2" t="str">
        <f>IFERROR(__xludf.DUMMYFUNCTION("REGEXExtract(F155,""\d"")"),"1")</f>
        <v>1</v>
      </c>
      <c r="H155" s="3">
        <f t="shared" si="1"/>
        <v>71</v>
      </c>
    </row>
    <row r="156">
      <c r="A156" s="1" t="s">
        <v>155</v>
      </c>
      <c r="C156" s="4" t="str">
        <f>IFERROR(__xludf.DUMMYFUNCTION(" REGEXREPLACE(REGEXREPLACE(REGEXREPLACE(REGEXREPLACE(REGEXREPLACE(REGEXREPLACE(REGEXREPLACE(REGEXREPLACE(REGEXREPLACE(A156, ""one"", ""one1one""), ""two"", ""two2two""), ""three"", ""three3three""), ""four"", ""four4four""),""five"", ""five5five""), ""six"&amp;""", ""six6six""),""seven"", ""seven7seven""),""eight"", ""eight8eight""),""nine"",""nine9nine"")"),"22four4fourbbtlhrcvfp")</f>
        <v>22four4fourbbtlhrcvfp</v>
      </c>
      <c r="E156" s="2" t="str">
        <f>IFERROR(__xludf.DUMMYFUNCTION("regexextract(C156, ""\d"")"),"2")</f>
        <v>2</v>
      </c>
      <c r="F156" s="2" t="str">
        <f>IFERROR(__xludf.DUMMYFUNCTION("REGEXEXTRACT(C156, ""\d[^\d]*?\z"")"),"4fourbbtlhrcvfp")</f>
        <v>4fourbbtlhrcvfp</v>
      </c>
      <c r="G156" s="2" t="str">
        <f>IFERROR(__xludf.DUMMYFUNCTION("REGEXExtract(F156,""\d"")"),"4")</f>
        <v>4</v>
      </c>
      <c r="H156" s="3">
        <f t="shared" si="1"/>
        <v>24</v>
      </c>
    </row>
    <row r="157">
      <c r="A157" s="1" t="s">
        <v>156</v>
      </c>
      <c r="C157" s="4" t="str">
        <f>IFERROR(__xludf.DUMMYFUNCTION(" REGEXREPLACE(REGEXREPLACE(REGEXREPLACE(REGEXREPLACE(REGEXREPLACE(REGEXREPLACE(REGEXREPLACE(REGEXREPLACE(REGEXREPLACE(A157, ""one"", ""one1one""), ""two"", ""two2two""), ""three"", ""three3three""), ""four"", ""four4four""),""five"", ""five5five""), ""six"&amp;""", ""six6six""),""seven"", ""seven7seven""),""eight"", ""eight8eight""),""nine"",""nine9nine"")"),"six6six5kxrtwo2two65")</f>
        <v>six6six5kxrtwo2two65</v>
      </c>
      <c r="E157" s="2" t="str">
        <f>IFERROR(__xludf.DUMMYFUNCTION("regexextract(C157, ""\d"")"),"6")</f>
        <v>6</v>
      </c>
      <c r="F157" s="2" t="str">
        <f>IFERROR(__xludf.DUMMYFUNCTION("REGEXEXTRACT(C157, ""\d[^\d]*?\z"")"),"5")</f>
        <v>5</v>
      </c>
      <c r="G157" s="2" t="str">
        <f>IFERROR(__xludf.DUMMYFUNCTION("REGEXExtract(F157,""\d"")"),"5")</f>
        <v>5</v>
      </c>
      <c r="H157" s="3">
        <f t="shared" si="1"/>
        <v>65</v>
      </c>
    </row>
    <row r="158">
      <c r="A158" s="1" t="s">
        <v>157</v>
      </c>
      <c r="C158" s="4" t="str">
        <f>IFERROR(__xludf.DUMMYFUNCTION(" REGEXREPLACE(REGEXREPLACE(REGEXREPLACE(REGEXREPLACE(REGEXREPLACE(REGEXREPLACE(REGEXREPLACE(REGEXREPLACE(REGEXREPLACE(A158, ""one"", ""one1one""), ""two"", ""two2two""), ""three"", ""three3three""), ""four"", ""four4four""),""five"", ""five5five""), ""six"&amp;""", ""six6six""),""seven"", ""seven7seven""),""eight"", ""eight8eight""),""nine"",""nine9nine"")"),"8ltnfnkfsfx")</f>
        <v>8ltnfnkfsfx</v>
      </c>
      <c r="E158" s="2" t="str">
        <f>IFERROR(__xludf.DUMMYFUNCTION("regexextract(C158, ""\d"")"),"8")</f>
        <v>8</v>
      </c>
      <c r="F158" s="2" t="str">
        <f>IFERROR(__xludf.DUMMYFUNCTION("REGEXEXTRACT(C158, ""\d[^\d]*?\z"")"),"8ltnfnkfsfx")</f>
        <v>8ltnfnkfsfx</v>
      </c>
      <c r="G158" s="2" t="str">
        <f>IFERROR(__xludf.DUMMYFUNCTION("REGEXExtract(F158,""\d"")"),"8")</f>
        <v>8</v>
      </c>
      <c r="H158" s="3">
        <f t="shared" si="1"/>
        <v>88</v>
      </c>
    </row>
    <row r="159">
      <c r="A159" s="1" t="s">
        <v>158</v>
      </c>
      <c r="C159" s="4" t="str">
        <f>IFERROR(__xludf.DUMMYFUNCTION(" REGEXREPLACE(REGEXREPLACE(REGEXREPLACE(REGEXREPLACE(REGEXREPLACE(REGEXREPLACE(REGEXREPLACE(REGEXREPLACE(REGEXREPLACE(A159, ""one"", ""one1one""), ""two"", ""two2two""), ""three"", ""three3three""), ""four"", ""four4four""),""five"", ""five5five""), ""six"&amp;""", ""six6six""),""seven"", ""seven7seven""),""eight"", ""eight8eight""),""nine"",""nine9nine"")"),"9cpkprmcdzteight8eightrvseven7seven")</f>
        <v>9cpkprmcdzteight8eightrvseven7seven</v>
      </c>
      <c r="E159" s="2" t="str">
        <f>IFERROR(__xludf.DUMMYFUNCTION("regexextract(C159, ""\d"")"),"9")</f>
        <v>9</v>
      </c>
      <c r="F159" s="2" t="str">
        <f>IFERROR(__xludf.DUMMYFUNCTION("REGEXEXTRACT(C159, ""\d[^\d]*?\z"")"),"7seven")</f>
        <v>7seven</v>
      </c>
      <c r="G159" s="2" t="str">
        <f>IFERROR(__xludf.DUMMYFUNCTION("REGEXExtract(F159,""\d"")"),"7")</f>
        <v>7</v>
      </c>
      <c r="H159" s="3">
        <f t="shared" si="1"/>
        <v>97</v>
      </c>
    </row>
    <row r="160">
      <c r="A160" s="1" t="s">
        <v>159</v>
      </c>
      <c r="C160" s="4" t="str">
        <f>IFERROR(__xludf.DUMMYFUNCTION(" REGEXREPLACE(REGEXREPLACE(REGEXREPLACE(REGEXREPLACE(REGEXREPLACE(REGEXREPLACE(REGEXREPLACE(REGEXREPLACE(REGEXREPLACE(A160, ""one"", ""one1one""), ""two"", ""two2two""), ""three"", ""three3three""), ""four"", ""four4four""),""five"", ""five5five""), ""six"&amp;""", ""six6six""),""seven"", ""seven7seven""),""eight"", ""eight8eight""),""nine"",""nine9nine"")"),"ntsqp2vqcs7hsjdbvqreight8eightfour4fourtwo2two")</f>
        <v>ntsqp2vqcs7hsjdbvqreight8eightfour4fourtwo2two</v>
      </c>
      <c r="E160" s="2" t="str">
        <f>IFERROR(__xludf.DUMMYFUNCTION("regexextract(C160, ""\d"")"),"2")</f>
        <v>2</v>
      </c>
      <c r="F160" s="2" t="str">
        <f>IFERROR(__xludf.DUMMYFUNCTION("REGEXEXTRACT(C160, ""\d[^\d]*?\z"")"),"2two")</f>
        <v>2two</v>
      </c>
      <c r="G160" s="2" t="str">
        <f>IFERROR(__xludf.DUMMYFUNCTION("REGEXExtract(F160,""\d"")"),"2")</f>
        <v>2</v>
      </c>
      <c r="H160" s="3">
        <f t="shared" si="1"/>
        <v>22</v>
      </c>
    </row>
    <row r="161">
      <c r="A161" s="1" t="s">
        <v>160</v>
      </c>
      <c r="C161" s="4" t="str">
        <f>IFERROR(__xludf.DUMMYFUNCTION(" REGEXREPLACE(REGEXREPLACE(REGEXREPLACE(REGEXREPLACE(REGEXREPLACE(REGEXREPLACE(REGEXREPLACE(REGEXREPLACE(REGEXREPLACE(A161, ""one"", ""one1one""), ""two"", ""two2two""), ""three"", ""three3three""), ""four"", ""four4four""),""five"", ""five5five""), ""six"&amp;""", ""six6six""),""seven"", ""seven7seven""),""eight"", ""eight8eight""),""nine"",""nine9nine"")"),"nine9nine32five5fivefive5five3seven7sevennine9nine")</f>
        <v>nine9nine32five5fivefive5five3seven7sevennine9nine</v>
      </c>
      <c r="E161" s="2" t="str">
        <f>IFERROR(__xludf.DUMMYFUNCTION("regexextract(C161, ""\d"")"),"9")</f>
        <v>9</v>
      </c>
      <c r="F161" s="2" t="str">
        <f>IFERROR(__xludf.DUMMYFUNCTION("REGEXEXTRACT(C161, ""\d[^\d]*?\z"")"),"9nine")</f>
        <v>9nine</v>
      </c>
      <c r="G161" s="2" t="str">
        <f>IFERROR(__xludf.DUMMYFUNCTION("REGEXExtract(F161,""\d"")"),"9")</f>
        <v>9</v>
      </c>
      <c r="H161" s="3">
        <f t="shared" si="1"/>
        <v>99</v>
      </c>
    </row>
    <row r="162">
      <c r="A162" s="1" t="s">
        <v>161</v>
      </c>
      <c r="C162" s="4" t="str">
        <f>IFERROR(__xludf.DUMMYFUNCTION(" REGEXREPLACE(REGEXREPLACE(REGEXREPLACE(REGEXREPLACE(REGEXREPLACE(REGEXREPLACE(REGEXREPLACE(REGEXREPLACE(REGEXREPLACE(A162, ""one"", ""one1one""), ""two"", ""two2two""), ""three"", ""three3three""), ""four"", ""four4four""),""five"", ""five5five""), ""six"&amp;""", ""six6six""),""seven"", ""seven7seven""),""eight"", ""eight8eight""),""nine"",""nine9nine"")"),"5pglbjdsnblthree3threeone1oneeight8eight8")</f>
        <v>5pglbjdsnblthree3threeone1oneeight8eight8</v>
      </c>
      <c r="E162" s="2" t="str">
        <f>IFERROR(__xludf.DUMMYFUNCTION("regexextract(C162, ""\d"")"),"5")</f>
        <v>5</v>
      </c>
      <c r="F162" s="2" t="str">
        <f>IFERROR(__xludf.DUMMYFUNCTION("REGEXEXTRACT(C162, ""\d[^\d]*?\z"")"),"8")</f>
        <v>8</v>
      </c>
      <c r="G162" s="2" t="str">
        <f>IFERROR(__xludf.DUMMYFUNCTION("REGEXExtract(F162,""\d"")"),"8")</f>
        <v>8</v>
      </c>
      <c r="H162" s="3">
        <f t="shared" si="1"/>
        <v>58</v>
      </c>
    </row>
    <row r="163">
      <c r="A163" s="1" t="s">
        <v>162</v>
      </c>
      <c r="C163" s="4" t="str">
        <f>IFERROR(__xludf.DUMMYFUNCTION(" REGEXREPLACE(REGEXREPLACE(REGEXREPLACE(REGEXREPLACE(REGEXREPLACE(REGEXREPLACE(REGEXREPLACE(REGEXREPLACE(REGEXREPLACE(A163, ""one"", ""one1one""), ""two"", ""two2two""), ""three"", ""three3three""), ""four"", ""four4four""),""five"", ""five5five""), ""six"&amp;""", ""six6six""),""seven"", ""seven7seven""),""eight"", ""eight8eight""),""nine"",""nine9nine"")"),"qpj44nine9nine3three3three5")</f>
        <v>qpj44nine9nine3three3three5</v>
      </c>
      <c r="E163" s="2" t="str">
        <f>IFERROR(__xludf.DUMMYFUNCTION("regexextract(C163, ""\d"")"),"4")</f>
        <v>4</v>
      </c>
      <c r="F163" s="2" t="str">
        <f>IFERROR(__xludf.DUMMYFUNCTION("REGEXEXTRACT(C163, ""\d[^\d]*?\z"")"),"5")</f>
        <v>5</v>
      </c>
      <c r="G163" s="2" t="str">
        <f>IFERROR(__xludf.DUMMYFUNCTION("REGEXExtract(F163,""\d"")"),"5")</f>
        <v>5</v>
      </c>
      <c r="H163" s="3">
        <f t="shared" si="1"/>
        <v>45</v>
      </c>
    </row>
    <row r="164">
      <c r="A164" s="1" t="s">
        <v>163</v>
      </c>
      <c r="C164" s="4" t="str">
        <f>IFERROR(__xludf.DUMMYFUNCTION(" REGEXREPLACE(REGEXREPLACE(REGEXREPLACE(REGEXREPLACE(REGEXREPLACE(REGEXREPLACE(REGEXREPLACE(REGEXREPLACE(REGEXREPLACE(A164, ""one"", ""one1one""), ""two"", ""two2two""), ""three"", ""three3three""), ""four"", ""four4four""),""five"", ""five5five""), ""six"&amp;""", ""six6six""),""seven"", ""seven7seven""),""eight"", ""eight8eight""),""nine"",""nine9nine"")"),"8hxzh")</f>
        <v>8hxzh</v>
      </c>
      <c r="E164" s="2" t="str">
        <f>IFERROR(__xludf.DUMMYFUNCTION("regexextract(C164, ""\d"")"),"8")</f>
        <v>8</v>
      </c>
      <c r="F164" s="2" t="str">
        <f>IFERROR(__xludf.DUMMYFUNCTION("REGEXEXTRACT(C164, ""\d[^\d]*?\z"")"),"8hxzh")</f>
        <v>8hxzh</v>
      </c>
      <c r="G164" s="2" t="str">
        <f>IFERROR(__xludf.DUMMYFUNCTION("REGEXExtract(F164,""\d"")"),"8")</f>
        <v>8</v>
      </c>
      <c r="H164" s="3">
        <f t="shared" si="1"/>
        <v>88</v>
      </c>
    </row>
    <row r="165">
      <c r="A165" s="1" t="s">
        <v>164</v>
      </c>
      <c r="C165" s="4" t="str">
        <f>IFERROR(__xludf.DUMMYFUNCTION(" REGEXREPLACE(REGEXREPLACE(REGEXREPLACE(REGEXREPLACE(REGEXREPLACE(REGEXREPLACE(REGEXREPLACE(REGEXREPLACE(REGEXREPLACE(A165, ""one"", ""one1one""), ""two"", ""two2two""), ""three"", ""three3three""), ""four"", ""four4four""),""five"", ""five5five""), ""six"&amp;""", ""six6six""),""seven"", ""seven7seven""),""eight"", ""eight8eight""),""nine"",""nine9nine"")"),"four4four3five5five5")</f>
        <v>four4four3five5five5</v>
      </c>
      <c r="E165" s="2" t="str">
        <f>IFERROR(__xludf.DUMMYFUNCTION("regexextract(C165, ""\d"")"),"4")</f>
        <v>4</v>
      </c>
      <c r="F165" s="2" t="str">
        <f>IFERROR(__xludf.DUMMYFUNCTION("REGEXEXTRACT(C165, ""\d[^\d]*?\z"")"),"5")</f>
        <v>5</v>
      </c>
      <c r="G165" s="2" t="str">
        <f>IFERROR(__xludf.DUMMYFUNCTION("REGEXExtract(F165,""\d"")"),"5")</f>
        <v>5</v>
      </c>
      <c r="H165" s="3">
        <f t="shared" si="1"/>
        <v>45</v>
      </c>
    </row>
    <row r="166">
      <c r="A166" s="1" t="s">
        <v>165</v>
      </c>
      <c r="C166" s="4" t="str">
        <f>IFERROR(__xludf.DUMMYFUNCTION(" REGEXREPLACE(REGEXREPLACE(REGEXREPLACE(REGEXREPLACE(REGEXREPLACE(REGEXREPLACE(REGEXREPLACE(REGEXREPLACE(REGEXREPLACE(A166, ""one"", ""one1one""), ""two"", ""two2two""), ""three"", ""three3three""), ""four"", ""four4four""),""five"", ""five5five""), ""six"&amp;""", ""six6six""),""seven"", ""seven7seven""),""eight"", ""eight8eight""),""nine"",""nine9nine"")"),"3zmnskk")</f>
        <v>3zmnskk</v>
      </c>
      <c r="E166" s="2" t="str">
        <f>IFERROR(__xludf.DUMMYFUNCTION("regexextract(C166, ""\d"")"),"3")</f>
        <v>3</v>
      </c>
      <c r="F166" s="2" t="str">
        <f>IFERROR(__xludf.DUMMYFUNCTION("REGEXEXTRACT(C166, ""\d[^\d]*?\z"")"),"3zmnskk")</f>
        <v>3zmnskk</v>
      </c>
      <c r="G166" s="2" t="str">
        <f>IFERROR(__xludf.DUMMYFUNCTION("REGEXExtract(F166,""\d"")"),"3")</f>
        <v>3</v>
      </c>
      <c r="H166" s="3">
        <f t="shared" si="1"/>
        <v>33</v>
      </c>
    </row>
    <row r="167">
      <c r="A167" s="1" t="s">
        <v>166</v>
      </c>
      <c r="C167" s="4" t="str">
        <f>IFERROR(__xludf.DUMMYFUNCTION(" REGEXREPLACE(REGEXREPLACE(REGEXREPLACE(REGEXREPLACE(REGEXREPLACE(REGEXREPLACE(REGEXREPLACE(REGEXREPLACE(REGEXREPLACE(A167, ""one"", ""one1one""), ""two"", ""two2two""), ""three"", ""three3three""), ""four"", ""four4four""),""five"", ""five5five""), ""six"&amp;""", ""six6six""),""seven"", ""seven7seven""),""eight"", ""eight8eight""),""nine"",""nine9nine"")"),"jdfbznine9nineone1onefive5five41")</f>
        <v>jdfbznine9nineone1onefive5five41</v>
      </c>
      <c r="E167" s="2" t="str">
        <f>IFERROR(__xludf.DUMMYFUNCTION("regexextract(C167, ""\d"")"),"9")</f>
        <v>9</v>
      </c>
      <c r="F167" s="2" t="str">
        <f>IFERROR(__xludf.DUMMYFUNCTION("REGEXEXTRACT(C167, ""\d[^\d]*?\z"")"),"1")</f>
        <v>1</v>
      </c>
      <c r="G167" s="2" t="str">
        <f>IFERROR(__xludf.DUMMYFUNCTION("REGEXExtract(F167,""\d"")"),"1")</f>
        <v>1</v>
      </c>
      <c r="H167" s="3">
        <f t="shared" si="1"/>
        <v>91</v>
      </c>
    </row>
    <row r="168">
      <c r="A168" s="1" t="s">
        <v>167</v>
      </c>
      <c r="C168" s="4" t="str">
        <f>IFERROR(__xludf.DUMMYFUNCTION(" REGEXREPLACE(REGEXREPLACE(REGEXREPLACE(REGEXREPLACE(REGEXREPLACE(REGEXREPLACE(REGEXREPLACE(REGEXREPLACE(REGEXREPLACE(A168, ""one"", ""one1one""), ""two"", ""two2two""), ""three"", ""three3three""), ""four"", ""four4four""),""five"", ""five5five""), ""six"&amp;""", ""six6six""),""seven"", ""seven7seven""),""eight"", ""eight8eight""),""nine"",""nine9nine"")"),"5893xhmflpgfour4four1two2two")</f>
        <v>5893xhmflpgfour4four1two2two</v>
      </c>
      <c r="E168" s="2" t="str">
        <f>IFERROR(__xludf.DUMMYFUNCTION("regexextract(C168, ""\d"")"),"5")</f>
        <v>5</v>
      </c>
      <c r="F168" s="2" t="str">
        <f>IFERROR(__xludf.DUMMYFUNCTION("REGEXEXTRACT(C168, ""\d[^\d]*?\z"")"),"2two")</f>
        <v>2two</v>
      </c>
      <c r="G168" s="2" t="str">
        <f>IFERROR(__xludf.DUMMYFUNCTION("REGEXExtract(F168,""\d"")"),"2")</f>
        <v>2</v>
      </c>
      <c r="H168" s="3">
        <f t="shared" si="1"/>
        <v>52</v>
      </c>
    </row>
    <row r="169">
      <c r="A169" s="1" t="s">
        <v>168</v>
      </c>
      <c r="C169" s="4" t="str">
        <f>IFERROR(__xludf.DUMMYFUNCTION(" REGEXREPLACE(REGEXREPLACE(REGEXREPLACE(REGEXREPLACE(REGEXREPLACE(REGEXREPLACE(REGEXREPLACE(REGEXREPLACE(REGEXREPLACE(A169, ""one"", ""one1one""), ""two"", ""two2two""), ""three"", ""three3three""), ""four"", ""four4four""),""five"", ""five5five""), ""six"&amp;""", ""six6six""),""seven"", ""seven7seven""),""eight"", ""eight8eight""),""nine"",""nine9nine"")"),"cf6")</f>
        <v>cf6</v>
      </c>
      <c r="E169" s="2" t="str">
        <f>IFERROR(__xludf.DUMMYFUNCTION("regexextract(C169, ""\d"")"),"6")</f>
        <v>6</v>
      </c>
      <c r="F169" s="2" t="str">
        <f>IFERROR(__xludf.DUMMYFUNCTION("REGEXEXTRACT(C169, ""\d[^\d]*?\z"")"),"6")</f>
        <v>6</v>
      </c>
      <c r="G169" s="2" t="str">
        <f>IFERROR(__xludf.DUMMYFUNCTION("REGEXExtract(F169,""\d"")"),"6")</f>
        <v>6</v>
      </c>
      <c r="H169" s="3">
        <f t="shared" si="1"/>
        <v>66</v>
      </c>
    </row>
    <row r="170">
      <c r="A170" s="1" t="s">
        <v>169</v>
      </c>
      <c r="C170" s="4" t="str">
        <f>IFERROR(__xludf.DUMMYFUNCTION(" REGEXREPLACE(REGEXREPLACE(REGEXREPLACE(REGEXREPLACE(REGEXREPLACE(REGEXREPLACE(REGEXREPLACE(REGEXREPLACE(REGEXREPLACE(A170, ""one"", ""one1one""), ""two"", ""two2two""), ""three"", ""three3three""), ""four"", ""four4four""),""five"", ""five5five""), ""six"&amp;""", ""six6six""),""seven"", ""seven7seven""),""eight"", ""eight8eight""),""nine"",""nine9nine"")"),"1three3threeone1onesix6sixtlbleight8eightspzxmgppgd")</f>
        <v>1three3threeone1onesix6sixtlbleight8eightspzxmgppgd</v>
      </c>
      <c r="E170" s="2" t="str">
        <f>IFERROR(__xludf.DUMMYFUNCTION("regexextract(C170, ""\d"")"),"1")</f>
        <v>1</v>
      </c>
      <c r="F170" s="2" t="str">
        <f>IFERROR(__xludf.DUMMYFUNCTION("REGEXEXTRACT(C170, ""\d[^\d]*?\z"")"),"8eightspzxmgppgd")</f>
        <v>8eightspzxmgppgd</v>
      </c>
      <c r="G170" s="2" t="str">
        <f>IFERROR(__xludf.DUMMYFUNCTION("REGEXExtract(F170,""\d"")"),"8")</f>
        <v>8</v>
      </c>
      <c r="H170" s="3">
        <f t="shared" si="1"/>
        <v>18</v>
      </c>
    </row>
    <row r="171">
      <c r="A171" s="1" t="s">
        <v>170</v>
      </c>
      <c r="C171" s="4" t="str">
        <f>IFERROR(__xludf.DUMMYFUNCTION(" REGEXREPLACE(REGEXREPLACE(REGEXREPLACE(REGEXREPLACE(REGEXREPLACE(REGEXREPLACE(REGEXREPLACE(REGEXREPLACE(REGEXREPLACE(A171, ""one"", ""one1one""), ""two"", ""two2two""), ""three"", ""three3three""), ""four"", ""four4four""),""five"", ""five5five""), ""six"&amp;""", ""six6six""),""seven"", ""seven7seven""),""eight"", ""eight8eight""),""nine"",""nine9nine"")"),"zxjgrpnvb17one1onekn")</f>
        <v>zxjgrpnvb17one1onekn</v>
      </c>
      <c r="E171" s="2" t="str">
        <f>IFERROR(__xludf.DUMMYFUNCTION("regexextract(C171, ""\d"")"),"1")</f>
        <v>1</v>
      </c>
      <c r="F171" s="2" t="str">
        <f>IFERROR(__xludf.DUMMYFUNCTION("REGEXEXTRACT(C171, ""\d[^\d]*?\z"")"),"1onekn")</f>
        <v>1onekn</v>
      </c>
      <c r="G171" s="2" t="str">
        <f>IFERROR(__xludf.DUMMYFUNCTION("REGEXExtract(F171,""\d"")"),"1")</f>
        <v>1</v>
      </c>
      <c r="H171" s="3">
        <f t="shared" si="1"/>
        <v>11</v>
      </c>
    </row>
    <row r="172">
      <c r="A172" s="1" t="s">
        <v>171</v>
      </c>
      <c r="C172" s="4" t="str">
        <f>IFERROR(__xludf.DUMMYFUNCTION(" REGEXREPLACE(REGEXREPLACE(REGEXREPLACE(REGEXREPLACE(REGEXREPLACE(REGEXREPLACE(REGEXREPLACE(REGEXREPLACE(REGEXREPLACE(A172, ""one"", ""one1one""), ""two"", ""two2two""), ""three"", ""three3three""), ""four"", ""four4four""),""five"", ""five5five""), ""six"&amp;""", ""six6six""),""seven"", ""seven7seven""),""eight"", ""eight8eight""),""nine"",""nine9nine"")"),"bvvrbnjdlghjhfn78qltkmc6zsfive5five")</f>
        <v>bvvrbnjdlghjhfn78qltkmc6zsfive5five</v>
      </c>
      <c r="E172" s="2" t="str">
        <f>IFERROR(__xludf.DUMMYFUNCTION("regexextract(C172, ""\d"")"),"7")</f>
        <v>7</v>
      </c>
      <c r="F172" s="2" t="str">
        <f>IFERROR(__xludf.DUMMYFUNCTION("REGEXEXTRACT(C172, ""\d[^\d]*?\z"")"),"5five")</f>
        <v>5five</v>
      </c>
      <c r="G172" s="2" t="str">
        <f>IFERROR(__xludf.DUMMYFUNCTION("REGEXExtract(F172,""\d"")"),"5")</f>
        <v>5</v>
      </c>
      <c r="H172" s="3">
        <f t="shared" si="1"/>
        <v>75</v>
      </c>
    </row>
    <row r="173">
      <c r="A173" s="1" t="s">
        <v>172</v>
      </c>
      <c r="C173" s="4" t="str">
        <f>IFERROR(__xludf.DUMMYFUNCTION(" REGEXREPLACE(REGEXREPLACE(REGEXREPLACE(REGEXREPLACE(REGEXREPLACE(REGEXREPLACE(REGEXREPLACE(REGEXREPLACE(REGEXREPLACE(A173, ""one"", ""one1one""), ""two"", ""two2two""), ""three"", ""three3three""), ""four"", ""four4four""),""five"", ""five5five""), ""six"&amp;""", ""six6six""),""seven"", ""seven7seven""),""eight"", ""eight8eight""),""nine"",""nine9nine"")"),"7two2twone1onen")</f>
        <v>7two2twone1onen</v>
      </c>
      <c r="E173" s="2" t="str">
        <f>IFERROR(__xludf.DUMMYFUNCTION("regexextract(C173, ""\d"")"),"7")</f>
        <v>7</v>
      </c>
      <c r="F173" s="2" t="str">
        <f>IFERROR(__xludf.DUMMYFUNCTION("REGEXEXTRACT(C173, ""\d[^\d]*?\z"")"),"1onen")</f>
        <v>1onen</v>
      </c>
      <c r="G173" s="2" t="str">
        <f>IFERROR(__xludf.DUMMYFUNCTION("REGEXExtract(F173,""\d"")"),"1")</f>
        <v>1</v>
      </c>
      <c r="H173" s="3">
        <f t="shared" si="1"/>
        <v>71</v>
      </c>
    </row>
    <row r="174">
      <c r="A174" s="1" t="s">
        <v>173</v>
      </c>
      <c r="C174" s="4" t="str">
        <f>IFERROR(__xludf.DUMMYFUNCTION(" REGEXREPLACE(REGEXREPLACE(REGEXREPLACE(REGEXREPLACE(REGEXREPLACE(REGEXREPLACE(REGEXREPLACE(REGEXREPLACE(REGEXREPLACE(A174, ""one"", ""one1one""), ""two"", ""two2two""), ""three"", ""three3three""), ""four"", ""four4four""),""five"", ""five5five""), ""six"&amp;""", ""six6six""),""seven"", ""seven7seven""),""eight"", ""eight8eight""),""nine"",""nine9nine"")"),"22gkmr")</f>
        <v>22gkmr</v>
      </c>
      <c r="E174" s="2" t="str">
        <f>IFERROR(__xludf.DUMMYFUNCTION("regexextract(C174, ""\d"")"),"2")</f>
        <v>2</v>
      </c>
      <c r="F174" s="2" t="str">
        <f>IFERROR(__xludf.DUMMYFUNCTION("REGEXEXTRACT(C174, ""\d[^\d]*?\z"")"),"2gkmr")</f>
        <v>2gkmr</v>
      </c>
      <c r="G174" s="2" t="str">
        <f>IFERROR(__xludf.DUMMYFUNCTION("REGEXExtract(F174,""\d"")"),"2")</f>
        <v>2</v>
      </c>
      <c r="H174" s="3">
        <f t="shared" si="1"/>
        <v>22</v>
      </c>
    </row>
    <row r="175">
      <c r="A175" s="1" t="s">
        <v>174</v>
      </c>
      <c r="C175" s="4" t="str">
        <f>IFERROR(__xludf.DUMMYFUNCTION(" REGEXREPLACE(REGEXREPLACE(REGEXREPLACE(REGEXREPLACE(REGEXREPLACE(REGEXREPLACE(REGEXREPLACE(REGEXREPLACE(REGEXREPLACE(A175, ""one"", ""one1one""), ""two"", ""two2two""), ""three"", ""three3three""), ""four"", ""four4four""),""five"", ""five5five""), ""six"&amp;""", ""six6six""),""seven"", ""seven7seven""),""eight"", ""eight8eight""),""nine"",""nine9nine"")"),"3xdkbf3four4four")</f>
        <v>3xdkbf3four4four</v>
      </c>
      <c r="E175" s="2" t="str">
        <f>IFERROR(__xludf.DUMMYFUNCTION("regexextract(C175, ""\d"")"),"3")</f>
        <v>3</v>
      </c>
      <c r="F175" s="2" t="str">
        <f>IFERROR(__xludf.DUMMYFUNCTION("REGEXEXTRACT(C175, ""\d[^\d]*?\z"")"),"4four")</f>
        <v>4four</v>
      </c>
      <c r="G175" s="2" t="str">
        <f>IFERROR(__xludf.DUMMYFUNCTION("REGEXExtract(F175,""\d"")"),"4")</f>
        <v>4</v>
      </c>
      <c r="H175" s="3">
        <f t="shared" si="1"/>
        <v>34</v>
      </c>
    </row>
    <row r="176">
      <c r="A176" s="1" t="s">
        <v>175</v>
      </c>
      <c r="C176" s="4" t="str">
        <f>IFERROR(__xludf.DUMMYFUNCTION(" REGEXREPLACE(REGEXREPLACE(REGEXREPLACE(REGEXREPLACE(REGEXREPLACE(REGEXREPLACE(REGEXREPLACE(REGEXREPLACE(REGEXREPLACE(A176, ""one"", ""one1one""), ""two"", ""two2two""), ""three"", ""three3three""), ""four"", ""four4four""),""five"", ""five5five""), ""six"&amp;""", ""six6six""),""seven"", ""seven7seven""),""eight"", ""eight8eight""),""nine"",""nine9nine"")"),"chzprgpskqmfhone1onercxxn1four4four")</f>
        <v>chzprgpskqmfhone1onercxxn1four4four</v>
      </c>
      <c r="E176" s="2" t="str">
        <f>IFERROR(__xludf.DUMMYFUNCTION("regexextract(C176, ""\d"")"),"1")</f>
        <v>1</v>
      </c>
      <c r="F176" s="2" t="str">
        <f>IFERROR(__xludf.DUMMYFUNCTION("REGEXEXTRACT(C176, ""\d[^\d]*?\z"")"),"4four")</f>
        <v>4four</v>
      </c>
      <c r="G176" s="2" t="str">
        <f>IFERROR(__xludf.DUMMYFUNCTION("REGEXExtract(F176,""\d"")"),"4")</f>
        <v>4</v>
      </c>
      <c r="H176" s="3">
        <f t="shared" si="1"/>
        <v>14</v>
      </c>
    </row>
    <row r="177">
      <c r="A177" s="1" t="s">
        <v>176</v>
      </c>
      <c r="C177" s="4" t="str">
        <f>IFERROR(__xludf.DUMMYFUNCTION(" REGEXREPLACE(REGEXREPLACE(REGEXREPLACE(REGEXREPLACE(REGEXREPLACE(REGEXREPLACE(REGEXREPLACE(REGEXREPLACE(REGEXREPLACE(A177, ""one"", ""one1one""), ""two"", ""two2two""), ""three"", ""three3three""), ""four"", ""four4four""),""five"", ""five5five""), ""six"&amp;""", ""six6six""),""seven"", ""seven7seven""),""eight"", ""eight8eight""),""nine"",""nine9nine"")"),"seven7sevennmnjhhlqmctz5four4fourreight8eight")</f>
        <v>seven7sevennmnjhhlqmctz5four4fourreight8eight</v>
      </c>
      <c r="E177" s="2" t="str">
        <f>IFERROR(__xludf.DUMMYFUNCTION("regexextract(C177, ""\d"")"),"7")</f>
        <v>7</v>
      </c>
      <c r="F177" s="2" t="str">
        <f>IFERROR(__xludf.DUMMYFUNCTION("REGEXEXTRACT(C177, ""\d[^\d]*?\z"")"),"8eight")</f>
        <v>8eight</v>
      </c>
      <c r="G177" s="2" t="str">
        <f>IFERROR(__xludf.DUMMYFUNCTION("REGEXExtract(F177,""\d"")"),"8")</f>
        <v>8</v>
      </c>
      <c r="H177" s="3">
        <f t="shared" si="1"/>
        <v>78</v>
      </c>
    </row>
    <row r="178">
      <c r="A178" s="1" t="s">
        <v>177</v>
      </c>
      <c r="C178" s="4" t="str">
        <f>IFERROR(__xludf.DUMMYFUNCTION(" REGEXREPLACE(REGEXREPLACE(REGEXREPLACE(REGEXREPLACE(REGEXREPLACE(REGEXREPLACE(REGEXREPLACE(REGEXREPLACE(REGEXREPLACE(A178, ""one"", ""one1one""), ""two"", ""two2two""), ""three"", ""three3three""), ""four"", ""four4four""),""five"", ""five5five""), ""six"&amp;""", ""six6six""),""seven"", ""seven7seven""),""eight"", ""eight8eight""),""nine"",""nine9nine"")"),"two2twoseven7seven64hndfive5five")</f>
        <v>two2twoseven7seven64hndfive5five</v>
      </c>
      <c r="E178" s="2" t="str">
        <f>IFERROR(__xludf.DUMMYFUNCTION("regexextract(C178, ""\d"")"),"2")</f>
        <v>2</v>
      </c>
      <c r="F178" s="2" t="str">
        <f>IFERROR(__xludf.DUMMYFUNCTION("REGEXEXTRACT(C178, ""\d[^\d]*?\z"")"),"5five")</f>
        <v>5five</v>
      </c>
      <c r="G178" s="2" t="str">
        <f>IFERROR(__xludf.DUMMYFUNCTION("REGEXExtract(F178,""\d"")"),"5")</f>
        <v>5</v>
      </c>
      <c r="H178" s="3">
        <f t="shared" si="1"/>
        <v>25</v>
      </c>
    </row>
    <row r="179">
      <c r="A179" s="1" t="s">
        <v>178</v>
      </c>
      <c r="C179" s="4" t="str">
        <f>IFERROR(__xludf.DUMMYFUNCTION(" REGEXREPLACE(REGEXREPLACE(REGEXREPLACE(REGEXREPLACE(REGEXREPLACE(REGEXREPLACE(REGEXREPLACE(REGEXREPLACE(REGEXREPLACE(A179, ""one"", ""one1one""), ""two"", ""two2two""), ""three"", ""three3three""), ""four"", ""four4four""),""five"", ""five5five""), ""six"&amp;""", ""six6six""),""seven"", ""seven7seven""),""eight"", ""eight8eight""),""nine"",""nine9nine"")"),"four4fourone1onekhl2seven7sevengchgtnrrseven7sevenx")</f>
        <v>four4fourone1onekhl2seven7sevengchgtnrrseven7sevenx</v>
      </c>
      <c r="E179" s="2" t="str">
        <f>IFERROR(__xludf.DUMMYFUNCTION("regexextract(C179, ""\d"")"),"4")</f>
        <v>4</v>
      </c>
      <c r="F179" s="2" t="str">
        <f>IFERROR(__xludf.DUMMYFUNCTION("REGEXEXTRACT(C179, ""\d[^\d]*?\z"")"),"7sevenx")</f>
        <v>7sevenx</v>
      </c>
      <c r="G179" s="2" t="str">
        <f>IFERROR(__xludf.DUMMYFUNCTION("REGEXExtract(F179,""\d"")"),"7")</f>
        <v>7</v>
      </c>
      <c r="H179" s="3">
        <f t="shared" si="1"/>
        <v>47</v>
      </c>
    </row>
    <row r="180">
      <c r="A180" s="1" t="s">
        <v>179</v>
      </c>
      <c r="C180" s="4" t="str">
        <f>IFERROR(__xludf.DUMMYFUNCTION(" REGEXREPLACE(REGEXREPLACE(REGEXREPLACE(REGEXREPLACE(REGEXREPLACE(REGEXREPLACE(REGEXREPLACE(REGEXREPLACE(REGEXREPLACE(A180, ""one"", ""one1one""), ""two"", ""two2two""), ""three"", ""three3three""), ""four"", ""four4four""),""five"", ""five5five""), ""six"&amp;""", ""six6six""),""seven"", ""seven7seven""),""eight"", ""eight8eight""),""nine"",""nine9nine"")"),"seven7sevenxptwo2two77dvx9")</f>
        <v>seven7sevenxptwo2two77dvx9</v>
      </c>
      <c r="E180" s="2" t="str">
        <f>IFERROR(__xludf.DUMMYFUNCTION("regexextract(C180, ""\d"")"),"7")</f>
        <v>7</v>
      </c>
      <c r="F180" s="2" t="str">
        <f>IFERROR(__xludf.DUMMYFUNCTION("REGEXEXTRACT(C180, ""\d[^\d]*?\z"")"),"9")</f>
        <v>9</v>
      </c>
      <c r="G180" s="2" t="str">
        <f>IFERROR(__xludf.DUMMYFUNCTION("REGEXExtract(F180,""\d"")"),"9")</f>
        <v>9</v>
      </c>
      <c r="H180" s="3">
        <f t="shared" si="1"/>
        <v>79</v>
      </c>
    </row>
    <row r="181">
      <c r="A181" s="1" t="s">
        <v>180</v>
      </c>
      <c r="C181" s="4" t="str">
        <f>IFERROR(__xludf.DUMMYFUNCTION(" REGEXREPLACE(REGEXREPLACE(REGEXREPLACE(REGEXREPLACE(REGEXREPLACE(REGEXREPLACE(REGEXREPLACE(REGEXREPLACE(REGEXREPLACE(A181, ""one"", ""one1one""), ""two"", ""two2two""), ""three"", ""three3three""), ""four"", ""four4four""),""five"", ""five5five""), ""six"&amp;""", ""six6six""),""seven"", ""seven7seven""),""eight"", ""eight8eight""),""nine"",""nine9nine"")"),"three3threegtddhpveight8eight14jhbjpnvxsk")</f>
        <v>three3threegtddhpveight8eight14jhbjpnvxsk</v>
      </c>
      <c r="E181" s="2" t="str">
        <f>IFERROR(__xludf.DUMMYFUNCTION("regexextract(C181, ""\d"")"),"3")</f>
        <v>3</v>
      </c>
      <c r="F181" s="2" t="str">
        <f>IFERROR(__xludf.DUMMYFUNCTION("REGEXEXTRACT(C181, ""\d[^\d]*?\z"")"),"4jhbjpnvxsk")</f>
        <v>4jhbjpnvxsk</v>
      </c>
      <c r="G181" s="2" t="str">
        <f>IFERROR(__xludf.DUMMYFUNCTION("REGEXExtract(F181,""\d"")"),"4")</f>
        <v>4</v>
      </c>
      <c r="H181" s="3">
        <f t="shared" si="1"/>
        <v>34</v>
      </c>
    </row>
    <row r="182">
      <c r="A182" s="1" t="s">
        <v>181</v>
      </c>
      <c r="C182" s="4" t="str">
        <f>IFERROR(__xludf.DUMMYFUNCTION(" REGEXREPLACE(REGEXREPLACE(REGEXREPLACE(REGEXREPLACE(REGEXREPLACE(REGEXREPLACE(REGEXREPLACE(REGEXREPLACE(REGEXREPLACE(A182, ""one"", ""one1one""), ""two"", ""two2two""), ""three"", ""three3three""), ""four"", ""four4four""),""five"", ""five5five""), ""six"&amp;""", ""six6six""),""seven"", ""seven7seven""),""eight"", ""eight8eight""),""nine"",""nine9nine"")"),"81nzmcksj4mqkspfmm")</f>
        <v>81nzmcksj4mqkspfmm</v>
      </c>
      <c r="E182" s="2" t="str">
        <f>IFERROR(__xludf.DUMMYFUNCTION("regexextract(C182, ""\d"")"),"8")</f>
        <v>8</v>
      </c>
      <c r="F182" s="2" t="str">
        <f>IFERROR(__xludf.DUMMYFUNCTION("REGEXEXTRACT(C182, ""\d[^\d]*?\z"")"),"4mqkspfmm")</f>
        <v>4mqkspfmm</v>
      </c>
      <c r="G182" s="2" t="str">
        <f>IFERROR(__xludf.DUMMYFUNCTION("REGEXExtract(F182,""\d"")"),"4")</f>
        <v>4</v>
      </c>
      <c r="H182" s="3">
        <f t="shared" si="1"/>
        <v>84</v>
      </c>
    </row>
    <row r="183">
      <c r="A183" s="1" t="s">
        <v>182</v>
      </c>
      <c r="C183" s="4" t="str">
        <f>IFERROR(__xludf.DUMMYFUNCTION(" REGEXREPLACE(REGEXREPLACE(REGEXREPLACE(REGEXREPLACE(REGEXREPLACE(REGEXREPLACE(REGEXREPLACE(REGEXREPLACE(REGEXREPLACE(A183, ""one"", ""one1one""), ""two"", ""two2two""), ""three"", ""three3three""), ""four"", ""four4four""),""five"", ""five5five""), ""six"&amp;""", ""six6six""),""seven"", ""seven7seven""),""eight"", ""eight8eight""),""nine"",""nine9nine"")"),"seven7seventwo2twofive5fivefour4fourhcfour4four6three3threefive5five")</f>
        <v>seven7seventwo2twofive5fivefour4fourhcfour4four6three3threefive5five</v>
      </c>
      <c r="E183" s="2" t="str">
        <f>IFERROR(__xludf.DUMMYFUNCTION("regexextract(C183, ""\d"")"),"7")</f>
        <v>7</v>
      </c>
      <c r="F183" s="2" t="str">
        <f>IFERROR(__xludf.DUMMYFUNCTION("REGEXEXTRACT(C183, ""\d[^\d]*?\z"")"),"5five")</f>
        <v>5five</v>
      </c>
      <c r="G183" s="2" t="str">
        <f>IFERROR(__xludf.DUMMYFUNCTION("REGEXExtract(F183,""\d"")"),"5")</f>
        <v>5</v>
      </c>
      <c r="H183" s="3">
        <f t="shared" si="1"/>
        <v>75</v>
      </c>
    </row>
    <row r="184">
      <c r="A184" s="1" t="s">
        <v>183</v>
      </c>
      <c r="C184" s="4" t="str">
        <f>IFERROR(__xludf.DUMMYFUNCTION(" REGEXREPLACE(REGEXREPLACE(REGEXREPLACE(REGEXREPLACE(REGEXREPLACE(REGEXREPLACE(REGEXREPLACE(REGEXREPLACE(REGEXREPLACE(A184, ""one"", ""one1one""), ""two"", ""two2two""), ""three"", ""three3three""), ""four"", ""four4four""),""five"", ""five5five""), ""six"&amp;""", ""six6six""),""seven"", ""seven7seven""),""eight"", ""eight8eight""),""nine"",""nine9nine"")"),"8five5five8four4four")</f>
        <v>8five5five8four4four</v>
      </c>
      <c r="E184" s="2" t="str">
        <f>IFERROR(__xludf.DUMMYFUNCTION("regexextract(C184, ""\d"")"),"8")</f>
        <v>8</v>
      </c>
      <c r="F184" s="2" t="str">
        <f>IFERROR(__xludf.DUMMYFUNCTION("REGEXEXTRACT(C184, ""\d[^\d]*?\z"")"),"4four")</f>
        <v>4four</v>
      </c>
      <c r="G184" s="2" t="str">
        <f>IFERROR(__xludf.DUMMYFUNCTION("REGEXExtract(F184,""\d"")"),"4")</f>
        <v>4</v>
      </c>
      <c r="H184" s="3">
        <f t="shared" si="1"/>
        <v>84</v>
      </c>
    </row>
    <row r="185">
      <c r="A185" s="1" t="s">
        <v>184</v>
      </c>
      <c r="C185" s="4" t="str">
        <f>IFERROR(__xludf.DUMMYFUNCTION(" REGEXREPLACE(REGEXREPLACE(REGEXREPLACE(REGEXREPLACE(REGEXREPLACE(REGEXREPLACE(REGEXREPLACE(REGEXREPLACE(REGEXREPLACE(A185, ""one"", ""one1one""), ""two"", ""two2two""), ""three"", ""three3three""), ""four"", ""four4four""),""five"", ""five5five""), ""six"&amp;""", ""six6six""),""seven"", ""seven7seven""),""eight"", ""eight8eight""),""nine"",""nine9nine"")"),"qcqllthree3threetwo2two39nzltgfzv")</f>
        <v>qcqllthree3threetwo2two39nzltgfzv</v>
      </c>
      <c r="E185" s="2" t="str">
        <f>IFERROR(__xludf.DUMMYFUNCTION("regexextract(C185, ""\d"")"),"3")</f>
        <v>3</v>
      </c>
      <c r="F185" s="2" t="str">
        <f>IFERROR(__xludf.DUMMYFUNCTION("REGEXEXTRACT(C185, ""\d[^\d]*?\z"")"),"9nzltgfzv")</f>
        <v>9nzltgfzv</v>
      </c>
      <c r="G185" s="2" t="str">
        <f>IFERROR(__xludf.DUMMYFUNCTION("REGEXExtract(F185,""\d"")"),"9")</f>
        <v>9</v>
      </c>
      <c r="H185" s="3">
        <f t="shared" si="1"/>
        <v>39</v>
      </c>
    </row>
    <row r="186">
      <c r="A186" s="1" t="s">
        <v>185</v>
      </c>
      <c r="C186" s="4" t="str">
        <f>IFERROR(__xludf.DUMMYFUNCTION(" REGEXREPLACE(REGEXREPLACE(REGEXREPLACE(REGEXREPLACE(REGEXREPLACE(REGEXREPLACE(REGEXREPLACE(REGEXREPLACE(REGEXREPLACE(A186, ""one"", ""one1one""), ""two"", ""two2two""), ""three"", ""three3three""), ""four"", ""four4four""),""five"", ""five5five""), ""six"&amp;""", ""six6six""),""seven"", ""seven7seven""),""eight"", ""eight8eight""),""nine"",""nine9nine"")"),"zt5")</f>
        <v>zt5</v>
      </c>
      <c r="E186" s="2" t="str">
        <f>IFERROR(__xludf.DUMMYFUNCTION("regexextract(C186, ""\d"")"),"5")</f>
        <v>5</v>
      </c>
      <c r="F186" s="2" t="str">
        <f>IFERROR(__xludf.DUMMYFUNCTION("REGEXEXTRACT(C186, ""\d[^\d]*?\z"")"),"5")</f>
        <v>5</v>
      </c>
      <c r="G186" s="2" t="str">
        <f>IFERROR(__xludf.DUMMYFUNCTION("REGEXExtract(F186,""\d"")"),"5")</f>
        <v>5</v>
      </c>
      <c r="H186" s="3">
        <f t="shared" si="1"/>
        <v>55</v>
      </c>
    </row>
    <row r="187">
      <c r="A187" s="1" t="s">
        <v>186</v>
      </c>
      <c r="C187" s="4" t="str">
        <f>IFERROR(__xludf.DUMMYFUNCTION(" REGEXREPLACE(REGEXREPLACE(REGEXREPLACE(REGEXREPLACE(REGEXREPLACE(REGEXREPLACE(REGEXREPLACE(REGEXREPLACE(REGEXREPLACE(A187, ""one"", ""one1one""), ""two"", ""two2two""), ""three"", ""three3three""), ""four"", ""four4four""),""five"", ""five5five""), ""six"&amp;""", ""six6six""),""seven"", ""seven7seven""),""eight"", ""eight8eight""),""nine"",""nine9nine"")"),"four4four1two2twosix6sixv6jqxcsbmjh")</f>
        <v>four4four1two2twosix6sixv6jqxcsbmjh</v>
      </c>
      <c r="E187" s="2" t="str">
        <f>IFERROR(__xludf.DUMMYFUNCTION("regexextract(C187, ""\d"")"),"4")</f>
        <v>4</v>
      </c>
      <c r="F187" s="2" t="str">
        <f>IFERROR(__xludf.DUMMYFUNCTION("REGEXEXTRACT(C187, ""\d[^\d]*?\z"")"),"6jqxcsbmjh")</f>
        <v>6jqxcsbmjh</v>
      </c>
      <c r="G187" s="2" t="str">
        <f>IFERROR(__xludf.DUMMYFUNCTION("REGEXExtract(F187,""\d"")"),"6")</f>
        <v>6</v>
      </c>
      <c r="H187" s="3">
        <f t="shared" si="1"/>
        <v>46</v>
      </c>
    </row>
    <row r="188">
      <c r="A188" s="1" t="s">
        <v>187</v>
      </c>
      <c r="C188" s="4" t="str">
        <f>IFERROR(__xludf.DUMMYFUNCTION(" REGEXREPLACE(REGEXREPLACE(REGEXREPLACE(REGEXREPLACE(REGEXREPLACE(REGEXREPLACE(REGEXREPLACE(REGEXREPLACE(REGEXREPLACE(A188, ""one"", ""one1one""), ""two"", ""two2two""), ""three"", ""three3three""), ""four"", ""four4four""),""five"", ""five5five""), ""six"&amp;""", ""six6six""),""seven"", ""seven7seven""),""eight"", ""eight8eight""),""nine"",""nine9nine"")"),"xsvtllxbrm6525one1onetwo2two")</f>
        <v>xsvtllxbrm6525one1onetwo2two</v>
      </c>
      <c r="E188" s="2" t="str">
        <f>IFERROR(__xludf.DUMMYFUNCTION("regexextract(C188, ""\d"")"),"6")</f>
        <v>6</v>
      </c>
      <c r="F188" s="2" t="str">
        <f>IFERROR(__xludf.DUMMYFUNCTION("REGEXEXTRACT(C188, ""\d[^\d]*?\z"")"),"2two")</f>
        <v>2two</v>
      </c>
      <c r="G188" s="2" t="str">
        <f>IFERROR(__xludf.DUMMYFUNCTION("REGEXExtract(F188,""\d"")"),"2")</f>
        <v>2</v>
      </c>
      <c r="H188" s="3">
        <f t="shared" si="1"/>
        <v>62</v>
      </c>
    </row>
    <row r="189">
      <c r="A189" s="1" t="s">
        <v>188</v>
      </c>
      <c r="C189" s="4" t="str">
        <f>IFERROR(__xludf.DUMMYFUNCTION(" REGEXREPLACE(REGEXREPLACE(REGEXREPLACE(REGEXREPLACE(REGEXREPLACE(REGEXREPLACE(REGEXREPLACE(REGEXREPLACE(REGEXREPLACE(A189, ""one"", ""one1one""), ""two"", ""two2two""), ""three"", ""three3three""), ""four"", ""four4four""),""five"", ""five5five""), ""six"&amp;""", ""six6six""),""seven"", ""seven7seven""),""eight"", ""eight8eight""),""nine"",""nine9nine"")"),"one1onezgsix6six79bbrrfneight8eight9")</f>
        <v>one1onezgsix6six79bbrrfneight8eight9</v>
      </c>
      <c r="E189" s="2" t="str">
        <f>IFERROR(__xludf.DUMMYFUNCTION("regexextract(C189, ""\d"")"),"1")</f>
        <v>1</v>
      </c>
      <c r="F189" s="2" t="str">
        <f>IFERROR(__xludf.DUMMYFUNCTION("REGEXEXTRACT(C189, ""\d[^\d]*?\z"")"),"9")</f>
        <v>9</v>
      </c>
      <c r="G189" s="2" t="str">
        <f>IFERROR(__xludf.DUMMYFUNCTION("REGEXExtract(F189,""\d"")"),"9")</f>
        <v>9</v>
      </c>
      <c r="H189" s="3">
        <f t="shared" si="1"/>
        <v>19</v>
      </c>
    </row>
    <row r="190">
      <c r="A190" s="1" t="s">
        <v>189</v>
      </c>
      <c r="C190" s="4" t="str">
        <f>IFERROR(__xludf.DUMMYFUNCTION(" REGEXREPLACE(REGEXREPLACE(REGEXREPLACE(REGEXREPLACE(REGEXREPLACE(REGEXREPLACE(REGEXREPLACE(REGEXREPLACE(REGEXREPLACE(A190, ""one"", ""one1one""), ""two"", ""two2two""), ""three"", ""three3three""), ""four"", ""four4four""),""five"", ""five5five""), ""six"&amp;""", ""six6six""),""seven"", ""seven7seven""),""eight"", ""eight8eight""),""nine"",""nine9nine"")"),"gtwo2two6five5five")</f>
        <v>gtwo2two6five5five</v>
      </c>
      <c r="E190" s="2" t="str">
        <f>IFERROR(__xludf.DUMMYFUNCTION("regexextract(C190, ""\d"")"),"2")</f>
        <v>2</v>
      </c>
      <c r="F190" s="2" t="str">
        <f>IFERROR(__xludf.DUMMYFUNCTION("REGEXEXTRACT(C190, ""\d[^\d]*?\z"")"),"5five")</f>
        <v>5five</v>
      </c>
      <c r="G190" s="2" t="str">
        <f>IFERROR(__xludf.DUMMYFUNCTION("REGEXExtract(F190,""\d"")"),"5")</f>
        <v>5</v>
      </c>
      <c r="H190" s="3">
        <f t="shared" si="1"/>
        <v>25</v>
      </c>
    </row>
    <row r="191">
      <c r="A191" s="1" t="s">
        <v>190</v>
      </c>
      <c r="C191" s="4" t="str">
        <f>IFERROR(__xludf.DUMMYFUNCTION(" REGEXREPLACE(REGEXREPLACE(REGEXREPLACE(REGEXREPLACE(REGEXREPLACE(REGEXREPLACE(REGEXREPLACE(REGEXREPLACE(REGEXREPLACE(A191, ""one"", ""one1one""), ""two"", ""two2two""), ""three"", ""three3three""), ""four"", ""four4four""),""five"", ""five5five""), ""six"&amp;""", ""six6six""),""seven"", ""seven7seven""),""eight"", ""eight8eight""),""nine"",""nine9nine"")"),"seven7seven483fxnsrqbgqdm")</f>
        <v>seven7seven483fxnsrqbgqdm</v>
      </c>
      <c r="E191" s="2" t="str">
        <f>IFERROR(__xludf.DUMMYFUNCTION("regexextract(C191, ""\d"")"),"7")</f>
        <v>7</v>
      </c>
      <c r="F191" s="2" t="str">
        <f>IFERROR(__xludf.DUMMYFUNCTION("REGEXEXTRACT(C191, ""\d[^\d]*?\z"")"),"3fxnsrqbgqdm")</f>
        <v>3fxnsrqbgqdm</v>
      </c>
      <c r="G191" s="2" t="str">
        <f>IFERROR(__xludf.DUMMYFUNCTION("REGEXExtract(F191,""\d"")"),"3")</f>
        <v>3</v>
      </c>
      <c r="H191" s="3">
        <f t="shared" si="1"/>
        <v>73</v>
      </c>
    </row>
    <row r="192">
      <c r="A192" s="1" t="s">
        <v>191</v>
      </c>
      <c r="C192" s="4" t="str">
        <f>IFERROR(__xludf.DUMMYFUNCTION(" REGEXREPLACE(REGEXREPLACE(REGEXREPLACE(REGEXREPLACE(REGEXREPLACE(REGEXREPLACE(REGEXREPLACE(REGEXREPLACE(REGEXREPLACE(A192, ""one"", ""one1one""), ""two"", ""two2two""), ""three"", ""three3three""), ""four"", ""four4four""),""five"", ""five5five""), ""six"&amp;""", ""six6six""),""seven"", ""seven7seven""),""eight"", ""eight8eight""),""nine"",""nine9nine"")"),"4ffive5fiveseven7seven8vmspqnhxtnine9ninefour4four")</f>
        <v>4ffive5fiveseven7seven8vmspqnhxtnine9ninefour4four</v>
      </c>
      <c r="E192" s="2" t="str">
        <f>IFERROR(__xludf.DUMMYFUNCTION("regexextract(C192, ""\d"")"),"4")</f>
        <v>4</v>
      </c>
      <c r="F192" s="2" t="str">
        <f>IFERROR(__xludf.DUMMYFUNCTION("REGEXEXTRACT(C192, ""\d[^\d]*?\z"")"),"4four")</f>
        <v>4four</v>
      </c>
      <c r="G192" s="2" t="str">
        <f>IFERROR(__xludf.DUMMYFUNCTION("REGEXExtract(F192,""\d"")"),"4")</f>
        <v>4</v>
      </c>
      <c r="H192" s="3">
        <f t="shared" si="1"/>
        <v>44</v>
      </c>
    </row>
    <row r="193">
      <c r="A193" s="1" t="s">
        <v>192</v>
      </c>
      <c r="C193" s="4" t="str">
        <f>IFERROR(__xludf.DUMMYFUNCTION(" REGEXREPLACE(REGEXREPLACE(REGEXREPLACE(REGEXREPLACE(REGEXREPLACE(REGEXREPLACE(REGEXREPLACE(REGEXREPLACE(REGEXREPLACE(A193, ""one"", ""one1one""), ""two"", ""two2two""), ""three"", ""three3three""), ""four"", ""four4four""),""five"", ""five5five""), ""six"&amp;""", ""six6six""),""seven"", ""seven7seven""),""eight"", ""eight8eight""),""nine"",""nine9nine"")"),"bcjlseven7seven4679bpm74")</f>
        <v>bcjlseven7seven4679bpm74</v>
      </c>
      <c r="E193" s="2" t="str">
        <f>IFERROR(__xludf.DUMMYFUNCTION("regexextract(C193, ""\d"")"),"7")</f>
        <v>7</v>
      </c>
      <c r="F193" s="2" t="str">
        <f>IFERROR(__xludf.DUMMYFUNCTION("REGEXEXTRACT(C193, ""\d[^\d]*?\z"")"),"4")</f>
        <v>4</v>
      </c>
      <c r="G193" s="2" t="str">
        <f>IFERROR(__xludf.DUMMYFUNCTION("REGEXExtract(F193,""\d"")"),"4")</f>
        <v>4</v>
      </c>
      <c r="H193" s="3">
        <f t="shared" si="1"/>
        <v>74</v>
      </c>
    </row>
    <row r="194">
      <c r="A194" s="1" t="s">
        <v>193</v>
      </c>
      <c r="C194" s="4" t="str">
        <f>IFERROR(__xludf.DUMMYFUNCTION(" REGEXREPLACE(REGEXREPLACE(REGEXREPLACE(REGEXREPLACE(REGEXREPLACE(REGEXREPLACE(REGEXREPLACE(REGEXREPLACE(REGEXREPLACE(A194, ""one"", ""one1one""), ""two"", ""two2two""), ""three"", ""three3three""), ""four"", ""four4four""),""five"", ""five5five""), ""six"&amp;""", ""six6six""),""seven"", ""seven7seven""),""eight"", ""eight8eight""),""nine"",""nine9nine"")"),"seven7seven43sqtmseven7sevenqkpsix6six87")</f>
        <v>seven7seven43sqtmseven7sevenqkpsix6six87</v>
      </c>
      <c r="E194" s="2" t="str">
        <f>IFERROR(__xludf.DUMMYFUNCTION("regexextract(C194, ""\d"")"),"7")</f>
        <v>7</v>
      </c>
      <c r="F194" s="2" t="str">
        <f>IFERROR(__xludf.DUMMYFUNCTION("REGEXEXTRACT(C194, ""\d[^\d]*?\z"")"),"7")</f>
        <v>7</v>
      </c>
      <c r="G194" s="2" t="str">
        <f>IFERROR(__xludf.DUMMYFUNCTION("REGEXExtract(F194,""\d"")"),"7")</f>
        <v>7</v>
      </c>
      <c r="H194" s="3">
        <f t="shared" si="1"/>
        <v>77</v>
      </c>
    </row>
    <row r="195">
      <c r="A195" s="1" t="s">
        <v>194</v>
      </c>
      <c r="C195" s="4" t="str">
        <f>IFERROR(__xludf.DUMMYFUNCTION(" REGEXREPLACE(REGEXREPLACE(REGEXREPLACE(REGEXREPLACE(REGEXREPLACE(REGEXREPLACE(REGEXREPLACE(REGEXREPLACE(REGEXREPLACE(A195, ""one"", ""one1one""), ""two"", ""two2two""), ""three"", ""three3three""), ""four"", ""four4four""),""five"", ""five5five""), ""six"&amp;""", ""six6six""),""seven"", ""seven7seven""),""eight"", ""eight8eight""),""nine"",""nine9nine"")"),"dhbfbspfour4four77eight8eightone1onesix6six43")</f>
        <v>dhbfbspfour4four77eight8eightone1onesix6six43</v>
      </c>
      <c r="E195" s="2" t="str">
        <f>IFERROR(__xludf.DUMMYFUNCTION("regexextract(C195, ""\d"")"),"4")</f>
        <v>4</v>
      </c>
      <c r="F195" s="2" t="str">
        <f>IFERROR(__xludf.DUMMYFUNCTION("REGEXEXTRACT(C195, ""\d[^\d]*?\z"")"),"3")</f>
        <v>3</v>
      </c>
      <c r="G195" s="2" t="str">
        <f>IFERROR(__xludf.DUMMYFUNCTION("REGEXExtract(F195,""\d"")"),"3")</f>
        <v>3</v>
      </c>
      <c r="H195" s="3">
        <f t="shared" si="1"/>
        <v>43</v>
      </c>
    </row>
    <row r="196">
      <c r="A196" s="1" t="s">
        <v>195</v>
      </c>
      <c r="C196" s="4" t="str">
        <f>IFERROR(__xludf.DUMMYFUNCTION(" REGEXREPLACE(REGEXREPLACE(REGEXREPLACE(REGEXREPLACE(REGEXREPLACE(REGEXREPLACE(REGEXREPLACE(REGEXREPLACE(REGEXREPLACE(A196, ""one"", ""one1one""), ""two"", ""two2two""), ""three"", ""three3three""), ""four"", ""four4four""),""five"", ""five5five""), ""six"&amp;""", ""six6six""),""seven"", ""seven7seven""),""eight"", ""eight8eight""),""nine"",""nine9nine"")"),"jhhbphj1")</f>
        <v>jhhbphj1</v>
      </c>
      <c r="E196" s="2" t="str">
        <f>IFERROR(__xludf.DUMMYFUNCTION("regexextract(C196, ""\d"")"),"1")</f>
        <v>1</v>
      </c>
      <c r="F196" s="2" t="str">
        <f>IFERROR(__xludf.DUMMYFUNCTION("REGEXEXTRACT(C196, ""\d[^\d]*?\z"")"),"1")</f>
        <v>1</v>
      </c>
      <c r="G196" s="2" t="str">
        <f>IFERROR(__xludf.DUMMYFUNCTION("REGEXExtract(F196,""\d"")"),"1")</f>
        <v>1</v>
      </c>
      <c r="H196" s="3">
        <f t="shared" si="1"/>
        <v>11</v>
      </c>
    </row>
    <row r="197">
      <c r="A197" s="1" t="s">
        <v>196</v>
      </c>
      <c r="C197" s="4" t="str">
        <f>IFERROR(__xludf.DUMMYFUNCTION(" REGEXREPLACE(REGEXREPLACE(REGEXREPLACE(REGEXREPLACE(REGEXREPLACE(REGEXREPLACE(REGEXREPLACE(REGEXREPLACE(REGEXREPLACE(A197, ""one"", ""one1one""), ""two"", ""two2two""), ""three"", ""three3three""), ""four"", ""four4four""),""five"", ""five5five""), ""six"&amp;""", ""six6six""),""seven"", ""seven7seven""),""eight"", ""eight8eight""),""nine"",""nine9nine"")"),"5kbzkrqxclfvndzhppcsjcgqtqlqbh4")</f>
        <v>5kbzkrqxclfvndzhppcsjcgqtqlqbh4</v>
      </c>
      <c r="E197" s="2" t="str">
        <f>IFERROR(__xludf.DUMMYFUNCTION("regexextract(C197, ""\d"")"),"5")</f>
        <v>5</v>
      </c>
      <c r="F197" s="2" t="str">
        <f>IFERROR(__xludf.DUMMYFUNCTION("REGEXEXTRACT(C197, ""\d[^\d]*?\z"")"),"4")</f>
        <v>4</v>
      </c>
      <c r="G197" s="2" t="str">
        <f>IFERROR(__xludf.DUMMYFUNCTION("REGEXExtract(F197,""\d"")"),"4")</f>
        <v>4</v>
      </c>
      <c r="H197" s="3">
        <f t="shared" si="1"/>
        <v>54</v>
      </c>
    </row>
    <row r="198">
      <c r="A198" s="1" t="s">
        <v>197</v>
      </c>
      <c r="C198" s="4" t="str">
        <f>IFERROR(__xludf.DUMMYFUNCTION(" REGEXREPLACE(REGEXREPLACE(REGEXREPLACE(REGEXREPLACE(REGEXREPLACE(REGEXREPLACE(REGEXREPLACE(REGEXREPLACE(REGEXREPLACE(A198, ""one"", ""one1one""), ""two"", ""two2two""), ""three"", ""three3three""), ""four"", ""four4four""),""five"", ""five5five""), ""six"&amp;""", ""six6six""),""seven"", ""seven7seven""),""eight"", ""eight8eight""),""nine"",""nine9nine"")"),"six6sixrmzqqxzeight8eightxzglghnnkfmvrlgfour4foursix6six4")</f>
        <v>six6sixrmzqqxzeight8eightxzglghnnkfmvrlgfour4foursix6six4</v>
      </c>
      <c r="E198" s="2" t="str">
        <f>IFERROR(__xludf.DUMMYFUNCTION("regexextract(C198, ""\d"")"),"6")</f>
        <v>6</v>
      </c>
      <c r="F198" s="2" t="str">
        <f>IFERROR(__xludf.DUMMYFUNCTION("REGEXEXTRACT(C198, ""\d[^\d]*?\z"")"),"4")</f>
        <v>4</v>
      </c>
      <c r="G198" s="2" t="str">
        <f>IFERROR(__xludf.DUMMYFUNCTION("REGEXExtract(F198,""\d"")"),"4")</f>
        <v>4</v>
      </c>
      <c r="H198" s="3">
        <f t="shared" si="1"/>
        <v>64</v>
      </c>
    </row>
    <row r="199">
      <c r="A199" s="1" t="s">
        <v>198</v>
      </c>
      <c r="C199" s="4" t="str">
        <f>IFERROR(__xludf.DUMMYFUNCTION(" REGEXREPLACE(REGEXREPLACE(REGEXREPLACE(REGEXREPLACE(REGEXREPLACE(REGEXREPLACE(REGEXREPLACE(REGEXREPLACE(REGEXREPLACE(A199, ""one"", ""one1one""), ""two"", ""two2two""), ""three"", ""three3three""), ""four"", ""four4four""),""five"", ""five5five""), ""six"&amp;""", ""six6six""),""seven"", ""seven7seven""),""eight"", ""eight8eight""),""nine"",""nine9nine"")"),"eight8eight1five5five6two2two")</f>
        <v>eight8eight1five5five6two2two</v>
      </c>
      <c r="E199" s="2" t="str">
        <f>IFERROR(__xludf.DUMMYFUNCTION("regexextract(C199, ""\d"")"),"8")</f>
        <v>8</v>
      </c>
      <c r="F199" s="2" t="str">
        <f>IFERROR(__xludf.DUMMYFUNCTION("REGEXEXTRACT(C199, ""\d[^\d]*?\z"")"),"2two")</f>
        <v>2two</v>
      </c>
      <c r="G199" s="2" t="str">
        <f>IFERROR(__xludf.DUMMYFUNCTION("REGEXExtract(F199,""\d"")"),"2")</f>
        <v>2</v>
      </c>
      <c r="H199" s="3">
        <f t="shared" si="1"/>
        <v>82</v>
      </c>
    </row>
    <row r="200">
      <c r="A200" s="1" t="s">
        <v>199</v>
      </c>
      <c r="C200" s="4" t="str">
        <f>IFERROR(__xludf.DUMMYFUNCTION(" REGEXREPLACE(REGEXREPLACE(REGEXREPLACE(REGEXREPLACE(REGEXREPLACE(REGEXREPLACE(REGEXREPLACE(REGEXREPLACE(REGEXREPLACE(A200, ""one"", ""one1one""), ""two"", ""two2two""), ""three"", ""three3three""), ""four"", ""four4four""),""five"", ""five5five""), ""six"&amp;""", ""six6six""),""seven"", ""seven7seven""),""eight"", ""eight8eight""),""nine"",""nine9nine"")"),"32four4fourfive5fivesix6sixsix6sixtxnvzdfpnxrp")</f>
        <v>32four4fourfive5fivesix6sixsix6sixtxnvzdfpnxrp</v>
      </c>
      <c r="E200" s="2" t="str">
        <f>IFERROR(__xludf.DUMMYFUNCTION("regexextract(C200, ""\d"")"),"3")</f>
        <v>3</v>
      </c>
      <c r="F200" s="2" t="str">
        <f>IFERROR(__xludf.DUMMYFUNCTION("REGEXEXTRACT(C200, ""\d[^\d]*?\z"")"),"6sixtxnvzdfpnxrp")</f>
        <v>6sixtxnvzdfpnxrp</v>
      </c>
      <c r="G200" s="2" t="str">
        <f>IFERROR(__xludf.DUMMYFUNCTION("REGEXExtract(F200,""\d"")"),"6")</f>
        <v>6</v>
      </c>
      <c r="H200" s="3">
        <f t="shared" si="1"/>
        <v>36</v>
      </c>
    </row>
    <row r="201">
      <c r="A201" s="1" t="s">
        <v>200</v>
      </c>
      <c r="C201" s="4" t="str">
        <f>IFERROR(__xludf.DUMMYFUNCTION(" REGEXREPLACE(REGEXREPLACE(REGEXREPLACE(REGEXREPLACE(REGEXREPLACE(REGEXREPLACE(REGEXREPLACE(REGEXREPLACE(REGEXREPLACE(A201, ""one"", ""one1one""), ""two"", ""two2two""), ""three"", ""three3three""), ""four"", ""four4four""),""five"", ""five5five""), ""six"&amp;""", ""six6six""),""seven"", ""seven7seven""),""eight"", ""eight8eight""),""nine"",""nine9nine"")"),"szone1oneight8eight875jqlone1onecchndzcgsk2three3three")</f>
        <v>szone1oneight8eight875jqlone1onecchndzcgsk2three3three</v>
      </c>
      <c r="E201" s="2" t="str">
        <f>IFERROR(__xludf.DUMMYFUNCTION("regexextract(C201, ""\d"")"),"1")</f>
        <v>1</v>
      </c>
      <c r="F201" s="2" t="str">
        <f>IFERROR(__xludf.DUMMYFUNCTION("REGEXEXTRACT(C201, ""\d[^\d]*?\z"")"),"3three")</f>
        <v>3three</v>
      </c>
      <c r="G201" s="2" t="str">
        <f>IFERROR(__xludf.DUMMYFUNCTION("REGEXExtract(F201,""\d"")"),"3")</f>
        <v>3</v>
      </c>
      <c r="H201" s="3">
        <f t="shared" si="1"/>
        <v>13</v>
      </c>
    </row>
    <row r="202">
      <c r="A202" s="1" t="s">
        <v>201</v>
      </c>
      <c r="C202" s="4" t="str">
        <f>IFERROR(__xludf.DUMMYFUNCTION(" REGEXREPLACE(REGEXREPLACE(REGEXREPLACE(REGEXREPLACE(REGEXREPLACE(REGEXREPLACE(REGEXREPLACE(REGEXREPLACE(REGEXREPLACE(A202, ""one"", ""one1one""), ""two"", ""two2two""), ""three"", ""three3three""), ""four"", ""four4four""),""five"", ""five5five""), ""six"&amp;""", ""six6six""),""seven"", ""seven7seven""),""eight"", ""eight8eight""),""nine"",""nine9nine"")"),"fqnqpmx46")</f>
        <v>fqnqpmx46</v>
      </c>
      <c r="E202" s="2" t="str">
        <f>IFERROR(__xludf.DUMMYFUNCTION("regexextract(C202, ""\d"")"),"4")</f>
        <v>4</v>
      </c>
      <c r="F202" s="2" t="str">
        <f>IFERROR(__xludf.DUMMYFUNCTION("REGEXEXTRACT(C202, ""\d[^\d]*?\z"")"),"6")</f>
        <v>6</v>
      </c>
      <c r="G202" s="2" t="str">
        <f>IFERROR(__xludf.DUMMYFUNCTION("REGEXExtract(F202,""\d"")"),"6")</f>
        <v>6</v>
      </c>
      <c r="H202" s="3">
        <f t="shared" si="1"/>
        <v>46</v>
      </c>
    </row>
    <row r="203">
      <c r="A203" s="1" t="s">
        <v>202</v>
      </c>
      <c r="C203" s="4" t="str">
        <f>IFERROR(__xludf.DUMMYFUNCTION(" REGEXREPLACE(REGEXREPLACE(REGEXREPLACE(REGEXREPLACE(REGEXREPLACE(REGEXREPLACE(REGEXREPLACE(REGEXREPLACE(REGEXREPLACE(A203, ""one"", ""one1one""), ""two"", ""two2two""), ""three"", ""three3three""), ""four"", ""four4four""),""five"", ""five5five""), ""six"&amp;""", ""six6six""),""seven"", ""seven7seven""),""eight"", ""eight8eight""),""nine"",""nine9nine"")"),"qseven7sevenseven7seven17mplkggslltmddc")</f>
        <v>qseven7sevenseven7seven17mplkggslltmddc</v>
      </c>
      <c r="E203" s="2" t="str">
        <f>IFERROR(__xludf.DUMMYFUNCTION("regexextract(C203, ""\d"")"),"7")</f>
        <v>7</v>
      </c>
      <c r="F203" s="2" t="str">
        <f>IFERROR(__xludf.DUMMYFUNCTION("REGEXEXTRACT(C203, ""\d[^\d]*?\z"")"),"7mplkggslltmddc")</f>
        <v>7mplkggslltmddc</v>
      </c>
      <c r="G203" s="2" t="str">
        <f>IFERROR(__xludf.DUMMYFUNCTION("REGEXExtract(F203,""\d"")"),"7")</f>
        <v>7</v>
      </c>
      <c r="H203" s="3">
        <f t="shared" si="1"/>
        <v>77</v>
      </c>
    </row>
    <row r="204">
      <c r="A204" s="1" t="s">
        <v>203</v>
      </c>
      <c r="C204" s="4" t="str">
        <f>IFERROR(__xludf.DUMMYFUNCTION(" REGEXREPLACE(REGEXREPLACE(REGEXREPLACE(REGEXREPLACE(REGEXREPLACE(REGEXREPLACE(REGEXREPLACE(REGEXREPLACE(REGEXREPLACE(A204, ""one"", ""one1one""), ""two"", ""two2two""), ""three"", ""three3three""), ""four"", ""four4four""),""five"", ""five5five""), ""six"&amp;""", ""six6six""),""seven"", ""seven7seven""),""eight"", ""eight8eight""),""nine"",""nine9nine"")"),"chbfbjctpkdtmkjksct1nine9ninetwo2twoeight8eight9vbnv")</f>
        <v>chbfbjctpkdtmkjksct1nine9ninetwo2twoeight8eight9vbnv</v>
      </c>
      <c r="E204" s="2" t="str">
        <f>IFERROR(__xludf.DUMMYFUNCTION("regexextract(C204, ""\d"")"),"1")</f>
        <v>1</v>
      </c>
      <c r="F204" s="2" t="str">
        <f>IFERROR(__xludf.DUMMYFUNCTION("REGEXEXTRACT(C204, ""\d[^\d]*?\z"")"),"9vbnv")</f>
        <v>9vbnv</v>
      </c>
      <c r="G204" s="2" t="str">
        <f>IFERROR(__xludf.DUMMYFUNCTION("REGEXExtract(F204,""\d"")"),"9")</f>
        <v>9</v>
      </c>
      <c r="H204" s="3">
        <f t="shared" si="1"/>
        <v>19</v>
      </c>
    </row>
    <row r="205">
      <c r="A205" s="1" t="s">
        <v>204</v>
      </c>
      <c r="C205" s="4" t="str">
        <f>IFERROR(__xludf.DUMMYFUNCTION(" REGEXREPLACE(REGEXREPLACE(REGEXREPLACE(REGEXREPLACE(REGEXREPLACE(REGEXREPLACE(REGEXREPLACE(REGEXREPLACE(REGEXREPLACE(A205, ""one"", ""one1one""), ""two"", ""two2two""), ""three"", ""three3three""), ""four"", ""four4four""),""five"", ""five5five""), ""six"&amp;""", ""six6six""),""seven"", ""seven7seven""),""eight"", ""eight8eight""),""nine"",""nine9nine"")"),"eight8eight2two2two7xfrzthree3three")</f>
        <v>eight8eight2two2two7xfrzthree3three</v>
      </c>
      <c r="E205" s="2" t="str">
        <f>IFERROR(__xludf.DUMMYFUNCTION("regexextract(C205, ""\d"")"),"8")</f>
        <v>8</v>
      </c>
      <c r="F205" s="2" t="str">
        <f>IFERROR(__xludf.DUMMYFUNCTION("REGEXEXTRACT(C205, ""\d[^\d]*?\z"")"),"3three")</f>
        <v>3three</v>
      </c>
      <c r="G205" s="2" t="str">
        <f>IFERROR(__xludf.DUMMYFUNCTION("REGEXExtract(F205,""\d"")"),"3")</f>
        <v>3</v>
      </c>
      <c r="H205" s="3">
        <f t="shared" si="1"/>
        <v>83</v>
      </c>
    </row>
    <row r="206">
      <c r="A206" s="1" t="s">
        <v>205</v>
      </c>
      <c r="C206" s="4" t="str">
        <f>IFERROR(__xludf.DUMMYFUNCTION(" REGEXREPLACE(REGEXREPLACE(REGEXREPLACE(REGEXREPLACE(REGEXREPLACE(REGEXREPLACE(REGEXREPLACE(REGEXREPLACE(REGEXREPLACE(A206, ""one"", ""one1one""), ""two"", ""two2two""), ""three"", ""three3three""), ""four"", ""four4four""),""five"", ""five5five""), ""six"&amp;""", ""six6six""),""seven"", ""seven7seven""),""eight"", ""eight8eight""),""nine"",""nine9nine"")"),"5hdkpdgqcdldfjjtzcqtwo2twobdlxcrfour4four")</f>
        <v>5hdkpdgqcdldfjjtzcqtwo2twobdlxcrfour4four</v>
      </c>
      <c r="E206" s="2" t="str">
        <f>IFERROR(__xludf.DUMMYFUNCTION("regexextract(C206, ""\d"")"),"5")</f>
        <v>5</v>
      </c>
      <c r="F206" s="2" t="str">
        <f>IFERROR(__xludf.DUMMYFUNCTION("REGEXEXTRACT(C206, ""\d[^\d]*?\z"")"),"4four")</f>
        <v>4four</v>
      </c>
      <c r="G206" s="2" t="str">
        <f>IFERROR(__xludf.DUMMYFUNCTION("REGEXExtract(F206,""\d"")"),"4")</f>
        <v>4</v>
      </c>
      <c r="H206" s="3">
        <f t="shared" si="1"/>
        <v>54</v>
      </c>
    </row>
    <row r="207">
      <c r="A207" s="1" t="s">
        <v>206</v>
      </c>
      <c r="C207" s="4" t="str">
        <f>IFERROR(__xludf.DUMMYFUNCTION(" REGEXREPLACE(REGEXREPLACE(REGEXREPLACE(REGEXREPLACE(REGEXREPLACE(REGEXREPLACE(REGEXREPLACE(REGEXREPLACE(REGEXREPLACE(A207, ""one"", ""one1one""), ""two"", ""two2two""), ""three"", ""three3three""), ""four"", ""four4four""),""five"", ""five5five""), ""six"&amp;""", ""six6six""),""seven"", ""seven7seven""),""eight"", ""eight8eight""),""nine"",""nine9nine"")"),"nine9ninetwo2twodqc1three3three1xppmbcs8rsrgmp")</f>
        <v>nine9ninetwo2twodqc1three3three1xppmbcs8rsrgmp</v>
      </c>
      <c r="E207" s="2" t="str">
        <f>IFERROR(__xludf.DUMMYFUNCTION("regexextract(C207, ""\d"")"),"9")</f>
        <v>9</v>
      </c>
      <c r="F207" s="2" t="str">
        <f>IFERROR(__xludf.DUMMYFUNCTION("REGEXEXTRACT(C207, ""\d[^\d]*?\z"")"),"8rsrgmp")</f>
        <v>8rsrgmp</v>
      </c>
      <c r="G207" s="2" t="str">
        <f>IFERROR(__xludf.DUMMYFUNCTION("REGEXExtract(F207,""\d"")"),"8")</f>
        <v>8</v>
      </c>
      <c r="H207" s="3">
        <f t="shared" si="1"/>
        <v>98</v>
      </c>
    </row>
    <row r="208">
      <c r="A208" s="1" t="s">
        <v>207</v>
      </c>
      <c r="C208" s="4" t="str">
        <f>IFERROR(__xludf.DUMMYFUNCTION(" REGEXREPLACE(REGEXREPLACE(REGEXREPLACE(REGEXREPLACE(REGEXREPLACE(REGEXREPLACE(REGEXREPLACE(REGEXREPLACE(REGEXREPLACE(A208, ""one"", ""one1one""), ""two"", ""two2two""), ""three"", ""three3three""), ""four"", ""four4four""),""five"", ""five5five""), ""six"&amp;""", ""six6six""),""seven"", ""seven7seven""),""eight"", ""eight8eight""),""nine"",""nine9nine"")"),"2vjnvdv")</f>
        <v>2vjnvdv</v>
      </c>
      <c r="E208" s="2" t="str">
        <f>IFERROR(__xludf.DUMMYFUNCTION("regexextract(C208, ""\d"")"),"2")</f>
        <v>2</v>
      </c>
      <c r="F208" s="2" t="str">
        <f>IFERROR(__xludf.DUMMYFUNCTION("REGEXEXTRACT(C208, ""\d[^\d]*?\z"")"),"2vjnvdv")</f>
        <v>2vjnvdv</v>
      </c>
      <c r="G208" s="2" t="str">
        <f>IFERROR(__xludf.DUMMYFUNCTION("REGEXExtract(F208,""\d"")"),"2")</f>
        <v>2</v>
      </c>
      <c r="H208" s="3">
        <f t="shared" si="1"/>
        <v>22</v>
      </c>
    </row>
    <row r="209">
      <c r="A209" s="1" t="s">
        <v>208</v>
      </c>
      <c r="C209" s="4" t="str">
        <f>IFERROR(__xludf.DUMMYFUNCTION(" REGEXREPLACE(REGEXREPLACE(REGEXREPLACE(REGEXREPLACE(REGEXREPLACE(REGEXREPLACE(REGEXREPLACE(REGEXREPLACE(REGEXREPLACE(A209, ""one"", ""one1one""), ""two"", ""two2two""), ""three"", ""three3three""), ""four"", ""four4four""),""five"", ""five5five""), ""six"&amp;""", ""six6six""),""seven"", ""seven7seven""),""eight"", ""eight8eight""),""nine"",""nine9nine"")"),"nine9nine24hnqfhseven7sevenvsvtzssbnine9nine6")</f>
        <v>nine9nine24hnqfhseven7sevenvsvtzssbnine9nine6</v>
      </c>
      <c r="E209" s="2" t="str">
        <f>IFERROR(__xludf.DUMMYFUNCTION("regexextract(C209, ""\d"")"),"9")</f>
        <v>9</v>
      </c>
      <c r="F209" s="2" t="str">
        <f>IFERROR(__xludf.DUMMYFUNCTION("REGEXEXTRACT(C209, ""\d[^\d]*?\z"")"),"6")</f>
        <v>6</v>
      </c>
      <c r="G209" s="2" t="str">
        <f>IFERROR(__xludf.DUMMYFUNCTION("REGEXExtract(F209,""\d"")"),"6")</f>
        <v>6</v>
      </c>
      <c r="H209" s="3">
        <f t="shared" si="1"/>
        <v>96</v>
      </c>
    </row>
    <row r="210">
      <c r="A210" s="1" t="s">
        <v>209</v>
      </c>
      <c r="C210" s="4" t="str">
        <f>IFERROR(__xludf.DUMMYFUNCTION(" REGEXREPLACE(REGEXREPLACE(REGEXREPLACE(REGEXREPLACE(REGEXREPLACE(REGEXREPLACE(REGEXREPLACE(REGEXREPLACE(REGEXREPLACE(A210, ""one"", ""one1one""), ""two"", ""two2two""), ""three"", ""three3three""), ""four"", ""four4four""),""five"", ""five5five""), ""six"&amp;""", ""six6six""),""seven"", ""seven7seven""),""eight"", ""eight8eight""),""nine"",""nine9nine"")"),"lsix6six5one1one2seven7sevenfour4fourmstjtkq")</f>
        <v>lsix6six5one1one2seven7sevenfour4fourmstjtkq</v>
      </c>
      <c r="E210" s="2" t="str">
        <f>IFERROR(__xludf.DUMMYFUNCTION("regexextract(C210, ""\d"")"),"6")</f>
        <v>6</v>
      </c>
      <c r="F210" s="2" t="str">
        <f>IFERROR(__xludf.DUMMYFUNCTION("REGEXEXTRACT(C210, ""\d[^\d]*?\z"")"),"4fourmstjtkq")</f>
        <v>4fourmstjtkq</v>
      </c>
      <c r="G210" s="2" t="str">
        <f>IFERROR(__xludf.DUMMYFUNCTION("REGEXExtract(F210,""\d"")"),"4")</f>
        <v>4</v>
      </c>
      <c r="H210" s="3">
        <f t="shared" si="1"/>
        <v>64</v>
      </c>
    </row>
    <row r="211">
      <c r="A211" s="1" t="s">
        <v>210</v>
      </c>
      <c r="C211" s="4" t="str">
        <f>IFERROR(__xludf.DUMMYFUNCTION(" REGEXREPLACE(REGEXREPLACE(REGEXREPLACE(REGEXREPLACE(REGEXREPLACE(REGEXREPLACE(REGEXREPLACE(REGEXREPLACE(REGEXREPLACE(A211, ""one"", ""one1one""), ""two"", ""two2two""), ""three"", ""three3three""), ""four"", ""four4four""),""five"", ""five5five""), ""six"&amp;""", ""six6six""),""seven"", ""seven7seven""),""eight"", ""eight8eight""),""nine"",""nine9nine"")"),"vtwo2twone1one3hndkjqseven7seven")</f>
        <v>vtwo2twone1one3hndkjqseven7seven</v>
      </c>
      <c r="E211" s="2" t="str">
        <f>IFERROR(__xludf.DUMMYFUNCTION("regexextract(C211, ""\d"")"),"2")</f>
        <v>2</v>
      </c>
      <c r="F211" s="2" t="str">
        <f>IFERROR(__xludf.DUMMYFUNCTION("REGEXEXTRACT(C211, ""\d[^\d]*?\z"")"),"7seven")</f>
        <v>7seven</v>
      </c>
      <c r="G211" s="2" t="str">
        <f>IFERROR(__xludf.DUMMYFUNCTION("REGEXExtract(F211,""\d"")"),"7")</f>
        <v>7</v>
      </c>
      <c r="H211" s="3">
        <f t="shared" si="1"/>
        <v>27</v>
      </c>
    </row>
    <row r="212">
      <c r="A212" s="1" t="s">
        <v>211</v>
      </c>
      <c r="C212" s="4" t="str">
        <f>IFERROR(__xludf.DUMMYFUNCTION(" REGEXREPLACE(REGEXREPLACE(REGEXREPLACE(REGEXREPLACE(REGEXREPLACE(REGEXREPLACE(REGEXREPLACE(REGEXREPLACE(REGEXREPLACE(A212, ""one"", ""one1one""), ""two"", ""two2two""), ""three"", ""three3three""), ""four"", ""four4four""),""five"", ""five5five""), ""six"&amp;""", ""six6six""),""seven"", ""seven7seven""),""eight"", ""eight8eight""),""nine"",""nine9nine"")"),"two2two726dbqvp3glxf")</f>
        <v>two2two726dbqvp3glxf</v>
      </c>
      <c r="E212" s="2" t="str">
        <f>IFERROR(__xludf.DUMMYFUNCTION("regexextract(C212, ""\d"")"),"2")</f>
        <v>2</v>
      </c>
      <c r="F212" s="2" t="str">
        <f>IFERROR(__xludf.DUMMYFUNCTION("REGEXEXTRACT(C212, ""\d[^\d]*?\z"")"),"3glxf")</f>
        <v>3glxf</v>
      </c>
      <c r="G212" s="2" t="str">
        <f>IFERROR(__xludf.DUMMYFUNCTION("REGEXExtract(F212,""\d"")"),"3")</f>
        <v>3</v>
      </c>
      <c r="H212" s="3">
        <f t="shared" si="1"/>
        <v>23</v>
      </c>
    </row>
    <row r="213">
      <c r="A213" s="1" t="s">
        <v>212</v>
      </c>
      <c r="C213" s="4" t="str">
        <f>IFERROR(__xludf.DUMMYFUNCTION(" REGEXREPLACE(REGEXREPLACE(REGEXREPLACE(REGEXREPLACE(REGEXREPLACE(REGEXREPLACE(REGEXREPLACE(REGEXREPLACE(REGEXREPLACE(A213, ""one"", ""one1one""), ""two"", ""two2two""), ""three"", ""three3three""), ""four"", ""four4four""),""five"", ""five5five""), ""six"&amp;""", ""six6six""),""seven"", ""seven7seven""),""eight"", ""eight8eight""),""nine"",""nine9nine"")"),"eight8eight1six6six")</f>
        <v>eight8eight1six6six</v>
      </c>
      <c r="E213" s="2" t="str">
        <f>IFERROR(__xludf.DUMMYFUNCTION("regexextract(C213, ""\d"")"),"8")</f>
        <v>8</v>
      </c>
      <c r="F213" s="2" t="str">
        <f>IFERROR(__xludf.DUMMYFUNCTION("REGEXEXTRACT(C213, ""\d[^\d]*?\z"")"),"6six")</f>
        <v>6six</v>
      </c>
      <c r="G213" s="2" t="str">
        <f>IFERROR(__xludf.DUMMYFUNCTION("REGEXExtract(F213,""\d"")"),"6")</f>
        <v>6</v>
      </c>
      <c r="H213" s="3">
        <f t="shared" si="1"/>
        <v>86</v>
      </c>
    </row>
    <row r="214">
      <c r="A214" s="1" t="s">
        <v>213</v>
      </c>
      <c r="C214" s="4" t="str">
        <f>IFERROR(__xludf.DUMMYFUNCTION(" REGEXREPLACE(REGEXREPLACE(REGEXREPLACE(REGEXREPLACE(REGEXREPLACE(REGEXREPLACE(REGEXREPLACE(REGEXREPLACE(REGEXREPLACE(A214, ""one"", ""one1one""), ""two"", ""two2two""), ""three"", ""three3three""), ""four"", ""four4four""),""five"", ""five5five""), ""six"&amp;""", ""six6six""),""seven"", ""seven7seven""),""eight"", ""eight8eight""),""nine"",""nine9nine"")"),"1clfjfvscz22qrcqlbdrt")</f>
        <v>1clfjfvscz22qrcqlbdrt</v>
      </c>
      <c r="E214" s="2" t="str">
        <f>IFERROR(__xludf.DUMMYFUNCTION("regexextract(C214, ""\d"")"),"1")</f>
        <v>1</v>
      </c>
      <c r="F214" s="2" t="str">
        <f>IFERROR(__xludf.DUMMYFUNCTION("REGEXEXTRACT(C214, ""\d[^\d]*?\z"")"),"2qrcqlbdrt")</f>
        <v>2qrcqlbdrt</v>
      </c>
      <c r="G214" s="2" t="str">
        <f>IFERROR(__xludf.DUMMYFUNCTION("REGEXExtract(F214,""\d"")"),"2")</f>
        <v>2</v>
      </c>
      <c r="H214" s="3">
        <f t="shared" si="1"/>
        <v>12</v>
      </c>
    </row>
    <row r="215">
      <c r="A215" s="1" t="s">
        <v>214</v>
      </c>
      <c r="C215" s="4" t="str">
        <f>IFERROR(__xludf.DUMMYFUNCTION(" REGEXREPLACE(REGEXREPLACE(REGEXREPLACE(REGEXREPLACE(REGEXREPLACE(REGEXREPLACE(REGEXREPLACE(REGEXREPLACE(REGEXREPLACE(A215, ""one"", ""one1one""), ""two"", ""two2two""), ""three"", ""three3three""), ""four"", ""four4four""),""five"", ""five5five""), ""six"&amp;""", ""six6six""),""seven"", ""seven7seven""),""eight"", ""eight8eight""),""nine"",""nine9nine"")"),"88five5fivegsqprddzl4rzmcpzrp")</f>
        <v>88five5fivegsqprddzl4rzmcpzrp</v>
      </c>
      <c r="E215" s="2" t="str">
        <f>IFERROR(__xludf.DUMMYFUNCTION("regexextract(C215, ""\d"")"),"8")</f>
        <v>8</v>
      </c>
      <c r="F215" s="2" t="str">
        <f>IFERROR(__xludf.DUMMYFUNCTION("REGEXEXTRACT(C215, ""\d[^\d]*?\z"")"),"4rzmcpzrp")</f>
        <v>4rzmcpzrp</v>
      </c>
      <c r="G215" s="2" t="str">
        <f>IFERROR(__xludf.DUMMYFUNCTION("REGEXExtract(F215,""\d"")"),"4")</f>
        <v>4</v>
      </c>
      <c r="H215" s="3">
        <f t="shared" si="1"/>
        <v>84</v>
      </c>
    </row>
    <row r="216">
      <c r="A216" s="1" t="s">
        <v>215</v>
      </c>
      <c r="C216" s="4" t="str">
        <f>IFERROR(__xludf.DUMMYFUNCTION(" REGEXREPLACE(REGEXREPLACE(REGEXREPLACE(REGEXREPLACE(REGEXREPLACE(REGEXREPLACE(REGEXREPLACE(REGEXREPLACE(REGEXREPLACE(A216, ""one"", ""one1one""), ""two"", ""two2two""), ""three"", ""three3three""), ""four"", ""four4four""),""five"", ""five5five""), ""six"&amp;""", ""six6six""),""seven"", ""seven7seven""),""eight"", ""eight8eight""),""nine"",""nine9nine"")"),"k5qsflbzblsszlvxqxvjjbffive5fiveseven7seven")</f>
        <v>k5qsflbzblsszlvxqxvjjbffive5fiveseven7seven</v>
      </c>
      <c r="E216" s="2" t="str">
        <f>IFERROR(__xludf.DUMMYFUNCTION("regexextract(C216, ""\d"")"),"5")</f>
        <v>5</v>
      </c>
      <c r="F216" s="2" t="str">
        <f>IFERROR(__xludf.DUMMYFUNCTION("REGEXEXTRACT(C216, ""\d[^\d]*?\z"")"),"7seven")</f>
        <v>7seven</v>
      </c>
      <c r="G216" s="2" t="str">
        <f>IFERROR(__xludf.DUMMYFUNCTION("REGEXExtract(F216,""\d"")"),"7")</f>
        <v>7</v>
      </c>
      <c r="H216" s="3">
        <f t="shared" si="1"/>
        <v>57</v>
      </c>
    </row>
    <row r="217">
      <c r="A217" s="1" t="s">
        <v>216</v>
      </c>
      <c r="C217" s="4" t="str">
        <f>IFERROR(__xludf.DUMMYFUNCTION(" REGEXREPLACE(REGEXREPLACE(REGEXREPLACE(REGEXREPLACE(REGEXREPLACE(REGEXREPLACE(REGEXREPLACE(REGEXREPLACE(REGEXREPLACE(A217, ""one"", ""one1one""), ""two"", ""two2two""), ""three"", ""three3three""), ""four"", ""four4four""),""five"", ""five5five""), ""six"&amp;""", ""six6six""),""seven"", ""seven7seven""),""eight"", ""eight8eight""),""nine"",""nine9nine"")"),"56943")</f>
        <v>56943</v>
      </c>
      <c r="E217" s="2" t="str">
        <f>IFERROR(__xludf.DUMMYFUNCTION("regexextract(C217, ""\d"")"),"5")</f>
        <v>5</v>
      </c>
      <c r="F217" s="2" t="str">
        <f>IFERROR(__xludf.DUMMYFUNCTION("REGEXEXTRACT(C217, ""\d[^\d]*?\z"")"),"3")</f>
        <v>3</v>
      </c>
      <c r="G217" s="2" t="str">
        <f>IFERROR(__xludf.DUMMYFUNCTION("REGEXExtract(F217,""\d"")"),"3")</f>
        <v>3</v>
      </c>
      <c r="H217" s="3">
        <f t="shared" si="1"/>
        <v>53</v>
      </c>
    </row>
    <row r="218">
      <c r="A218" s="1" t="s">
        <v>217</v>
      </c>
      <c r="C218" s="4" t="str">
        <f>IFERROR(__xludf.DUMMYFUNCTION(" REGEXREPLACE(REGEXREPLACE(REGEXREPLACE(REGEXREPLACE(REGEXREPLACE(REGEXREPLACE(REGEXREPLACE(REGEXREPLACE(REGEXREPLACE(A218, ""one"", ""one1one""), ""two"", ""two2two""), ""three"", ""three3three""), ""four"", ""four4four""),""five"", ""five5five""), ""six"&amp;""", ""six6six""),""seven"", ""seven7seven""),""eight"", ""eight8eight""),""nine"",""nine9nine"")"),"gtzm7four4fournhhmdrgg9x")</f>
        <v>gtzm7four4fournhhmdrgg9x</v>
      </c>
      <c r="E218" s="2" t="str">
        <f>IFERROR(__xludf.DUMMYFUNCTION("regexextract(C218, ""\d"")"),"7")</f>
        <v>7</v>
      </c>
      <c r="F218" s="2" t="str">
        <f>IFERROR(__xludf.DUMMYFUNCTION("REGEXEXTRACT(C218, ""\d[^\d]*?\z"")"),"9x")</f>
        <v>9x</v>
      </c>
      <c r="G218" s="2" t="str">
        <f>IFERROR(__xludf.DUMMYFUNCTION("REGEXExtract(F218,""\d"")"),"9")</f>
        <v>9</v>
      </c>
      <c r="H218" s="3">
        <f t="shared" si="1"/>
        <v>79</v>
      </c>
    </row>
    <row r="219">
      <c r="A219" s="1" t="s">
        <v>218</v>
      </c>
      <c r="C219" s="4" t="str">
        <f>IFERROR(__xludf.DUMMYFUNCTION(" REGEXREPLACE(REGEXREPLACE(REGEXREPLACE(REGEXREPLACE(REGEXREPLACE(REGEXREPLACE(REGEXREPLACE(REGEXREPLACE(REGEXREPLACE(A219, ""one"", ""one1one""), ""two"", ""two2two""), ""three"", ""three3three""), ""four"", ""four4four""),""five"", ""five5five""), ""six"&amp;""", ""six6six""),""seven"", ""seven7seven""),""eight"", ""eight8eight""),""nine"",""nine9nine"")"),"cxhtfrpvrtwo2twobslfqnvvs56cfnmqgcz75mvzkcf")</f>
        <v>cxhtfrpvrtwo2twobslfqnvvs56cfnmqgcz75mvzkcf</v>
      </c>
      <c r="E219" s="2" t="str">
        <f>IFERROR(__xludf.DUMMYFUNCTION("regexextract(C219, ""\d"")"),"2")</f>
        <v>2</v>
      </c>
      <c r="F219" s="2" t="str">
        <f>IFERROR(__xludf.DUMMYFUNCTION("REGEXEXTRACT(C219, ""\d[^\d]*?\z"")"),"5mvzkcf")</f>
        <v>5mvzkcf</v>
      </c>
      <c r="G219" s="2" t="str">
        <f>IFERROR(__xludf.DUMMYFUNCTION("REGEXExtract(F219,""\d"")"),"5")</f>
        <v>5</v>
      </c>
      <c r="H219" s="3">
        <f t="shared" si="1"/>
        <v>25</v>
      </c>
    </row>
    <row r="220">
      <c r="A220" s="1" t="s">
        <v>219</v>
      </c>
      <c r="C220" s="4" t="str">
        <f>IFERROR(__xludf.DUMMYFUNCTION(" REGEXREPLACE(REGEXREPLACE(REGEXREPLACE(REGEXREPLACE(REGEXREPLACE(REGEXREPLACE(REGEXREPLACE(REGEXREPLACE(REGEXREPLACE(A220, ""one"", ""one1one""), ""two"", ""two2two""), ""three"", ""three3three""), ""four"", ""four4four""),""five"", ""five5five""), ""six"&amp;""", ""six6six""),""seven"", ""seven7seven""),""eight"", ""eight8eight""),""nine"",""nine9nine"")"),"36gxlgbbdh89")</f>
        <v>36gxlgbbdh89</v>
      </c>
      <c r="E220" s="2" t="str">
        <f>IFERROR(__xludf.DUMMYFUNCTION("regexextract(C220, ""\d"")"),"3")</f>
        <v>3</v>
      </c>
      <c r="F220" s="2" t="str">
        <f>IFERROR(__xludf.DUMMYFUNCTION("REGEXEXTRACT(C220, ""\d[^\d]*?\z"")"),"9")</f>
        <v>9</v>
      </c>
      <c r="G220" s="2" t="str">
        <f>IFERROR(__xludf.DUMMYFUNCTION("REGEXExtract(F220,""\d"")"),"9")</f>
        <v>9</v>
      </c>
      <c r="H220" s="3">
        <f t="shared" si="1"/>
        <v>39</v>
      </c>
    </row>
    <row r="221">
      <c r="A221" s="1" t="s">
        <v>220</v>
      </c>
      <c r="C221" s="4" t="str">
        <f>IFERROR(__xludf.DUMMYFUNCTION(" REGEXREPLACE(REGEXREPLACE(REGEXREPLACE(REGEXREPLACE(REGEXREPLACE(REGEXREPLACE(REGEXREPLACE(REGEXREPLACE(REGEXREPLACE(A221, ""one"", ""one1one""), ""two"", ""two2two""), ""three"", ""three3three""), ""four"", ""four4four""),""five"", ""five5five""), ""six"&amp;""", ""six6six""),""seven"", ""seven7seven""),""eight"", ""eight8eight""),""nine"",""nine9nine"")"),"rlhcgklnt56brh8ffnd5")</f>
        <v>rlhcgklnt56brh8ffnd5</v>
      </c>
      <c r="E221" s="2" t="str">
        <f>IFERROR(__xludf.DUMMYFUNCTION("regexextract(C221, ""\d"")"),"5")</f>
        <v>5</v>
      </c>
      <c r="F221" s="2" t="str">
        <f>IFERROR(__xludf.DUMMYFUNCTION("REGEXEXTRACT(C221, ""\d[^\d]*?\z"")"),"5")</f>
        <v>5</v>
      </c>
      <c r="G221" s="2" t="str">
        <f>IFERROR(__xludf.DUMMYFUNCTION("REGEXExtract(F221,""\d"")"),"5")</f>
        <v>5</v>
      </c>
      <c r="H221" s="3">
        <f t="shared" si="1"/>
        <v>55</v>
      </c>
    </row>
    <row r="222">
      <c r="A222" s="1" t="s">
        <v>221</v>
      </c>
      <c r="C222" s="4" t="str">
        <f>IFERROR(__xludf.DUMMYFUNCTION(" REGEXREPLACE(REGEXREPLACE(REGEXREPLACE(REGEXREPLACE(REGEXREPLACE(REGEXREPLACE(REGEXREPLACE(REGEXREPLACE(REGEXREPLACE(A222, ""one"", ""one1one""), ""two"", ""two2two""), ""three"", ""three3three""), ""four"", ""four4four""),""five"", ""five5five""), ""six"&amp;""", ""six6six""),""seven"", ""seven7seven""),""eight"", ""eight8eight""),""nine"",""nine9nine"")"),"94nine9nine3")</f>
        <v>94nine9nine3</v>
      </c>
      <c r="E222" s="2" t="str">
        <f>IFERROR(__xludf.DUMMYFUNCTION("regexextract(C222, ""\d"")"),"9")</f>
        <v>9</v>
      </c>
      <c r="F222" s="2" t="str">
        <f>IFERROR(__xludf.DUMMYFUNCTION("REGEXEXTRACT(C222, ""\d[^\d]*?\z"")"),"3")</f>
        <v>3</v>
      </c>
      <c r="G222" s="2" t="str">
        <f>IFERROR(__xludf.DUMMYFUNCTION("REGEXExtract(F222,""\d"")"),"3")</f>
        <v>3</v>
      </c>
      <c r="H222" s="3">
        <f t="shared" si="1"/>
        <v>93</v>
      </c>
    </row>
    <row r="223">
      <c r="A223" s="1" t="s">
        <v>222</v>
      </c>
      <c r="C223" s="4" t="str">
        <f>IFERROR(__xludf.DUMMYFUNCTION(" REGEXREPLACE(REGEXREPLACE(REGEXREPLACE(REGEXREPLACE(REGEXREPLACE(REGEXREPLACE(REGEXREPLACE(REGEXREPLACE(REGEXREPLACE(A223, ""one"", ""one1one""), ""two"", ""two2two""), ""three"", ""three3three""), ""four"", ""four4four""),""five"", ""five5five""), ""six"&amp;""", ""six6six""),""seven"", ""seven7seven""),""eight"", ""eight8eight""),""nine"",""nine9nine"")"),"6qrzcfmnzvfour4four6six6six")</f>
        <v>6qrzcfmnzvfour4four6six6six</v>
      </c>
      <c r="E223" s="2" t="str">
        <f>IFERROR(__xludf.DUMMYFUNCTION("regexextract(C223, ""\d"")"),"6")</f>
        <v>6</v>
      </c>
      <c r="F223" s="2" t="str">
        <f>IFERROR(__xludf.DUMMYFUNCTION("REGEXEXTRACT(C223, ""\d[^\d]*?\z"")"),"6six")</f>
        <v>6six</v>
      </c>
      <c r="G223" s="2" t="str">
        <f>IFERROR(__xludf.DUMMYFUNCTION("REGEXExtract(F223,""\d"")"),"6")</f>
        <v>6</v>
      </c>
      <c r="H223" s="3">
        <f t="shared" si="1"/>
        <v>66</v>
      </c>
    </row>
    <row r="224">
      <c r="A224" s="1" t="s">
        <v>223</v>
      </c>
      <c r="C224" s="4" t="str">
        <f>IFERROR(__xludf.DUMMYFUNCTION(" REGEXREPLACE(REGEXREPLACE(REGEXREPLACE(REGEXREPLACE(REGEXREPLACE(REGEXREPLACE(REGEXREPLACE(REGEXREPLACE(REGEXREPLACE(A224, ""one"", ""one1one""), ""two"", ""two2two""), ""three"", ""three3three""), ""four"", ""four4four""),""five"", ""five5five""), ""six"&amp;""", ""six6six""),""seven"", ""seven7seven""),""eight"", ""eight8eight""),""nine"",""nine9nine"")"),"tzcndx5zqfour4four")</f>
        <v>tzcndx5zqfour4four</v>
      </c>
      <c r="E224" s="2" t="str">
        <f>IFERROR(__xludf.DUMMYFUNCTION("regexextract(C224, ""\d"")"),"5")</f>
        <v>5</v>
      </c>
      <c r="F224" s="2" t="str">
        <f>IFERROR(__xludf.DUMMYFUNCTION("REGEXEXTRACT(C224, ""\d[^\d]*?\z"")"),"4four")</f>
        <v>4four</v>
      </c>
      <c r="G224" s="2" t="str">
        <f>IFERROR(__xludf.DUMMYFUNCTION("REGEXExtract(F224,""\d"")"),"4")</f>
        <v>4</v>
      </c>
      <c r="H224" s="3">
        <f t="shared" si="1"/>
        <v>54</v>
      </c>
    </row>
    <row r="225">
      <c r="A225" s="1" t="s">
        <v>224</v>
      </c>
      <c r="C225" s="4" t="str">
        <f>IFERROR(__xludf.DUMMYFUNCTION(" REGEXREPLACE(REGEXREPLACE(REGEXREPLACE(REGEXREPLACE(REGEXREPLACE(REGEXREPLACE(REGEXREPLACE(REGEXREPLACE(REGEXREPLACE(A225, ""one"", ""one1one""), ""two"", ""two2two""), ""three"", ""three3three""), ""four"", ""four4four""),""five"", ""five5five""), ""six"&amp;""", ""six6six""),""seven"", ""seven7seven""),""eight"", ""eight8eight""),""nine"",""nine9nine"")"),"gtxxms528four4four72")</f>
        <v>gtxxms528four4four72</v>
      </c>
      <c r="E225" s="2" t="str">
        <f>IFERROR(__xludf.DUMMYFUNCTION("regexextract(C225, ""\d"")"),"5")</f>
        <v>5</v>
      </c>
      <c r="F225" s="2" t="str">
        <f>IFERROR(__xludf.DUMMYFUNCTION("REGEXEXTRACT(C225, ""\d[^\d]*?\z"")"),"2")</f>
        <v>2</v>
      </c>
      <c r="G225" s="2" t="str">
        <f>IFERROR(__xludf.DUMMYFUNCTION("REGEXExtract(F225,""\d"")"),"2")</f>
        <v>2</v>
      </c>
      <c r="H225" s="3">
        <f t="shared" si="1"/>
        <v>52</v>
      </c>
    </row>
    <row r="226">
      <c r="A226" s="1" t="s">
        <v>225</v>
      </c>
      <c r="C226" s="4" t="str">
        <f>IFERROR(__xludf.DUMMYFUNCTION(" REGEXREPLACE(REGEXREPLACE(REGEXREPLACE(REGEXREPLACE(REGEXREPLACE(REGEXREPLACE(REGEXREPLACE(REGEXREPLACE(REGEXREPLACE(A226, ""one"", ""one1one""), ""two"", ""two2two""), ""three"", ""three3three""), ""four"", ""four4four""),""five"", ""five5five""), ""six"&amp;""", ""six6six""),""seven"", ""seven7seven""),""eight"", ""eight8eight""),""nine"",""nine9nine"")"),"seven7sevenbsxmddjl2three3three1")</f>
        <v>seven7sevenbsxmddjl2three3three1</v>
      </c>
      <c r="E226" s="2" t="str">
        <f>IFERROR(__xludf.DUMMYFUNCTION("regexextract(C226, ""\d"")"),"7")</f>
        <v>7</v>
      </c>
      <c r="F226" s="2" t="str">
        <f>IFERROR(__xludf.DUMMYFUNCTION("REGEXEXTRACT(C226, ""\d[^\d]*?\z"")"),"1")</f>
        <v>1</v>
      </c>
      <c r="G226" s="2" t="str">
        <f>IFERROR(__xludf.DUMMYFUNCTION("REGEXExtract(F226,""\d"")"),"1")</f>
        <v>1</v>
      </c>
      <c r="H226" s="3">
        <f t="shared" si="1"/>
        <v>71</v>
      </c>
    </row>
    <row r="227">
      <c r="A227" s="1" t="s">
        <v>226</v>
      </c>
      <c r="C227" s="4" t="str">
        <f>IFERROR(__xludf.DUMMYFUNCTION(" REGEXREPLACE(REGEXREPLACE(REGEXREPLACE(REGEXREPLACE(REGEXREPLACE(REGEXREPLACE(REGEXREPLACE(REGEXREPLACE(REGEXREPLACE(A227, ""one"", ""one1one""), ""two"", ""two2two""), ""three"", ""three3three""), ""four"", ""four4four""),""five"", ""five5five""), ""six"&amp;""", ""six6six""),""seven"", ""seven7seven""),""eight"", ""eight8eight""),""nine"",""nine9nine"")"),"three3threenine9nine98hrgjclplf16")</f>
        <v>three3threenine9nine98hrgjclplf16</v>
      </c>
      <c r="E227" s="2" t="str">
        <f>IFERROR(__xludf.DUMMYFUNCTION("regexextract(C227, ""\d"")"),"3")</f>
        <v>3</v>
      </c>
      <c r="F227" s="2" t="str">
        <f>IFERROR(__xludf.DUMMYFUNCTION("REGEXEXTRACT(C227, ""\d[^\d]*?\z"")"),"6")</f>
        <v>6</v>
      </c>
      <c r="G227" s="2" t="str">
        <f>IFERROR(__xludf.DUMMYFUNCTION("REGEXExtract(F227,""\d"")"),"6")</f>
        <v>6</v>
      </c>
      <c r="H227" s="3">
        <f t="shared" si="1"/>
        <v>36</v>
      </c>
    </row>
    <row r="228">
      <c r="A228" s="1" t="s">
        <v>227</v>
      </c>
      <c r="C228" s="4" t="str">
        <f>IFERROR(__xludf.DUMMYFUNCTION(" REGEXREPLACE(REGEXREPLACE(REGEXREPLACE(REGEXREPLACE(REGEXREPLACE(REGEXREPLACE(REGEXREPLACE(REGEXREPLACE(REGEXREPLACE(A228, ""one"", ""one1one""), ""two"", ""two2two""), ""three"", ""three3three""), ""four"", ""four4four""),""five"", ""five5five""), ""six"&amp;""", ""six6six""),""seven"", ""seven7seven""),""eight"", ""eight8eight""),""nine"",""nine9nine"")"),"five5fivegptznzbzvpdnlqqsdd94gpbflttzone1one")</f>
        <v>five5fivegptznzbzvpdnlqqsdd94gpbflttzone1one</v>
      </c>
      <c r="E228" s="2" t="str">
        <f>IFERROR(__xludf.DUMMYFUNCTION("regexextract(C228, ""\d"")"),"5")</f>
        <v>5</v>
      </c>
      <c r="F228" s="2" t="str">
        <f>IFERROR(__xludf.DUMMYFUNCTION("REGEXEXTRACT(C228, ""\d[^\d]*?\z"")"),"1one")</f>
        <v>1one</v>
      </c>
      <c r="G228" s="2" t="str">
        <f>IFERROR(__xludf.DUMMYFUNCTION("REGEXExtract(F228,""\d"")"),"1")</f>
        <v>1</v>
      </c>
      <c r="H228" s="3">
        <f t="shared" si="1"/>
        <v>51</v>
      </c>
    </row>
    <row r="229">
      <c r="A229" s="1" t="s">
        <v>228</v>
      </c>
      <c r="C229" s="4" t="str">
        <f>IFERROR(__xludf.DUMMYFUNCTION(" REGEXREPLACE(REGEXREPLACE(REGEXREPLACE(REGEXREPLACE(REGEXREPLACE(REGEXREPLACE(REGEXREPLACE(REGEXREPLACE(REGEXREPLACE(A229, ""one"", ""one1one""), ""two"", ""two2two""), ""three"", ""three3three""), ""four"", ""four4four""),""five"", ""five5five""), ""six"&amp;""", ""six6six""),""seven"", ""seven7seven""),""eight"", ""eight8eight""),""nine"",""nine9nine"")"),"gcnone1oneight8eightmprf8seven7seven4nqcvjbvq66")</f>
        <v>gcnone1oneight8eightmprf8seven7seven4nqcvjbvq66</v>
      </c>
      <c r="E229" s="2" t="str">
        <f>IFERROR(__xludf.DUMMYFUNCTION("regexextract(C229, ""\d"")"),"1")</f>
        <v>1</v>
      </c>
      <c r="F229" s="2" t="str">
        <f>IFERROR(__xludf.DUMMYFUNCTION("REGEXEXTRACT(C229, ""\d[^\d]*?\z"")"),"6")</f>
        <v>6</v>
      </c>
      <c r="G229" s="2" t="str">
        <f>IFERROR(__xludf.DUMMYFUNCTION("REGEXExtract(F229,""\d"")"),"6")</f>
        <v>6</v>
      </c>
      <c r="H229" s="3">
        <f t="shared" si="1"/>
        <v>16</v>
      </c>
    </row>
    <row r="230">
      <c r="A230" s="1" t="s">
        <v>229</v>
      </c>
      <c r="C230" s="4" t="str">
        <f>IFERROR(__xludf.DUMMYFUNCTION(" REGEXREPLACE(REGEXREPLACE(REGEXREPLACE(REGEXREPLACE(REGEXREPLACE(REGEXREPLACE(REGEXREPLACE(REGEXREPLACE(REGEXREPLACE(A230, ""one"", ""one1one""), ""two"", ""two2two""), ""three"", ""three3three""), ""four"", ""four4four""),""five"", ""five5five""), ""six"&amp;""", ""six6six""),""seven"", ""seven7seven""),""eight"", ""eight8eight""),""nine"",""nine9nine"")"),"kbbttnjp5htvkgtwo2two37tnjdrvvg")</f>
        <v>kbbttnjp5htvkgtwo2two37tnjdrvvg</v>
      </c>
      <c r="E230" s="2" t="str">
        <f>IFERROR(__xludf.DUMMYFUNCTION("regexextract(C230, ""\d"")"),"5")</f>
        <v>5</v>
      </c>
      <c r="F230" s="2" t="str">
        <f>IFERROR(__xludf.DUMMYFUNCTION("REGEXEXTRACT(C230, ""\d[^\d]*?\z"")"),"7tnjdrvvg")</f>
        <v>7tnjdrvvg</v>
      </c>
      <c r="G230" s="2" t="str">
        <f>IFERROR(__xludf.DUMMYFUNCTION("REGEXExtract(F230,""\d"")"),"7")</f>
        <v>7</v>
      </c>
      <c r="H230" s="3">
        <f t="shared" si="1"/>
        <v>57</v>
      </c>
    </row>
    <row r="231">
      <c r="A231" s="1" t="s">
        <v>230</v>
      </c>
      <c r="C231" s="4" t="str">
        <f>IFERROR(__xludf.DUMMYFUNCTION(" REGEXREPLACE(REGEXREPLACE(REGEXREPLACE(REGEXREPLACE(REGEXREPLACE(REGEXREPLACE(REGEXREPLACE(REGEXREPLACE(REGEXREPLACE(A231, ""one"", ""one1one""), ""two"", ""two2two""), ""three"", ""three3three""), ""four"", ""four4four""),""five"", ""five5five""), ""six"&amp;""", ""six6six""),""seven"", ""seven7seven""),""eight"", ""eight8eight""),""nine"",""nine9nine"")"),"eight8eight9mrskskghseven7seven2zcrktxkq")</f>
        <v>eight8eight9mrskskghseven7seven2zcrktxkq</v>
      </c>
      <c r="E231" s="2" t="str">
        <f>IFERROR(__xludf.DUMMYFUNCTION("regexextract(C231, ""\d"")"),"8")</f>
        <v>8</v>
      </c>
      <c r="F231" s="2" t="str">
        <f>IFERROR(__xludf.DUMMYFUNCTION("REGEXEXTRACT(C231, ""\d[^\d]*?\z"")"),"2zcrktxkq")</f>
        <v>2zcrktxkq</v>
      </c>
      <c r="G231" s="2" t="str">
        <f>IFERROR(__xludf.DUMMYFUNCTION("REGEXExtract(F231,""\d"")"),"2")</f>
        <v>2</v>
      </c>
      <c r="H231" s="3">
        <f t="shared" si="1"/>
        <v>82</v>
      </c>
    </row>
    <row r="232">
      <c r="A232" s="1" t="s">
        <v>231</v>
      </c>
      <c r="C232" s="4" t="str">
        <f>IFERROR(__xludf.DUMMYFUNCTION(" REGEXREPLACE(REGEXREPLACE(REGEXREPLACE(REGEXREPLACE(REGEXREPLACE(REGEXREPLACE(REGEXREPLACE(REGEXREPLACE(REGEXREPLACE(A232, ""one"", ""one1one""), ""two"", ""two2two""), ""three"", ""three3three""), ""four"", ""four4four""),""five"", ""five5five""), ""six"&amp;""", ""six6six""),""seven"", ""seven7seven""),""eight"", ""eight8eight""),""nine"",""nine9nine"")"),"gblxnine9nineone1one6four4fourkmvjsm")</f>
        <v>gblxnine9nineone1one6four4fourkmvjsm</v>
      </c>
      <c r="E232" s="2" t="str">
        <f>IFERROR(__xludf.DUMMYFUNCTION("regexextract(C232, ""\d"")"),"9")</f>
        <v>9</v>
      </c>
      <c r="F232" s="2" t="str">
        <f>IFERROR(__xludf.DUMMYFUNCTION("REGEXEXTRACT(C232, ""\d[^\d]*?\z"")"),"4fourkmvjsm")</f>
        <v>4fourkmvjsm</v>
      </c>
      <c r="G232" s="2" t="str">
        <f>IFERROR(__xludf.DUMMYFUNCTION("REGEXExtract(F232,""\d"")"),"4")</f>
        <v>4</v>
      </c>
      <c r="H232" s="3">
        <f t="shared" si="1"/>
        <v>94</v>
      </c>
    </row>
    <row r="233">
      <c r="A233" s="1" t="s">
        <v>232</v>
      </c>
      <c r="C233" s="4" t="str">
        <f>IFERROR(__xludf.DUMMYFUNCTION(" REGEXREPLACE(REGEXREPLACE(REGEXREPLACE(REGEXREPLACE(REGEXREPLACE(REGEXREPLACE(REGEXREPLACE(REGEXREPLACE(REGEXREPLACE(A233, ""one"", ""one1one""), ""two"", ""two2two""), ""three"", ""three3three""), ""four"", ""four4four""),""five"", ""five5five""), ""six"&amp;""", ""six6six""),""seven"", ""seven7seven""),""eight"", ""eight8eight""),""nine"",""nine9nine"")"),"jzrrtzmpseven7seven8")</f>
        <v>jzrrtzmpseven7seven8</v>
      </c>
      <c r="E233" s="2" t="str">
        <f>IFERROR(__xludf.DUMMYFUNCTION("regexextract(C233, ""\d"")"),"7")</f>
        <v>7</v>
      </c>
      <c r="F233" s="2" t="str">
        <f>IFERROR(__xludf.DUMMYFUNCTION("REGEXEXTRACT(C233, ""\d[^\d]*?\z"")"),"8")</f>
        <v>8</v>
      </c>
      <c r="G233" s="2" t="str">
        <f>IFERROR(__xludf.DUMMYFUNCTION("REGEXExtract(F233,""\d"")"),"8")</f>
        <v>8</v>
      </c>
      <c r="H233" s="3">
        <f t="shared" si="1"/>
        <v>78</v>
      </c>
    </row>
    <row r="234">
      <c r="A234" s="1" t="s">
        <v>233</v>
      </c>
      <c r="C234" s="4" t="str">
        <f>IFERROR(__xludf.DUMMYFUNCTION(" REGEXREPLACE(REGEXREPLACE(REGEXREPLACE(REGEXREPLACE(REGEXREPLACE(REGEXREPLACE(REGEXREPLACE(REGEXREPLACE(REGEXREPLACE(A234, ""one"", ""one1one""), ""two"", ""two2two""), ""three"", ""three3three""), ""four"", ""four4four""),""five"", ""five5five""), ""six"&amp;""", ""six6six""),""seven"", ""seven7seven""),""eight"", ""eight8eight""),""nine"",""nine9nine"")"),"eight8eightnine9nine87smpxstvxfive5fivenine9nine")</f>
        <v>eight8eightnine9nine87smpxstvxfive5fivenine9nine</v>
      </c>
      <c r="E234" s="2" t="str">
        <f>IFERROR(__xludf.DUMMYFUNCTION("regexextract(C234, ""\d"")"),"8")</f>
        <v>8</v>
      </c>
      <c r="F234" s="2" t="str">
        <f>IFERROR(__xludf.DUMMYFUNCTION("REGEXEXTRACT(C234, ""\d[^\d]*?\z"")"),"9nine")</f>
        <v>9nine</v>
      </c>
      <c r="G234" s="2" t="str">
        <f>IFERROR(__xludf.DUMMYFUNCTION("REGEXExtract(F234,""\d"")"),"9")</f>
        <v>9</v>
      </c>
      <c r="H234" s="3">
        <f t="shared" si="1"/>
        <v>89</v>
      </c>
    </row>
    <row r="235">
      <c r="A235" s="1" t="s">
        <v>234</v>
      </c>
      <c r="C235" s="4" t="str">
        <f>IFERROR(__xludf.DUMMYFUNCTION(" REGEXREPLACE(REGEXREPLACE(REGEXREPLACE(REGEXREPLACE(REGEXREPLACE(REGEXREPLACE(REGEXREPLACE(REGEXREPLACE(REGEXREPLACE(A235, ""one"", ""one1one""), ""two"", ""two2two""), ""three"", ""three3three""), ""four"", ""four4four""),""five"", ""five5five""), ""six"&amp;""", ""six6six""),""seven"", ""seven7seven""),""eight"", ""eight8eight""),""nine"",""nine9nine"")"),"3nine9ninenine9nine")</f>
        <v>3nine9ninenine9nine</v>
      </c>
      <c r="E235" s="2" t="str">
        <f>IFERROR(__xludf.DUMMYFUNCTION("regexextract(C235, ""\d"")"),"3")</f>
        <v>3</v>
      </c>
      <c r="F235" s="2" t="str">
        <f>IFERROR(__xludf.DUMMYFUNCTION("REGEXEXTRACT(C235, ""\d[^\d]*?\z"")"),"9nine")</f>
        <v>9nine</v>
      </c>
      <c r="G235" s="2" t="str">
        <f>IFERROR(__xludf.DUMMYFUNCTION("REGEXExtract(F235,""\d"")"),"9")</f>
        <v>9</v>
      </c>
      <c r="H235" s="3">
        <f t="shared" si="1"/>
        <v>39</v>
      </c>
    </row>
    <row r="236">
      <c r="A236" s="1" t="s">
        <v>235</v>
      </c>
      <c r="C236" s="4" t="str">
        <f>IFERROR(__xludf.DUMMYFUNCTION(" REGEXREPLACE(REGEXREPLACE(REGEXREPLACE(REGEXREPLACE(REGEXREPLACE(REGEXREPLACE(REGEXREPLACE(REGEXREPLACE(REGEXREPLACE(A236, ""one"", ""one1one""), ""two"", ""two2two""), ""three"", ""three3three""), ""four"", ""four4four""),""five"", ""five5five""), ""six"&amp;""", ""six6six""),""seven"", ""seven7seven""),""eight"", ""eight8eight""),""nine"",""nine9nine"")"),"8nine9nine766one1onetwo2twonldmpzmcsmz")</f>
        <v>8nine9nine766one1onetwo2twonldmpzmcsmz</v>
      </c>
      <c r="E236" s="2" t="str">
        <f>IFERROR(__xludf.DUMMYFUNCTION("regexextract(C236, ""\d"")"),"8")</f>
        <v>8</v>
      </c>
      <c r="F236" s="2" t="str">
        <f>IFERROR(__xludf.DUMMYFUNCTION("REGEXEXTRACT(C236, ""\d[^\d]*?\z"")"),"2twonldmpzmcsmz")</f>
        <v>2twonldmpzmcsmz</v>
      </c>
      <c r="G236" s="2" t="str">
        <f>IFERROR(__xludf.DUMMYFUNCTION("REGEXExtract(F236,""\d"")"),"2")</f>
        <v>2</v>
      </c>
      <c r="H236" s="3">
        <f t="shared" si="1"/>
        <v>82</v>
      </c>
    </row>
    <row r="237">
      <c r="A237" s="1" t="s">
        <v>236</v>
      </c>
      <c r="C237" s="4" t="str">
        <f>IFERROR(__xludf.DUMMYFUNCTION(" REGEXREPLACE(REGEXREPLACE(REGEXREPLACE(REGEXREPLACE(REGEXREPLACE(REGEXREPLACE(REGEXREPLACE(REGEXREPLACE(REGEXREPLACE(A237, ""one"", ""one1one""), ""two"", ""two2two""), ""three"", ""three3three""), ""four"", ""four4four""),""five"", ""five5five""), ""six"&amp;""", ""six6six""),""seven"", ""seven7seven""),""eight"", ""eight8eight""),""nine"",""nine9nine"")"),"cmlqljxfhhv6hzk")</f>
        <v>cmlqljxfhhv6hzk</v>
      </c>
      <c r="E237" s="2" t="str">
        <f>IFERROR(__xludf.DUMMYFUNCTION("regexextract(C237, ""\d"")"),"6")</f>
        <v>6</v>
      </c>
      <c r="F237" s="2" t="str">
        <f>IFERROR(__xludf.DUMMYFUNCTION("REGEXEXTRACT(C237, ""\d[^\d]*?\z"")"),"6hzk")</f>
        <v>6hzk</v>
      </c>
      <c r="G237" s="2" t="str">
        <f>IFERROR(__xludf.DUMMYFUNCTION("REGEXExtract(F237,""\d"")"),"6")</f>
        <v>6</v>
      </c>
      <c r="H237" s="3">
        <f t="shared" si="1"/>
        <v>66</v>
      </c>
    </row>
    <row r="238">
      <c r="A238" s="1" t="s">
        <v>237</v>
      </c>
      <c r="C238" s="4" t="str">
        <f>IFERROR(__xludf.DUMMYFUNCTION(" REGEXREPLACE(REGEXREPLACE(REGEXREPLACE(REGEXREPLACE(REGEXREPLACE(REGEXREPLACE(REGEXREPLACE(REGEXREPLACE(REGEXREPLACE(A238, ""one"", ""one1one""), ""two"", ""two2two""), ""three"", ""three3three""), ""four"", ""four4four""),""five"", ""five5five""), ""six"&amp;""", ""six6six""),""seven"", ""seven7seven""),""eight"", ""eight8eight""),""nine"",""nine9nine"")"),"bnhcmtjhcnine9ninethree3threegflnkzxgfqntzdvrk3")</f>
        <v>bnhcmtjhcnine9ninethree3threegflnkzxgfqntzdvrk3</v>
      </c>
      <c r="E238" s="2" t="str">
        <f>IFERROR(__xludf.DUMMYFUNCTION("regexextract(C238, ""\d"")"),"9")</f>
        <v>9</v>
      </c>
      <c r="F238" s="2" t="str">
        <f>IFERROR(__xludf.DUMMYFUNCTION("REGEXEXTRACT(C238, ""\d[^\d]*?\z"")"),"3")</f>
        <v>3</v>
      </c>
      <c r="G238" s="2" t="str">
        <f>IFERROR(__xludf.DUMMYFUNCTION("REGEXExtract(F238,""\d"")"),"3")</f>
        <v>3</v>
      </c>
      <c r="H238" s="3">
        <f t="shared" si="1"/>
        <v>93</v>
      </c>
    </row>
    <row r="239">
      <c r="A239" s="1" t="s">
        <v>238</v>
      </c>
      <c r="C239" s="4" t="str">
        <f>IFERROR(__xludf.DUMMYFUNCTION(" REGEXREPLACE(REGEXREPLACE(REGEXREPLACE(REGEXREPLACE(REGEXREPLACE(REGEXREPLACE(REGEXREPLACE(REGEXREPLACE(REGEXREPLACE(A239, ""one"", ""one1one""), ""two"", ""two2two""), ""three"", ""three3three""), ""four"", ""four4four""),""five"", ""five5five""), ""six"&amp;""", ""six6six""),""seven"", ""seven7seven""),""eight"", ""eight8eight""),""nine"",""nine9nine"")"),"two2twoeight8eightfive5five9eight8eightwo2twov")</f>
        <v>two2twoeight8eightfive5five9eight8eightwo2twov</v>
      </c>
      <c r="E239" s="2" t="str">
        <f>IFERROR(__xludf.DUMMYFUNCTION("regexextract(C239, ""\d"")"),"2")</f>
        <v>2</v>
      </c>
      <c r="F239" s="2" t="str">
        <f>IFERROR(__xludf.DUMMYFUNCTION("REGEXEXTRACT(C239, ""\d[^\d]*?\z"")"),"2twov")</f>
        <v>2twov</v>
      </c>
      <c r="G239" s="2" t="str">
        <f>IFERROR(__xludf.DUMMYFUNCTION("REGEXExtract(F239,""\d"")"),"2")</f>
        <v>2</v>
      </c>
      <c r="H239" s="3">
        <f t="shared" si="1"/>
        <v>22</v>
      </c>
    </row>
    <row r="240">
      <c r="A240" s="1" t="s">
        <v>239</v>
      </c>
      <c r="C240" s="4" t="str">
        <f>IFERROR(__xludf.DUMMYFUNCTION(" REGEXREPLACE(REGEXREPLACE(REGEXREPLACE(REGEXREPLACE(REGEXREPLACE(REGEXREPLACE(REGEXREPLACE(REGEXREPLACE(REGEXREPLACE(A240, ""one"", ""one1one""), ""two"", ""two2two""), ""three"", ""three3three""), ""four"", ""four4four""),""five"", ""five5five""), ""six"&amp;""", ""six6six""),""seven"", ""seven7seven""),""eight"", ""eight8eight""),""nine"",""nine9nine"")"),"eight8eightvqq45gtj95")</f>
        <v>eight8eightvqq45gtj95</v>
      </c>
      <c r="E240" s="2" t="str">
        <f>IFERROR(__xludf.DUMMYFUNCTION("regexextract(C240, ""\d"")"),"8")</f>
        <v>8</v>
      </c>
      <c r="F240" s="2" t="str">
        <f>IFERROR(__xludf.DUMMYFUNCTION("REGEXEXTRACT(C240, ""\d[^\d]*?\z"")"),"5")</f>
        <v>5</v>
      </c>
      <c r="G240" s="2" t="str">
        <f>IFERROR(__xludf.DUMMYFUNCTION("REGEXExtract(F240,""\d"")"),"5")</f>
        <v>5</v>
      </c>
      <c r="H240" s="3">
        <f t="shared" si="1"/>
        <v>85</v>
      </c>
    </row>
    <row r="241">
      <c r="A241" s="1" t="s">
        <v>240</v>
      </c>
      <c r="C241" s="4" t="str">
        <f>IFERROR(__xludf.DUMMYFUNCTION(" REGEXREPLACE(REGEXREPLACE(REGEXREPLACE(REGEXREPLACE(REGEXREPLACE(REGEXREPLACE(REGEXREPLACE(REGEXREPLACE(REGEXREPLACE(A241, ""one"", ""one1one""), ""two"", ""two2two""), ""three"", ""three3three""), ""four"", ""four4four""),""five"", ""five5five""), ""six"&amp;""", ""six6six""),""seven"", ""seven7seven""),""eight"", ""eight8eight""),""nine"",""nine9nine"")"),"4seven7seven9")</f>
        <v>4seven7seven9</v>
      </c>
      <c r="E241" s="2" t="str">
        <f>IFERROR(__xludf.DUMMYFUNCTION("regexextract(C241, ""\d"")"),"4")</f>
        <v>4</v>
      </c>
      <c r="F241" s="2" t="str">
        <f>IFERROR(__xludf.DUMMYFUNCTION("REGEXEXTRACT(C241, ""\d[^\d]*?\z"")"),"9")</f>
        <v>9</v>
      </c>
      <c r="G241" s="2" t="str">
        <f>IFERROR(__xludf.DUMMYFUNCTION("REGEXExtract(F241,""\d"")"),"9")</f>
        <v>9</v>
      </c>
      <c r="H241" s="3">
        <f t="shared" si="1"/>
        <v>49</v>
      </c>
    </row>
    <row r="242">
      <c r="A242" s="1" t="s">
        <v>241</v>
      </c>
      <c r="C242" s="4" t="str">
        <f>IFERROR(__xludf.DUMMYFUNCTION(" REGEXREPLACE(REGEXREPLACE(REGEXREPLACE(REGEXREPLACE(REGEXREPLACE(REGEXREPLACE(REGEXREPLACE(REGEXREPLACE(REGEXREPLACE(A242, ""one"", ""one1one""), ""two"", ""two2two""), ""three"", ""three3three""), ""four"", ""four4four""),""five"", ""five5five""), ""six"&amp;""", ""six6six""),""seven"", ""seven7seven""),""eight"", ""eight8eight""),""nine"",""nine9nine"")"),"seven7seveneight8eightlqhfr66csshcmxfckt8")</f>
        <v>seven7seveneight8eightlqhfr66csshcmxfckt8</v>
      </c>
      <c r="E242" s="2" t="str">
        <f>IFERROR(__xludf.DUMMYFUNCTION("regexextract(C242, ""\d"")"),"7")</f>
        <v>7</v>
      </c>
      <c r="F242" s="2" t="str">
        <f>IFERROR(__xludf.DUMMYFUNCTION("REGEXEXTRACT(C242, ""\d[^\d]*?\z"")"),"8")</f>
        <v>8</v>
      </c>
      <c r="G242" s="2" t="str">
        <f>IFERROR(__xludf.DUMMYFUNCTION("REGEXExtract(F242,""\d"")"),"8")</f>
        <v>8</v>
      </c>
      <c r="H242" s="3">
        <f t="shared" si="1"/>
        <v>78</v>
      </c>
    </row>
    <row r="243">
      <c r="A243" s="1" t="s">
        <v>242</v>
      </c>
      <c r="C243" s="4" t="str">
        <f>IFERROR(__xludf.DUMMYFUNCTION(" REGEXREPLACE(REGEXREPLACE(REGEXREPLACE(REGEXREPLACE(REGEXREPLACE(REGEXREPLACE(REGEXREPLACE(REGEXREPLACE(REGEXREPLACE(A243, ""one"", ""one1one""), ""two"", ""two2two""), ""three"", ""three3three""), ""four"", ""four4four""),""five"", ""five5five""), ""six"&amp;""", ""six6six""),""seven"", ""seven7seven""),""eight"", ""eight8eight""),""nine"",""nine9nine"")"),"eight8eightfour4four6")</f>
        <v>eight8eightfour4four6</v>
      </c>
      <c r="E243" s="2" t="str">
        <f>IFERROR(__xludf.DUMMYFUNCTION("regexextract(C243, ""\d"")"),"8")</f>
        <v>8</v>
      </c>
      <c r="F243" s="2" t="str">
        <f>IFERROR(__xludf.DUMMYFUNCTION("REGEXEXTRACT(C243, ""\d[^\d]*?\z"")"),"6")</f>
        <v>6</v>
      </c>
      <c r="G243" s="2" t="str">
        <f>IFERROR(__xludf.DUMMYFUNCTION("REGEXExtract(F243,""\d"")"),"6")</f>
        <v>6</v>
      </c>
      <c r="H243" s="3">
        <f t="shared" si="1"/>
        <v>86</v>
      </c>
    </row>
    <row r="244">
      <c r="A244" s="1" t="s">
        <v>243</v>
      </c>
      <c r="C244" s="4" t="str">
        <f>IFERROR(__xludf.DUMMYFUNCTION(" REGEXREPLACE(REGEXREPLACE(REGEXREPLACE(REGEXREPLACE(REGEXREPLACE(REGEXREPLACE(REGEXREPLACE(REGEXREPLACE(REGEXREPLACE(A244, ""one"", ""one1one""), ""two"", ""two2two""), ""three"", ""three3three""), ""four"", ""four4four""),""five"", ""five5five""), ""six"&amp;""", ""six6six""),""seven"", ""seven7seven""),""eight"", ""eight8eight""),""nine"",""nine9nine"")"),"1qsk4six6six")</f>
        <v>1qsk4six6six</v>
      </c>
      <c r="E244" s="2" t="str">
        <f>IFERROR(__xludf.DUMMYFUNCTION("regexextract(C244, ""\d"")"),"1")</f>
        <v>1</v>
      </c>
      <c r="F244" s="2" t="str">
        <f>IFERROR(__xludf.DUMMYFUNCTION("REGEXEXTRACT(C244, ""\d[^\d]*?\z"")"),"6six")</f>
        <v>6six</v>
      </c>
      <c r="G244" s="2" t="str">
        <f>IFERROR(__xludf.DUMMYFUNCTION("REGEXExtract(F244,""\d"")"),"6")</f>
        <v>6</v>
      </c>
      <c r="H244" s="3">
        <f t="shared" si="1"/>
        <v>16</v>
      </c>
    </row>
    <row r="245">
      <c r="A245" s="1" t="s">
        <v>244</v>
      </c>
      <c r="C245" s="4" t="str">
        <f>IFERROR(__xludf.DUMMYFUNCTION(" REGEXREPLACE(REGEXREPLACE(REGEXREPLACE(REGEXREPLACE(REGEXREPLACE(REGEXREPLACE(REGEXREPLACE(REGEXREPLACE(REGEXREPLACE(A245, ""one"", ""one1one""), ""two"", ""two2two""), ""three"", ""three3three""), ""four"", ""four4four""),""five"", ""five5five""), ""six"&amp;""", ""six6six""),""seven"", ""seven7seven""),""eight"", ""eight8eight""),""nine"",""nine9nine"")"),"hcdvcgrhzeight8eightthree3three52hsix6six")</f>
        <v>hcdvcgrhzeight8eightthree3three52hsix6six</v>
      </c>
      <c r="E245" s="2" t="str">
        <f>IFERROR(__xludf.DUMMYFUNCTION("regexextract(C245, ""\d"")"),"8")</f>
        <v>8</v>
      </c>
      <c r="F245" s="2" t="str">
        <f>IFERROR(__xludf.DUMMYFUNCTION("REGEXEXTRACT(C245, ""\d[^\d]*?\z"")"),"6six")</f>
        <v>6six</v>
      </c>
      <c r="G245" s="2" t="str">
        <f>IFERROR(__xludf.DUMMYFUNCTION("REGEXExtract(F245,""\d"")"),"6")</f>
        <v>6</v>
      </c>
      <c r="H245" s="3">
        <f t="shared" si="1"/>
        <v>86</v>
      </c>
    </row>
    <row r="246">
      <c r="A246" s="1" t="s">
        <v>245</v>
      </c>
      <c r="C246" s="4" t="str">
        <f>IFERROR(__xludf.DUMMYFUNCTION(" REGEXREPLACE(REGEXREPLACE(REGEXREPLACE(REGEXREPLACE(REGEXREPLACE(REGEXREPLACE(REGEXREPLACE(REGEXREPLACE(REGEXREPLACE(A246, ""one"", ""one1one""), ""two"", ""two2two""), ""three"", ""three3three""), ""four"", ""four4four""),""five"", ""five5five""), ""six"&amp;""", ""six6six""),""seven"", ""seven7seven""),""eight"", ""eight8eight""),""nine"",""nine9nine"")"),"lnine9nine6five5five")</f>
        <v>lnine9nine6five5five</v>
      </c>
      <c r="E246" s="2" t="str">
        <f>IFERROR(__xludf.DUMMYFUNCTION("regexextract(C246, ""\d"")"),"9")</f>
        <v>9</v>
      </c>
      <c r="F246" s="2" t="str">
        <f>IFERROR(__xludf.DUMMYFUNCTION("REGEXEXTRACT(C246, ""\d[^\d]*?\z"")"),"5five")</f>
        <v>5five</v>
      </c>
      <c r="G246" s="2" t="str">
        <f>IFERROR(__xludf.DUMMYFUNCTION("REGEXExtract(F246,""\d"")"),"5")</f>
        <v>5</v>
      </c>
      <c r="H246" s="3">
        <f t="shared" si="1"/>
        <v>95</v>
      </c>
    </row>
    <row r="247">
      <c r="A247" s="1" t="s">
        <v>246</v>
      </c>
      <c r="C247" s="4" t="str">
        <f>IFERROR(__xludf.DUMMYFUNCTION(" REGEXREPLACE(REGEXREPLACE(REGEXREPLACE(REGEXREPLACE(REGEXREPLACE(REGEXREPLACE(REGEXREPLACE(REGEXREPLACE(REGEXREPLACE(A247, ""one"", ""one1one""), ""two"", ""two2two""), ""three"", ""three3three""), ""four"", ""four4four""),""five"", ""five5five""), ""six"&amp;""", ""six6six""),""seven"", ""seven7seven""),""eight"", ""eight8eight""),""nine"",""nine9nine"")"),"5four4four3seven7seven")</f>
        <v>5four4four3seven7seven</v>
      </c>
      <c r="E247" s="2" t="str">
        <f>IFERROR(__xludf.DUMMYFUNCTION("regexextract(C247, ""\d"")"),"5")</f>
        <v>5</v>
      </c>
      <c r="F247" s="2" t="str">
        <f>IFERROR(__xludf.DUMMYFUNCTION("REGEXEXTRACT(C247, ""\d[^\d]*?\z"")"),"7seven")</f>
        <v>7seven</v>
      </c>
      <c r="G247" s="2" t="str">
        <f>IFERROR(__xludf.DUMMYFUNCTION("REGEXExtract(F247,""\d"")"),"7")</f>
        <v>7</v>
      </c>
      <c r="H247" s="3">
        <f t="shared" si="1"/>
        <v>57</v>
      </c>
    </row>
    <row r="248">
      <c r="A248" s="1" t="s">
        <v>247</v>
      </c>
      <c r="C248" s="4" t="str">
        <f>IFERROR(__xludf.DUMMYFUNCTION(" REGEXREPLACE(REGEXREPLACE(REGEXREPLACE(REGEXREPLACE(REGEXREPLACE(REGEXREPLACE(REGEXREPLACE(REGEXREPLACE(REGEXREPLACE(A248, ""one"", ""one1one""), ""two"", ""two2two""), ""three"", ""three3three""), ""four"", ""four4four""),""five"", ""five5five""), ""six"&amp;""", ""six6six""),""seven"", ""seven7seven""),""eight"", ""eight8eight""),""nine"",""nine9nine"")"),"9seven7sevenmmxtvxrxxnvdh33kkpgjbhgsr6")</f>
        <v>9seven7sevenmmxtvxrxxnvdh33kkpgjbhgsr6</v>
      </c>
      <c r="E248" s="2" t="str">
        <f>IFERROR(__xludf.DUMMYFUNCTION("regexextract(C248, ""\d"")"),"9")</f>
        <v>9</v>
      </c>
      <c r="F248" s="2" t="str">
        <f>IFERROR(__xludf.DUMMYFUNCTION("REGEXEXTRACT(C248, ""\d[^\d]*?\z"")"),"6")</f>
        <v>6</v>
      </c>
      <c r="G248" s="2" t="str">
        <f>IFERROR(__xludf.DUMMYFUNCTION("REGEXExtract(F248,""\d"")"),"6")</f>
        <v>6</v>
      </c>
      <c r="H248" s="3">
        <f t="shared" si="1"/>
        <v>96</v>
      </c>
    </row>
    <row r="249">
      <c r="A249" s="1" t="s">
        <v>248</v>
      </c>
      <c r="C249" s="4" t="str">
        <f>IFERROR(__xludf.DUMMYFUNCTION(" REGEXREPLACE(REGEXREPLACE(REGEXREPLACE(REGEXREPLACE(REGEXREPLACE(REGEXREPLACE(REGEXREPLACE(REGEXREPLACE(REGEXREPLACE(A249, ""one"", ""one1one""), ""two"", ""two2two""), ""three"", ""three3three""), ""four"", ""four4four""),""five"", ""five5five""), ""six"&amp;""", ""six6six""),""seven"", ""seven7seven""),""eight"", ""eight8eight""),""nine"",""nine9nine"")"),"seven7sevendknine9ninev542")</f>
        <v>seven7sevendknine9ninev542</v>
      </c>
      <c r="E249" s="2" t="str">
        <f>IFERROR(__xludf.DUMMYFUNCTION("regexextract(C249, ""\d"")"),"7")</f>
        <v>7</v>
      </c>
      <c r="F249" s="2" t="str">
        <f>IFERROR(__xludf.DUMMYFUNCTION("REGEXEXTRACT(C249, ""\d[^\d]*?\z"")"),"2")</f>
        <v>2</v>
      </c>
      <c r="G249" s="2" t="str">
        <f>IFERROR(__xludf.DUMMYFUNCTION("REGEXExtract(F249,""\d"")"),"2")</f>
        <v>2</v>
      </c>
      <c r="H249" s="3">
        <f t="shared" si="1"/>
        <v>72</v>
      </c>
    </row>
    <row r="250">
      <c r="A250" s="1" t="s">
        <v>249</v>
      </c>
      <c r="C250" s="4" t="str">
        <f>IFERROR(__xludf.DUMMYFUNCTION(" REGEXREPLACE(REGEXREPLACE(REGEXREPLACE(REGEXREPLACE(REGEXREPLACE(REGEXREPLACE(REGEXREPLACE(REGEXREPLACE(REGEXREPLACE(A250, ""one"", ""one1one""), ""two"", ""two2two""), ""three"", ""three3three""), ""four"", ""four4four""),""five"", ""five5five""), ""six"&amp;""", ""six6six""),""seven"", ""seven7seven""),""eight"", ""eight8eight""),""nine"",""nine9nine"")"),"dzxmxz71xsfive5fivefour4four")</f>
        <v>dzxmxz71xsfive5fivefour4four</v>
      </c>
      <c r="E250" s="2" t="str">
        <f>IFERROR(__xludf.DUMMYFUNCTION("regexextract(C250, ""\d"")"),"7")</f>
        <v>7</v>
      </c>
      <c r="F250" s="2" t="str">
        <f>IFERROR(__xludf.DUMMYFUNCTION("REGEXEXTRACT(C250, ""\d[^\d]*?\z"")"),"4four")</f>
        <v>4four</v>
      </c>
      <c r="G250" s="2" t="str">
        <f>IFERROR(__xludf.DUMMYFUNCTION("REGEXExtract(F250,""\d"")"),"4")</f>
        <v>4</v>
      </c>
      <c r="H250" s="3">
        <f t="shared" si="1"/>
        <v>74</v>
      </c>
    </row>
    <row r="251">
      <c r="A251" s="1" t="s">
        <v>250</v>
      </c>
      <c r="C251" s="4" t="str">
        <f>IFERROR(__xludf.DUMMYFUNCTION(" REGEXREPLACE(REGEXREPLACE(REGEXREPLACE(REGEXREPLACE(REGEXREPLACE(REGEXREPLACE(REGEXREPLACE(REGEXREPLACE(REGEXREPLACE(A251, ""one"", ""one1one""), ""two"", ""two2two""), ""three"", ""three3three""), ""four"", ""four4four""),""five"", ""five5five""), ""six"&amp;""", ""six6six""),""seven"", ""seven7seven""),""eight"", ""eight8eight""),""nine"",""nine9nine"")"),"2nine9ninegmvnmhm9nine9ninetwo2twoone1one5nine9nine")</f>
        <v>2nine9ninegmvnmhm9nine9ninetwo2twoone1one5nine9nine</v>
      </c>
      <c r="E251" s="2" t="str">
        <f>IFERROR(__xludf.DUMMYFUNCTION("regexextract(C251, ""\d"")"),"2")</f>
        <v>2</v>
      </c>
      <c r="F251" s="2" t="str">
        <f>IFERROR(__xludf.DUMMYFUNCTION("REGEXEXTRACT(C251, ""\d[^\d]*?\z"")"),"9nine")</f>
        <v>9nine</v>
      </c>
      <c r="G251" s="2" t="str">
        <f>IFERROR(__xludf.DUMMYFUNCTION("REGEXExtract(F251,""\d"")"),"9")</f>
        <v>9</v>
      </c>
      <c r="H251" s="3">
        <f t="shared" si="1"/>
        <v>29</v>
      </c>
    </row>
    <row r="252">
      <c r="A252" s="1" t="s">
        <v>251</v>
      </c>
      <c r="C252" s="4" t="str">
        <f>IFERROR(__xludf.DUMMYFUNCTION(" REGEXREPLACE(REGEXREPLACE(REGEXREPLACE(REGEXREPLACE(REGEXREPLACE(REGEXREPLACE(REGEXREPLACE(REGEXREPLACE(REGEXREPLACE(A252, ""one"", ""one1one""), ""two"", ""two2two""), ""three"", ""three3three""), ""four"", ""four4four""),""five"", ""five5five""), ""six"&amp;""", ""six6six""),""seven"", ""seven7seven""),""eight"", ""eight8eight""),""nine"",""nine9nine"")"),"four4fournine9nine337gt")</f>
        <v>four4fournine9nine337gt</v>
      </c>
      <c r="E252" s="2" t="str">
        <f>IFERROR(__xludf.DUMMYFUNCTION("regexextract(C252, ""\d"")"),"4")</f>
        <v>4</v>
      </c>
      <c r="F252" s="2" t="str">
        <f>IFERROR(__xludf.DUMMYFUNCTION("REGEXEXTRACT(C252, ""\d[^\d]*?\z"")"),"7gt")</f>
        <v>7gt</v>
      </c>
      <c r="G252" s="2" t="str">
        <f>IFERROR(__xludf.DUMMYFUNCTION("REGEXExtract(F252,""\d"")"),"7")</f>
        <v>7</v>
      </c>
      <c r="H252" s="3">
        <f t="shared" si="1"/>
        <v>47</v>
      </c>
    </row>
    <row r="253">
      <c r="A253" s="1" t="s">
        <v>252</v>
      </c>
      <c r="C253" s="4" t="str">
        <f>IFERROR(__xludf.DUMMYFUNCTION(" REGEXREPLACE(REGEXREPLACE(REGEXREPLACE(REGEXREPLACE(REGEXREPLACE(REGEXREPLACE(REGEXREPLACE(REGEXREPLACE(REGEXREPLACE(A253, ""one"", ""one1one""), ""two"", ""two2two""), ""three"", ""three3three""), ""four"", ""four4four""),""five"", ""five5five""), ""six"&amp;""", ""six6six""),""seven"", ""seven7seven""),""eight"", ""eight8eight""),""nine"",""nine9nine"")"),"two2two7three3threeshffour4four9")</f>
        <v>two2two7three3threeshffour4four9</v>
      </c>
      <c r="E253" s="2" t="str">
        <f>IFERROR(__xludf.DUMMYFUNCTION("regexextract(C253, ""\d"")"),"2")</f>
        <v>2</v>
      </c>
      <c r="F253" s="2" t="str">
        <f>IFERROR(__xludf.DUMMYFUNCTION("REGEXEXTRACT(C253, ""\d[^\d]*?\z"")"),"9")</f>
        <v>9</v>
      </c>
      <c r="G253" s="2" t="str">
        <f>IFERROR(__xludf.DUMMYFUNCTION("REGEXExtract(F253,""\d"")"),"9")</f>
        <v>9</v>
      </c>
      <c r="H253" s="3">
        <f t="shared" si="1"/>
        <v>29</v>
      </c>
    </row>
    <row r="254">
      <c r="A254" s="1" t="s">
        <v>253</v>
      </c>
      <c r="C254" s="4" t="str">
        <f>IFERROR(__xludf.DUMMYFUNCTION(" REGEXREPLACE(REGEXREPLACE(REGEXREPLACE(REGEXREPLACE(REGEXREPLACE(REGEXREPLACE(REGEXREPLACE(REGEXREPLACE(REGEXREPLACE(A254, ""one"", ""one1one""), ""two"", ""two2two""), ""three"", ""three3three""), ""four"", ""four4four""),""five"", ""five5five""), ""six"&amp;""", ""six6six""),""seven"", ""seven7seven""),""eight"", ""eight8eight""),""nine"",""nine9nine"")"),"six6sixtrxxh94bjxgdjsix6sixlrmbfsvptjvcrpphtwo2two")</f>
        <v>six6sixtrxxh94bjxgdjsix6sixlrmbfsvptjvcrpphtwo2two</v>
      </c>
      <c r="E254" s="2" t="str">
        <f>IFERROR(__xludf.DUMMYFUNCTION("regexextract(C254, ""\d"")"),"6")</f>
        <v>6</v>
      </c>
      <c r="F254" s="2" t="str">
        <f>IFERROR(__xludf.DUMMYFUNCTION("REGEXEXTRACT(C254, ""\d[^\d]*?\z"")"),"2two")</f>
        <v>2two</v>
      </c>
      <c r="G254" s="2" t="str">
        <f>IFERROR(__xludf.DUMMYFUNCTION("REGEXExtract(F254,""\d"")"),"2")</f>
        <v>2</v>
      </c>
      <c r="H254" s="3">
        <f t="shared" si="1"/>
        <v>62</v>
      </c>
    </row>
    <row r="255">
      <c r="A255" s="1" t="s">
        <v>254</v>
      </c>
      <c r="C255" s="4" t="str">
        <f>IFERROR(__xludf.DUMMYFUNCTION(" REGEXREPLACE(REGEXREPLACE(REGEXREPLACE(REGEXREPLACE(REGEXREPLACE(REGEXREPLACE(REGEXREPLACE(REGEXREPLACE(REGEXREPLACE(A255, ""one"", ""one1one""), ""two"", ""two2two""), ""three"", ""three3three""), ""four"", ""four4four""),""five"", ""five5five""), ""six"&amp;""", ""six6six""),""seven"", ""seven7seven""),""eight"", ""eight8eight""),""nine"",""nine9nine"")"),"zzvxmbnvslnine9nine9six6sixthree3threenq4seven7seven")</f>
        <v>zzvxmbnvslnine9nine9six6sixthree3threenq4seven7seven</v>
      </c>
      <c r="E255" s="2" t="str">
        <f>IFERROR(__xludf.DUMMYFUNCTION("regexextract(C255, ""\d"")"),"9")</f>
        <v>9</v>
      </c>
      <c r="F255" s="2" t="str">
        <f>IFERROR(__xludf.DUMMYFUNCTION("REGEXEXTRACT(C255, ""\d[^\d]*?\z"")"),"7seven")</f>
        <v>7seven</v>
      </c>
      <c r="G255" s="2" t="str">
        <f>IFERROR(__xludf.DUMMYFUNCTION("REGEXExtract(F255,""\d"")"),"7")</f>
        <v>7</v>
      </c>
      <c r="H255" s="3">
        <f t="shared" si="1"/>
        <v>97</v>
      </c>
    </row>
    <row r="256">
      <c r="A256" s="1" t="s">
        <v>255</v>
      </c>
      <c r="C256" s="4" t="str">
        <f>IFERROR(__xludf.DUMMYFUNCTION(" REGEXREPLACE(REGEXREPLACE(REGEXREPLACE(REGEXREPLACE(REGEXREPLACE(REGEXREPLACE(REGEXREPLACE(REGEXREPLACE(REGEXREPLACE(A256, ""one"", ""one1one""), ""two"", ""two2two""), ""three"", ""three3three""), ""four"", ""four4four""),""five"", ""five5five""), ""six"&amp;""", ""six6six""),""seven"", ""seven7seven""),""eight"", ""eight8eight""),""nine"",""nine9nine"")"),"8two2twovbxdqjrz")</f>
        <v>8two2twovbxdqjrz</v>
      </c>
      <c r="E256" s="2" t="str">
        <f>IFERROR(__xludf.DUMMYFUNCTION("regexextract(C256, ""\d"")"),"8")</f>
        <v>8</v>
      </c>
      <c r="F256" s="2" t="str">
        <f>IFERROR(__xludf.DUMMYFUNCTION("REGEXEXTRACT(C256, ""\d[^\d]*?\z"")"),"2twovbxdqjrz")</f>
        <v>2twovbxdqjrz</v>
      </c>
      <c r="G256" s="2" t="str">
        <f>IFERROR(__xludf.DUMMYFUNCTION("REGEXExtract(F256,""\d"")"),"2")</f>
        <v>2</v>
      </c>
      <c r="H256" s="3">
        <f t="shared" si="1"/>
        <v>82</v>
      </c>
    </row>
    <row r="257">
      <c r="A257" s="1" t="s">
        <v>256</v>
      </c>
      <c r="C257" s="4" t="str">
        <f>IFERROR(__xludf.DUMMYFUNCTION(" REGEXREPLACE(REGEXREPLACE(REGEXREPLACE(REGEXREPLACE(REGEXREPLACE(REGEXREPLACE(REGEXREPLACE(REGEXREPLACE(REGEXREPLACE(A257, ""one"", ""one1one""), ""two"", ""two2two""), ""three"", ""three3three""), ""four"", ""four4four""),""five"", ""five5five""), ""six"&amp;""", ""six6six""),""seven"", ""seven7seven""),""eight"", ""eight8eight""),""nine"",""nine9nine"")"),"five5fivetfrcpq74nine9nine1")</f>
        <v>five5fivetfrcpq74nine9nine1</v>
      </c>
      <c r="E257" s="2" t="str">
        <f>IFERROR(__xludf.DUMMYFUNCTION("regexextract(C257, ""\d"")"),"5")</f>
        <v>5</v>
      </c>
      <c r="F257" s="2" t="str">
        <f>IFERROR(__xludf.DUMMYFUNCTION("REGEXEXTRACT(C257, ""\d[^\d]*?\z"")"),"1")</f>
        <v>1</v>
      </c>
      <c r="G257" s="2" t="str">
        <f>IFERROR(__xludf.DUMMYFUNCTION("REGEXExtract(F257,""\d"")"),"1")</f>
        <v>1</v>
      </c>
      <c r="H257" s="3">
        <f t="shared" si="1"/>
        <v>51</v>
      </c>
    </row>
    <row r="258">
      <c r="A258" s="1" t="s">
        <v>257</v>
      </c>
      <c r="C258" s="4" t="str">
        <f>IFERROR(__xludf.DUMMYFUNCTION(" REGEXREPLACE(REGEXREPLACE(REGEXREPLACE(REGEXREPLACE(REGEXREPLACE(REGEXREPLACE(REGEXREPLACE(REGEXREPLACE(REGEXREPLACE(A258, ""one"", ""one1one""), ""two"", ""two2two""), ""three"", ""three3three""), ""four"", ""four4four""),""five"", ""five5five""), ""six"&amp;""", ""six6six""),""seven"", ""seven7seven""),""eight"", ""eight8eight""),""nine"",""nine9nine"")"),"cnkkpqrnhdthree3threenone1onesfzbttgf2llfpl")</f>
        <v>cnkkpqrnhdthree3threenone1onesfzbttgf2llfpl</v>
      </c>
      <c r="E258" s="2" t="str">
        <f>IFERROR(__xludf.DUMMYFUNCTION("regexextract(C258, ""\d"")"),"3")</f>
        <v>3</v>
      </c>
      <c r="F258" s="2" t="str">
        <f>IFERROR(__xludf.DUMMYFUNCTION("REGEXEXTRACT(C258, ""\d[^\d]*?\z"")"),"2llfpl")</f>
        <v>2llfpl</v>
      </c>
      <c r="G258" s="2" t="str">
        <f>IFERROR(__xludf.DUMMYFUNCTION("REGEXExtract(F258,""\d"")"),"2")</f>
        <v>2</v>
      </c>
      <c r="H258" s="3">
        <f t="shared" si="1"/>
        <v>32</v>
      </c>
    </row>
    <row r="259">
      <c r="A259" s="1" t="s">
        <v>258</v>
      </c>
      <c r="C259" s="4" t="str">
        <f>IFERROR(__xludf.DUMMYFUNCTION(" REGEXREPLACE(REGEXREPLACE(REGEXREPLACE(REGEXREPLACE(REGEXREPLACE(REGEXREPLACE(REGEXREPLACE(REGEXREPLACE(REGEXREPLACE(A259, ""one"", ""one1one""), ""two"", ""two2two""), ""three"", ""three3three""), ""four"", ""four4four""),""five"", ""five5five""), ""six"&amp;""", ""six6six""),""seven"", ""seven7seven""),""eight"", ""eight8eight""),""nine"",""nine9nine"")"),"five5five6four4foursix6sixbgdvf6")</f>
        <v>five5five6four4foursix6sixbgdvf6</v>
      </c>
      <c r="E259" s="2" t="str">
        <f>IFERROR(__xludf.DUMMYFUNCTION("regexextract(C259, ""\d"")"),"5")</f>
        <v>5</v>
      </c>
      <c r="F259" s="2" t="str">
        <f>IFERROR(__xludf.DUMMYFUNCTION("REGEXEXTRACT(C259, ""\d[^\d]*?\z"")"),"6")</f>
        <v>6</v>
      </c>
      <c r="G259" s="2" t="str">
        <f>IFERROR(__xludf.DUMMYFUNCTION("REGEXExtract(F259,""\d"")"),"6")</f>
        <v>6</v>
      </c>
      <c r="H259" s="3">
        <f t="shared" si="1"/>
        <v>56</v>
      </c>
    </row>
    <row r="260">
      <c r="A260" s="1" t="s">
        <v>259</v>
      </c>
      <c r="C260" s="4" t="str">
        <f>IFERROR(__xludf.DUMMYFUNCTION(" REGEXREPLACE(REGEXREPLACE(REGEXREPLACE(REGEXREPLACE(REGEXREPLACE(REGEXREPLACE(REGEXREPLACE(REGEXREPLACE(REGEXREPLACE(A260, ""one"", ""one1one""), ""two"", ""two2two""), ""three"", ""three3three""), ""four"", ""four4four""),""five"", ""five5five""), ""six"&amp;""", ""six6six""),""seven"", ""seven7seven""),""eight"", ""eight8eight""),""nine"",""nine9nine"")"),"seven7sevenxxfkltwo2two7q")</f>
        <v>seven7sevenxxfkltwo2two7q</v>
      </c>
      <c r="E260" s="2" t="str">
        <f>IFERROR(__xludf.DUMMYFUNCTION("regexextract(C260, ""\d"")"),"7")</f>
        <v>7</v>
      </c>
      <c r="F260" s="2" t="str">
        <f>IFERROR(__xludf.DUMMYFUNCTION("REGEXEXTRACT(C260, ""\d[^\d]*?\z"")"),"7q")</f>
        <v>7q</v>
      </c>
      <c r="G260" s="2" t="str">
        <f>IFERROR(__xludf.DUMMYFUNCTION("REGEXExtract(F260,""\d"")"),"7")</f>
        <v>7</v>
      </c>
      <c r="H260" s="3">
        <f t="shared" si="1"/>
        <v>77</v>
      </c>
    </row>
    <row r="261">
      <c r="A261" s="1" t="s">
        <v>260</v>
      </c>
      <c r="C261" s="4" t="str">
        <f>IFERROR(__xludf.DUMMYFUNCTION(" REGEXREPLACE(REGEXREPLACE(REGEXREPLACE(REGEXREPLACE(REGEXREPLACE(REGEXREPLACE(REGEXREPLACE(REGEXREPLACE(REGEXREPLACE(A261, ""one"", ""one1one""), ""two"", ""two2two""), ""three"", ""three3three""), ""four"", ""four4four""),""five"", ""five5five""), ""six"&amp;""", ""six6six""),""seven"", ""seven7seven""),""eight"", ""eight8eight""),""nine"",""nine9nine"")"),"six6six969jxvr")</f>
        <v>six6six969jxvr</v>
      </c>
      <c r="E261" s="2" t="str">
        <f>IFERROR(__xludf.DUMMYFUNCTION("regexextract(C261, ""\d"")"),"6")</f>
        <v>6</v>
      </c>
      <c r="F261" s="2" t="str">
        <f>IFERROR(__xludf.DUMMYFUNCTION("REGEXEXTRACT(C261, ""\d[^\d]*?\z"")"),"9jxvr")</f>
        <v>9jxvr</v>
      </c>
      <c r="G261" s="2" t="str">
        <f>IFERROR(__xludf.DUMMYFUNCTION("REGEXExtract(F261,""\d"")"),"9")</f>
        <v>9</v>
      </c>
      <c r="H261" s="3">
        <f t="shared" si="1"/>
        <v>69</v>
      </c>
    </row>
    <row r="262">
      <c r="A262" s="1" t="s">
        <v>261</v>
      </c>
      <c r="C262" s="4" t="str">
        <f>IFERROR(__xludf.DUMMYFUNCTION(" REGEXREPLACE(REGEXREPLACE(REGEXREPLACE(REGEXREPLACE(REGEXREPLACE(REGEXREPLACE(REGEXREPLACE(REGEXREPLACE(REGEXREPLACE(A262, ""one"", ""one1one""), ""two"", ""two2two""), ""three"", ""three3three""), ""four"", ""four4four""),""five"", ""five5five""), ""six"&amp;""", ""six6six""),""seven"", ""seven7seven""),""eight"", ""eight8eight""),""nine"",""nine9nine"")"),"three3threevxskvvheight8eightsix6six7seven7sevenfive5fivemqzvh")</f>
        <v>three3threevxskvvheight8eightsix6six7seven7sevenfive5fivemqzvh</v>
      </c>
      <c r="E262" s="2" t="str">
        <f>IFERROR(__xludf.DUMMYFUNCTION("regexextract(C262, ""\d"")"),"3")</f>
        <v>3</v>
      </c>
      <c r="F262" s="2" t="str">
        <f>IFERROR(__xludf.DUMMYFUNCTION("REGEXEXTRACT(C262, ""\d[^\d]*?\z"")"),"5fivemqzvh")</f>
        <v>5fivemqzvh</v>
      </c>
      <c r="G262" s="2" t="str">
        <f>IFERROR(__xludf.DUMMYFUNCTION("REGEXExtract(F262,""\d"")"),"5")</f>
        <v>5</v>
      </c>
      <c r="H262" s="3">
        <f t="shared" si="1"/>
        <v>35</v>
      </c>
    </row>
    <row r="263">
      <c r="A263" s="1" t="s">
        <v>262</v>
      </c>
      <c r="C263" s="4" t="str">
        <f>IFERROR(__xludf.DUMMYFUNCTION(" REGEXREPLACE(REGEXREPLACE(REGEXREPLACE(REGEXREPLACE(REGEXREPLACE(REGEXREPLACE(REGEXREPLACE(REGEXREPLACE(REGEXREPLACE(A263, ""one"", ""one1one""), ""two"", ""two2two""), ""three"", ""three3three""), ""four"", ""four4four""),""five"", ""five5five""), ""six"&amp;""", ""six6six""),""seven"", ""seven7seven""),""eight"", ""eight8eight""),""nine"",""nine9nine"")"),"41xgld1two2twodmc3four4four")</f>
        <v>41xgld1two2twodmc3four4four</v>
      </c>
      <c r="E263" s="2" t="str">
        <f>IFERROR(__xludf.DUMMYFUNCTION("regexextract(C263, ""\d"")"),"4")</f>
        <v>4</v>
      </c>
      <c r="F263" s="2" t="str">
        <f>IFERROR(__xludf.DUMMYFUNCTION("REGEXEXTRACT(C263, ""\d[^\d]*?\z"")"),"4four")</f>
        <v>4four</v>
      </c>
      <c r="G263" s="2" t="str">
        <f>IFERROR(__xludf.DUMMYFUNCTION("REGEXExtract(F263,""\d"")"),"4")</f>
        <v>4</v>
      </c>
      <c r="H263" s="3">
        <f t="shared" si="1"/>
        <v>44</v>
      </c>
    </row>
    <row r="264">
      <c r="A264" s="1" t="s">
        <v>263</v>
      </c>
      <c r="C264" s="4" t="str">
        <f>IFERROR(__xludf.DUMMYFUNCTION(" REGEXREPLACE(REGEXREPLACE(REGEXREPLACE(REGEXREPLACE(REGEXREPLACE(REGEXREPLACE(REGEXREPLACE(REGEXREPLACE(REGEXREPLACE(A264, ""one"", ""one1one""), ""two"", ""two2two""), ""three"", ""three3three""), ""four"", ""four4four""),""five"", ""five5five""), ""six"&amp;""", ""six6six""),""seven"", ""seven7seven""),""eight"", ""eight8eight""),""nine"",""nine9nine"")"),"2gltghqkfour4fourqhpqtftwo2twovseven7seventd")</f>
        <v>2gltghqkfour4fourqhpqtftwo2twovseven7seventd</v>
      </c>
      <c r="E264" s="2" t="str">
        <f>IFERROR(__xludf.DUMMYFUNCTION("regexextract(C264, ""\d"")"),"2")</f>
        <v>2</v>
      </c>
      <c r="F264" s="2" t="str">
        <f>IFERROR(__xludf.DUMMYFUNCTION("REGEXEXTRACT(C264, ""\d[^\d]*?\z"")"),"7seventd")</f>
        <v>7seventd</v>
      </c>
      <c r="G264" s="2" t="str">
        <f>IFERROR(__xludf.DUMMYFUNCTION("REGEXExtract(F264,""\d"")"),"7")</f>
        <v>7</v>
      </c>
      <c r="H264" s="3">
        <f t="shared" si="1"/>
        <v>27</v>
      </c>
    </row>
    <row r="265">
      <c r="A265" s="1" t="s">
        <v>264</v>
      </c>
      <c r="C265" s="4" t="str">
        <f>IFERROR(__xludf.DUMMYFUNCTION(" REGEXREPLACE(REGEXREPLACE(REGEXREPLACE(REGEXREPLACE(REGEXREPLACE(REGEXREPLACE(REGEXREPLACE(REGEXREPLACE(REGEXREPLACE(A265, ""one"", ""one1one""), ""two"", ""two2two""), ""three"", ""three3three""), ""four"", ""four4four""),""five"", ""five5five""), ""six"&amp;""", ""six6six""),""seven"", ""seven7seven""),""eight"", ""eight8eight""),""nine"",""nine9nine"")"),"8ppgrcnf")</f>
        <v>8ppgrcnf</v>
      </c>
      <c r="E265" s="2" t="str">
        <f>IFERROR(__xludf.DUMMYFUNCTION("regexextract(C265, ""\d"")"),"8")</f>
        <v>8</v>
      </c>
      <c r="F265" s="2" t="str">
        <f>IFERROR(__xludf.DUMMYFUNCTION("REGEXEXTRACT(C265, ""\d[^\d]*?\z"")"),"8ppgrcnf")</f>
        <v>8ppgrcnf</v>
      </c>
      <c r="G265" s="2" t="str">
        <f>IFERROR(__xludf.DUMMYFUNCTION("REGEXExtract(F265,""\d"")"),"8")</f>
        <v>8</v>
      </c>
      <c r="H265" s="3">
        <f t="shared" si="1"/>
        <v>88</v>
      </c>
    </row>
    <row r="266">
      <c r="A266" s="1" t="s">
        <v>265</v>
      </c>
      <c r="C266" s="4" t="str">
        <f>IFERROR(__xludf.DUMMYFUNCTION(" REGEXREPLACE(REGEXREPLACE(REGEXREPLACE(REGEXREPLACE(REGEXREPLACE(REGEXREPLACE(REGEXREPLACE(REGEXREPLACE(REGEXREPLACE(A266, ""one"", ""one1one""), ""two"", ""two2two""), ""three"", ""three3three""), ""four"", ""four4four""),""five"", ""five5five""), ""six"&amp;""", ""six6six""),""seven"", ""seven7seven""),""eight"", ""eight8eight""),""nine"",""nine9nine"")"),"953jjtsix6sixhjkddzjvkcr53")</f>
        <v>953jjtsix6sixhjkddzjvkcr53</v>
      </c>
      <c r="E266" s="2" t="str">
        <f>IFERROR(__xludf.DUMMYFUNCTION("regexextract(C266, ""\d"")"),"9")</f>
        <v>9</v>
      </c>
      <c r="F266" s="2" t="str">
        <f>IFERROR(__xludf.DUMMYFUNCTION("REGEXEXTRACT(C266, ""\d[^\d]*?\z"")"),"3")</f>
        <v>3</v>
      </c>
      <c r="G266" s="2" t="str">
        <f>IFERROR(__xludf.DUMMYFUNCTION("REGEXExtract(F266,""\d"")"),"3")</f>
        <v>3</v>
      </c>
      <c r="H266" s="3">
        <f t="shared" si="1"/>
        <v>93</v>
      </c>
    </row>
    <row r="267">
      <c r="A267" s="1" t="s">
        <v>266</v>
      </c>
      <c r="C267" s="4" t="str">
        <f>IFERROR(__xludf.DUMMYFUNCTION(" REGEXREPLACE(REGEXREPLACE(REGEXREPLACE(REGEXREPLACE(REGEXREPLACE(REGEXREPLACE(REGEXREPLACE(REGEXREPLACE(REGEXREPLACE(A267, ""one"", ""one1one""), ""two"", ""two2two""), ""three"", ""three3three""), ""four"", ""four4four""),""five"", ""five5five""), ""six"&amp;""", ""six6six""),""seven"", ""seven7seven""),""eight"", ""eight8eight""),""nine"",""nine9nine"")"),"359")</f>
        <v>359</v>
      </c>
      <c r="E267" s="2" t="str">
        <f>IFERROR(__xludf.DUMMYFUNCTION("regexextract(C267, ""\d"")"),"3")</f>
        <v>3</v>
      </c>
      <c r="F267" s="2" t="str">
        <f>IFERROR(__xludf.DUMMYFUNCTION("REGEXEXTRACT(C267, ""\d[^\d]*?\z"")"),"9")</f>
        <v>9</v>
      </c>
      <c r="G267" s="2" t="str">
        <f>IFERROR(__xludf.DUMMYFUNCTION("REGEXExtract(F267,""\d"")"),"9")</f>
        <v>9</v>
      </c>
      <c r="H267" s="3">
        <f t="shared" si="1"/>
        <v>39</v>
      </c>
    </row>
    <row r="268">
      <c r="A268" s="1" t="s">
        <v>267</v>
      </c>
      <c r="C268" s="4" t="str">
        <f>IFERROR(__xludf.DUMMYFUNCTION(" REGEXREPLACE(REGEXREPLACE(REGEXREPLACE(REGEXREPLACE(REGEXREPLACE(REGEXREPLACE(REGEXREPLACE(REGEXREPLACE(REGEXREPLACE(A268, ""one"", ""one1one""), ""two"", ""two2two""), ""three"", ""three3three""), ""four"", ""four4four""),""five"", ""five5five""), ""six"&amp;""", ""six6six""),""seven"", ""seven7seven""),""eight"", ""eight8eight""),""nine"",""nine9nine"")"),"33eight8eight6rksnqfjxrqone1onethree3three")</f>
        <v>33eight8eight6rksnqfjxrqone1onethree3three</v>
      </c>
      <c r="E268" s="2" t="str">
        <f>IFERROR(__xludf.DUMMYFUNCTION("regexextract(C268, ""\d"")"),"3")</f>
        <v>3</v>
      </c>
      <c r="F268" s="2" t="str">
        <f>IFERROR(__xludf.DUMMYFUNCTION("REGEXEXTRACT(C268, ""\d[^\d]*?\z"")"),"3three")</f>
        <v>3three</v>
      </c>
      <c r="G268" s="2" t="str">
        <f>IFERROR(__xludf.DUMMYFUNCTION("REGEXExtract(F268,""\d"")"),"3")</f>
        <v>3</v>
      </c>
      <c r="H268" s="3">
        <f t="shared" si="1"/>
        <v>33</v>
      </c>
    </row>
    <row r="269">
      <c r="A269" s="1" t="s">
        <v>268</v>
      </c>
      <c r="C269" s="4" t="str">
        <f>IFERROR(__xludf.DUMMYFUNCTION(" REGEXREPLACE(REGEXREPLACE(REGEXREPLACE(REGEXREPLACE(REGEXREPLACE(REGEXREPLACE(REGEXREPLACE(REGEXREPLACE(REGEXREPLACE(A269, ""one"", ""one1one""), ""two"", ""two2two""), ""three"", ""three3three""), ""four"", ""four4four""),""five"", ""five5five""), ""six"&amp;""", ""six6six""),""seven"", ""seven7seven""),""eight"", ""eight8eight""),""nine"",""nine9nine"")"),"four4four7nplv")</f>
        <v>four4four7nplv</v>
      </c>
      <c r="E269" s="2" t="str">
        <f>IFERROR(__xludf.DUMMYFUNCTION("regexextract(C269, ""\d"")"),"4")</f>
        <v>4</v>
      </c>
      <c r="F269" s="2" t="str">
        <f>IFERROR(__xludf.DUMMYFUNCTION("REGEXEXTRACT(C269, ""\d[^\d]*?\z"")"),"7nplv")</f>
        <v>7nplv</v>
      </c>
      <c r="G269" s="2" t="str">
        <f>IFERROR(__xludf.DUMMYFUNCTION("REGEXExtract(F269,""\d"")"),"7")</f>
        <v>7</v>
      </c>
      <c r="H269" s="3">
        <f t="shared" si="1"/>
        <v>47</v>
      </c>
    </row>
    <row r="270">
      <c r="A270" s="1" t="s">
        <v>269</v>
      </c>
      <c r="C270" s="4" t="str">
        <f>IFERROR(__xludf.DUMMYFUNCTION(" REGEXREPLACE(REGEXREPLACE(REGEXREPLACE(REGEXREPLACE(REGEXREPLACE(REGEXREPLACE(REGEXREPLACE(REGEXREPLACE(REGEXREPLACE(A270, ""one"", ""one1one""), ""two"", ""two2two""), ""three"", ""three3three""), ""four"", ""four4four""),""five"", ""five5five""), ""six"&amp;""", ""six6six""),""seven"", ""seven7seven""),""eight"", ""eight8eight""),""nine"",""nine9nine"")"),"3nvrncjlg65")</f>
        <v>3nvrncjlg65</v>
      </c>
      <c r="E270" s="2" t="str">
        <f>IFERROR(__xludf.DUMMYFUNCTION("regexextract(C270, ""\d"")"),"3")</f>
        <v>3</v>
      </c>
      <c r="F270" s="2" t="str">
        <f>IFERROR(__xludf.DUMMYFUNCTION("REGEXEXTRACT(C270, ""\d[^\d]*?\z"")"),"5")</f>
        <v>5</v>
      </c>
      <c r="G270" s="2" t="str">
        <f>IFERROR(__xludf.DUMMYFUNCTION("REGEXExtract(F270,""\d"")"),"5")</f>
        <v>5</v>
      </c>
      <c r="H270" s="3">
        <f t="shared" si="1"/>
        <v>35</v>
      </c>
    </row>
    <row r="271">
      <c r="A271" s="1" t="s">
        <v>270</v>
      </c>
      <c r="C271" s="4" t="str">
        <f>IFERROR(__xludf.DUMMYFUNCTION(" REGEXREPLACE(REGEXREPLACE(REGEXREPLACE(REGEXREPLACE(REGEXREPLACE(REGEXREPLACE(REGEXREPLACE(REGEXREPLACE(REGEXREPLACE(A271, ""one"", ""one1one""), ""two"", ""two2two""), ""three"", ""three3three""), ""four"", ""four4four""),""five"", ""five5five""), ""six"&amp;""", ""six6six""),""seven"", ""seven7seven""),""eight"", ""eight8eight""),""nine"",""nine9nine"")"),"4xxzpnine9nine7")</f>
        <v>4xxzpnine9nine7</v>
      </c>
      <c r="E271" s="2" t="str">
        <f>IFERROR(__xludf.DUMMYFUNCTION("regexextract(C271, ""\d"")"),"4")</f>
        <v>4</v>
      </c>
      <c r="F271" s="2" t="str">
        <f>IFERROR(__xludf.DUMMYFUNCTION("REGEXEXTRACT(C271, ""\d[^\d]*?\z"")"),"7")</f>
        <v>7</v>
      </c>
      <c r="G271" s="2" t="str">
        <f>IFERROR(__xludf.DUMMYFUNCTION("REGEXExtract(F271,""\d"")"),"7")</f>
        <v>7</v>
      </c>
      <c r="H271" s="3">
        <f t="shared" si="1"/>
        <v>47</v>
      </c>
    </row>
    <row r="272">
      <c r="A272" s="1" t="s">
        <v>271</v>
      </c>
      <c r="C272" s="4" t="str">
        <f>IFERROR(__xludf.DUMMYFUNCTION(" REGEXREPLACE(REGEXREPLACE(REGEXREPLACE(REGEXREPLACE(REGEXREPLACE(REGEXREPLACE(REGEXREPLACE(REGEXREPLACE(REGEXREPLACE(A272, ""one"", ""one1one""), ""two"", ""two2two""), ""three"", ""three3three""), ""four"", ""four4four""),""five"", ""five5five""), ""six"&amp;""", ""six6six""),""seven"", ""seven7seven""),""eight"", ""eight8eight""),""nine"",""nine9nine"")"),"73mkmvccgxhdp")</f>
        <v>73mkmvccgxhdp</v>
      </c>
      <c r="E272" s="2" t="str">
        <f>IFERROR(__xludf.DUMMYFUNCTION("regexextract(C272, ""\d"")"),"7")</f>
        <v>7</v>
      </c>
      <c r="F272" s="2" t="str">
        <f>IFERROR(__xludf.DUMMYFUNCTION("REGEXEXTRACT(C272, ""\d[^\d]*?\z"")"),"3mkmvccgxhdp")</f>
        <v>3mkmvccgxhdp</v>
      </c>
      <c r="G272" s="2" t="str">
        <f>IFERROR(__xludf.DUMMYFUNCTION("REGEXExtract(F272,""\d"")"),"3")</f>
        <v>3</v>
      </c>
      <c r="H272" s="3">
        <f t="shared" si="1"/>
        <v>73</v>
      </c>
    </row>
    <row r="273">
      <c r="A273" s="1" t="s">
        <v>272</v>
      </c>
      <c r="C273" s="4" t="str">
        <f>IFERROR(__xludf.DUMMYFUNCTION(" REGEXREPLACE(REGEXREPLACE(REGEXREPLACE(REGEXREPLACE(REGEXREPLACE(REGEXREPLACE(REGEXREPLACE(REGEXREPLACE(REGEXREPLACE(A273, ""one"", ""one1one""), ""two"", ""two2two""), ""three"", ""three3three""), ""four"", ""four4four""),""five"", ""five5five""), ""six"&amp;""", ""six6six""),""seven"", ""seven7seven""),""eight"", ""eight8eight""),""nine"",""nine9nine"")"),"1qcpxjqrjgrpjbzcfour4four22")</f>
        <v>1qcpxjqrjgrpjbzcfour4four22</v>
      </c>
      <c r="E273" s="2" t="str">
        <f>IFERROR(__xludf.DUMMYFUNCTION("regexextract(C273, ""\d"")"),"1")</f>
        <v>1</v>
      </c>
      <c r="F273" s="2" t="str">
        <f>IFERROR(__xludf.DUMMYFUNCTION("REGEXEXTRACT(C273, ""\d[^\d]*?\z"")"),"2")</f>
        <v>2</v>
      </c>
      <c r="G273" s="2" t="str">
        <f>IFERROR(__xludf.DUMMYFUNCTION("REGEXExtract(F273,""\d"")"),"2")</f>
        <v>2</v>
      </c>
      <c r="H273" s="3">
        <f t="shared" si="1"/>
        <v>12</v>
      </c>
    </row>
    <row r="274">
      <c r="A274" s="1" t="s">
        <v>273</v>
      </c>
      <c r="C274" s="4" t="str">
        <f>IFERROR(__xludf.DUMMYFUNCTION(" REGEXREPLACE(REGEXREPLACE(REGEXREPLACE(REGEXREPLACE(REGEXREPLACE(REGEXREPLACE(REGEXREPLACE(REGEXREPLACE(REGEXREPLACE(A274, ""one"", ""one1one""), ""two"", ""two2two""), ""three"", ""three3three""), ""four"", ""four4four""),""five"", ""five5five""), ""six"&amp;""", ""six6six""),""seven"", ""seven7seven""),""eight"", ""eight8eight""),""nine"",""nine9nine"")"),"6qcpgmkxprpthree3three8")</f>
        <v>6qcpgmkxprpthree3three8</v>
      </c>
      <c r="E274" s="2" t="str">
        <f>IFERROR(__xludf.DUMMYFUNCTION("regexextract(C274, ""\d"")"),"6")</f>
        <v>6</v>
      </c>
      <c r="F274" s="2" t="str">
        <f>IFERROR(__xludf.DUMMYFUNCTION("REGEXEXTRACT(C274, ""\d[^\d]*?\z"")"),"8")</f>
        <v>8</v>
      </c>
      <c r="G274" s="2" t="str">
        <f>IFERROR(__xludf.DUMMYFUNCTION("REGEXExtract(F274,""\d"")"),"8")</f>
        <v>8</v>
      </c>
      <c r="H274" s="3">
        <f t="shared" si="1"/>
        <v>68</v>
      </c>
    </row>
    <row r="275">
      <c r="A275" s="1" t="s">
        <v>274</v>
      </c>
      <c r="C275" s="4" t="str">
        <f>IFERROR(__xludf.DUMMYFUNCTION(" REGEXREPLACE(REGEXREPLACE(REGEXREPLACE(REGEXREPLACE(REGEXREPLACE(REGEXREPLACE(REGEXREPLACE(REGEXREPLACE(REGEXREPLACE(A275, ""one"", ""one1one""), ""two"", ""two2two""), ""three"", ""three3three""), ""four"", ""four4four""),""five"", ""five5five""), ""six"&amp;""", ""six6six""),""seven"", ""seven7seven""),""eight"", ""eight8eight""),""nine"",""nine9nine"")"),"four4fourf3eight8eight5")</f>
        <v>four4fourf3eight8eight5</v>
      </c>
      <c r="E275" s="2" t="str">
        <f>IFERROR(__xludf.DUMMYFUNCTION("regexextract(C275, ""\d"")"),"4")</f>
        <v>4</v>
      </c>
      <c r="F275" s="2" t="str">
        <f>IFERROR(__xludf.DUMMYFUNCTION("REGEXEXTRACT(C275, ""\d[^\d]*?\z"")"),"5")</f>
        <v>5</v>
      </c>
      <c r="G275" s="2" t="str">
        <f>IFERROR(__xludf.DUMMYFUNCTION("REGEXExtract(F275,""\d"")"),"5")</f>
        <v>5</v>
      </c>
      <c r="H275" s="3">
        <f t="shared" si="1"/>
        <v>45</v>
      </c>
    </row>
    <row r="276">
      <c r="A276" s="1" t="s">
        <v>275</v>
      </c>
      <c r="C276" s="4" t="str">
        <f>IFERROR(__xludf.DUMMYFUNCTION(" REGEXREPLACE(REGEXREPLACE(REGEXREPLACE(REGEXREPLACE(REGEXREPLACE(REGEXREPLACE(REGEXREPLACE(REGEXREPLACE(REGEXREPLACE(A276, ""one"", ""one1one""), ""two"", ""two2two""), ""three"", ""three3three""), ""four"", ""four4four""),""five"", ""five5five""), ""six"&amp;""", ""six6six""),""seven"", ""seven7seven""),""eight"", ""eight8eight""),""nine"",""nine9nine"")"),"xm86")</f>
        <v>xm86</v>
      </c>
      <c r="E276" s="2" t="str">
        <f>IFERROR(__xludf.DUMMYFUNCTION("regexextract(C276, ""\d"")"),"8")</f>
        <v>8</v>
      </c>
      <c r="F276" s="2" t="str">
        <f>IFERROR(__xludf.DUMMYFUNCTION("REGEXEXTRACT(C276, ""\d[^\d]*?\z"")"),"6")</f>
        <v>6</v>
      </c>
      <c r="G276" s="2" t="str">
        <f>IFERROR(__xludf.DUMMYFUNCTION("REGEXExtract(F276,""\d"")"),"6")</f>
        <v>6</v>
      </c>
      <c r="H276" s="3">
        <f t="shared" si="1"/>
        <v>86</v>
      </c>
    </row>
    <row r="277">
      <c r="A277" s="1" t="s">
        <v>276</v>
      </c>
      <c r="C277" s="4" t="str">
        <f>IFERROR(__xludf.DUMMYFUNCTION(" REGEXREPLACE(REGEXREPLACE(REGEXREPLACE(REGEXREPLACE(REGEXREPLACE(REGEXREPLACE(REGEXREPLACE(REGEXREPLACE(REGEXREPLACE(A277, ""one"", ""one1one""), ""two"", ""two2two""), ""three"", ""three3three""), ""four"", ""four4four""),""five"", ""five5five""), ""six"&amp;""", ""six6six""),""seven"", ""seven7seven""),""eight"", ""eight8eight""),""nine"",""nine9nine"")"),"xpvtptckgneight8eightfive5fivetththree3three6three3three3znxh")</f>
        <v>xpvtptckgneight8eightfive5fivetththree3three6three3three3znxh</v>
      </c>
      <c r="E277" s="2" t="str">
        <f>IFERROR(__xludf.DUMMYFUNCTION("regexextract(C277, ""\d"")"),"8")</f>
        <v>8</v>
      </c>
      <c r="F277" s="2" t="str">
        <f>IFERROR(__xludf.DUMMYFUNCTION("REGEXEXTRACT(C277, ""\d[^\d]*?\z"")"),"3znxh")</f>
        <v>3znxh</v>
      </c>
      <c r="G277" s="2" t="str">
        <f>IFERROR(__xludf.DUMMYFUNCTION("REGEXExtract(F277,""\d"")"),"3")</f>
        <v>3</v>
      </c>
      <c r="H277" s="3">
        <f t="shared" si="1"/>
        <v>83</v>
      </c>
    </row>
    <row r="278">
      <c r="A278" s="1" t="s">
        <v>277</v>
      </c>
      <c r="C278" s="4" t="str">
        <f>IFERROR(__xludf.DUMMYFUNCTION(" REGEXREPLACE(REGEXREPLACE(REGEXREPLACE(REGEXREPLACE(REGEXREPLACE(REGEXREPLACE(REGEXREPLACE(REGEXREPLACE(REGEXREPLACE(A278, ""one"", ""one1one""), ""two"", ""two2two""), ""three"", ""three3three""), ""four"", ""four4four""),""five"", ""five5five""), ""six"&amp;""", ""six6six""),""seven"", ""seven7seven""),""eight"", ""eight8eight""),""nine"",""nine9nine"")"),"5l")</f>
        <v>5l</v>
      </c>
      <c r="E278" s="2" t="str">
        <f>IFERROR(__xludf.DUMMYFUNCTION("regexextract(C278, ""\d"")"),"5")</f>
        <v>5</v>
      </c>
      <c r="F278" s="2" t="str">
        <f>IFERROR(__xludf.DUMMYFUNCTION("REGEXEXTRACT(C278, ""\d[^\d]*?\z"")"),"5l")</f>
        <v>5l</v>
      </c>
      <c r="G278" s="2" t="str">
        <f>IFERROR(__xludf.DUMMYFUNCTION("REGEXExtract(F278,""\d"")"),"5")</f>
        <v>5</v>
      </c>
      <c r="H278" s="3">
        <f t="shared" si="1"/>
        <v>55</v>
      </c>
    </row>
    <row r="279">
      <c r="A279" s="1" t="s">
        <v>278</v>
      </c>
      <c r="C279" s="4" t="str">
        <f>IFERROR(__xludf.DUMMYFUNCTION(" REGEXREPLACE(REGEXREPLACE(REGEXREPLACE(REGEXREPLACE(REGEXREPLACE(REGEXREPLACE(REGEXREPLACE(REGEXREPLACE(REGEXREPLACE(A279, ""one"", ""one1one""), ""two"", ""two2two""), ""three"", ""three3three""), ""four"", ""four4four""),""five"", ""five5five""), ""six"&amp;""", ""six6six""),""seven"", ""seven7seven""),""eight"", ""eight8eight""),""nine"",""nine9nine"")"),"jqtpksdvgmncftjxr17five5five6zznxjbmzr3")</f>
        <v>jqtpksdvgmncftjxr17five5five6zznxjbmzr3</v>
      </c>
      <c r="E279" s="2" t="str">
        <f>IFERROR(__xludf.DUMMYFUNCTION("regexextract(C279, ""\d"")"),"1")</f>
        <v>1</v>
      </c>
      <c r="F279" s="2" t="str">
        <f>IFERROR(__xludf.DUMMYFUNCTION("REGEXEXTRACT(C279, ""\d[^\d]*?\z"")"),"3")</f>
        <v>3</v>
      </c>
      <c r="G279" s="2" t="str">
        <f>IFERROR(__xludf.DUMMYFUNCTION("REGEXExtract(F279,""\d"")"),"3")</f>
        <v>3</v>
      </c>
      <c r="H279" s="3">
        <f t="shared" si="1"/>
        <v>13</v>
      </c>
    </row>
    <row r="280">
      <c r="A280" s="1" t="s">
        <v>279</v>
      </c>
      <c r="C280" s="4" t="str">
        <f>IFERROR(__xludf.DUMMYFUNCTION(" REGEXREPLACE(REGEXREPLACE(REGEXREPLACE(REGEXREPLACE(REGEXREPLACE(REGEXREPLACE(REGEXREPLACE(REGEXREPLACE(REGEXREPLACE(A280, ""one"", ""one1one""), ""two"", ""two2two""), ""three"", ""three3three""), ""four"", ""four4four""),""five"", ""five5five""), ""six"&amp;""", ""six6six""),""seven"", ""seven7seven""),""eight"", ""eight8eight""),""nine"",""nine9nine"")"),"4nine9nine5")</f>
        <v>4nine9nine5</v>
      </c>
      <c r="E280" s="2" t="str">
        <f>IFERROR(__xludf.DUMMYFUNCTION("regexextract(C280, ""\d"")"),"4")</f>
        <v>4</v>
      </c>
      <c r="F280" s="2" t="str">
        <f>IFERROR(__xludf.DUMMYFUNCTION("REGEXEXTRACT(C280, ""\d[^\d]*?\z"")"),"5")</f>
        <v>5</v>
      </c>
      <c r="G280" s="2" t="str">
        <f>IFERROR(__xludf.DUMMYFUNCTION("REGEXExtract(F280,""\d"")"),"5")</f>
        <v>5</v>
      </c>
      <c r="H280" s="3">
        <f t="shared" si="1"/>
        <v>45</v>
      </c>
    </row>
    <row r="281">
      <c r="A281" s="1" t="s">
        <v>280</v>
      </c>
      <c r="C281" s="4" t="str">
        <f>IFERROR(__xludf.DUMMYFUNCTION(" REGEXREPLACE(REGEXREPLACE(REGEXREPLACE(REGEXREPLACE(REGEXREPLACE(REGEXREPLACE(REGEXREPLACE(REGEXREPLACE(REGEXREPLACE(A281, ""one"", ""one1one""), ""two"", ""two2two""), ""three"", ""three3three""), ""four"", ""four4four""),""five"", ""five5five""), ""six"&amp;""", ""six6six""),""seven"", ""seven7seven""),""eight"", ""eight8eight""),""nine"",""nine9nine"")"),"nine9ninetwo2twolhdzlmnglp6six6sixjljlkhgtggqv36")</f>
        <v>nine9ninetwo2twolhdzlmnglp6six6sixjljlkhgtggqv36</v>
      </c>
      <c r="E281" s="2" t="str">
        <f>IFERROR(__xludf.DUMMYFUNCTION("regexextract(C281, ""\d"")"),"9")</f>
        <v>9</v>
      </c>
      <c r="F281" s="2" t="str">
        <f>IFERROR(__xludf.DUMMYFUNCTION("REGEXEXTRACT(C281, ""\d[^\d]*?\z"")"),"6")</f>
        <v>6</v>
      </c>
      <c r="G281" s="2" t="str">
        <f>IFERROR(__xludf.DUMMYFUNCTION("REGEXExtract(F281,""\d"")"),"6")</f>
        <v>6</v>
      </c>
      <c r="H281" s="3">
        <f t="shared" si="1"/>
        <v>96</v>
      </c>
    </row>
    <row r="282">
      <c r="A282" s="1" t="s">
        <v>281</v>
      </c>
      <c r="C282" s="4" t="str">
        <f>IFERROR(__xludf.DUMMYFUNCTION(" REGEXREPLACE(REGEXREPLACE(REGEXREPLACE(REGEXREPLACE(REGEXREPLACE(REGEXREPLACE(REGEXREPLACE(REGEXREPLACE(REGEXREPLACE(A282, ""one"", ""one1one""), ""two"", ""two2two""), ""three"", ""three3three""), ""four"", ""four4four""),""five"", ""five5five""), ""six"&amp;""", ""six6six""),""seven"", ""seven7seven""),""eight"", ""eight8eight""),""nine"",""nine9nine"")"),"gkthkone1one8")</f>
        <v>gkthkone1one8</v>
      </c>
      <c r="E282" s="2" t="str">
        <f>IFERROR(__xludf.DUMMYFUNCTION("regexextract(C282, ""\d"")"),"1")</f>
        <v>1</v>
      </c>
      <c r="F282" s="2" t="str">
        <f>IFERROR(__xludf.DUMMYFUNCTION("REGEXEXTRACT(C282, ""\d[^\d]*?\z"")"),"8")</f>
        <v>8</v>
      </c>
      <c r="G282" s="2" t="str">
        <f>IFERROR(__xludf.DUMMYFUNCTION("REGEXExtract(F282,""\d"")"),"8")</f>
        <v>8</v>
      </c>
      <c r="H282" s="3">
        <f t="shared" si="1"/>
        <v>18</v>
      </c>
    </row>
    <row r="283">
      <c r="A283" s="1" t="s">
        <v>282</v>
      </c>
      <c r="C283" s="4" t="str">
        <f>IFERROR(__xludf.DUMMYFUNCTION(" REGEXREPLACE(REGEXREPLACE(REGEXREPLACE(REGEXREPLACE(REGEXREPLACE(REGEXREPLACE(REGEXREPLACE(REGEXREPLACE(REGEXREPLACE(A283, ""one"", ""one1one""), ""two"", ""two2two""), ""three"", ""three3three""), ""four"", ""four4four""),""five"", ""five5five""), ""six"&amp;""", ""six6six""),""seven"", ""seven7seven""),""eight"", ""eight8eight""),""nine"",""nine9nine"")"),"eight8eight46")</f>
        <v>eight8eight46</v>
      </c>
      <c r="E283" s="2" t="str">
        <f>IFERROR(__xludf.DUMMYFUNCTION("regexextract(C283, ""\d"")"),"8")</f>
        <v>8</v>
      </c>
      <c r="F283" s="2" t="str">
        <f>IFERROR(__xludf.DUMMYFUNCTION("REGEXEXTRACT(C283, ""\d[^\d]*?\z"")"),"6")</f>
        <v>6</v>
      </c>
      <c r="G283" s="2" t="str">
        <f>IFERROR(__xludf.DUMMYFUNCTION("REGEXExtract(F283,""\d"")"),"6")</f>
        <v>6</v>
      </c>
      <c r="H283" s="3">
        <f t="shared" si="1"/>
        <v>86</v>
      </c>
    </row>
    <row r="284">
      <c r="A284" s="1" t="s">
        <v>283</v>
      </c>
      <c r="C284" s="4" t="str">
        <f>IFERROR(__xludf.DUMMYFUNCTION(" REGEXREPLACE(REGEXREPLACE(REGEXREPLACE(REGEXREPLACE(REGEXREPLACE(REGEXREPLACE(REGEXREPLACE(REGEXREPLACE(REGEXREPLACE(A284, ""one"", ""one1one""), ""two"", ""two2two""), ""three"", ""three3three""), ""four"", ""four4four""),""five"", ""five5five""), ""six"&amp;""", ""six6six""),""seven"", ""seven7seven""),""eight"", ""eight8eight""),""nine"",""nine9nine"")"),"97jfthree3three")</f>
        <v>97jfthree3three</v>
      </c>
      <c r="E284" s="2" t="str">
        <f>IFERROR(__xludf.DUMMYFUNCTION("regexextract(C284, ""\d"")"),"9")</f>
        <v>9</v>
      </c>
      <c r="F284" s="2" t="str">
        <f>IFERROR(__xludf.DUMMYFUNCTION("REGEXEXTRACT(C284, ""\d[^\d]*?\z"")"),"3three")</f>
        <v>3three</v>
      </c>
      <c r="G284" s="2" t="str">
        <f>IFERROR(__xludf.DUMMYFUNCTION("REGEXExtract(F284,""\d"")"),"3")</f>
        <v>3</v>
      </c>
      <c r="H284" s="3">
        <f t="shared" si="1"/>
        <v>93</v>
      </c>
    </row>
    <row r="285">
      <c r="A285" s="1" t="s">
        <v>284</v>
      </c>
      <c r="C285" s="4" t="str">
        <f>IFERROR(__xludf.DUMMYFUNCTION(" REGEXREPLACE(REGEXREPLACE(REGEXREPLACE(REGEXREPLACE(REGEXREPLACE(REGEXREPLACE(REGEXREPLACE(REGEXREPLACE(REGEXREPLACE(A285, ""one"", ""one1one""), ""two"", ""two2two""), ""three"", ""three3three""), ""four"", ""four4four""),""five"", ""five5five""), ""six"&amp;""", ""six6six""),""seven"", ""seven7seven""),""eight"", ""eight8eight""),""nine"",""nine9nine"")"),"qgltwo2twone1one6seven7seven6one1one")</f>
        <v>qgltwo2twone1one6seven7seven6one1one</v>
      </c>
      <c r="E285" s="2" t="str">
        <f>IFERROR(__xludf.DUMMYFUNCTION("regexextract(C285, ""\d"")"),"2")</f>
        <v>2</v>
      </c>
      <c r="F285" s="2" t="str">
        <f>IFERROR(__xludf.DUMMYFUNCTION("REGEXEXTRACT(C285, ""\d[^\d]*?\z"")"),"1one")</f>
        <v>1one</v>
      </c>
      <c r="G285" s="2" t="str">
        <f>IFERROR(__xludf.DUMMYFUNCTION("REGEXExtract(F285,""\d"")"),"1")</f>
        <v>1</v>
      </c>
      <c r="H285" s="3">
        <f t="shared" si="1"/>
        <v>21</v>
      </c>
    </row>
    <row r="286">
      <c r="A286" s="1" t="s">
        <v>285</v>
      </c>
      <c r="C286" s="4" t="str">
        <f>IFERROR(__xludf.DUMMYFUNCTION(" REGEXREPLACE(REGEXREPLACE(REGEXREPLACE(REGEXREPLACE(REGEXREPLACE(REGEXREPLACE(REGEXREPLACE(REGEXREPLACE(REGEXREPLACE(A286, ""one"", ""one1one""), ""two"", ""two2two""), ""three"", ""three3three""), ""four"", ""four4four""),""five"", ""five5five""), ""six"&amp;""", ""six6six""),""seven"", ""seven7seven""),""eight"", ""eight8eight""),""nine"",""nine9nine"")"),"zljlzdbtcx6three3threenine9nine7nine9nine")</f>
        <v>zljlzdbtcx6three3threenine9nine7nine9nine</v>
      </c>
      <c r="E286" s="2" t="str">
        <f>IFERROR(__xludf.DUMMYFUNCTION("regexextract(C286, ""\d"")"),"6")</f>
        <v>6</v>
      </c>
      <c r="F286" s="2" t="str">
        <f>IFERROR(__xludf.DUMMYFUNCTION("REGEXEXTRACT(C286, ""\d[^\d]*?\z"")"),"9nine")</f>
        <v>9nine</v>
      </c>
      <c r="G286" s="2" t="str">
        <f>IFERROR(__xludf.DUMMYFUNCTION("REGEXExtract(F286,""\d"")"),"9")</f>
        <v>9</v>
      </c>
      <c r="H286" s="3">
        <f t="shared" si="1"/>
        <v>69</v>
      </c>
    </row>
    <row r="287">
      <c r="A287" s="1" t="s">
        <v>286</v>
      </c>
      <c r="C287" s="4" t="str">
        <f>IFERROR(__xludf.DUMMYFUNCTION(" REGEXREPLACE(REGEXREPLACE(REGEXREPLACE(REGEXREPLACE(REGEXREPLACE(REGEXREPLACE(REGEXREPLACE(REGEXREPLACE(REGEXREPLACE(A287, ""one"", ""one1one""), ""two"", ""two2two""), ""three"", ""three3three""), ""four"", ""four4four""),""five"", ""five5five""), ""six"&amp;""", ""six6six""),""seven"", ""seven7seven""),""eight"", ""eight8eight""),""nine"",""nine9nine"")"),"hctvdcpvsb12")</f>
        <v>hctvdcpvsb12</v>
      </c>
      <c r="E287" s="2" t="str">
        <f>IFERROR(__xludf.DUMMYFUNCTION("regexextract(C287, ""\d"")"),"1")</f>
        <v>1</v>
      </c>
      <c r="F287" s="2" t="str">
        <f>IFERROR(__xludf.DUMMYFUNCTION("REGEXEXTRACT(C287, ""\d[^\d]*?\z"")"),"2")</f>
        <v>2</v>
      </c>
      <c r="G287" s="2" t="str">
        <f>IFERROR(__xludf.DUMMYFUNCTION("REGEXExtract(F287,""\d"")"),"2")</f>
        <v>2</v>
      </c>
      <c r="H287" s="3">
        <f t="shared" si="1"/>
        <v>12</v>
      </c>
    </row>
    <row r="288">
      <c r="A288" s="1" t="s">
        <v>287</v>
      </c>
      <c r="C288" s="4" t="str">
        <f>IFERROR(__xludf.DUMMYFUNCTION(" REGEXREPLACE(REGEXREPLACE(REGEXREPLACE(REGEXREPLACE(REGEXREPLACE(REGEXREPLACE(REGEXREPLACE(REGEXREPLACE(REGEXREPLACE(A288, ""one"", ""one1one""), ""two"", ""two2two""), ""three"", ""three3three""), ""four"", ""four4four""),""five"", ""five5five""), ""six"&amp;""", ""six6six""),""seven"", ""seven7seven""),""eight"", ""eight8eight""),""nine"",""nine9nine"")"),"2three3threeseven7sevenseven7seven")</f>
        <v>2three3threeseven7sevenseven7seven</v>
      </c>
      <c r="E288" s="2" t="str">
        <f>IFERROR(__xludf.DUMMYFUNCTION("regexextract(C288, ""\d"")"),"2")</f>
        <v>2</v>
      </c>
      <c r="F288" s="2" t="str">
        <f>IFERROR(__xludf.DUMMYFUNCTION("REGEXEXTRACT(C288, ""\d[^\d]*?\z"")"),"7seven")</f>
        <v>7seven</v>
      </c>
      <c r="G288" s="2" t="str">
        <f>IFERROR(__xludf.DUMMYFUNCTION("REGEXExtract(F288,""\d"")"),"7")</f>
        <v>7</v>
      </c>
      <c r="H288" s="3">
        <f t="shared" si="1"/>
        <v>27</v>
      </c>
    </row>
    <row r="289">
      <c r="A289" s="1" t="s">
        <v>288</v>
      </c>
      <c r="C289" s="4" t="str">
        <f>IFERROR(__xludf.DUMMYFUNCTION(" REGEXREPLACE(REGEXREPLACE(REGEXREPLACE(REGEXREPLACE(REGEXREPLACE(REGEXREPLACE(REGEXREPLACE(REGEXREPLACE(REGEXREPLACE(A289, ""one"", ""one1one""), ""two"", ""two2two""), ""three"", ""three3three""), ""four"", ""four4four""),""five"", ""five5five""), ""six"&amp;""", ""six6six""),""seven"", ""seven7seven""),""eight"", ""eight8eight""),""nine"",""nine9nine"")"),"hjmzlzlxltnine9ninefour4fourbfnzqqhlq9four4fourfive5fivejhvc8")</f>
        <v>hjmzlzlxltnine9ninefour4fourbfnzqqhlq9four4fourfive5fivejhvc8</v>
      </c>
      <c r="E289" s="2" t="str">
        <f>IFERROR(__xludf.DUMMYFUNCTION("regexextract(C289, ""\d"")"),"9")</f>
        <v>9</v>
      </c>
      <c r="F289" s="2" t="str">
        <f>IFERROR(__xludf.DUMMYFUNCTION("REGEXEXTRACT(C289, ""\d[^\d]*?\z"")"),"8")</f>
        <v>8</v>
      </c>
      <c r="G289" s="2" t="str">
        <f>IFERROR(__xludf.DUMMYFUNCTION("REGEXExtract(F289,""\d"")"),"8")</f>
        <v>8</v>
      </c>
      <c r="H289" s="3">
        <f t="shared" si="1"/>
        <v>98</v>
      </c>
    </row>
    <row r="290">
      <c r="A290" s="1" t="s">
        <v>289</v>
      </c>
      <c r="C290" s="4" t="str">
        <f>IFERROR(__xludf.DUMMYFUNCTION(" REGEXREPLACE(REGEXREPLACE(REGEXREPLACE(REGEXREPLACE(REGEXREPLACE(REGEXREPLACE(REGEXREPLACE(REGEXREPLACE(REGEXREPLACE(A290, ""one"", ""one1one""), ""two"", ""two2two""), ""three"", ""three3three""), ""four"", ""four4four""),""five"", ""five5five""), ""six"&amp;""", ""six6six""),""seven"", ""seven7seven""),""eight"", ""eight8eight""),""nine"",""nine9nine"")"),"three3threetwo2twotjsnfjjqgdfour4foureight8eight5crjthmlshhdtsix6six")</f>
        <v>three3threetwo2twotjsnfjjqgdfour4foureight8eight5crjthmlshhdtsix6six</v>
      </c>
      <c r="E290" s="2" t="str">
        <f>IFERROR(__xludf.DUMMYFUNCTION("regexextract(C290, ""\d"")"),"3")</f>
        <v>3</v>
      </c>
      <c r="F290" s="2" t="str">
        <f>IFERROR(__xludf.DUMMYFUNCTION("REGEXEXTRACT(C290, ""\d[^\d]*?\z"")"),"6six")</f>
        <v>6six</v>
      </c>
      <c r="G290" s="2" t="str">
        <f>IFERROR(__xludf.DUMMYFUNCTION("REGEXExtract(F290,""\d"")"),"6")</f>
        <v>6</v>
      </c>
      <c r="H290" s="3">
        <f t="shared" si="1"/>
        <v>36</v>
      </c>
    </row>
    <row r="291">
      <c r="A291" s="1" t="s">
        <v>290</v>
      </c>
      <c r="C291" s="4" t="str">
        <f>IFERROR(__xludf.DUMMYFUNCTION(" REGEXREPLACE(REGEXREPLACE(REGEXREPLACE(REGEXREPLACE(REGEXREPLACE(REGEXREPLACE(REGEXREPLACE(REGEXREPLACE(REGEXREPLACE(A291, ""one"", ""one1one""), ""two"", ""two2two""), ""three"", ""three3three""), ""four"", ""four4four""),""five"", ""five5five""), ""six"&amp;""", ""six6six""),""seven"", ""seven7seven""),""eight"", ""eight8eight""),""nine"",""nine9nine"")"),"two2two5snkqq11six6sixthree3threemhthree3three")</f>
        <v>two2two5snkqq11six6sixthree3threemhthree3three</v>
      </c>
      <c r="E291" s="2" t="str">
        <f>IFERROR(__xludf.DUMMYFUNCTION("regexextract(C291, ""\d"")"),"2")</f>
        <v>2</v>
      </c>
      <c r="F291" s="2" t="str">
        <f>IFERROR(__xludf.DUMMYFUNCTION("REGEXEXTRACT(C291, ""\d[^\d]*?\z"")"),"3three")</f>
        <v>3three</v>
      </c>
      <c r="G291" s="2" t="str">
        <f>IFERROR(__xludf.DUMMYFUNCTION("REGEXExtract(F291,""\d"")"),"3")</f>
        <v>3</v>
      </c>
      <c r="H291" s="3">
        <f t="shared" si="1"/>
        <v>23</v>
      </c>
    </row>
    <row r="292">
      <c r="A292" s="1" t="s">
        <v>291</v>
      </c>
      <c r="C292" s="4" t="str">
        <f>IFERROR(__xludf.DUMMYFUNCTION(" REGEXREPLACE(REGEXREPLACE(REGEXREPLACE(REGEXREPLACE(REGEXREPLACE(REGEXREPLACE(REGEXREPLACE(REGEXREPLACE(REGEXREPLACE(A292, ""one"", ""one1one""), ""two"", ""two2two""), ""three"", ""three3three""), ""four"", ""four4four""),""five"", ""five5five""), ""six"&amp;""", ""six6six""),""seven"", ""seven7seven""),""eight"", ""eight8eight""),""nine"",""nine9nine"")"),"8two2tworzone1oneqeight8eight8nine9nine3")</f>
        <v>8two2tworzone1oneqeight8eight8nine9nine3</v>
      </c>
      <c r="E292" s="2" t="str">
        <f>IFERROR(__xludf.DUMMYFUNCTION("regexextract(C292, ""\d"")"),"8")</f>
        <v>8</v>
      </c>
      <c r="F292" s="2" t="str">
        <f>IFERROR(__xludf.DUMMYFUNCTION("REGEXEXTRACT(C292, ""\d[^\d]*?\z"")"),"3")</f>
        <v>3</v>
      </c>
      <c r="G292" s="2" t="str">
        <f>IFERROR(__xludf.DUMMYFUNCTION("REGEXExtract(F292,""\d"")"),"3")</f>
        <v>3</v>
      </c>
      <c r="H292" s="3">
        <f t="shared" si="1"/>
        <v>83</v>
      </c>
    </row>
    <row r="293">
      <c r="A293" s="1" t="s">
        <v>292</v>
      </c>
      <c r="C293" s="4" t="str">
        <f>IFERROR(__xludf.DUMMYFUNCTION(" REGEXREPLACE(REGEXREPLACE(REGEXREPLACE(REGEXREPLACE(REGEXREPLACE(REGEXREPLACE(REGEXREPLACE(REGEXREPLACE(REGEXREPLACE(A293, ""one"", ""one1one""), ""two"", ""two2two""), ""three"", ""three3three""), ""four"", ""four4four""),""five"", ""five5five""), ""six"&amp;""", ""six6six""),""seven"", ""seven7seven""),""eight"", ""eight8eight""),""nine"",""nine9nine"")"),"827qzfrjlpfour4fournine9nine6two2twofive5five")</f>
        <v>827qzfrjlpfour4fournine9nine6two2twofive5five</v>
      </c>
      <c r="E293" s="2" t="str">
        <f>IFERROR(__xludf.DUMMYFUNCTION("regexextract(C293, ""\d"")"),"8")</f>
        <v>8</v>
      </c>
      <c r="F293" s="2" t="str">
        <f>IFERROR(__xludf.DUMMYFUNCTION("REGEXEXTRACT(C293, ""\d[^\d]*?\z"")"),"5five")</f>
        <v>5five</v>
      </c>
      <c r="G293" s="2" t="str">
        <f>IFERROR(__xludf.DUMMYFUNCTION("REGEXExtract(F293,""\d"")"),"5")</f>
        <v>5</v>
      </c>
      <c r="H293" s="3">
        <f t="shared" si="1"/>
        <v>85</v>
      </c>
    </row>
    <row r="294">
      <c r="A294" s="1" t="s">
        <v>293</v>
      </c>
      <c r="C294" s="4" t="str">
        <f>IFERROR(__xludf.DUMMYFUNCTION(" REGEXREPLACE(REGEXREPLACE(REGEXREPLACE(REGEXREPLACE(REGEXREPLACE(REGEXREPLACE(REGEXREPLACE(REGEXREPLACE(REGEXREPLACE(A294, ""one"", ""one1one""), ""two"", ""two2two""), ""three"", ""three3three""), ""four"", ""four4four""),""five"", ""five5five""), ""six"&amp;""", ""six6six""),""seven"", ""seven7seven""),""eight"", ""eight8eight""),""nine"",""nine9nine"")"),"h93")</f>
        <v>h93</v>
      </c>
      <c r="E294" s="2" t="str">
        <f>IFERROR(__xludf.DUMMYFUNCTION("regexextract(C294, ""\d"")"),"9")</f>
        <v>9</v>
      </c>
      <c r="F294" s="2" t="str">
        <f>IFERROR(__xludf.DUMMYFUNCTION("REGEXEXTRACT(C294, ""\d[^\d]*?\z"")"),"3")</f>
        <v>3</v>
      </c>
      <c r="G294" s="2" t="str">
        <f>IFERROR(__xludf.DUMMYFUNCTION("REGEXExtract(F294,""\d"")"),"3")</f>
        <v>3</v>
      </c>
      <c r="H294" s="3">
        <f t="shared" si="1"/>
        <v>93</v>
      </c>
    </row>
    <row r="295">
      <c r="A295" s="1" t="s">
        <v>294</v>
      </c>
      <c r="C295" s="4" t="str">
        <f>IFERROR(__xludf.DUMMYFUNCTION(" REGEXREPLACE(REGEXREPLACE(REGEXREPLACE(REGEXREPLACE(REGEXREPLACE(REGEXREPLACE(REGEXREPLACE(REGEXREPLACE(REGEXREPLACE(A295, ""one"", ""one1one""), ""two"", ""two2two""), ""three"", ""three3three""), ""four"", ""four4four""),""five"", ""five5five""), ""six"&amp;""", ""six6six""),""seven"", ""seven7seven""),""eight"", ""eight8eight""),""nine"",""nine9nine"")"),"7nnfour4fourthree3threenbsqjzsttwo2two81")</f>
        <v>7nnfour4fourthree3threenbsqjzsttwo2two81</v>
      </c>
      <c r="E295" s="2" t="str">
        <f>IFERROR(__xludf.DUMMYFUNCTION("regexextract(C295, ""\d"")"),"7")</f>
        <v>7</v>
      </c>
      <c r="F295" s="2" t="str">
        <f>IFERROR(__xludf.DUMMYFUNCTION("REGEXEXTRACT(C295, ""\d[^\d]*?\z"")"),"1")</f>
        <v>1</v>
      </c>
      <c r="G295" s="2" t="str">
        <f>IFERROR(__xludf.DUMMYFUNCTION("REGEXExtract(F295,""\d"")"),"1")</f>
        <v>1</v>
      </c>
      <c r="H295" s="3">
        <f t="shared" si="1"/>
        <v>71</v>
      </c>
    </row>
    <row r="296">
      <c r="A296" s="1" t="s">
        <v>295</v>
      </c>
      <c r="C296" s="4" t="str">
        <f>IFERROR(__xludf.DUMMYFUNCTION(" REGEXREPLACE(REGEXREPLACE(REGEXREPLACE(REGEXREPLACE(REGEXREPLACE(REGEXREPLACE(REGEXREPLACE(REGEXREPLACE(REGEXREPLACE(A296, ""one"", ""one1one""), ""two"", ""two2two""), ""three"", ""three3three""), ""four"", ""four4four""),""five"", ""five5five""), ""six"&amp;""", ""six6six""),""seven"", ""seven7seven""),""eight"", ""eight8eight""),""nine"",""nine9nine"")"),"8lbzftbn")</f>
        <v>8lbzftbn</v>
      </c>
      <c r="E296" s="2" t="str">
        <f>IFERROR(__xludf.DUMMYFUNCTION("regexextract(C296, ""\d"")"),"8")</f>
        <v>8</v>
      </c>
      <c r="F296" s="2" t="str">
        <f>IFERROR(__xludf.DUMMYFUNCTION("REGEXEXTRACT(C296, ""\d[^\d]*?\z"")"),"8lbzftbn")</f>
        <v>8lbzftbn</v>
      </c>
      <c r="G296" s="2" t="str">
        <f>IFERROR(__xludf.DUMMYFUNCTION("REGEXExtract(F296,""\d"")"),"8")</f>
        <v>8</v>
      </c>
      <c r="H296" s="3">
        <f t="shared" si="1"/>
        <v>88</v>
      </c>
    </row>
    <row r="297">
      <c r="A297" s="1" t="s">
        <v>296</v>
      </c>
      <c r="C297" s="4" t="str">
        <f>IFERROR(__xludf.DUMMYFUNCTION(" REGEXREPLACE(REGEXREPLACE(REGEXREPLACE(REGEXREPLACE(REGEXREPLACE(REGEXREPLACE(REGEXREPLACE(REGEXREPLACE(REGEXREPLACE(A297, ""one"", ""one1one""), ""two"", ""two2two""), ""three"", ""three3three""), ""four"", ""four4four""),""five"", ""five5five""), ""six"&amp;""", ""six6six""),""seven"", ""seven7seven""),""eight"", ""eight8eight""),""nine"",""nine9nine"")"),"cgjrfkgone1one8")</f>
        <v>cgjrfkgone1one8</v>
      </c>
      <c r="E297" s="2" t="str">
        <f>IFERROR(__xludf.DUMMYFUNCTION("regexextract(C297, ""\d"")"),"1")</f>
        <v>1</v>
      </c>
      <c r="F297" s="2" t="str">
        <f>IFERROR(__xludf.DUMMYFUNCTION("REGEXEXTRACT(C297, ""\d[^\d]*?\z"")"),"8")</f>
        <v>8</v>
      </c>
      <c r="G297" s="2" t="str">
        <f>IFERROR(__xludf.DUMMYFUNCTION("REGEXExtract(F297,""\d"")"),"8")</f>
        <v>8</v>
      </c>
      <c r="H297" s="3">
        <f t="shared" si="1"/>
        <v>18</v>
      </c>
    </row>
    <row r="298">
      <c r="A298" s="1" t="s">
        <v>297</v>
      </c>
      <c r="C298" s="4" t="str">
        <f>IFERROR(__xludf.DUMMYFUNCTION(" REGEXREPLACE(REGEXREPLACE(REGEXREPLACE(REGEXREPLACE(REGEXREPLACE(REGEXREPLACE(REGEXREPLACE(REGEXREPLACE(REGEXREPLACE(A298, ""one"", ""one1one""), ""two"", ""two2two""), ""three"", ""three3three""), ""four"", ""four4four""),""five"", ""five5five""), ""six"&amp;""", ""six6six""),""seven"", ""seven7seven""),""eight"", ""eight8eight""),""nine"",""nine9nine"")"),"dtktb1kfkrh")</f>
        <v>dtktb1kfkrh</v>
      </c>
      <c r="E298" s="2" t="str">
        <f>IFERROR(__xludf.DUMMYFUNCTION("regexextract(C298, ""\d"")"),"1")</f>
        <v>1</v>
      </c>
      <c r="F298" s="2" t="str">
        <f>IFERROR(__xludf.DUMMYFUNCTION("REGEXEXTRACT(C298, ""\d[^\d]*?\z"")"),"1kfkrh")</f>
        <v>1kfkrh</v>
      </c>
      <c r="G298" s="2" t="str">
        <f>IFERROR(__xludf.DUMMYFUNCTION("REGEXExtract(F298,""\d"")"),"1")</f>
        <v>1</v>
      </c>
      <c r="H298" s="3">
        <f t="shared" si="1"/>
        <v>11</v>
      </c>
    </row>
    <row r="299">
      <c r="A299" s="1" t="s">
        <v>298</v>
      </c>
      <c r="C299" s="4" t="str">
        <f>IFERROR(__xludf.DUMMYFUNCTION(" REGEXREPLACE(REGEXREPLACE(REGEXREPLACE(REGEXREPLACE(REGEXREPLACE(REGEXREPLACE(REGEXREPLACE(REGEXREPLACE(REGEXREPLACE(A299, ""one"", ""one1one""), ""two"", ""two2two""), ""three"", ""three3three""), ""four"", ""four4four""),""five"", ""five5five""), ""six"&amp;""", ""six6six""),""seven"", ""seven7seven""),""eight"", ""eight8eight""),""nine"",""nine9nine"")"),"eight8eight3three3three57nine9ninethree3three")</f>
        <v>eight8eight3three3three57nine9ninethree3three</v>
      </c>
      <c r="E299" s="2" t="str">
        <f>IFERROR(__xludf.DUMMYFUNCTION("regexextract(C299, ""\d"")"),"8")</f>
        <v>8</v>
      </c>
      <c r="F299" s="2" t="str">
        <f>IFERROR(__xludf.DUMMYFUNCTION("REGEXEXTRACT(C299, ""\d[^\d]*?\z"")"),"3three")</f>
        <v>3three</v>
      </c>
      <c r="G299" s="2" t="str">
        <f>IFERROR(__xludf.DUMMYFUNCTION("REGEXExtract(F299,""\d"")"),"3")</f>
        <v>3</v>
      </c>
      <c r="H299" s="3">
        <f t="shared" si="1"/>
        <v>83</v>
      </c>
    </row>
    <row r="300">
      <c r="A300" s="1" t="s">
        <v>299</v>
      </c>
      <c r="C300" s="4" t="str">
        <f>IFERROR(__xludf.DUMMYFUNCTION(" REGEXREPLACE(REGEXREPLACE(REGEXREPLACE(REGEXREPLACE(REGEXREPLACE(REGEXREPLACE(REGEXREPLACE(REGEXREPLACE(REGEXREPLACE(A300, ""one"", ""one1one""), ""two"", ""two2two""), ""three"", ""three3three""), ""four"", ""four4four""),""five"", ""five5five""), ""six"&amp;""", ""six6six""),""seven"", ""seven7seven""),""eight"", ""eight8eight""),""nine"",""nine9nine"")"),"7six6six7fkcgdzjxfive5five")</f>
        <v>7six6six7fkcgdzjxfive5five</v>
      </c>
      <c r="E300" s="2" t="str">
        <f>IFERROR(__xludf.DUMMYFUNCTION("regexextract(C300, ""\d"")"),"7")</f>
        <v>7</v>
      </c>
      <c r="F300" s="2" t="str">
        <f>IFERROR(__xludf.DUMMYFUNCTION("REGEXEXTRACT(C300, ""\d[^\d]*?\z"")"),"5five")</f>
        <v>5five</v>
      </c>
      <c r="G300" s="2" t="str">
        <f>IFERROR(__xludf.DUMMYFUNCTION("REGEXExtract(F300,""\d"")"),"5")</f>
        <v>5</v>
      </c>
      <c r="H300" s="3">
        <f t="shared" si="1"/>
        <v>75</v>
      </c>
    </row>
    <row r="301">
      <c r="A301" s="1" t="s">
        <v>300</v>
      </c>
      <c r="C301" s="4" t="str">
        <f>IFERROR(__xludf.DUMMYFUNCTION(" REGEXREPLACE(REGEXREPLACE(REGEXREPLACE(REGEXREPLACE(REGEXREPLACE(REGEXREPLACE(REGEXREPLACE(REGEXREPLACE(REGEXREPLACE(A301, ""one"", ""one1one""), ""two"", ""two2two""), ""three"", ""three3three""), ""four"", ""four4four""),""five"", ""five5five""), ""six"&amp;""", ""six6six""),""seven"", ""seven7seven""),""eight"", ""eight8eight""),""nine"",""nine9nine"")"),"5lzxczrxqnrthree3three")</f>
        <v>5lzxczrxqnrthree3three</v>
      </c>
      <c r="E301" s="2" t="str">
        <f>IFERROR(__xludf.DUMMYFUNCTION("regexextract(C301, ""\d"")"),"5")</f>
        <v>5</v>
      </c>
      <c r="F301" s="2" t="str">
        <f>IFERROR(__xludf.DUMMYFUNCTION("REGEXEXTRACT(C301, ""\d[^\d]*?\z"")"),"3three")</f>
        <v>3three</v>
      </c>
      <c r="G301" s="2" t="str">
        <f>IFERROR(__xludf.DUMMYFUNCTION("REGEXExtract(F301,""\d"")"),"3")</f>
        <v>3</v>
      </c>
      <c r="H301" s="3">
        <f t="shared" si="1"/>
        <v>53</v>
      </c>
    </row>
    <row r="302">
      <c r="A302" s="1" t="s">
        <v>301</v>
      </c>
      <c r="C302" s="4" t="str">
        <f>IFERROR(__xludf.DUMMYFUNCTION(" REGEXREPLACE(REGEXREPLACE(REGEXREPLACE(REGEXREPLACE(REGEXREPLACE(REGEXREPLACE(REGEXREPLACE(REGEXREPLACE(REGEXREPLACE(A302, ""one"", ""one1one""), ""two"", ""two2two""), ""three"", ""three3three""), ""four"", ""four4four""),""five"", ""five5five""), ""six"&amp;""", ""six6six""),""seven"", ""seven7seven""),""eight"", ""eight8eight""),""nine"",""nine9nine"")"),"cgjxcmnx2273")</f>
        <v>cgjxcmnx2273</v>
      </c>
      <c r="E302" s="2" t="str">
        <f>IFERROR(__xludf.DUMMYFUNCTION("regexextract(C302, ""\d"")"),"2")</f>
        <v>2</v>
      </c>
      <c r="F302" s="2" t="str">
        <f>IFERROR(__xludf.DUMMYFUNCTION("REGEXEXTRACT(C302, ""\d[^\d]*?\z"")"),"3")</f>
        <v>3</v>
      </c>
      <c r="G302" s="2" t="str">
        <f>IFERROR(__xludf.DUMMYFUNCTION("REGEXExtract(F302,""\d"")"),"3")</f>
        <v>3</v>
      </c>
      <c r="H302" s="3">
        <f t="shared" si="1"/>
        <v>23</v>
      </c>
    </row>
    <row r="303">
      <c r="A303" s="1" t="s">
        <v>302</v>
      </c>
      <c r="C303" s="4" t="str">
        <f>IFERROR(__xludf.DUMMYFUNCTION(" REGEXREPLACE(REGEXREPLACE(REGEXREPLACE(REGEXREPLACE(REGEXREPLACE(REGEXREPLACE(REGEXREPLACE(REGEXREPLACE(REGEXREPLACE(A303, ""one"", ""one1one""), ""two"", ""two2two""), ""three"", ""three3three""), ""four"", ""four4four""),""five"", ""five5five""), ""six"&amp;""", ""six6six""),""seven"", ""seven7seven""),""eight"", ""eight8eight""),""nine"",""nine9nine"")"),"two2two5tqpjxzjqdsgljrvkc4sbkdl")</f>
        <v>two2two5tqpjxzjqdsgljrvkc4sbkdl</v>
      </c>
      <c r="E303" s="2" t="str">
        <f>IFERROR(__xludf.DUMMYFUNCTION("regexextract(C303, ""\d"")"),"2")</f>
        <v>2</v>
      </c>
      <c r="F303" s="2" t="str">
        <f>IFERROR(__xludf.DUMMYFUNCTION("REGEXEXTRACT(C303, ""\d[^\d]*?\z"")"),"4sbkdl")</f>
        <v>4sbkdl</v>
      </c>
      <c r="G303" s="2" t="str">
        <f>IFERROR(__xludf.DUMMYFUNCTION("REGEXExtract(F303,""\d"")"),"4")</f>
        <v>4</v>
      </c>
      <c r="H303" s="3">
        <f t="shared" si="1"/>
        <v>24</v>
      </c>
    </row>
    <row r="304">
      <c r="A304" s="1" t="s">
        <v>303</v>
      </c>
      <c r="C304" s="4" t="str">
        <f>IFERROR(__xludf.DUMMYFUNCTION(" REGEXREPLACE(REGEXREPLACE(REGEXREPLACE(REGEXREPLACE(REGEXREPLACE(REGEXREPLACE(REGEXREPLACE(REGEXREPLACE(REGEXREPLACE(A304, ""one"", ""one1one""), ""two"", ""two2two""), ""three"", ""three3three""), ""four"", ""four4four""),""five"", ""five5five""), ""six"&amp;""", ""six6six""),""seven"", ""seven7seven""),""eight"", ""eight8eight""),""nine"",""nine9nine"")"),"nine9ninenine9ninedhvqj4five5fivesrk6m1")</f>
        <v>nine9ninenine9ninedhvqj4five5fivesrk6m1</v>
      </c>
      <c r="E304" s="2" t="str">
        <f>IFERROR(__xludf.DUMMYFUNCTION("regexextract(C304, ""\d"")"),"9")</f>
        <v>9</v>
      </c>
      <c r="F304" s="2" t="str">
        <f>IFERROR(__xludf.DUMMYFUNCTION("REGEXEXTRACT(C304, ""\d[^\d]*?\z"")"),"1")</f>
        <v>1</v>
      </c>
      <c r="G304" s="2" t="str">
        <f>IFERROR(__xludf.DUMMYFUNCTION("REGEXExtract(F304,""\d"")"),"1")</f>
        <v>1</v>
      </c>
      <c r="H304" s="3">
        <f t="shared" si="1"/>
        <v>91</v>
      </c>
    </row>
    <row r="305">
      <c r="A305" s="1" t="s">
        <v>304</v>
      </c>
      <c r="C305" s="4" t="str">
        <f>IFERROR(__xludf.DUMMYFUNCTION(" REGEXREPLACE(REGEXREPLACE(REGEXREPLACE(REGEXREPLACE(REGEXREPLACE(REGEXREPLACE(REGEXREPLACE(REGEXREPLACE(REGEXREPLACE(A305, ""one"", ""one1one""), ""two"", ""two2two""), ""three"", ""three3three""), ""four"", ""four4four""),""five"", ""five5five""), ""six"&amp;""", ""six6six""),""seven"", ""seven7seven""),""eight"", ""eight8eight""),""nine"",""nine9nine"")"),"jmpnhdjkcdpffq4")</f>
        <v>jmpnhdjkcdpffq4</v>
      </c>
      <c r="E305" s="2" t="str">
        <f>IFERROR(__xludf.DUMMYFUNCTION("regexextract(C305, ""\d"")"),"4")</f>
        <v>4</v>
      </c>
      <c r="F305" s="2" t="str">
        <f>IFERROR(__xludf.DUMMYFUNCTION("REGEXEXTRACT(C305, ""\d[^\d]*?\z"")"),"4")</f>
        <v>4</v>
      </c>
      <c r="G305" s="2" t="str">
        <f>IFERROR(__xludf.DUMMYFUNCTION("REGEXExtract(F305,""\d"")"),"4")</f>
        <v>4</v>
      </c>
      <c r="H305" s="3">
        <f t="shared" si="1"/>
        <v>44</v>
      </c>
    </row>
    <row r="306">
      <c r="A306" s="1" t="s">
        <v>305</v>
      </c>
      <c r="C306" s="4" t="str">
        <f>IFERROR(__xludf.DUMMYFUNCTION(" REGEXREPLACE(REGEXREPLACE(REGEXREPLACE(REGEXREPLACE(REGEXREPLACE(REGEXREPLACE(REGEXREPLACE(REGEXREPLACE(REGEXREPLACE(A306, ""one"", ""one1one""), ""two"", ""two2two""), ""three"", ""three3three""), ""four"", ""four4four""),""five"", ""five5five""), ""six"&amp;""", ""six6six""),""seven"", ""seven7seven""),""eight"", ""eight8eight""),""nine"",""nine9nine"")"),"8ssix6six8three3three")</f>
        <v>8ssix6six8three3three</v>
      </c>
      <c r="E306" s="2" t="str">
        <f>IFERROR(__xludf.DUMMYFUNCTION("regexextract(C306, ""\d"")"),"8")</f>
        <v>8</v>
      </c>
      <c r="F306" s="2" t="str">
        <f>IFERROR(__xludf.DUMMYFUNCTION("REGEXEXTRACT(C306, ""\d[^\d]*?\z"")"),"3three")</f>
        <v>3three</v>
      </c>
      <c r="G306" s="2" t="str">
        <f>IFERROR(__xludf.DUMMYFUNCTION("REGEXExtract(F306,""\d"")"),"3")</f>
        <v>3</v>
      </c>
      <c r="H306" s="3">
        <f t="shared" si="1"/>
        <v>83</v>
      </c>
    </row>
    <row r="307">
      <c r="A307" s="1" t="s">
        <v>306</v>
      </c>
      <c r="C307" s="4" t="str">
        <f>IFERROR(__xludf.DUMMYFUNCTION(" REGEXREPLACE(REGEXREPLACE(REGEXREPLACE(REGEXREPLACE(REGEXREPLACE(REGEXREPLACE(REGEXREPLACE(REGEXREPLACE(REGEXREPLACE(A307, ""one"", ""one1one""), ""two"", ""two2two""), ""three"", ""three3three""), ""four"", ""four4four""),""five"", ""five5five""), ""six"&amp;""", ""six6six""),""seven"", ""seven7seven""),""eight"", ""eight8eight""),""nine"",""nine9nine"")"),"five5fivethree3threetwo2two11nine9ninevkqnine9nineeight8eightwo2twof")</f>
        <v>five5fivethree3threetwo2two11nine9ninevkqnine9nineeight8eightwo2twof</v>
      </c>
      <c r="E307" s="2" t="str">
        <f>IFERROR(__xludf.DUMMYFUNCTION("regexextract(C307, ""\d"")"),"5")</f>
        <v>5</v>
      </c>
      <c r="F307" s="2" t="str">
        <f>IFERROR(__xludf.DUMMYFUNCTION("REGEXEXTRACT(C307, ""\d[^\d]*?\z"")"),"2twof")</f>
        <v>2twof</v>
      </c>
      <c r="G307" s="2" t="str">
        <f>IFERROR(__xludf.DUMMYFUNCTION("REGEXExtract(F307,""\d"")"),"2")</f>
        <v>2</v>
      </c>
      <c r="H307" s="3">
        <f t="shared" si="1"/>
        <v>52</v>
      </c>
    </row>
    <row r="308">
      <c r="A308" s="1" t="s">
        <v>307</v>
      </c>
      <c r="C308" s="4" t="str">
        <f>IFERROR(__xludf.DUMMYFUNCTION(" REGEXREPLACE(REGEXREPLACE(REGEXREPLACE(REGEXREPLACE(REGEXREPLACE(REGEXREPLACE(REGEXREPLACE(REGEXREPLACE(REGEXREPLACE(A308, ""one"", ""one1one""), ""two"", ""two2two""), ""three"", ""three3three""), ""four"", ""four4four""),""five"", ""five5five""), ""six"&amp;""", ""six6six""),""seven"", ""seven7seven""),""eight"", ""eight8eight""),""nine"",""nine9nine"")"),"9mxdzbhqsix6sixfstccqkkbtkmplrhqknfxnpdnhzhstwo2two9")</f>
        <v>9mxdzbhqsix6sixfstccqkkbtkmplrhqknfxnpdnhzhstwo2two9</v>
      </c>
      <c r="E308" s="2" t="str">
        <f>IFERROR(__xludf.DUMMYFUNCTION("regexextract(C308, ""\d"")"),"9")</f>
        <v>9</v>
      </c>
      <c r="F308" s="2" t="str">
        <f>IFERROR(__xludf.DUMMYFUNCTION("REGEXEXTRACT(C308, ""\d[^\d]*?\z"")"),"9")</f>
        <v>9</v>
      </c>
      <c r="G308" s="2" t="str">
        <f>IFERROR(__xludf.DUMMYFUNCTION("REGEXExtract(F308,""\d"")"),"9")</f>
        <v>9</v>
      </c>
      <c r="H308" s="3">
        <f t="shared" si="1"/>
        <v>99</v>
      </c>
    </row>
    <row r="309">
      <c r="A309" s="1" t="s">
        <v>308</v>
      </c>
      <c r="C309" s="4" t="str">
        <f>IFERROR(__xludf.DUMMYFUNCTION(" REGEXREPLACE(REGEXREPLACE(REGEXREPLACE(REGEXREPLACE(REGEXREPLACE(REGEXREPLACE(REGEXREPLACE(REGEXREPLACE(REGEXREPLACE(A309, ""one"", ""one1one""), ""two"", ""two2two""), ""three"", ""three3three""), ""four"", ""four4four""),""five"", ""five5five""), ""six"&amp;""", ""six6six""),""seven"", ""seven7seven""),""eight"", ""eight8eight""),""nine"",""nine9nine"")"),"eight8eightnine9nine18sr24")</f>
        <v>eight8eightnine9nine18sr24</v>
      </c>
      <c r="E309" s="2" t="str">
        <f>IFERROR(__xludf.DUMMYFUNCTION("regexextract(C309, ""\d"")"),"8")</f>
        <v>8</v>
      </c>
      <c r="F309" s="2" t="str">
        <f>IFERROR(__xludf.DUMMYFUNCTION("REGEXEXTRACT(C309, ""\d[^\d]*?\z"")"),"4")</f>
        <v>4</v>
      </c>
      <c r="G309" s="2" t="str">
        <f>IFERROR(__xludf.DUMMYFUNCTION("REGEXExtract(F309,""\d"")"),"4")</f>
        <v>4</v>
      </c>
      <c r="H309" s="3">
        <f t="shared" si="1"/>
        <v>84</v>
      </c>
    </row>
    <row r="310">
      <c r="A310" s="1" t="s">
        <v>309</v>
      </c>
      <c r="C310" s="4" t="str">
        <f>IFERROR(__xludf.DUMMYFUNCTION(" REGEXREPLACE(REGEXREPLACE(REGEXREPLACE(REGEXREPLACE(REGEXREPLACE(REGEXREPLACE(REGEXREPLACE(REGEXREPLACE(REGEXREPLACE(A310, ""one"", ""one1one""), ""two"", ""two2two""), ""three"", ""three3three""), ""four"", ""four4four""),""five"", ""five5five""), ""six"&amp;""", ""six6six""),""seven"", ""seven7seven""),""eight"", ""eight8eight""),""nine"",""nine9nine"")"),"3chxnlcrbjbq9seven7seventwo2twodbrthree3threefive5five")</f>
        <v>3chxnlcrbjbq9seven7seventwo2twodbrthree3threefive5five</v>
      </c>
      <c r="E310" s="2" t="str">
        <f>IFERROR(__xludf.DUMMYFUNCTION("regexextract(C310, ""\d"")"),"3")</f>
        <v>3</v>
      </c>
      <c r="F310" s="2" t="str">
        <f>IFERROR(__xludf.DUMMYFUNCTION("REGEXEXTRACT(C310, ""\d[^\d]*?\z"")"),"5five")</f>
        <v>5five</v>
      </c>
      <c r="G310" s="2" t="str">
        <f>IFERROR(__xludf.DUMMYFUNCTION("REGEXExtract(F310,""\d"")"),"5")</f>
        <v>5</v>
      </c>
      <c r="H310" s="3">
        <f t="shared" si="1"/>
        <v>35</v>
      </c>
    </row>
    <row r="311">
      <c r="A311" s="1" t="s">
        <v>310</v>
      </c>
      <c r="C311" s="4" t="str">
        <f>IFERROR(__xludf.DUMMYFUNCTION(" REGEXREPLACE(REGEXREPLACE(REGEXREPLACE(REGEXREPLACE(REGEXREPLACE(REGEXREPLACE(REGEXREPLACE(REGEXREPLACE(REGEXREPLACE(A311, ""one"", ""one1one""), ""two"", ""two2two""), ""three"", ""three3three""), ""four"", ""four4four""),""five"", ""five5five""), ""six"&amp;""", ""six6six""),""seven"", ""seven7seven""),""eight"", ""eight8eight""),""nine"",""nine9nine"")"),"647dhxkdgfcpppcrg6nxgsbgfm4")</f>
        <v>647dhxkdgfcpppcrg6nxgsbgfm4</v>
      </c>
      <c r="E311" s="2" t="str">
        <f>IFERROR(__xludf.DUMMYFUNCTION("regexextract(C311, ""\d"")"),"6")</f>
        <v>6</v>
      </c>
      <c r="F311" s="2" t="str">
        <f>IFERROR(__xludf.DUMMYFUNCTION("REGEXEXTRACT(C311, ""\d[^\d]*?\z"")"),"4")</f>
        <v>4</v>
      </c>
      <c r="G311" s="2" t="str">
        <f>IFERROR(__xludf.DUMMYFUNCTION("REGEXExtract(F311,""\d"")"),"4")</f>
        <v>4</v>
      </c>
      <c r="H311" s="3">
        <f t="shared" si="1"/>
        <v>64</v>
      </c>
    </row>
    <row r="312">
      <c r="A312" s="1" t="s">
        <v>311</v>
      </c>
      <c r="C312" s="4" t="str">
        <f>IFERROR(__xludf.DUMMYFUNCTION(" REGEXREPLACE(REGEXREPLACE(REGEXREPLACE(REGEXREPLACE(REGEXREPLACE(REGEXREPLACE(REGEXREPLACE(REGEXREPLACE(REGEXREPLACE(A312, ""one"", ""one1one""), ""two"", ""two2two""), ""three"", ""three3three""), ""four"", ""four4four""),""five"", ""five5five""), ""six"&amp;""", ""six6six""),""seven"", ""seven7seven""),""eight"", ""eight8eight""),""nine"",""nine9nine"")"),"three3threepnfsjdfxvcseven7seveneight8eightsfjvmzvklpfour4four1pjfsr")</f>
        <v>three3threepnfsjdfxvcseven7seveneight8eightsfjvmzvklpfour4four1pjfsr</v>
      </c>
      <c r="E312" s="2" t="str">
        <f>IFERROR(__xludf.DUMMYFUNCTION("regexextract(C312, ""\d"")"),"3")</f>
        <v>3</v>
      </c>
      <c r="F312" s="2" t="str">
        <f>IFERROR(__xludf.DUMMYFUNCTION("REGEXEXTRACT(C312, ""\d[^\d]*?\z"")"),"1pjfsr")</f>
        <v>1pjfsr</v>
      </c>
      <c r="G312" s="2" t="str">
        <f>IFERROR(__xludf.DUMMYFUNCTION("REGEXExtract(F312,""\d"")"),"1")</f>
        <v>1</v>
      </c>
      <c r="H312" s="3">
        <f t="shared" si="1"/>
        <v>31</v>
      </c>
    </row>
    <row r="313">
      <c r="A313" s="1" t="s">
        <v>312</v>
      </c>
      <c r="C313" s="4" t="str">
        <f>IFERROR(__xludf.DUMMYFUNCTION(" REGEXREPLACE(REGEXREPLACE(REGEXREPLACE(REGEXREPLACE(REGEXREPLACE(REGEXREPLACE(REGEXREPLACE(REGEXREPLACE(REGEXREPLACE(A313, ""one"", ""one1one""), ""two"", ""two2two""), ""three"", ""three3three""), ""four"", ""four4four""),""five"", ""five5five""), ""six"&amp;""", ""six6six""),""seven"", ""seven7seven""),""eight"", ""eight8eight""),""nine"",""nine9nine"")"),"3vnnzqhsplqznine9nine2mbg")</f>
        <v>3vnnzqhsplqznine9nine2mbg</v>
      </c>
      <c r="E313" s="2" t="str">
        <f>IFERROR(__xludf.DUMMYFUNCTION("regexextract(C313, ""\d"")"),"3")</f>
        <v>3</v>
      </c>
      <c r="F313" s="2" t="str">
        <f>IFERROR(__xludf.DUMMYFUNCTION("REGEXEXTRACT(C313, ""\d[^\d]*?\z"")"),"2mbg")</f>
        <v>2mbg</v>
      </c>
      <c r="G313" s="2" t="str">
        <f>IFERROR(__xludf.DUMMYFUNCTION("REGEXExtract(F313,""\d"")"),"2")</f>
        <v>2</v>
      </c>
      <c r="H313" s="3">
        <f t="shared" si="1"/>
        <v>32</v>
      </c>
    </row>
    <row r="314">
      <c r="A314" s="1" t="s">
        <v>313</v>
      </c>
      <c r="C314" s="4" t="str">
        <f>IFERROR(__xludf.DUMMYFUNCTION(" REGEXREPLACE(REGEXREPLACE(REGEXREPLACE(REGEXREPLACE(REGEXREPLACE(REGEXREPLACE(REGEXREPLACE(REGEXREPLACE(REGEXREPLACE(A314, ""one"", ""one1one""), ""two"", ""two2two""), ""three"", ""three3three""), ""four"", ""four4four""),""five"", ""five5five""), ""six"&amp;""", ""six6six""),""seven"", ""seven7seven""),""eight"", ""eight8eight""),""nine"",""nine9nine"")"),"hs7")</f>
        <v>hs7</v>
      </c>
      <c r="E314" s="2" t="str">
        <f>IFERROR(__xludf.DUMMYFUNCTION("regexextract(C314, ""\d"")"),"7")</f>
        <v>7</v>
      </c>
      <c r="F314" s="2" t="str">
        <f>IFERROR(__xludf.DUMMYFUNCTION("REGEXEXTRACT(C314, ""\d[^\d]*?\z"")"),"7")</f>
        <v>7</v>
      </c>
      <c r="G314" s="2" t="str">
        <f>IFERROR(__xludf.DUMMYFUNCTION("REGEXExtract(F314,""\d"")"),"7")</f>
        <v>7</v>
      </c>
      <c r="H314" s="3">
        <f t="shared" si="1"/>
        <v>77</v>
      </c>
    </row>
    <row r="315">
      <c r="A315" s="1" t="s">
        <v>314</v>
      </c>
      <c r="C315" s="4" t="str">
        <f>IFERROR(__xludf.DUMMYFUNCTION(" REGEXREPLACE(REGEXREPLACE(REGEXREPLACE(REGEXREPLACE(REGEXREPLACE(REGEXREPLACE(REGEXREPLACE(REGEXREPLACE(REGEXREPLACE(A315, ""one"", ""one1one""), ""two"", ""two2two""), ""three"", ""three3three""), ""four"", ""four4four""),""five"", ""five5five""), ""six"&amp;""", ""six6six""),""seven"", ""seven7seven""),""eight"", ""eight8eight""),""nine"",""nine9nine"")"),"fctwo2twone1one8nine9ninethree3threetwo2two")</f>
        <v>fctwo2twone1one8nine9ninethree3threetwo2two</v>
      </c>
      <c r="E315" s="2" t="str">
        <f>IFERROR(__xludf.DUMMYFUNCTION("regexextract(C315, ""\d"")"),"2")</f>
        <v>2</v>
      </c>
      <c r="F315" s="2" t="str">
        <f>IFERROR(__xludf.DUMMYFUNCTION("REGEXEXTRACT(C315, ""\d[^\d]*?\z"")"),"2two")</f>
        <v>2two</v>
      </c>
      <c r="G315" s="2" t="str">
        <f>IFERROR(__xludf.DUMMYFUNCTION("REGEXExtract(F315,""\d"")"),"2")</f>
        <v>2</v>
      </c>
      <c r="H315" s="3">
        <f t="shared" si="1"/>
        <v>22</v>
      </c>
    </row>
    <row r="316">
      <c r="A316" s="1" t="s">
        <v>315</v>
      </c>
      <c r="C316" s="4" t="str">
        <f>IFERROR(__xludf.DUMMYFUNCTION(" REGEXREPLACE(REGEXREPLACE(REGEXREPLACE(REGEXREPLACE(REGEXREPLACE(REGEXREPLACE(REGEXREPLACE(REGEXREPLACE(REGEXREPLACE(A316, ""one"", ""one1one""), ""two"", ""two2two""), ""three"", ""three3three""), ""four"", ""four4four""),""five"", ""five5five""), ""six"&amp;""", ""six6six""),""seven"", ""seven7seven""),""eight"", ""eight8eight""),""nine"",""nine9nine"")"),"zjvgtjnine9nine6one1oneeight8eight7tsxrqseven7seven")</f>
        <v>zjvgtjnine9nine6one1oneeight8eight7tsxrqseven7seven</v>
      </c>
      <c r="E316" s="2" t="str">
        <f>IFERROR(__xludf.DUMMYFUNCTION("regexextract(C316, ""\d"")"),"9")</f>
        <v>9</v>
      </c>
      <c r="F316" s="2" t="str">
        <f>IFERROR(__xludf.DUMMYFUNCTION("REGEXEXTRACT(C316, ""\d[^\d]*?\z"")"),"7seven")</f>
        <v>7seven</v>
      </c>
      <c r="G316" s="2" t="str">
        <f>IFERROR(__xludf.DUMMYFUNCTION("REGEXExtract(F316,""\d"")"),"7")</f>
        <v>7</v>
      </c>
      <c r="H316" s="3">
        <f t="shared" si="1"/>
        <v>97</v>
      </c>
    </row>
    <row r="317">
      <c r="A317" s="1" t="s">
        <v>316</v>
      </c>
      <c r="C317" s="4" t="str">
        <f>IFERROR(__xludf.DUMMYFUNCTION(" REGEXREPLACE(REGEXREPLACE(REGEXREPLACE(REGEXREPLACE(REGEXREPLACE(REGEXREPLACE(REGEXREPLACE(REGEXREPLACE(REGEXREPLACE(A317, ""one"", ""one1one""), ""two"", ""two2two""), ""three"", ""three3three""), ""four"", ""four4four""),""five"", ""five5five""), ""six"&amp;""", ""six6six""),""seven"", ""seven7seven""),""eight"", ""eight8eight""),""nine"",""nine9nine"")"),"one1one4five5fivenine9ninefive5fivesix6sixfour4fourtngb")</f>
        <v>one1one4five5fivenine9ninefive5fivesix6sixfour4fourtngb</v>
      </c>
      <c r="E317" s="2" t="str">
        <f>IFERROR(__xludf.DUMMYFUNCTION("regexextract(C317, ""\d"")"),"1")</f>
        <v>1</v>
      </c>
      <c r="F317" s="2" t="str">
        <f>IFERROR(__xludf.DUMMYFUNCTION("REGEXEXTRACT(C317, ""\d[^\d]*?\z"")"),"4fourtngb")</f>
        <v>4fourtngb</v>
      </c>
      <c r="G317" s="2" t="str">
        <f>IFERROR(__xludf.DUMMYFUNCTION("REGEXExtract(F317,""\d"")"),"4")</f>
        <v>4</v>
      </c>
      <c r="H317" s="3">
        <f t="shared" si="1"/>
        <v>14</v>
      </c>
    </row>
    <row r="318">
      <c r="A318" s="1" t="s">
        <v>317</v>
      </c>
      <c r="C318" s="4" t="str">
        <f>IFERROR(__xludf.DUMMYFUNCTION(" REGEXREPLACE(REGEXREPLACE(REGEXREPLACE(REGEXREPLACE(REGEXREPLACE(REGEXREPLACE(REGEXREPLACE(REGEXREPLACE(REGEXREPLACE(A318, ""one"", ""one1one""), ""two"", ""two2two""), ""three"", ""three3three""), ""four"", ""four4four""),""five"", ""five5five""), ""six"&amp;""", ""six6six""),""seven"", ""seven7seven""),""eight"", ""eight8eight""),""nine"",""nine9nine"")"),"three3threefive5fivethree3threesix6six5xfjmj28fntbpj")</f>
        <v>three3threefive5fivethree3threesix6six5xfjmj28fntbpj</v>
      </c>
      <c r="E318" s="2" t="str">
        <f>IFERROR(__xludf.DUMMYFUNCTION("regexextract(C318, ""\d"")"),"3")</f>
        <v>3</v>
      </c>
      <c r="F318" s="2" t="str">
        <f>IFERROR(__xludf.DUMMYFUNCTION("REGEXEXTRACT(C318, ""\d[^\d]*?\z"")"),"8fntbpj")</f>
        <v>8fntbpj</v>
      </c>
      <c r="G318" s="2" t="str">
        <f>IFERROR(__xludf.DUMMYFUNCTION("REGEXExtract(F318,""\d"")"),"8")</f>
        <v>8</v>
      </c>
      <c r="H318" s="3">
        <f t="shared" si="1"/>
        <v>38</v>
      </c>
    </row>
    <row r="319">
      <c r="A319" s="1" t="s">
        <v>318</v>
      </c>
      <c r="C319" s="4" t="str">
        <f>IFERROR(__xludf.DUMMYFUNCTION(" REGEXREPLACE(REGEXREPLACE(REGEXREPLACE(REGEXREPLACE(REGEXREPLACE(REGEXREPLACE(REGEXREPLACE(REGEXREPLACE(REGEXREPLACE(A319, ""one"", ""one1one""), ""two"", ""two2two""), ""three"", ""three3three""), ""four"", ""four4four""),""five"", ""five5five""), ""six"&amp;""", ""six6six""),""seven"", ""seven7seven""),""eight"", ""eight8eight""),""nine"",""nine9nine"")"),"2xzpfour4four2qjxblmh4")</f>
        <v>2xzpfour4four2qjxblmh4</v>
      </c>
      <c r="E319" s="2" t="str">
        <f>IFERROR(__xludf.DUMMYFUNCTION("regexextract(C319, ""\d"")"),"2")</f>
        <v>2</v>
      </c>
      <c r="F319" s="2" t="str">
        <f>IFERROR(__xludf.DUMMYFUNCTION("REGEXEXTRACT(C319, ""\d[^\d]*?\z"")"),"4")</f>
        <v>4</v>
      </c>
      <c r="G319" s="2" t="str">
        <f>IFERROR(__xludf.DUMMYFUNCTION("REGEXExtract(F319,""\d"")"),"4")</f>
        <v>4</v>
      </c>
      <c r="H319" s="3">
        <f t="shared" si="1"/>
        <v>24</v>
      </c>
    </row>
    <row r="320">
      <c r="A320" s="1" t="s">
        <v>319</v>
      </c>
      <c r="C320" s="4" t="str">
        <f>IFERROR(__xludf.DUMMYFUNCTION(" REGEXREPLACE(REGEXREPLACE(REGEXREPLACE(REGEXREPLACE(REGEXREPLACE(REGEXREPLACE(REGEXREPLACE(REGEXREPLACE(REGEXREPLACE(A320, ""one"", ""one1one""), ""two"", ""two2two""), ""three"", ""three3three""), ""four"", ""four4four""),""five"", ""five5five""), ""six"&amp;""", ""six6six""),""seven"", ""seven7seven""),""eight"", ""eight8eight""),""nine"",""nine9nine"")"),"seven7seven9nine9ninerzhsqjnbzmmlflpmvszdqg")</f>
        <v>seven7seven9nine9ninerzhsqjnbzmmlflpmvszdqg</v>
      </c>
      <c r="E320" s="2" t="str">
        <f>IFERROR(__xludf.DUMMYFUNCTION("regexextract(C320, ""\d"")"),"7")</f>
        <v>7</v>
      </c>
      <c r="F320" s="2" t="str">
        <f>IFERROR(__xludf.DUMMYFUNCTION("REGEXEXTRACT(C320, ""\d[^\d]*?\z"")"),"9ninerzhsqjnbzmmlflpmvszdqg")</f>
        <v>9ninerzhsqjnbzmmlflpmvszdqg</v>
      </c>
      <c r="G320" s="2" t="str">
        <f>IFERROR(__xludf.DUMMYFUNCTION("REGEXExtract(F320,""\d"")"),"9")</f>
        <v>9</v>
      </c>
      <c r="H320" s="3">
        <f t="shared" si="1"/>
        <v>79</v>
      </c>
    </row>
    <row r="321">
      <c r="A321" s="1" t="s">
        <v>320</v>
      </c>
      <c r="C321" s="4" t="str">
        <f>IFERROR(__xludf.DUMMYFUNCTION(" REGEXREPLACE(REGEXREPLACE(REGEXREPLACE(REGEXREPLACE(REGEXREPLACE(REGEXREPLACE(REGEXREPLACE(REGEXREPLACE(REGEXREPLACE(A321, ""one"", ""one1one""), ""two"", ""two2two""), ""three"", ""three3three""), ""four"", ""four4four""),""five"", ""five5five""), ""six"&amp;""", ""six6six""),""seven"", ""seven7seven""),""eight"", ""eight8eight""),""nine"",""nine9nine"")"),"9kfnvmbpk8nine9ninefive5fivegpcxjvtrxhtggnine9nine")</f>
        <v>9kfnvmbpk8nine9ninefive5fivegpcxjvtrxhtggnine9nine</v>
      </c>
      <c r="E321" s="2" t="str">
        <f>IFERROR(__xludf.DUMMYFUNCTION("regexextract(C321, ""\d"")"),"9")</f>
        <v>9</v>
      </c>
      <c r="F321" s="2" t="str">
        <f>IFERROR(__xludf.DUMMYFUNCTION("REGEXEXTRACT(C321, ""\d[^\d]*?\z"")"),"9nine")</f>
        <v>9nine</v>
      </c>
      <c r="G321" s="2" t="str">
        <f>IFERROR(__xludf.DUMMYFUNCTION("REGEXExtract(F321,""\d"")"),"9")</f>
        <v>9</v>
      </c>
      <c r="H321" s="3">
        <f t="shared" si="1"/>
        <v>99</v>
      </c>
    </row>
    <row r="322">
      <c r="A322" s="1" t="s">
        <v>321</v>
      </c>
      <c r="C322" s="4" t="str">
        <f>IFERROR(__xludf.DUMMYFUNCTION(" REGEXREPLACE(REGEXREPLACE(REGEXREPLACE(REGEXREPLACE(REGEXREPLACE(REGEXREPLACE(REGEXREPLACE(REGEXREPLACE(REGEXREPLACE(A322, ""one"", ""one1one""), ""two"", ""two2two""), ""three"", ""three3three""), ""four"", ""four4four""),""five"", ""five5five""), ""six"&amp;""", ""six6six""),""seven"", ""seven7seven""),""eight"", ""eight8eight""),""nine"",""nine9nine"")"),"83nine9nine4one1onesix6six1jgbttcd")</f>
        <v>83nine9nine4one1onesix6six1jgbttcd</v>
      </c>
      <c r="E322" s="2" t="str">
        <f>IFERROR(__xludf.DUMMYFUNCTION("regexextract(C322, ""\d"")"),"8")</f>
        <v>8</v>
      </c>
      <c r="F322" s="2" t="str">
        <f>IFERROR(__xludf.DUMMYFUNCTION("REGEXEXTRACT(C322, ""\d[^\d]*?\z"")"),"1jgbttcd")</f>
        <v>1jgbttcd</v>
      </c>
      <c r="G322" s="2" t="str">
        <f>IFERROR(__xludf.DUMMYFUNCTION("REGEXExtract(F322,""\d"")"),"1")</f>
        <v>1</v>
      </c>
      <c r="H322" s="3">
        <f t="shared" si="1"/>
        <v>81</v>
      </c>
    </row>
    <row r="323">
      <c r="A323" s="1" t="s">
        <v>322</v>
      </c>
      <c r="C323" s="4" t="str">
        <f>IFERROR(__xludf.DUMMYFUNCTION(" REGEXREPLACE(REGEXREPLACE(REGEXREPLACE(REGEXREPLACE(REGEXREPLACE(REGEXREPLACE(REGEXREPLACE(REGEXREPLACE(REGEXREPLACE(A323, ""one"", ""one1one""), ""two"", ""two2two""), ""three"", ""three3three""), ""four"", ""four4four""),""five"", ""five5five""), ""six"&amp;""", ""six6six""),""seven"", ""seven7seven""),""eight"", ""eight8eight""),""nine"",""nine9nine"")"),"four4fourthree3threetwo2twonine9nine5five5fivebhgnckjtzjhgdlb")</f>
        <v>four4fourthree3threetwo2twonine9nine5five5fivebhgnckjtzjhgdlb</v>
      </c>
      <c r="E323" s="2" t="str">
        <f>IFERROR(__xludf.DUMMYFUNCTION("regexextract(C323, ""\d"")"),"4")</f>
        <v>4</v>
      </c>
      <c r="F323" s="2" t="str">
        <f>IFERROR(__xludf.DUMMYFUNCTION("REGEXEXTRACT(C323, ""\d[^\d]*?\z"")"),"5fivebhgnckjtzjhgdlb")</f>
        <v>5fivebhgnckjtzjhgdlb</v>
      </c>
      <c r="G323" s="2" t="str">
        <f>IFERROR(__xludf.DUMMYFUNCTION("REGEXExtract(F323,""\d"")"),"5")</f>
        <v>5</v>
      </c>
      <c r="H323" s="3">
        <f t="shared" si="1"/>
        <v>45</v>
      </c>
    </row>
    <row r="324">
      <c r="A324" s="1" t="s">
        <v>323</v>
      </c>
      <c r="C324" s="4" t="str">
        <f>IFERROR(__xludf.DUMMYFUNCTION(" REGEXREPLACE(REGEXREPLACE(REGEXREPLACE(REGEXREPLACE(REGEXREPLACE(REGEXREPLACE(REGEXREPLACE(REGEXREPLACE(REGEXREPLACE(A324, ""one"", ""one1one""), ""two"", ""two2two""), ""three"", ""three3three""), ""four"", ""four4four""),""five"", ""five5five""), ""six"&amp;""", ""six6six""),""seven"", ""seven7seven""),""eight"", ""eight8eight""),""nine"",""nine9nine"")"),"four4foursix6sixmfvseven7sevenqdgsix6six1slmrgmvzhr6")</f>
        <v>four4foursix6sixmfvseven7sevenqdgsix6six1slmrgmvzhr6</v>
      </c>
      <c r="E324" s="2" t="str">
        <f>IFERROR(__xludf.DUMMYFUNCTION("regexextract(C324, ""\d"")"),"4")</f>
        <v>4</v>
      </c>
      <c r="F324" s="2" t="str">
        <f>IFERROR(__xludf.DUMMYFUNCTION("REGEXEXTRACT(C324, ""\d[^\d]*?\z"")"),"6")</f>
        <v>6</v>
      </c>
      <c r="G324" s="2" t="str">
        <f>IFERROR(__xludf.DUMMYFUNCTION("REGEXExtract(F324,""\d"")"),"6")</f>
        <v>6</v>
      </c>
      <c r="H324" s="3">
        <f t="shared" si="1"/>
        <v>46</v>
      </c>
    </row>
    <row r="325">
      <c r="A325" s="1" t="s">
        <v>324</v>
      </c>
      <c r="C325" s="4" t="str">
        <f>IFERROR(__xludf.DUMMYFUNCTION(" REGEXREPLACE(REGEXREPLACE(REGEXREPLACE(REGEXREPLACE(REGEXREPLACE(REGEXREPLACE(REGEXREPLACE(REGEXREPLACE(REGEXREPLACE(A325, ""one"", ""one1one""), ""two"", ""two2two""), ""three"", ""three3three""), ""four"", ""four4four""),""five"", ""five5five""), ""six"&amp;""", ""six6six""),""seven"", ""seven7seven""),""eight"", ""eight8eight""),""nine"",""nine9nine"")"),"zfxone1oneight8eight7three3threethree3three")</f>
        <v>zfxone1oneight8eight7three3threethree3three</v>
      </c>
      <c r="E325" s="2" t="str">
        <f>IFERROR(__xludf.DUMMYFUNCTION("regexextract(C325, ""\d"")"),"1")</f>
        <v>1</v>
      </c>
      <c r="F325" s="2" t="str">
        <f>IFERROR(__xludf.DUMMYFUNCTION("REGEXEXTRACT(C325, ""\d[^\d]*?\z"")"),"3three")</f>
        <v>3three</v>
      </c>
      <c r="G325" s="2" t="str">
        <f>IFERROR(__xludf.DUMMYFUNCTION("REGEXExtract(F325,""\d"")"),"3")</f>
        <v>3</v>
      </c>
      <c r="H325" s="3">
        <f t="shared" si="1"/>
        <v>13</v>
      </c>
    </row>
    <row r="326">
      <c r="A326" s="1" t="s">
        <v>325</v>
      </c>
      <c r="C326" s="4" t="str">
        <f>IFERROR(__xludf.DUMMYFUNCTION(" REGEXREPLACE(REGEXREPLACE(REGEXREPLACE(REGEXREPLACE(REGEXREPLACE(REGEXREPLACE(REGEXREPLACE(REGEXREPLACE(REGEXREPLACE(A326, ""one"", ""one1one""), ""two"", ""two2two""), ""three"", ""three3three""), ""four"", ""four4four""),""five"", ""five5five""), ""six"&amp;""", ""six6six""),""seven"", ""seven7seven""),""eight"", ""eight8eight""),""nine"",""nine9nine"")"),"six6sixsix6sixvtgnsix6six7one1one66")</f>
        <v>six6sixsix6sixvtgnsix6six7one1one66</v>
      </c>
      <c r="E326" s="2" t="str">
        <f>IFERROR(__xludf.DUMMYFUNCTION("regexextract(C326, ""\d"")"),"6")</f>
        <v>6</v>
      </c>
      <c r="F326" s="2" t="str">
        <f>IFERROR(__xludf.DUMMYFUNCTION("REGEXEXTRACT(C326, ""\d[^\d]*?\z"")"),"6")</f>
        <v>6</v>
      </c>
      <c r="G326" s="2" t="str">
        <f>IFERROR(__xludf.DUMMYFUNCTION("REGEXExtract(F326,""\d"")"),"6")</f>
        <v>6</v>
      </c>
      <c r="H326" s="3">
        <f t="shared" si="1"/>
        <v>66</v>
      </c>
    </row>
    <row r="327">
      <c r="A327" s="1" t="s">
        <v>326</v>
      </c>
      <c r="C327" s="4" t="str">
        <f>IFERROR(__xludf.DUMMYFUNCTION(" REGEXREPLACE(REGEXREPLACE(REGEXREPLACE(REGEXREPLACE(REGEXREPLACE(REGEXREPLACE(REGEXREPLACE(REGEXREPLACE(REGEXREPLACE(A327, ""one"", ""one1one""), ""two"", ""two2two""), ""three"", ""three3three""), ""four"", ""four4four""),""five"", ""five5five""), ""six"&amp;""", ""six6six""),""seven"", ""seven7seven""),""eight"", ""eight8eight""),""nine"",""nine9nine"")"),"jkpvffour4fourseven7sevenrvzbd1seven7sevenlntvggdk9")</f>
        <v>jkpvffour4fourseven7sevenrvzbd1seven7sevenlntvggdk9</v>
      </c>
      <c r="E327" s="2" t="str">
        <f>IFERROR(__xludf.DUMMYFUNCTION("regexextract(C327, ""\d"")"),"4")</f>
        <v>4</v>
      </c>
      <c r="F327" s="2" t="str">
        <f>IFERROR(__xludf.DUMMYFUNCTION("REGEXEXTRACT(C327, ""\d[^\d]*?\z"")"),"9")</f>
        <v>9</v>
      </c>
      <c r="G327" s="2" t="str">
        <f>IFERROR(__xludf.DUMMYFUNCTION("REGEXExtract(F327,""\d"")"),"9")</f>
        <v>9</v>
      </c>
      <c r="H327" s="3">
        <f t="shared" si="1"/>
        <v>49</v>
      </c>
    </row>
    <row r="328">
      <c r="A328" s="1" t="s">
        <v>327</v>
      </c>
      <c r="C328" s="4" t="str">
        <f>IFERROR(__xludf.DUMMYFUNCTION(" REGEXREPLACE(REGEXREPLACE(REGEXREPLACE(REGEXREPLACE(REGEXREPLACE(REGEXREPLACE(REGEXREPLACE(REGEXREPLACE(REGEXREPLACE(A328, ""one"", ""one1one""), ""two"", ""two2two""), ""three"", ""three3three""), ""four"", ""four4four""),""five"", ""five5five""), ""six"&amp;""", ""six6six""),""seven"", ""seven7seven""),""eight"", ""eight8eight""),""nine"",""nine9nine"")"),"one1onetwo2two6one1one6")</f>
        <v>one1onetwo2two6one1one6</v>
      </c>
      <c r="E328" s="2" t="str">
        <f>IFERROR(__xludf.DUMMYFUNCTION("regexextract(C328, ""\d"")"),"1")</f>
        <v>1</v>
      </c>
      <c r="F328" s="2" t="str">
        <f>IFERROR(__xludf.DUMMYFUNCTION("REGEXEXTRACT(C328, ""\d[^\d]*?\z"")"),"6")</f>
        <v>6</v>
      </c>
      <c r="G328" s="2" t="str">
        <f>IFERROR(__xludf.DUMMYFUNCTION("REGEXExtract(F328,""\d"")"),"6")</f>
        <v>6</v>
      </c>
      <c r="H328" s="3">
        <f t="shared" si="1"/>
        <v>16</v>
      </c>
    </row>
    <row r="329">
      <c r="A329" s="1" t="s">
        <v>328</v>
      </c>
      <c r="C329" s="4" t="str">
        <f>IFERROR(__xludf.DUMMYFUNCTION(" REGEXREPLACE(REGEXREPLACE(REGEXREPLACE(REGEXREPLACE(REGEXREPLACE(REGEXREPLACE(REGEXREPLACE(REGEXREPLACE(REGEXREPLACE(A329, ""one"", ""one1one""), ""two"", ""two2two""), ""three"", ""three3three""), ""four"", ""four4four""),""five"", ""five5five""), ""six"&amp;""", ""six6six""),""seven"", ""seven7seven""),""eight"", ""eight8eight""),""nine"",""nine9nine"")"),"2pvg5nine9nine21")</f>
        <v>2pvg5nine9nine21</v>
      </c>
      <c r="E329" s="2" t="str">
        <f>IFERROR(__xludf.DUMMYFUNCTION("regexextract(C329, ""\d"")"),"2")</f>
        <v>2</v>
      </c>
      <c r="F329" s="2" t="str">
        <f>IFERROR(__xludf.DUMMYFUNCTION("REGEXEXTRACT(C329, ""\d[^\d]*?\z"")"),"1")</f>
        <v>1</v>
      </c>
      <c r="G329" s="2" t="str">
        <f>IFERROR(__xludf.DUMMYFUNCTION("REGEXExtract(F329,""\d"")"),"1")</f>
        <v>1</v>
      </c>
      <c r="H329" s="3">
        <f t="shared" si="1"/>
        <v>21</v>
      </c>
    </row>
    <row r="330">
      <c r="A330" s="1" t="s">
        <v>329</v>
      </c>
      <c r="C330" s="4" t="str">
        <f>IFERROR(__xludf.DUMMYFUNCTION(" REGEXREPLACE(REGEXREPLACE(REGEXREPLACE(REGEXREPLACE(REGEXREPLACE(REGEXREPLACE(REGEXREPLACE(REGEXREPLACE(REGEXREPLACE(A330, ""one"", ""one1one""), ""two"", ""two2two""), ""three"", ""three3three""), ""four"", ""four4four""),""five"", ""five5five""), ""six"&amp;""", ""six6six""),""seven"", ""seven7seven""),""eight"", ""eight8eight""),""nine"",""nine9nine"")"),"pzvhgcppglsxfbnzsix6sixnine9ninethree3threecjpzxgchpfour4four31")</f>
        <v>pzvhgcppglsxfbnzsix6sixnine9ninethree3threecjpzxgchpfour4four31</v>
      </c>
      <c r="E330" s="2" t="str">
        <f>IFERROR(__xludf.DUMMYFUNCTION("regexextract(C330, ""\d"")"),"6")</f>
        <v>6</v>
      </c>
      <c r="F330" s="2" t="str">
        <f>IFERROR(__xludf.DUMMYFUNCTION("REGEXEXTRACT(C330, ""\d[^\d]*?\z"")"),"1")</f>
        <v>1</v>
      </c>
      <c r="G330" s="2" t="str">
        <f>IFERROR(__xludf.DUMMYFUNCTION("REGEXExtract(F330,""\d"")"),"1")</f>
        <v>1</v>
      </c>
      <c r="H330" s="3">
        <f t="shared" si="1"/>
        <v>61</v>
      </c>
    </row>
    <row r="331">
      <c r="A331" s="1" t="s">
        <v>330</v>
      </c>
      <c r="C331" s="4" t="str">
        <f>IFERROR(__xludf.DUMMYFUNCTION(" REGEXREPLACE(REGEXREPLACE(REGEXREPLACE(REGEXREPLACE(REGEXREPLACE(REGEXREPLACE(REGEXREPLACE(REGEXREPLACE(REGEXREPLACE(A331, ""one"", ""one1one""), ""two"", ""two2two""), ""three"", ""three3three""), ""four"", ""four4four""),""five"", ""five5five""), ""six"&amp;""", ""six6six""),""seven"", ""seven7seven""),""eight"", ""eight8eight""),""nine"",""nine9nine"")"),"two2twolczflqrbk4rgcone1one")</f>
        <v>two2twolczflqrbk4rgcone1one</v>
      </c>
      <c r="E331" s="2" t="str">
        <f>IFERROR(__xludf.DUMMYFUNCTION("regexextract(C331, ""\d"")"),"2")</f>
        <v>2</v>
      </c>
      <c r="F331" s="2" t="str">
        <f>IFERROR(__xludf.DUMMYFUNCTION("REGEXEXTRACT(C331, ""\d[^\d]*?\z"")"),"1one")</f>
        <v>1one</v>
      </c>
      <c r="G331" s="2" t="str">
        <f>IFERROR(__xludf.DUMMYFUNCTION("REGEXExtract(F331,""\d"")"),"1")</f>
        <v>1</v>
      </c>
      <c r="H331" s="3">
        <f t="shared" si="1"/>
        <v>21</v>
      </c>
    </row>
    <row r="332">
      <c r="A332" s="1" t="s">
        <v>331</v>
      </c>
      <c r="C332" s="4" t="str">
        <f>IFERROR(__xludf.DUMMYFUNCTION(" REGEXREPLACE(REGEXREPLACE(REGEXREPLACE(REGEXREPLACE(REGEXREPLACE(REGEXREPLACE(REGEXREPLACE(REGEXREPLACE(REGEXREPLACE(A332, ""one"", ""one1one""), ""two"", ""two2two""), ""three"", ""three3three""), ""four"", ""four4four""),""five"", ""five5five""), ""six"&amp;""", ""six6six""),""seven"", ""seven7seven""),""eight"", ""eight8eight""),""nine"",""nine9nine"")"),"seven7sevenntqfdnqgbrmtxhssqkzdknvcttzlsone1one8jjthree3three")</f>
        <v>seven7sevenntqfdnqgbrmtxhssqkzdknvcttzlsone1one8jjthree3three</v>
      </c>
      <c r="E332" s="2" t="str">
        <f>IFERROR(__xludf.DUMMYFUNCTION("regexextract(C332, ""\d"")"),"7")</f>
        <v>7</v>
      </c>
      <c r="F332" s="2" t="str">
        <f>IFERROR(__xludf.DUMMYFUNCTION("REGEXEXTRACT(C332, ""\d[^\d]*?\z"")"),"3three")</f>
        <v>3three</v>
      </c>
      <c r="G332" s="2" t="str">
        <f>IFERROR(__xludf.DUMMYFUNCTION("REGEXExtract(F332,""\d"")"),"3")</f>
        <v>3</v>
      </c>
      <c r="H332" s="3">
        <f t="shared" si="1"/>
        <v>73</v>
      </c>
    </row>
    <row r="333">
      <c r="A333" s="1" t="s">
        <v>332</v>
      </c>
      <c r="C333" s="4" t="str">
        <f>IFERROR(__xludf.DUMMYFUNCTION(" REGEXREPLACE(REGEXREPLACE(REGEXREPLACE(REGEXREPLACE(REGEXREPLACE(REGEXREPLACE(REGEXREPLACE(REGEXREPLACE(REGEXREPLACE(A333, ""one"", ""one1one""), ""two"", ""two2two""), ""three"", ""three3three""), ""four"", ""four4four""),""five"", ""five5five""), ""six"&amp;""", ""six6six""),""seven"", ""seven7seven""),""eight"", ""eight8eight""),""nine"",""nine9nine"")"),"one1onethree3threekglkgbxhtwo2twosdkcfvrffdlfntslkvblpq7")</f>
        <v>one1onethree3threekglkgbxhtwo2twosdkcfvrffdlfntslkvblpq7</v>
      </c>
      <c r="E333" s="2" t="str">
        <f>IFERROR(__xludf.DUMMYFUNCTION("regexextract(C333, ""\d"")"),"1")</f>
        <v>1</v>
      </c>
      <c r="F333" s="2" t="str">
        <f>IFERROR(__xludf.DUMMYFUNCTION("REGEXEXTRACT(C333, ""\d[^\d]*?\z"")"),"7")</f>
        <v>7</v>
      </c>
      <c r="G333" s="2" t="str">
        <f>IFERROR(__xludf.DUMMYFUNCTION("REGEXExtract(F333,""\d"")"),"7")</f>
        <v>7</v>
      </c>
      <c r="H333" s="3">
        <f t="shared" si="1"/>
        <v>17</v>
      </c>
    </row>
    <row r="334">
      <c r="A334" s="1" t="s">
        <v>333</v>
      </c>
      <c r="C334" s="4" t="str">
        <f>IFERROR(__xludf.DUMMYFUNCTION(" REGEXREPLACE(REGEXREPLACE(REGEXREPLACE(REGEXREPLACE(REGEXREPLACE(REGEXREPLACE(REGEXREPLACE(REGEXREPLACE(REGEXREPLACE(A334, ""one"", ""one1one""), ""two"", ""two2two""), ""three"", ""three3three""), ""four"", ""four4four""),""five"", ""five5five""), ""six"&amp;""", ""six6six""),""seven"", ""seven7seven""),""eight"", ""eight8eight""),""nine"",""nine9nine"")"),"mtjzjxkxb743two2two4tlgkzslhnnine9nine9")</f>
        <v>mtjzjxkxb743two2two4tlgkzslhnnine9nine9</v>
      </c>
      <c r="E334" s="2" t="str">
        <f>IFERROR(__xludf.DUMMYFUNCTION("regexextract(C334, ""\d"")"),"7")</f>
        <v>7</v>
      </c>
      <c r="F334" s="2" t="str">
        <f>IFERROR(__xludf.DUMMYFUNCTION("REGEXEXTRACT(C334, ""\d[^\d]*?\z"")"),"9")</f>
        <v>9</v>
      </c>
      <c r="G334" s="2" t="str">
        <f>IFERROR(__xludf.DUMMYFUNCTION("REGEXExtract(F334,""\d"")"),"9")</f>
        <v>9</v>
      </c>
      <c r="H334" s="3">
        <f t="shared" si="1"/>
        <v>79</v>
      </c>
    </row>
    <row r="335">
      <c r="A335" s="1" t="s">
        <v>334</v>
      </c>
      <c r="C335" s="4" t="str">
        <f>IFERROR(__xludf.DUMMYFUNCTION(" REGEXREPLACE(REGEXREPLACE(REGEXREPLACE(REGEXREPLACE(REGEXREPLACE(REGEXREPLACE(REGEXREPLACE(REGEXREPLACE(REGEXREPLACE(A335, ""one"", ""one1one""), ""two"", ""two2two""), ""three"", ""three3three""), ""four"", ""four4four""),""five"", ""five5five""), ""six"&amp;""", ""six6six""),""seven"", ""seven7seven""),""eight"", ""eight8eight""),""nine"",""nine9nine"")"),"zpqvnine9nine3")</f>
        <v>zpqvnine9nine3</v>
      </c>
      <c r="E335" s="2" t="str">
        <f>IFERROR(__xludf.DUMMYFUNCTION("regexextract(C335, ""\d"")"),"9")</f>
        <v>9</v>
      </c>
      <c r="F335" s="2" t="str">
        <f>IFERROR(__xludf.DUMMYFUNCTION("REGEXEXTRACT(C335, ""\d[^\d]*?\z"")"),"3")</f>
        <v>3</v>
      </c>
      <c r="G335" s="2" t="str">
        <f>IFERROR(__xludf.DUMMYFUNCTION("REGEXExtract(F335,""\d"")"),"3")</f>
        <v>3</v>
      </c>
      <c r="H335" s="3">
        <f t="shared" si="1"/>
        <v>93</v>
      </c>
    </row>
    <row r="336">
      <c r="A336" s="1" t="s">
        <v>335</v>
      </c>
      <c r="C336" s="4" t="str">
        <f>IFERROR(__xludf.DUMMYFUNCTION(" REGEXREPLACE(REGEXREPLACE(REGEXREPLACE(REGEXREPLACE(REGEXREPLACE(REGEXREPLACE(REGEXREPLACE(REGEXREPLACE(REGEXREPLACE(A336, ""one"", ""one1one""), ""two"", ""two2two""), ""three"", ""three3three""), ""four"", ""four4four""),""five"", ""five5five""), ""six"&amp;""", ""six6six""),""seven"", ""seven7seven""),""eight"", ""eight8eight""),""nine"",""nine9nine"")"),"ppkmh3hfive5five")</f>
        <v>ppkmh3hfive5five</v>
      </c>
      <c r="E336" s="2" t="str">
        <f>IFERROR(__xludf.DUMMYFUNCTION("regexextract(C336, ""\d"")"),"3")</f>
        <v>3</v>
      </c>
      <c r="F336" s="2" t="str">
        <f>IFERROR(__xludf.DUMMYFUNCTION("REGEXEXTRACT(C336, ""\d[^\d]*?\z"")"),"5five")</f>
        <v>5five</v>
      </c>
      <c r="G336" s="2" t="str">
        <f>IFERROR(__xludf.DUMMYFUNCTION("REGEXExtract(F336,""\d"")"),"5")</f>
        <v>5</v>
      </c>
      <c r="H336" s="3">
        <f t="shared" si="1"/>
        <v>35</v>
      </c>
    </row>
    <row r="337">
      <c r="A337" s="1" t="s">
        <v>336</v>
      </c>
      <c r="C337" s="4" t="str">
        <f>IFERROR(__xludf.DUMMYFUNCTION(" REGEXREPLACE(REGEXREPLACE(REGEXREPLACE(REGEXREPLACE(REGEXREPLACE(REGEXREPLACE(REGEXREPLACE(REGEXREPLACE(REGEXREPLACE(A337, ""one"", ""one1one""), ""two"", ""two2two""), ""three"", ""three3three""), ""four"", ""four4four""),""five"", ""five5five""), ""six"&amp;""", ""six6six""),""seven"", ""seven7seven""),""eight"", ""eight8eight""),""nine"",""nine9nine"")"),"seven7sevenfive5fiveone1onenine9nine63")</f>
        <v>seven7sevenfive5fiveone1onenine9nine63</v>
      </c>
      <c r="E337" s="2" t="str">
        <f>IFERROR(__xludf.DUMMYFUNCTION("regexextract(C337, ""\d"")"),"7")</f>
        <v>7</v>
      </c>
      <c r="F337" s="2" t="str">
        <f>IFERROR(__xludf.DUMMYFUNCTION("REGEXEXTRACT(C337, ""\d[^\d]*?\z"")"),"3")</f>
        <v>3</v>
      </c>
      <c r="G337" s="2" t="str">
        <f>IFERROR(__xludf.DUMMYFUNCTION("REGEXExtract(F337,""\d"")"),"3")</f>
        <v>3</v>
      </c>
      <c r="H337" s="3">
        <f t="shared" si="1"/>
        <v>73</v>
      </c>
    </row>
    <row r="338">
      <c r="A338" s="1" t="s">
        <v>337</v>
      </c>
      <c r="C338" s="4" t="str">
        <f>IFERROR(__xludf.DUMMYFUNCTION(" REGEXREPLACE(REGEXREPLACE(REGEXREPLACE(REGEXREPLACE(REGEXREPLACE(REGEXREPLACE(REGEXREPLACE(REGEXREPLACE(REGEXREPLACE(A338, ""one"", ""one1one""), ""two"", ""two2two""), ""three"", ""three3three""), ""four"", ""four4four""),""five"", ""five5five""), ""six"&amp;""", ""six6six""),""seven"", ""seven7seven""),""eight"", ""eight8eight""),""nine"",""nine9nine"")"),"9t3eight8eight3dtgrrjzj1")</f>
        <v>9t3eight8eight3dtgrrjzj1</v>
      </c>
      <c r="E338" s="2" t="str">
        <f>IFERROR(__xludf.DUMMYFUNCTION("regexextract(C338, ""\d"")"),"9")</f>
        <v>9</v>
      </c>
      <c r="F338" s="2" t="str">
        <f>IFERROR(__xludf.DUMMYFUNCTION("REGEXEXTRACT(C338, ""\d[^\d]*?\z"")"),"1")</f>
        <v>1</v>
      </c>
      <c r="G338" s="2" t="str">
        <f>IFERROR(__xludf.DUMMYFUNCTION("REGEXExtract(F338,""\d"")"),"1")</f>
        <v>1</v>
      </c>
      <c r="H338" s="3">
        <f t="shared" si="1"/>
        <v>91</v>
      </c>
    </row>
    <row r="339">
      <c r="A339" s="1" t="s">
        <v>338</v>
      </c>
      <c r="C339" s="4" t="str">
        <f>IFERROR(__xludf.DUMMYFUNCTION(" REGEXREPLACE(REGEXREPLACE(REGEXREPLACE(REGEXREPLACE(REGEXREPLACE(REGEXREPLACE(REGEXREPLACE(REGEXREPLACE(REGEXREPLACE(A339, ""one"", ""one1one""), ""two"", ""two2two""), ""three"", ""three3three""), ""four"", ""four4four""),""five"", ""five5five""), ""six"&amp;""", ""six6six""),""seven"", ""seven7seven""),""eight"", ""eight8eight""),""nine"",""nine9nine"")"),"5jxjmnsn")</f>
        <v>5jxjmnsn</v>
      </c>
      <c r="E339" s="2" t="str">
        <f>IFERROR(__xludf.DUMMYFUNCTION("regexextract(C339, ""\d"")"),"5")</f>
        <v>5</v>
      </c>
      <c r="F339" s="2" t="str">
        <f>IFERROR(__xludf.DUMMYFUNCTION("REGEXEXTRACT(C339, ""\d[^\d]*?\z"")"),"5jxjmnsn")</f>
        <v>5jxjmnsn</v>
      </c>
      <c r="G339" s="2" t="str">
        <f>IFERROR(__xludf.DUMMYFUNCTION("REGEXExtract(F339,""\d"")"),"5")</f>
        <v>5</v>
      </c>
      <c r="H339" s="3">
        <f t="shared" si="1"/>
        <v>55</v>
      </c>
    </row>
    <row r="340">
      <c r="A340" s="1" t="s">
        <v>339</v>
      </c>
      <c r="C340" s="4" t="str">
        <f>IFERROR(__xludf.DUMMYFUNCTION(" REGEXREPLACE(REGEXREPLACE(REGEXREPLACE(REGEXREPLACE(REGEXREPLACE(REGEXREPLACE(REGEXREPLACE(REGEXREPLACE(REGEXREPLACE(A340, ""one"", ""one1one""), ""two"", ""two2two""), ""three"", ""three3three""), ""four"", ""four4four""),""five"", ""five5five""), ""six"&amp;""", ""six6six""),""seven"", ""seven7seven""),""eight"", ""eight8eight""),""nine"",""nine9nine"")"),"lpgv5two2twone1onem")</f>
        <v>lpgv5two2twone1onem</v>
      </c>
      <c r="E340" s="2" t="str">
        <f>IFERROR(__xludf.DUMMYFUNCTION("regexextract(C340, ""\d"")"),"5")</f>
        <v>5</v>
      </c>
      <c r="F340" s="2" t="str">
        <f>IFERROR(__xludf.DUMMYFUNCTION("REGEXEXTRACT(C340, ""\d[^\d]*?\z"")"),"1onem")</f>
        <v>1onem</v>
      </c>
      <c r="G340" s="2" t="str">
        <f>IFERROR(__xludf.DUMMYFUNCTION("REGEXExtract(F340,""\d"")"),"1")</f>
        <v>1</v>
      </c>
      <c r="H340" s="3">
        <f t="shared" si="1"/>
        <v>51</v>
      </c>
    </row>
    <row r="341">
      <c r="A341" s="1" t="s">
        <v>340</v>
      </c>
      <c r="C341" s="4" t="str">
        <f>IFERROR(__xludf.DUMMYFUNCTION(" REGEXREPLACE(REGEXREPLACE(REGEXREPLACE(REGEXREPLACE(REGEXREPLACE(REGEXREPLACE(REGEXREPLACE(REGEXREPLACE(REGEXREPLACE(A341, ""one"", ""one1one""), ""two"", ""two2two""), ""three"", ""three3three""), ""four"", ""four4four""),""five"", ""five5five""), ""six"&amp;""", ""six6six""),""seven"", ""seven7seven""),""eight"", ""eight8eight""),""nine"",""nine9nine"")"),"lzcrmbseven7seven5")</f>
        <v>lzcrmbseven7seven5</v>
      </c>
      <c r="E341" s="2" t="str">
        <f>IFERROR(__xludf.DUMMYFUNCTION("regexextract(C341, ""\d"")"),"7")</f>
        <v>7</v>
      </c>
      <c r="F341" s="2" t="str">
        <f>IFERROR(__xludf.DUMMYFUNCTION("REGEXEXTRACT(C341, ""\d[^\d]*?\z"")"),"5")</f>
        <v>5</v>
      </c>
      <c r="G341" s="2" t="str">
        <f>IFERROR(__xludf.DUMMYFUNCTION("REGEXExtract(F341,""\d"")"),"5")</f>
        <v>5</v>
      </c>
      <c r="H341" s="3">
        <f t="shared" si="1"/>
        <v>75</v>
      </c>
    </row>
    <row r="342">
      <c r="A342" s="1" t="s">
        <v>341</v>
      </c>
      <c r="C342" s="4" t="str">
        <f>IFERROR(__xludf.DUMMYFUNCTION(" REGEXREPLACE(REGEXREPLACE(REGEXREPLACE(REGEXREPLACE(REGEXREPLACE(REGEXREPLACE(REGEXREPLACE(REGEXREPLACE(REGEXREPLACE(A342, ""one"", ""one1one""), ""two"", ""two2two""), ""three"", ""three3three""), ""four"", ""four4four""),""five"", ""five5five""), ""six"&amp;""", ""six6six""),""seven"", ""seven7seven""),""eight"", ""eight8eight""),""nine"",""nine9nine"")"),"k22")</f>
        <v>k22</v>
      </c>
      <c r="E342" s="2" t="str">
        <f>IFERROR(__xludf.DUMMYFUNCTION("regexextract(C342, ""\d"")"),"2")</f>
        <v>2</v>
      </c>
      <c r="F342" s="2" t="str">
        <f>IFERROR(__xludf.DUMMYFUNCTION("REGEXEXTRACT(C342, ""\d[^\d]*?\z"")"),"2")</f>
        <v>2</v>
      </c>
      <c r="G342" s="2" t="str">
        <f>IFERROR(__xludf.DUMMYFUNCTION("REGEXExtract(F342,""\d"")"),"2")</f>
        <v>2</v>
      </c>
      <c r="H342" s="3">
        <f t="shared" si="1"/>
        <v>22</v>
      </c>
    </row>
    <row r="343">
      <c r="A343" s="1" t="s">
        <v>342</v>
      </c>
      <c r="C343" s="4" t="str">
        <f>IFERROR(__xludf.DUMMYFUNCTION(" REGEXREPLACE(REGEXREPLACE(REGEXREPLACE(REGEXREPLACE(REGEXREPLACE(REGEXREPLACE(REGEXREPLACE(REGEXREPLACE(REGEXREPLACE(A343, ""one"", ""one1one""), ""two"", ""two2two""), ""three"", ""three3three""), ""four"", ""four4four""),""five"", ""five5five""), ""six"&amp;""", ""six6six""),""seven"", ""seven7seven""),""eight"", ""eight8eight""),""nine"",""nine9nine"")"),"three3threeeight8eightqnine9nine7jbhcrdfljdlqseven7seven")</f>
        <v>three3threeeight8eightqnine9nine7jbhcrdfljdlqseven7seven</v>
      </c>
      <c r="E343" s="2" t="str">
        <f>IFERROR(__xludf.DUMMYFUNCTION("regexextract(C343, ""\d"")"),"3")</f>
        <v>3</v>
      </c>
      <c r="F343" s="2" t="str">
        <f>IFERROR(__xludf.DUMMYFUNCTION("REGEXEXTRACT(C343, ""\d[^\d]*?\z"")"),"7seven")</f>
        <v>7seven</v>
      </c>
      <c r="G343" s="2" t="str">
        <f>IFERROR(__xludf.DUMMYFUNCTION("REGEXExtract(F343,""\d"")"),"7")</f>
        <v>7</v>
      </c>
      <c r="H343" s="3">
        <f t="shared" si="1"/>
        <v>37</v>
      </c>
    </row>
    <row r="344">
      <c r="A344" s="1" t="s">
        <v>343</v>
      </c>
      <c r="C344" s="4" t="str">
        <f>IFERROR(__xludf.DUMMYFUNCTION(" REGEXREPLACE(REGEXREPLACE(REGEXREPLACE(REGEXREPLACE(REGEXREPLACE(REGEXREPLACE(REGEXREPLACE(REGEXREPLACE(REGEXREPLACE(A344, ""one"", ""one1one""), ""two"", ""two2two""), ""three"", ""three3three""), ""four"", ""four4four""),""five"", ""five5five""), ""six"&amp;""", ""six6six""),""seven"", ""seven7seven""),""eight"", ""eight8eight""),""nine"",""nine9nine"")"),"five5fivenqeight8eightnine9ninezmrm2vpdptlrnine9nine")</f>
        <v>five5fivenqeight8eightnine9ninezmrm2vpdptlrnine9nine</v>
      </c>
      <c r="E344" s="2" t="str">
        <f>IFERROR(__xludf.DUMMYFUNCTION("regexextract(C344, ""\d"")"),"5")</f>
        <v>5</v>
      </c>
      <c r="F344" s="2" t="str">
        <f>IFERROR(__xludf.DUMMYFUNCTION("REGEXEXTRACT(C344, ""\d[^\d]*?\z"")"),"9nine")</f>
        <v>9nine</v>
      </c>
      <c r="G344" s="2" t="str">
        <f>IFERROR(__xludf.DUMMYFUNCTION("REGEXExtract(F344,""\d"")"),"9")</f>
        <v>9</v>
      </c>
      <c r="H344" s="3">
        <f t="shared" si="1"/>
        <v>59</v>
      </c>
    </row>
    <row r="345">
      <c r="A345" s="1" t="s">
        <v>344</v>
      </c>
      <c r="C345" s="4" t="str">
        <f>IFERROR(__xludf.DUMMYFUNCTION(" REGEXREPLACE(REGEXREPLACE(REGEXREPLACE(REGEXREPLACE(REGEXREPLACE(REGEXREPLACE(REGEXREPLACE(REGEXREPLACE(REGEXREPLACE(A345, ""one"", ""one1one""), ""two"", ""two2two""), ""three"", ""three3three""), ""four"", ""four4four""),""five"", ""five5five""), ""six"&amp;""", ""six6six""),""seven"", ""seven7seven""),""eight"", ""eight8eight""),""nine"",""nine9nine"")"),"75eight8eighthmj93three3threeeight8eight")</f>
        <v>75eight8eighthmj93three3threeeight8eight</v>
      </c>
      <c r="E345" s="2" t="str">
        <f>IFERROR(__xludf.DUMMYFUNCTION("regexextract(C345, ""\d"")"),"7")</f>
        <v>7</v>
      </c>
      <c r="F345" s="2" t="str">
        <f>IFERROR(__xludf.DUMMYFUNCTION("REGEXEXTRACT(C345, ""\d[^\d]*?\z"")"),"8eight")</f>
        <v>8eight</v>
      </c>
      <c r="G345" s="2" t="str">
        <f>IFERROR(__xludf.DUMMYFUNCTION("REGEXExtract(F345,""\d"")"),"8")</f>
        <v>8</v>
      </c>
      <c r="H345" s="3">
        <f t="shared" si="1"/>
        <v>78</v>
      </c>
    </row>
    <row r="346">
      <c r="A346" s="1" t="s">
        <v>345</v>
      </c>
      <c r="C346" s="4" t="str">
        <f>IFERROR(__xludf.DUMMYFUNCTION(" REGEXREPLACE(REGEXREPLACE(REGEXREPLACE(REGEXREPLACE(REGEXREPLACE(REGEXREPLACE(REGEXREPLACE(REGEXREPLACE(REGEXREPLACE(A346, ""one"", ""one1one""), ""two"", ""two2two""), ""three"", ""three3three""), ""four"", ""four4four""),""five"", ""five5five""), ""six"&amp;""", ""six6six""),""seven"", ""seven7seven""),""eight"", ""eight8eight""),""nine"",""nine9nine"")"),"four4four4two2twonine9ninenine9nine6three3threegbfhlxgg")</f>
        <v>four4four4two2twonine9ninenine9nine6three3threegbfhlxgg</v>
      </c>
      <c r="E346" s="2" t="str">
        <f>IFERROR(__xludf.DUMMYFUNCTION("regexextract(C346, ""\d"")"),"4")</f>
        <v>4</v>
      </c>
      <c r="F346" s="2" t="str">
        <f>IFERROR(__xludf.DUMMYFUNCTION("REGEXEXTRACT(C346, ""\d[^\d]*?\z"")"),"3threegbfhlxgg")</f>
        <v>3threegbfhlxgg</v>
      </c>
      <c r="G346" s="2" t="str">
        <f>IFERROR(__xludf.DUMMYFUNCTION("REGEXExtract(F346,""\d"")"),"3")</f>
        <v>3</v>
      </c>
      <c r="H346" s="3">
        <f t="shared" si="1"/>
        <v>43</v>
      </c>
    </row>
    <row r="347">
      <c r="A347" s="1" t="s">
        <v>346</v>
      </c>
      <c r="C347" s="4" t="str">
        <f>IFERROR(__xludf.DUMMYFUNCTION(" REGEXREPLACE(REGEXREPLACE(REGEXREPLACE(REGEXREPLACE(REGEXREPLACE(REGEXREPLACE(REGEXREPLACE(REGEXREPLACE(REGEXREPLACE(A347, ""one"", ""one1one""), ""two"", ""two2two""), ""three"", ""three3three""), ""four"", ""four4four""),""five"", ""five5five""), ""six"&amp;""", ""six6six""),""seven"", ""seven7seven""),""eight"", ""eight8eight""),""nine"",""nine9nine"")"),"21zfgxvfmggh39")</f>
        <v>21zfgxvfmggh39</v>
      </c>
      <c r="E347" s="2" t="str">
        <f>IFERROR(__xludf.DUMMYFUNCTION("regexextract(C347, ""\d"")"),"2")</f>
        <v>2</v>
      </c>
      <c r="F347" s="2" t="str">
        <f>IFERROR(__xludf.DUMMYFUNCTION("REGEXEXTRACT(C347, ""\d[^\d]*?\z"")"),"9")</f>
        <v>9</v>
      </c>
      <c r="G347" s="2" t="str">
        <f>IFERROR(__xludf.DUMMYFUNCTION("REGEXExtract(F347,""\d"")"),"9")</f>
        <v>9</v>
      </c>
      <c r="H347" s="3">
        <f t="shared" si="1"/>
        <v>29</v>
      </c>
    </row>
    <row r="348">
      <c r="A348" s="1" t="s">
        <v>347</v>
      </c>
      <c r="C348" s="4" t="str">
        <f>IFERROR(__xludf.DUMMYFUNCTION(" REGEXREPLACE(REGEXREPLACE(REGEXREPLACE(REGEXREPLACE(REGEXREPLACE(REGEXREPLACE(REGEXREPLACE(REGEXREPLACE(REGEXREPLACE(A348, ""one"", ""one1one""), ""two"", ""two2two""), ""three"", ""three3three""), ""four"", ""four4four""),""five"", ""five5five""), ""six"&amp;""", ""six6six""),""seven"", ""seven7seven""),""eight"", ""eight8eight""),""nine"",""nine9nine"")"),"9xqxphjzqkkfpvsmbjzpv8nine9nineeight8eightdcg")</f>
        <v>9xqxphjzqkkfpvsmbjzpv8nine9nineeight8eightdcg</v>
      </c>
      <c r="E348" s="2" t="str">
        <f>IFERROR(__xludf.DUMMYFUNCTION("regexextract(C348, ""\d"")"),"9")</f>
        <v>9</v>
      </c>
      <c r="F348" s="2" t="str">
        <f>IFERROR(__xludf.DUMMYFUNCTION("REGEXEXTRACT(C348, ""\d[^\d]*?\z"")"),"8eightdcg")</f>
        <v>8eightdcg</v>
      </c>
      <c r="G348" s="2" t="str">
        <f>IFERROR(__xludf.DUMMYFUNCTION("REGEXExtract(F348,""\d"")"),"8")</f>
        <v>8</v>
      </c>
      <c r="H348" s="3">
        <f t="shared" si="1"/>
        <v>98</v>
      </c>
    </row>
    <row r="349">
      <c r="A349" s="1" t="s">
        <v>348</v>
      </c>
      <c r="C349" s="4" t="str">
        <f>IFERROR(__xludf.DUMMYFUNCTION(" REGEXREPLACE(REGEXREPLACE(REGEXREPLACE(REGEXREPLACE(REGEXREPLACE(REGEXREPLACE(REGEXREPLACE(REGEXREPLACE(REGEXREPLACE(A349, ""one"", ""one1one""), ""two"", ""two2two""), ""three"", ""three3three""), ""four"", ""four4four""),""five"", ""five5five""), ""six"&amp;""", ""six6six""),""seven"", ""seven7seven""),""eight"", ""eight8eight""),""nine"",""nine9nine"")"),"16five5five5ptprsjtp31five5five")</f>
        <v>16five5five5ptprsjtp31five5five</v>
      </c>
      <c r="E349" s="2" t="str">
        <f>IFERROR(__xludf.DUMMYFUNCTION("regexextract(C349, ""\d"")"),"1")</f>
        <v>1</v>
      </c>
      <c r="F349" s="2" t="str">
        <f>IFERROR(__xludf.DUMMYFUNCTION("REGEXEXTRACT(C349, ""\d[^\d]*?\z"")"),"5five")</f>
        <v>5five</v>
      </c>
      <c r="G349" s="2" t="str">
        <f>IFERROR(__xludf.DUMMYFUNCTION("REGEXExtract(F349,""\d"")"),"5")</f>
        <v>5</v>
      </c>
      <c r="H349" s="3">
        <f t="shared" si="1"/>
        <v>15</v>
      </c>
    </row>
    <row r="350">
      <c r="A350" s="1" t="s">
        <v>349</v>
      </c>
      <c r="C350" s="4" t="str">
        <f>IFERROR(__xludf.DUMMYFUNCTION(" REGEXREPLACE(REGEXREPLACE(REGEXREPLACE(REGEXREPLACE(REGEXREPLACE(REGEXREPLACE(REGEXREPLACE(REGEXREPLACE(REGEXREPLACE(A350, ""one"", ""one1one""), ""two"", ""two2two""), ""three"", ""three3three""), ""four"", ""four4four""),""five"", ""five5five""), ""six"&amp;""", ""six6six""),""seven"", ""seven7seven""),""eight"", ""eight8eight""),""nine"",""nine9nine"")"),"two2two5hncjfhzsbeight8eight6tdkhdfqttsgkbqlqdmfchcbnmxhtm")</f>
        <v>two2two5hncjfhzsbeight8eight6tdkhdfqttsgkbqlqdmfchcbnmxhtm</v>
      </c>
      <c r="E350" s="2" t="str">
        <f>IFERROR(__xludf.DUMMYFUNCTION("regexextract(C350, ""\d"")"),"2")</f>
        <v>2</v>
      </c>
      <c r="F350" s="2" t="str">
        <f>IFERROR(__xludf.DUMMYFUNCTION("REGEXEXTRACT(C350, ""\d[^\d]*?\z"")"),"6tdkhdfqttsgkbqlqdmfchcbnmxhtm")</f>
        <v>6tdkhdfqttsgkbqlqdmfchcbnmxhtm</v>
      </c>
      <c r="G350" s="2" t="str">
        <f>IFERROR(__xludf.DUMMYFUNCTION("REGEXExtract(F350,""\d"")"),"6")</f>
        <v>6</v>
      </c>
      <c r="H350" s="3">
        <f t="shared" si="1"/>
        <v>26</v>
      </c>
    </row>
    <row r="351">
      <c r="A351" s="1" t="s">
        <v>350</v>
      </c>
      <c r="C351" s="4" t="str">
        <f>IFERROR(__xludf.DUMMYFUNCTION(" REGEXREPLACE(REGEXREPLACE(REGEXREPLACE(REGEXREPLACE(REGEXREPLACE(REGEXREPLACE(REGEXREPLACE(REGEXREPLACE(REGEXREPLACE(A351, ""one"", ""one1one""), ""two"", ""two2two""), ""three"", ""three3three""), ""four"", ""four4four""),""five"", ""five5five""), ""six"&amp;""", ""six6six""),""seven"", ""seven7seven""),""eight"", ""eight8eight""),""nine"",""nine9nine"")"),"hlqxqmfjmsvmzpqmkh31")</f>
        <v>hlqxqmfjmsvmzpqmkh31</v>
      </c>
      <c r="E351" s="2" t="str">
        <f>IFERROR(__xludf.DUMMYFUNCTION("regexextract(C351, ""\d"")"),"3")</f>
        <v>3</v>
      </c>
      <c r="F351" s="2" t="str">
        <f>IFERROR(__xludf.DUMMYFUNCTION("REGEXEXTRACT(C351, ""\d[^\d]*?\z"")"),"1")</f>
        <v>1</v>
      </c>
      <c r="G351" s="2" t="str">
        <f>IFERROR(__xludf.DUMMYFUNCTION("REGEXExtract(F351,""\d"")"),"1")</f>
        <v>1</v>
      </c>
      <c r="H351" s="3">
        <f t="shared" si="1"/>
        <v>31</v>
      </c>
    </row>
    <row r="352">
      <c r="A352" s="1" t="s">
        <v>351</v>
      </c>
      <c r="C352" s="4" t="str">
        <f>IFERROR(__xludf.DUMMYFUNCTION(" REGEXREPLACE(REGEXREPLACE(REGEXREPLACE(REGEXREPLACE(REGEXREPLACE(REGEXREPLACE(REGEXREPLACE(REGEXREPLACE(REGEXREPLACE(A352, ""one"", ""one1one""), ""two"", ""two2two""), ""three"", ""three3three""), ""four"", ""four4four""),""five"", ""five5five""), ""six"&amp;""", ""six6six""),""seven"", ""seven7seven""),""eight"", ""eight8eight""),""nine"",""nine9nine"")"),"two2twotksfsttbvx7dtfdgone1oneight8eightx")</f>
        <v>two2twotksfsttbvx7dtfdgone1oneight8eightx</v>
      </c>
      <c r="E352" s="2" t="str">
        <f>IFERROR(__xludf.DUMMYFUNCTION("regexextract(C352, ""\d"")"),"2")</f>
        <v>2</v>
      </c>
      <c r="F352" s="2" t="str">
        <f>IFERROR(__xludf.DUMMYFUNCTION("REGEXEXTRACT(C352, ""\d[^\d]*?\z"")"),"8eightx")</f>
        <v>8eightx</v>
      </c>
      <c r="G352" s="2" t="str">
        <f>IFERROR(__xludf.DUMMYFUNCTION("REGEXExtract(F352,""\d"")"),"8")</f>
        <v>8</v>
      </c>
      <c r="H352" s="3">
        <f t="shared" si="1"/>
        <v>28</v>
      </c>
    </row>
    <row r="353">
      <c r="A353" s="1" t="s">
        <v>352</v>
      </c>
      <c r="C353" s="4" t="str">
        <f>IFERROR(__xludf.DUMMYFUNCTION(" REGEXREPLACE(REGEXREPLACE(REGEXREPLACE(REGEXREPLACE(REGEXREPLACE(REGEXREPLACE(REGEXREPLACE(REGEXREPLACE(REGEXREPLACE(A353, ""one"", ""one1one""), ""two"", ""two2two""), ""three"", ""three3three""), ""four"", ""four4four""),""five"", ""five5five""), ""six"&amp;""", ""six6six""),""seven"", ""seven7seven""),""eight"", ""eight8eight""),""nine"",""nine9nine"")"),"two2two6gzxplc")</f>
        <v>two2two6gzxplc</v>
      </c>
      <c r="E353" s="2" t="str">
        <f>IFERROR(__xludf.DUMMYFUNCTION("regexextract(C353, ""\d"")"),"2")</f>
        <v>2</v>
      </c>
      <c r="F353" s="2" t="str">
        <f>IFERROR(__xludf.DUMMYFUNCTION("REGEXEXTRACT(C353, ""\d[^\d]*?\z"")"),"6gzxplc")</f>
        <v>6gzxplc</v>
      </c>
      <c r="G353" s="2" t="str">
        <f>IFERROR(__xludf.DUMMYFUNCTION("REGEXExtract(F353,""\d"")"),"6")</f>
        <v>6</v>
      </c>
      <c r="H353" s="3">
        <f t="shared" si="1"/>
        <v>26</v>
      </c>
    </row>
    <row r="354">
      <c r="A354" s="1" t="s">
        <v>353</v>
      </c>
      <c r="C354" s="4" t="str">
        <f>IFERROR(__xludf.DUMMYFUNCTION(" REGEXREPLACE(REGEXREPLACE(REGEXREPLACE(REGEXREPLACE(REGEXREPLACE(REGEXREPLACE(REGEXREPLACE(REGEXREPLACE(REGEXREPLACE(A354, ""one"", ""one1one""), ""two"", ""two2two""), ""three"", ""three3three""), ""four"", ""four4four""),""five"", ""five5five""), ""six"&amp;""", ""six6six""),""seven"", ""seven7seven""),""eight"", ""eight8eight""),""nine"",""nine9nine"")"),"pgthree3threepsvxlqkthree3threesix6sixhrkgdf9gpmrgzl4")</f>
        <v>pgthree3threepsvxlqkthree3threesix6sixhrkgdf9gpmrgzl4</v>
      </c>
      <c r="E354" s="2" t="str">
        <f>IFERROR(__xludf.DUMMYFUNCTION("regexextract(C354, ""\d"")"),"3")</f>
        <v>3</v>
      </c>
      <c r="F354" s="2" t="str">
        <f>IFERROR(__xludf.DUMMYFUNCTION("REGEXEXTRACT(C354, ""\d[^\d]*?\z"")"),"4")</f>
        <v>4</v>
      </c>
      <c r="G354" s="2" t="str">
        <f>IFERROR(__xludf.DUMMYFUNCTION("REGEXExtract(F354,""\d"")"),"4")</f>
        <v>4</v>
      </c>
      <c r="H354" s="3">
        <f t="shared" si="1"/>
        <v>34</v>
      </c>
    </row>
    <row r="355">
      <c r="A355" s="1" t="s">
        <v>354</v>
      </c>
      <c r="C355" s="4" t="str">
        <f>IFERROR(__xludf.DUMMYFUNCTION(" REGEXREPLACE(REGEXREPLACE(REGEXREPLACE(REGEXREPLACE(REGEXREPLACE(REGEXREPLACE(REGEXREPLACE(REGEXREPLACE(REGEXREPLACE(A355, ""one"", ""one1one""), ""two"", ""two2two""), ""three"", ""three3three""), ""four"", ""four4four""),""five"", ""five5five""), ""six"&amp;""", ""six6six""),""seven"", ""seven7seven""),""eight"", ""eight8eight""),""nine"",""nine9nine"")"),"28seven7sevenhlljbkbz1")</f>
        <v>28seven7sevenhlljbkbz1</v>
      </c>
      <c r="E355" s="2" t="str">
        <f>IFERROR(__xludf.DUMMYFUNCTION("regexextract(C355, ""\d"")"),"2")</f>
        <v>2</v>
      </c>
      <c r="F355" s="2" t="str">
        <f>IFERROR(__xludf.DUMMYFUNCTION("REGEXEXTRACT(C355, ""\d[^\d]*?\z"")"),"1")</f>
        <v>1</v>
      </c>
      <c r="G355" s="2" t="str">
        <f>IFERROR(__xludf.DUMMYFUNCTION("REGEXExtract(F355,""\d"")"),"1")</f>
        <v>1</v>
      </c>
      <c r="H355" s="3">
        <f t="shared" si="1"/>
        <v>21</v>
      </c>
    </row>
    <row r="356">
      <c r="A356" s="1" t="s">
        <v>355</v>
      </c>
      <c r="C356" s="4" t="str">
        <f>IFERROR(__xludf.DUMMYFUNCTION(" REGEXREPLACE(REGEXREPLACE(REGEXREPLACE(REGEXREPLACE(REGEXREPLACE(REGEXREPLACE(REGEXREPLACE(REGEXREPLACE(REGEXREPLACE(A356, ""one"", ""one1one""), ""two"", ""two2two""), ""three"", ""three3three""), ""four"", ""four4four""),""five"", ""five5five""), ""six"&amp;""", ""six6six""),""seven"", ""seven7seven""),""eight"", ""eight8eight""),""nine"",""nine9nine"")"),"4nine9nine5seven7sevenfour4fourccdsmzrlkmshfslzpkm")</f>
        <v>4nine9nine5seven7sevenfour4fourccdsmzrlkmshfslzpkm</v>
      </c>
      <c r="E356" s="2" t="str">
        <f>IFERROR(__xludf.DUMMYFUNCTION("regexextract(C356, ""\d"")"),"4")</f>
        <v>4</v>
      </c>
      <c r="F356" s="2" t="str">
        <f>IFERROR(__xludf.DUMMYFUNCTION("REGEXEXTRACT(C356, ""\d[^\d]*?\z"")"),"4fourccdsmzrlkmshfslzpkm")</f>
        <v>4fourccdsmzrlkmshfslzpkm</v>
      </c>
      <c r="G356" s="2" t="str">
        <f>IFERROR(__xludf.DUMMYFUNCTION("REGEXExtract(F356,""\d"")"),"4")</f>
        <v>4</v>
      </c>
      <c r="H356" s="3">
        <f t="shared" si="1"/>
        <v>44</v>
      </c>
    </row>
    <row r="357">
      <c r="A357" s="1" t="s">
        <v>356</v>
      </c>
      <c r="C357" s="4" t="str">
        <f>IFERROR(__xludf.DUMMYFUNCTION(" REGEXREPLACE(REGEXREPLACE(REGEXREPLACE(REGEXREPLACE(REGEXREPLACE(REGEXREPLACE(REGEXREPLACE(REGEXREPLACE(REGEXREPLACE(A357, ""one"", ""one1one""), ""two"", ""two2two""), ""three"", ""three3three""), ""four"", ""four4four""),""five"", ""five5five""), ""six"&amp;""", ""six6six""),""seven"", ""seven7seven""),""eight"", ""eight8eight""),""nine"",""nine9nine"")"),"rqhns85fnrknine9ninesix6sixone1onex")</f>
        <v>rqhns85fnrknine9ninesix6sixone1onex</v>
      </c>
      <c r="E357" s="2" t="str">
        <f>IFERROR(__xludf.DUMMYFUNCTION("regexextract(C357, ""\d"")"),"8")</f>
        <v>8</v>
      </c>
      <c r="F357" s="2" t="str">
        <f>IFERROR(__xludf.DUMMYFUNCTION("REGEXEXTRACT(C357, ""\d[^\d]*?\z"")"),"1onex")</f>
        <v>1onex</v>
      </c>
      <c r="G357" s="2" t="str">
        <f>IFERROR(__xludf.DUMMYFUNCTION("REGEXExtract(F357,""\d"")"),"1")</f>
        <v>1</v>
      </c>
      <c r="H357" s="3">
        <f t="shared" si="1"/>
        <v>81</v>
      </c>
    </row>
    <row r="358">
      <c r="A358" s="1" t="s">
        <v>357</v>
      </c>
      <c r="C358" s="4" t="str">
        <f>IFERROR(__xludf.DUMMYFUNCTION(" REGEXREPLACE(REGEXREPLACE(REGEXREPLACE(REGEXREPLACE(REGEXREPLACE(REGEXREPLACE(REGEXREPLACE(REGEXREPLACE(REGEXREPLACE(A358, ""one"", ""one1one""), ""two"", ""two2two""), ""three"", ""three3three""), ""four"", ""four4four""),""five"", ""five5five""), ""six"&amp;""", ""six6six""),""seven"", ""seven7seven""),""eight"", ""eight8eight""),""nine"",""nine9nine"")"),"czone1oneight8eightjffrjhvvtrqxmvmmmspkhphr93eight8eightfive5five2")</f>
        <v>czone1oneight8eightjffrjhvvtrqxmvmmmspkhphr93eight8eightfive5five2</v>
      </c>
      <c r="E358" s="2" t="str">
        <f>IFERROR(__xludf.DUMMYFUNCTION("regexextract(C358, ""\d"")"),"1")</f>
        <v>1</v>
      </c>
      <c r="F358" s="2" t="str">
        <f>IFERROR(__xludf.DUMMYFUNCTION("REGEXEXTRACT(C358, ""\d[^\d]*?\z"")"),"2")</f>
        <v>2</v>
      </c>
      <c r="G358" s="2" t="str">
        <f>IFERROR(__xludf.DUMMYFUNCTION("REGEXExtract(F358,""\d"")"),"2")</f>
        <v>2</v>
      </c>
      <c r="H358" s="3">
        <f t="shared" si="1"/>
        <v>12</v>
      </c>
    </row>
    <row r="359">
      <c r="A359" s="1" t="s">
        <v>358</v>
      </c>
      <c r="C359" s="4" t="str">
        <f>IFERROR(__xludf.DUMMYFUNCTION(" REGEXREPLACE(REGEXREPLACE(REGEXREPLACE(REGEXREPLACE(REGEXREPLACE(REGEXREPLACE(REGEXREPLACE(REGEXREPLACE(REGEXREPLACE(A359, ""one"", ""one1one""), ""two"", ""two2two""), ""three"", ""three3three""), ""four"", ""four4four""),""five"", ""five5five""), ""six"&amp;""", ""six6six""),""seven"", ""seven7seven""),""eight"", ""eight8eight""),""nine"",""nine9nine"")"),"rnnvrdgjtvnone1oneeight8eightsix6six61nine9ninehgxfplfbbd")</f>
        <v>rnnvrdgjtvnone1oneeight8eightsix6six61nine9ninehgxfplfbbd</v>
      </c>
      <c r="E359" s="2" t="str">
        <f>IFERROR(__xludf.DUMMYFUNCTION("regexextract(C359, ""\d"")"),"1")</f>
        <v>1</v>
      </c>
      <c r="F359" s="2" t="str">
        <f>IFERROR(__xludf.DUMMYFUNCTION("REGEXEXTRACT(C359, ""\d[^\d]*?\z"")"),"9ninehgxfplfbbd")</f>
        <v>9ninehgxfplfbbd</v>
      </c>
      <c r="G359" s="2" t="str">
        <f>IFERROR(__xludf.DUMMYFUNCTION("REGEXExtract(F359,""\d"")"),"9")</f>
        <v>9</v>
      </c>
      <c r="H359" s="3">
        <f t="shared" si="1"/>
        <v>19</v>
      </c>
    </row>
    <row r="360">
      <c r="A360" s="1" t="s">
        <v>359</v>
      </c>
      <c r="C360" s="4" t="str">
        <f>IFERROR(__xludf.DUMMYFUNCTION(" REGEXREPLACE(REGEXREPLACE(REGEXREPLACE(REGEXREPLACE(REGEXREPLACE(REGEXREPLACE(REGEXREPLACE(REGEXREPLACE(REGEXREPLACE(A360, ""one"", ""one1one""), ""two"", ""two2two""), ""three"", ""three3three""), ""four"", ""four4four""),""five"", ""five5five""), ""six"&amp;""", ""six6six""),""seven"", ""seven7seven""),""eight"", ""eight8eight""),""nine"",""nine9nine"")"),"23xsxlxlsz")</f>
        <v>23xsxlxlsz</v>
      </c>
      <c r="E360" s="2" t="str">
        <f>IFERROR(__xludf.DUMMYFUNCTION("regexextract(C360, ""\d"")"),"2")</f>
        <v>2</v>
      </c>
      <c r="F360" s="2" t="str">
        <f>IFERROR(__xludf.DUMMYFUNCTION("REGEXEXTRACT(C360, ""\d[^\d]*?\z"")"),"3xsxlxlsz")</f>
        <v>3xsxlxlsz</v>
      </c>
      <c r="G360" s="2" t="str">
        <f>IFERROR(__xludf.DUMMYFUNCTION("REGEXExtract(F360,""\d"")"),"3")</f>
        <v>3</v>
      </c>
      <c r="H360" s="3">
        <f t="shared" si="1"/>
        <v>23</v>
      </c>
    </row>
    <row r="361">
      <c r="A361" s="1" t="s">
        <v>360</v>
      </c>
      <c r="C361" s="4" t="str">
        <f>IFERROR(__xludf.DUMMYFUNCTION(" REGEXREPLACE(REGEXREPLACE(REGEXREPLACE(REGEXREPLACE(REGEXREPLACE(REGEXREPLACE(REGEXREPLACE(REGEXREPLACE(REGEXREPLACE(A361, ""one"", ""one1one""), ""two"", ""two2two""), ""three"", ""three3three""), ""four"", ""four4four""),""five"", ""five5five""), ""six"&amp;""", ""six6six""),""seven"", ""seven7seven""),""eight"", ""eight8eight""),""nine"",""nine9nine"")"),"mhjtxrhfive5five9six6six")</f>
        <v>mhjtxrhfive5five9six6six</v>
      </c>
      <c r="E361" s="2" t="str">
        <f>IFERROR(__xludf.DUMMYFUNCTION("regexextract(C361, ""\d"")"),"5")</f>
        <v>5</v>
      </c>
      <c r="F361" s="2" t="str">
        <f>IFERROR(__xludf.DUMMYFUNCTION("REGEXEXTRACT(C361, ""\d[^\d]*?\z"")"),"6six")</f>
        <v>6six</v>
      </c>
      <c r="G361" s="2" t="str">
        <f>IFERROR(__xludf.DUMMYFUNCTION("REGEXExtract(F361,""\d"")"),"6")</f>
        <v>6</v>
      </c>
      <c r="H361" s="3">
        <f t="shared" si="1"/>
        <v>56</v>
      </c>
    </row>
    <row r="362">
      <c r="A362" s="1" t="s">
        <v>361</v>
      </c>
      <c r="C362" s="4" t="str">
        <f>IFERROR(__xludf.DUMMYFUNCTION(" REGEXREPLACE(REGEXREPLACE(REGEXREPLACE(REGEXREPLACE(REGEXREPLACE(REGEXREPLACE(REGEXREPLACE(REGEXREPLACE(REGEXREPLACE(A362, ""one"", ""one1one""), ""two"", ""two2two""), ""three"", ""three3three""), ""four"", ""four4four""),""five"", ""five5five""), ""six"&amp;""", ""six6six""),""seven"", ""seven7seven""),""eight"", ""eight8eight""),""nine"",""nine9nine"")"),"qddgntfdthree3threeone1one9three3three286five5five")</f>
        <v>qddgntfdthree3threeone1one9three3three286five5five</v>
      </c>
      <c r="E362" s="2" t="str">
        <f>IFERROR(__xludf.DUMMYFUNCTION("regexextract(C362, ""\d"")"),"3")</f>
        <v>3</v>
      </c>
      <c r="F362" s="2" t="str">
        <f>IFERROR(__xludf.DUMMYFUNCTION("REGEXEXTRACT(C362, ""\d[^\d]*?\z"")"),"5five")</f>
        <v>5five</v>
      </c>
      <c r="G362" s="2" t="str">
        <f>IFERROR(__xludf.DUMMYFUNCTION("REGEXExtract(F362,""\d"")"),"5")</f>
        <v>5</v>
      </c>
      <c r="H362" s="3">
        <f t="shared" si="1"/>
        <v>35</v>
      </c>
    </row>
    <row r="363">
      <c r="A363" s="1" t="s">
        <v>362</v>
      </c>
      <c r="C363" s="4" t="str">
        <f>IFERROR(__xludf.DUMMYFUNCTION(" REGEXREPLACE(REGEXREPLACE(REGEXREPLACE(REGEXREPLACE(REGEXREPLACE(REGEXREPLACE(REGEXREPLACE(REGEXREPLACE(REGEXREPLACE(A363, ""one"", ""one1one""), ""two"", ""two2two""), ""three"", ""three3three""), ""four"", ""four4four""),""five"", ""five5five""), ""six"&amp;""", ""six6six""),""seven"", ""seven7seven""),""eight"", ""eight8eight""),""nine"",""nine9nine"")"),"3hqszrplfjfive5fivethree3threefive5five")</f>
        <v>3hqszrplfjfive5fivethree3threefive5five</v>
      </c>
      <c r="E363" s="2" t="str">
        <f>IFERROR(__xludf.DUMMYFUNCTION("regexextract(C363, ""\d"")"),"3")</f>
        <v>3</v>
      </c>
      <c r="F363" s="2" t="str">
        <f>IFERROR(__xludf.DUMMYFUNCTION("REGEXEXTRACT(C363, ""\d[^\d]*?\z"")"),"5five")</f>
        <v>5five</v>
      </c>
      <c r="G363" s="2" t="str">
        <f>IFERROR(__xludf.DUMMYFUNCTION("REGEXExtract(F363,""\d"")"),"5")</f>
        <v>5</v>
      </c>
      <c r="H363" s="3">
        <f t="shared" si="1"/>
        <v>35</v>
      </c>
    </row>
    <row r="364">
      <c r="A364" s="1" t="s">
        <v>363</v>
      </c>
      <c r="C364" s="4" t="str">
        <f>IFERROR(__xludf.DUMMYFUNCTION(" REGEXREPLACE(REGEXREPLACE(REGEXREPLACE(REGEXREPLACE(REGEXREPLACE(REGEXREPLACE(REGEXREPLACE(REGEXREPLACE(REGEXREPLACE(A364, ""one"", ""one1one""), ""two"", ""two2two""), ""three"", ""three3three""), ""four"", ""four4four""),""five"", ""five5five""), ""six"&amp;""", ""six6six""),""seven"", ""seven7seven""),""eight"", ""eight8eight""),""nine"",""nine9nine"")"),"hzjnpktseven7seven9hlbheight8eightfour4four")</f>
        <v>hzjnpktseven7seven9hlbheight8eightfour4four</v>
      </c>
      <c r="E364" s="2" t="str">
        <f>IFERROR(__xludf.DUMMYFUNCTION("regexextract(C364, ""\d"")"),"7")</f>
        <v>7</v>
      </c>
      <c r="F364" s="2" t="str">
        <f>IFERROR(__xludf.DUMMYFUNCTION("REGEXEXTRACT(C364, ""\d[^\d]*?\z"")"),"4four")</f>
        <v>4four</v>
      </c>
      <c r="G364" s="2" t="str">
        <f>IFERROR(__xludf.DUMMYFUNCTION("REGEXExtract(F364,""\d"")"),"4")</f>
        <v>4</v>
      </c>
      <c r="H364" s="3">
        <f t="shared" si="1"/>
        <v>74</v>
      </c>
    </row>
    <row r="365">
      <c r="A365" s="1" t="s">
        <v>364</v>
      </c>
      <c r="C365" s="4" t="str">
        <f>IFERROR(__xludf.DUMMYFUNCTION(" REGEXREPLACE(REGEXREPLACE(REGEXREPLACE(REGEXREPLACE(REGEXREPLACE(REGEXREPLACE(REGEXREPLACE(REGEXREPLACE(REGEXREPLACE(A365, ""one"", ""one1one""), ""two"", ""two2two""), ""three"", ""three3three""), ""four"", ""four4four""),""five"", ""five5five""), ""six"&amp;""", ""six6six""),""seven"", ""seven7seven""),""eight"", ""eight8eight""),""nine"",""nine9nine"")"),"2vpksix6sixthree3three")</f>
        <v>2vpksix6sixthree3three</v>
      </c>
      <c r="E365" s="2" t="str">
        <f>IFERROR(__xludf.DUMMYFUNCTION("regexextract(C365, ""\d"")"),"2")</f>
        <v>2</v>
      </c>
      <c r="F365" s="2" t="str">
        <f>IFERROR(__xludf.DUMMYFUNCTION("REGEXEXTRACT(C365, ""\d[^\d]*?\z"")"),"3three")</f>
        <v>3three</v>
      </c>
      <c r="G365" s="2" t="str">
        <f>IFERROR(__xludf.DUMMYFUNCTION("REGEXExtract(F365,""\d"")"),"3")</f>
        <v>3</v>
      </c>
      <c r="H365" s="3">
        <f t="shared" si="1"/>
        <v>23</v>
      </c>
    </row>
    <row r="366">
      <c r="A366" s="1" t="s">
        <v>365</v>
      </c>
      <c r="C366" s="4" t="str">
        <f>IFERROR(__xludf.DUMMYFUNCTION(" REGEXREPLACE(REGEXREPLACE(REGEXREPLACE(REGEXREPLACE(REGEXREPLACE(REGEXREPLACE(REGEXREPLACE(REGEXREPLACE(REGEXREPLACE(A366, ""one"", ""one1one""), ""two"", ""two2two""), ""three"", ""three3three""), ""four"", ""four4four""),""five"", ""five5five""), ""six"&amp;""", ""six6six""),""seven"", ""seven7seven""),""eight"", ""eight8eight""),""nine"",""nine9nine"")"),"one1one5hjgqtpcjhntpxfxkf4four4fourtwo2two")</f>
        <v>one1one5hjgqtpcjhntpxfxkf4four4fourtwo2two</v>
      </c>
      <c r="E366" s="2" t="str">
        <f>IFERROR(__xludf.DUMMYFUNCTION("regexextract(C366, ""\d"")"),"1")</f>
        <v>1</v>
      </c>
      <c r="F366" s="2" t="str">
        <f>IFERROR(__xludf.DUMMYFUNCTION("REGEXEXTRACT(C366, ""\d[^\d]*?\z"")"),"2two")</f>
        <v>2two</v>
      </c>
      <c r="G366" s="2" t="str">
        <f>IFERROR(__xludf.DUMMYFUNCTION("REGEXExtract(F366,""\d"")"),"2")</f>
        <v>2</v>
      </c>
      <c r="H366" s="3">
        <f t="shared" si="1"/>
        <v>12</v>
      </c>
    </row>
    <row r="367">
      <c r="A367" s="1" t="s">
        <v>366</v>
      </c>
      <c r="C367" s="4" t="str">
        <f>IFERROR(__xludf.DUMMYFUNCTION(" REGEXREPLACE(REGEXREPLACE(REGEXREPLACE(REGEXREPLACE(REGEXREPLACE(REGEXREPLACE(REGEXREPLACE(REGEXREPLACE(REGEXREPLACE(A367, ""one"", ""one1one""), ""two"", ""two2two""), ""three"", ""three3three""), ""four"", ""four4four""),""five"", ""five5five""), ""six"&amp;""", ""six6six""),""seven"", ""seven7seven""),""eight"", ""eight8eight""),""nine"",""nine9nine"")"),"dcrjgbcfjvnnmxbfv7lhxcs")</f>
        <v>dcrjgbcfjvnnmxbfv7lhxcs</v>
      </c>
      <c r="E367" s="2" t="str">
        <f>IFERROR(__xludf.DUMMYFUNCTION("regexextract(C367, ""\d"")"),"7")</f>
        <v>7</v>
      </c>
      <c r="F367" s="2" t="str">
        <f>IFERROR(__xludf.DUMMYFUNCTION("REGEXEXTRACT(C367, ""\d[^\d]*?\z"")"),"7lhxcs")</f>
        <v>7lhxcs</v>
      </c>
      <c r="G367" s="2" t="str">
        <f>IFERROR(__xludf.DUMMYFUNCTION("REGEXExtract(F367,""\d"")"),"7")</f>
        <v>7</v>
      </c>
      <c r="H367" s="3">
        <f t="shared" si="1"/>
        <v>77</v>
      </c>
    </row>
    <row r="368">
      <c r="A368" s="1" t="s">
        <v>367</v>
      </c>
      <c r="C368" s="4" t="str">
        <f>IFERROR(__xludf.DUMMYFUNCTION(" REGEXREPLACE(REGEXREPLACE(REGEXREPLACE(REGEXREPLACE(REGEXREPLACE(REGEXREPLACE(REGEXREPLACE(REGEXREPLACE(REGEXREPLACE(A368, ""one"", ""one1one""), ""two"", ""two2two""), ""three"", ""three3three""), ""four"", ""four4four""),""five"", ""five5five""), ""six"&amp;""", ""six6six""),""seven"", ""seven7seven""),""eight"", ""eight8eight""),""nine"",""nine9nine"")"),"seven7sevencsm8")</f>
        <v>seven7sevencsm8</v>
      </c>
      <c r="E368" s="2" t="str">
        <f>IFERROR(__xludf.DUMMYFUNCTION("regexextract(C368, ""\d"")"),"7")</f>
        <v>7</v>
      </c>
      <c r="F368" s="2" t="str">
        <f>IFERROR(__xludf.DUMMYFUNCTION("REGEXEXTRACT(C368, ""\d[^\d]*?\z"")"),"8")</f>
        <v>8</v>
      </c>
      <c r="G368" s="2" t="str">
        <f>IFERROR(__xludf.DUMMYFUNCTION("REGEXExtract(F368,""\d"")"),"8")</f>
        <v>8</v>
      </c>
      <c r="H368" s="3">
        <f t="shared" si="1"/>
        <v>78</v>
      </c>
    </row>
    <row r="369">
      <c r="A369" s="1" t="s">
        <v>368</v>
      </c>
      <c r="C369" s="4" t="str">
        <f>IFERROR(__xludf.DUMMYFUNCTION(" REGEXREPLACE(REGEXREPLACE(REGEXREPLACE(REGEXREPLACE(REGEXREPLACE(REGEXREPLACE(REGEXREPLACE(REGEXREPLACE(REGEXREPLACE(A369, ""one"", ""one1one""), ""two"", ""two2two""), ""three"", ""three3three""), ""four"", ""four4four""),""five"", ""five5five""), ""six"&amp;""", ""six6six""),""seven"", ""seven7seven""),""eight"", ""eight8eight""),""nine"",""nine9nine"")"),"seven7seven7seven7seventhree3threetwo2twoml5")</f>
        <v>seven7seven7seven7seventhree3threetwo2twoml5</v>
      </c>
      <c r="E369" s="2" t="str">
        <f>IFERROR(__xludf.DUMMYFUNCTION("regexextract(C369, ""\d"")"),"7")</f>
        <v>7</v>
      </c>
      <c r="F369" s="2" t="str">
        <f>IFERROR(__xludf.DUMMYFUNCTION("REGEXEXTRACT(C369, ""\d[^\d]*?\z"")"),"5")</f>
        <v>5</v>
      </c>
      <c r="G369" s="2" t="str">
        <f>IFERROR(__xludf.DUMMYFUNCTION("REGEXExtract(F369,""\d"")"),"5")</f>
        <v>5</v>
      </c>
      <c r="H369" s="3">
        <f t="shared" si="1"/>
        <v>75</v>
      </c>
    </row>
    <row r="370">
      <c r="A370" s="1" t="s">
        <v>369</v>
      </c>
      <c r="C370" s="4" t="str">
        <f>IFERROR(__xludf.DUMMYFUNCTION(" REGEXREPLACE(REGEXREPLACE(REGEXREPLACE(REGEXREPLACE(REGEXREPLACE(REGEXREPLACE(REGEXREPLACE(REGEXREPLACE(REGEXREPLACE(A370, ""one"", ""one1one""), ""two"", ""two2two""), ""three"", ""three3three""), ""four"", ""four4four""),""five"", ""five5five""), ""six"&amp;""", ""six6six""),""seven"", ""seven7seven""),""eight"", ""eight8eight""),""nine"",""nine9nine"")"),"htwo2twone1oneone1onenine9nine4")</f>
        <v>htwo2twone1oneone1onenine9nine4</v>
      </c>
      <c r="E370" s="2" t="str">
        <f>IFERROR(__xludf.DUMMYFUNCTION("regexextract(C370, ""\d"")"),"2")</f>
        <v>2</v>
      </c>
      <c r="F370" s="2" t="str">
        <f>IFERROR(__xludf.DUMMYFUNCTION("REGEXEXTRACT(C370, ""\d[^\d]*?\z"")"),"4")</f>
        <v>4</v>
      </c>
      <c r="G370" s="2" t="str">
        <f>IFERROR(__xludf.DUMMYFUNCTION("REGEXExtract(F370,""\d"")"),"4")</f>
        <v>4</v>
      </c>
      <c r="H370" s="3">
        <f t="shared" si="1"/>
        <v>24</v>
      </c>
    </row>
    <row r="371">
      <c r="A371" s="1" t="s">
        <v>370</v>
      </c>
      <c r="C371" s="4" t="str">
        <f>IFERROR(__xludf.DUMMYFUNCTION(" REGEXREPLACE(REGEXREPLACE(REGEXREPLACE(REGEXREPLACE(REGEXREPLACE(REGEXREPLACE(REGEXREPLACE(REGEXREPLACE(REGEXREPLACE(A371, ""one"", ""one1one""), ""two"", ""two2two""), ""three"", ""three3three""), ""four"", ""four4four""),""five"", ""five5five""), ""six"&amp;""", ""six6six""),""seven"", ""seven7seven""),""eight"", ""eight8eight""),""nine"",""nine9nine"")"),"rlllkslz6seven7sevendfth2seven7seven")</f>
        <v>rlllkslz6seven7sevendfth2seven7seven</v>
      </c>
      <c r="E371" s="2" t="str">
        <f>IFERROR(__xludf.DUMMYFUNCTION("regexextract(C371, ""\d"")"),"6")</f>
        <v>6</v>
      </c>
      <c r="F371" s="2" t="str">
        <f>IFERROR(__xludf.DUMMYFUNCTION("REGEXEXTRACT(C371, ""\d[^\d]*?\z"")"),"7seven")</f>
        <v>7seven</v>
      </c>
      <c r="G371" s="2" t="str">
        <f>IFERROR(__xludf.DUMMYFUNCTION("REGEXExtract(F371,""\d"")"),"7")</f>
        <v>7</v>
      </c>
      <c r="H371" s="3">
        <f t="shared" si="1"/>
        <v>67</v>
      </c>
    </row>
    <row r="372">
      <c r="A372" s="1" t="s">
        <v>371</v>
      </c>
      <c r="C372" s="4" t="str">
        <f>IFERROR(__xludf.DUMMYFUNCTION(" REGEXREPLACE(REGEXREPLACE(REGEXREPLACE(REGEXREPLACE(REGEXREPLACE(REGEXREPLACE(REGEXREPLACE(REGEXREPLACE(REGEXREPLACE(A372, ""one"", ""one1one""), ""two"", ""two2two""), ""three"", ""three3three""), ""four"", ""four4four""),""five"", ""five5five""), ""six"&amp;""", ""six6six""),""seven"", ""seven7seven""),""eight"", ""eight8eight""),""nine"",""nine9nine"")"),"two2twoqbccone1onebldvhssnrqgn3jvpfk2")</f>
        <v>two2twoqbccone1onebldvhssnrqgn3jvpfk2</v>
      </c>
      <c r="E372" s="2" t="str">
        <f>IFERROR(__xludf.DUMMYFUNCTION("regexextract(C372, ""\d"")"),"2")</f>
        <v>2</v>
      </c>
      <c r="F372" s="2" t="str">
        <f>IFERROR(__xludf.DUMMYFUNCTION("REGEXEXTRACT(C372, ""\d[^\d]*?\z"")"),"2")</f>
        <v>2</v>
      </c>
      <c r="G372" s="2" t="str">
        <f>IFERROR(__xludf.DUMMYFUNCTION("REGEXExtract(F372,""\d"")"),"2")</f>
        <v>2</v>
      </c>
      <c r="H372" s="3">
        <f t="shared" si="1"/>
        <v>22</v>
      </c>
    </row>
    <row r="373">
      <c r="A373" s="1" t="s">
        <v>372</v>
      </c>
      <c r="C373" s="4" t="str">
        <f>IFERROR(__xludf.DUMMYFUNCTION(" REGEXREPLACE(REGEXREPLACE(REGEXREPLACE(REGEXREPLACE(REGEXREPLACE(REGEXREPLACE(REGEXREPLACE(REGEXREPLACE(REGEXREPLACE(A373, ""one"", ""one1one""), ""two"", ""two2two""), ""three"", ""three3three""), ""four"", ""four4four""),""five"", ""five5five""), ""six"&amp;""", ""six6six""),""seven"", ""seven7seven""),""eight"", ""eight8eight""),""nine"",""nine9nine"")"),"one1one4nine9nineseven7seven3two2two")</f>
        <v>one1one4nine9nineseven7seven3two2two</v>
      </c>
      <c r="E373" s="2" t="str">
        <f>IFERROR(__xludf.DUMMYFUNCTION("regexextract(C373, ""\d"")"),"1")</f>
        <v>1</v>
      </c>
      <c r="F373" s="2" t="str">
        <f>IFERROR(__xludf.DUMMYFUNCTION("REGEXEXTRACT(C373, ""\d[^\d]*?\z"")"),"2two")</f>
        <v>2two</v>
      </c>
      <c r="G373" s="2" t="str">
        <f>IFERROR(__xludf.DUMMYFUNCTION("REGEXExtract(F373,""\d"")"),"2")</f>
        <v>2</v>
      </c>
      <c r="H373" s="3">
        <f t="shared" si="1"/>
        <v>12</v>
      </c>
    </row>
    <row r="374">
      <c r="A374" s="1" t="s">
        <v>373</v>
      </c>
      <c r="C374" s="4" t="str">
        <f>IFERROR(__xludf.DUMMYFUNCTION(" REGEXREPLACE(REGEXREPLACE(REGEXREPLACE(REGEXREPLACE(REGEXREPLACE(REGEXREPLACE(REGEXREPLACE(REGEXREPLACE(REGEXREPLACE(A374, ""one"", ""one1one""), ""two"", ""two2two""), ""three"", ""three3three""), ""four"", ""four4four""),""five"", ""five5five""), ""six"&amp;""", ""six6six""),""seven"", ""seven7seven""),""eight"", ""eight8eight""),""nine"",""nine9nine"")"),"4nine9nine4")</f>
        <v>4nine9nine4</v>
      </c>
      <c r="E374" s="2" t="str">
        <f>IFERROR(__xludf.DUMMYFUNCTION("regexextract(C374, ""\d"")"),"4")</f>
        <v>4</v>
      </c>
      <c r="F374" s="2" t="str">
        <f>IFERROR(__xludf.DUMMYFUNCTION("REGEXEXTRACT(C374, ""\d[^\d]*?\z"")"),"4")</f>
        <v>4</v>
      </c>
      <c r="G374" s="2" t="str">
        <f>IFERROR(__xludf.DUMMYFUNCTION("REGEXExtract(F374,""\d"")"),"4")</f>
        <v>4</v>
      </c>
      <c r="H374" s="3">
        <f t="shared" si="1"/>
        <v>44</v>
      </c>
    </row>
    <row r="375">
      <c r="A375" s="1" t="s">
        <v>374</v>
      </c>
      <c r="C375" s="4" t="str">
        <f>IFERROR(__xludf.DUMMYFUNCTION(" REGEXREPLACE(REGEXREPLACE(REGEXREPLACE(REGEXREPLACE(REGEXREPLACE(REGEXREPLACE(REGEXREPLACE(REGEXREPLACE(REGEXREPLACE(A375, ""one"", ""one1one""), ""two"", ""two2two""), ""three"", ""three3three""), ""four"", ""four4four""),""five"", ""five5five""), ""six"&amp;""", ""six6six""),""seven"", ""seven7seven""),""eight"", ""eight8eight""),""nine"",""nine9nine"")"),"zjbfxbseven7sevenqlbnkd6")</f>
        <v>zjbfxbseven7sevenqlbnkd6</v>
      </c>
      <c r="E375" s="2" t="str">
        <f>IFERROR(__xludf.DUMMYFUNCTION("regexextract(C375, ""\d"")"),"7")</f>
        <v>7</v>
      </c>
      <c r="F375" s="2" t="str">
        <f>IFERROR(__xludf.DUMMYFUNCTION("REGEXEXTRACT(C375, ""\d[^\d]*?\z"")"),"6")</f>
        <v>6</v>
      </c>
      <c r="G375" s="2" t="str">
        <f>IFERROR(__xludf.DUMMYFUNCTION("REGEXExtract(F375,""\d"")"),"6")</f>
        <v>6</v>
      </c>
      <c r="H375" s="3">
        <f t="shared" si="1"/>
        <v>76</v>
      </c>
    </row>
    <row r="376">
      <c r="A376" s="1" t="s">
        <v>375</v>
      </c>
      <c r="C376" s="4" t="str">
        <f>IFERROR(__xludf.DUMMYFUNCTION(" REGEXREPLACE(REGEXREPLACE(REGEXREPLACE(REGEXREPLACE(REGEXREPLACE(REGEXREPLACE(REGEXREPLACE(REGEXREPLACE(REGEXREPLACE(A376, ""one"", ""one1one""), ""two"", ""two2two""), ""three"", ""three3three""), ""four"", ""four4four""),""five"", ""five5five""), ""six"&amp;""", ""six6six""),""seven"", ""seven7seven""),""eight"", ""eight8eight""),""nine"",""nine9nine"")"),"cktbzrseven7sevensxnljlkr8cldjkcpqlkkxqzsp")</f>
        <v>cktbzrseven7sevensxnljlkr8cldjkcpqlkkxqzsp</v>
      </c>
      <c r="E376" s="2" t="str">
        <f>IFERROR(__xludf.DUMMYFUNCTION("regexextract(C376, ""\d"")"),"7")</f>
        <v>7</v>
      </c>
      <c r="F376" s="2" t="str">
        <f>IFERROR(__xludf.DUMMYFUNCTION("REGEXEXTRACT(C376, ""\d[^\d]*?\z"")"),"8cldjkcpqlkkxqzsp")</f>
        <v>8cldjkcpqlkkxqzsp</v>
      </c>
      <c r="G376" s="2" t="str">
        <f>IFERROR(__xludf.DUMMYFUNCTION("REGEXExtract(F376,""\d"")"),"8")</f>
        <v>8</v>
      </c>
      <c r="H376" s="3">
        <f t="shared" si="1"/>
        <v>78</v>
      </c>
    </row>
    <row r="377">
      <c r="A377" s="1" t="s">
        <v>376</v>
      </c>
      <c r="C377" s="4" t="str">
        <f>IFERROR(__xludf.DUMMYFUNCTION(" REGEXREPLACE(REGEXREPLACE(REGEXREPLACE(REGEXREPLACE(REGEXREPLACE(REGEXREPLACE(REGEXREPLACE(REGEXREPLACE(REGEXREPLACE(A377, ""one"", ""one1one""), ""two"", ""two2two""), ""three"", ""three3three""), ""four"", ""four4four""),""five"", ""five5five""), ""six"&amp;""", ""six6six""),""seven"", ""seven7seven""),""eight"", ""eight8eight""),""nine"",""nine9nine"")"),"mxdbddrtz3tz3")</f>
        <v>mxdbddrtz3tz3</v>
      </c>
      <c r="E377" s="2" t="str">
        <f>IFERROR(__xludf.DUMMYFUNCTION("regexextract(C377, ""\d"")"),"3")</f>
        <v>3</v>
      </c>
      <c r="F377" s="2" t="str">
        <f>IFERROR(__xludf.DUMMYFUNCTION("REGEXEXTRACT(C377, ""\d[^\d]*?\z"")"),"3")</f>
        <v>3</v>
      </c>
      <c r="G377" s="2" t="str">
        <f>IFERROR(__xludf.DUMMYFUNCTION("REGEXExtract(F377,""\d"")"),"3")</f>
        <v>3</v>
      </c>
      <c r="H377" s="3">
        <f t="shared" si="1"/>
        <v>33</v>
      </c>
    </row>
    <row r="378">
      <c r="A378" s="1" t="s">
        <v>377</v>
      </c>
      <c r="C378" s="4" t="str">
        <f>IFERROR(__xludf.DUMMYFUNCTION(" REGEXREPLACE(REGEXREPLACE(REGEXREPLACE(REGEXREPLACE(REGEXREPLACE(REGEXREPLACE(REGEXREPLACE(REGEXREPLACE(REGEXREPLACE(A378, ""one"", ""one1one""), ""two"", ""two2two""), ""three"", ""three3three""), ""four"", ""four4four""),""five"", ""five5five""), ""six"&amp;""", ""six6six""),""seven"", ""seven7seven""),""eight"", ""eight8eight""),""nine"",""nine9nine"")"),"1nzcphbgtsgmpprceight8eight2pxjjrttglllh5")</f>
        <v>1nzcphbgtsgmpprceight8eight2pxjjrttglllh5</v>
      </c>
      <c r="E378" s="2" t="str">
        <f>IFERROR(__xludf.DUMMYFUNCTION("regexextract(C378, ""\d"")"),"1")</f>
        <v>1</v>
      </c>
      <c r="F378" s="2" t="str">
        <f>IFERROR(__xludf.DUMMYFUNCTION("REGEXEXTRACT(C378, ""\d[^\d]*?\z"")"),"5")</f>
        <v>5</v>
      </c>
      <c r="G378" s="2" t="str">
        <f>IFERROR(__xludf.DUMMYFUNCTION("REGEXExtract(F378,""\d"")"),"5")</f>
        <v>5</v>
      </c>
      <c r="H378" s="3">
        <f t="shared" si="1"/>
        <v>15</v>
      </c>
    </row>
    <row r="379">
      <c r="A379" s="1" t="s">
        <v>378</v>
      </c>
      <c r="C379" s="4" t="str">
        <f>IFERROR(__xludf.DUMMYFUNCTION(" REGEXREPLACE(REGEXREPLACE(REGEXREPLACE(REGEXREPLACE(REGEXREPLACE(REGEXREPLACE(REGEXREPLACE(REGEXREPLACE(REGEXREPLACE(A379, ""one"", ""one1one""), ""two"", ""two2two""), ""three"", ""three3three""), ""four"", ""four4four""),""five"", ""five5five""), ""six"&amp;""", ""six6six""),""seven"", ""seven7seven""),""eight"", ""eight8eight""),""nine"",""nine9nine"")"),"four4four5zj21six6sixseven7seventhree3threebs")</f>
        <v>four4four5zj21six6sixseven7seventhree3threebs</v>
      </c>
      <c r="E379" s="2" t="str">
        <f>IFERROR(__xludf.DUMMYFUNCTION("regexextract(C379, ""\d"")"),"4")</f>
        <v>4</v>
      </c>
      <c r="F379" s="2" t="str">
        <f>IFERROR(__xludf.DUMMYFUNCTION("REGEXEXTRACT(C379, ""\d[^\d]*?\z"")"),"3threebs")</f>
        <v>3threebs</v>
      </c>
      <c r="G379" s="2" t="str">
        <f>IFERROR(__xludf.DUMMYFUNCTION("REGEXExtract(F379,""\d"")"),"3")</f>
        <v>3</v>
      </c>
      <c r="H379" s="3">
        <f t="shared" si="1"/>
        <v>43</v>
      </c>
    </row>
    <row r="380">
      <c r="A380" s="1" t="s">
        <v>379</v>
      </c>
      <c r="C380" s="4" t="str">
        <f>IFERROR(__xludf.DUMMYFUNCTION(" REGEXREPLACE(REGEXREPLACE(REGEXREPLACE(REGEXREPLACE(REGEXREPLACE(REGEXREPLACE(REGEXREPLACE(REGEXREPLACE(REGEXREPLACE(A380, ""one"", ""one1one""), ""two"", ""two2two""), ""three"", ""three3three""), ""four"", ""four4four""),""five"", ""five5five""), ""six"&amp;""", ""six6six""),""seven"", ""seven7seven""),""eight"", ""eight8eight""),""nine"",""nine9nine"")"),"6six6sixvsfggqcn")</f>
        <v>6six6sixvsfggqcn</v>
      </c>
      <c r="E380" s="2" t="str">
        <f>IFERROR(__xludf.DUMMYFUNCTION("regexextract(C380, ""\d"")"),"6")</f>
        <v>6</v>
      </c>
      <c r="F380" s="2" t="str">
        <f>IFERROR(__xludf.DUMMYFUNCTION("REGEXEXTRACT(C380, ""\d[^\d]*?\z"")"),"6sixvsfggqcn")</f>
        <v>6sixvsfggqcn</v>
      </c>
      <c r="G380" s="2" t="str">
        <f>IFERROR(__xludf.DUMMYFUNCTION("REGEXExtract(F380,""\d"")"),"6")</f>
        <v>6</v>
      </c>
      <c r="H380" s="3">
        <f t="shared" si="1"/>
        <v>66</v>
      </c>
    </row>
    <row r="381">
      <c r="A381" s="1" t="s">
        <v>380</v>
      </c>
      <c r="C381" s="4" t="str">
        <f>IFERROR(__xludf.DUMMYFUNCTION(" REGEXREPLACE(REGEXREPLACE(REGEXREPLACE(REGEXREPLACE(REGEXREPLACE(REGEXREPLACE(REGEXREPLACE(REGEXREPLACE(REGEXREPLACE(A381, ""one"", ""one1one""), ""two"", ""two2two""), ""three"", ""three3three""), ""four"", ""four4four""),""five"", ""five5five""), ""six"&amp;""", ""six6six""),""seven"", ""seven7seven""),""eight"", ""eight8eight""),""nine"",""nine9nine"")"),"4kzfctjjmrxttlhc")</f>
        <v>4kzfctjjmrxttlhc</v>
      </c>
      <c r="E381" s="2" t="str">
        <f>IFERROR(__xludf.DUMMYFUNCTION("regexextract(C381, ""\d"")"),"4")</f>
        <v>4</v>
      </c>
      <c r="F381" s="2" t="str">
        <f>IFERROR(__xludf.DUMMYFUNCTION("REGEXEXTRACT(C381, ""\d[^\d]*?\z"")"),"4kzfctjjmrxttlhc")</f>
        <v>4kzfctjjmrxttlhc</v>
      </c>
      <c r="G381" s="2" t="str">
        <f>IFERROR(__xludf.DUMMYFUNCTION("REGEXExtract(F381,""\d"")"),"4")</f>
        <v>4</v>
      </c>
      <c r="H381" s="3">
        <f t="shared" si="1"/>
        <v>44</v>
      </c>
    </row>
    <row r="382">
      <c r="A382" s="1" t="s">
        <v>381</v>
      </c>
      <c r="C382" s="4" t="str">
        <f>IFERROR(__xludf.DUMMYFUNCTION(" REGEXREPLACE(REGEXREPLACE(REGEXREPLACE(REGEXREPLACE(REGEXREPLACE(REGEXREPLACE(REGEXREPLACE(REGEXREPLACE(REGEXREPLACE(A382, ""one"", ""one1one""), ""two"", ""two2two""), ""three"", ""three3three""), ""four"", ""four4four""),""five"", ""five5five""), ""six"&amp;""", ""six6six""),""seven"", ""seven7seven""),""eight"", ""eight8eight""),""nine"",""nine9nine"")"),"jhone1oneight8eightsix6six23jklvhnqxzhjsr")</f>
        <v>jhone1oneight8eightsix6six23jklvhnqxzhjsr</v>
      </c>
      <c r="E382" s="2" t="str">
        <f>IFERROR(__xludf.DUMMYFUNCTION("regexextract(C382, ""\d"")"),"1")</f>
        <v>1</v>
      </c>
      <c r="F382" s="2" t="str">
        <f>IFERROR(__xludf.DUMMYFUNCTION("REGEXEXTRACT(C382, ""\d[^\d]*?\z"")"),"3jklvhnqxzhjsr")</f>
        <v>3jklvhnqxzhjsr</v>
      </c>
      <c r="G382" s="2" t="str">
        <f>IFERROR(__xludf.DUMMYFUNCTION("REGEXExtract(F382,""\d"")"),"3")</f>
        <v>3</v>
      </c>
      <c r="H382" s="3">
        <f t="shared" si="1"/>
        <v>13</v>
      </c>
    </row>
    <row r="383">
      <c r="A383" s="1" t="s">
        <v>382</v>
      </c>
      <c r="C383" s="4" t="str">
        <f>IFERROR(__xludf.DUMMYFUNCTION(" REGEXREPLACE(REGEXREPLACE(REGEXREPLACE(REGEXREPLACE(REGEXREPLACE(REGEXREPLACE(REGEXREPLACE(REGEXREPLACE(REGEXREPLACE(A383, ""one"", ""one1one""), ""two"", ""two2two""), ""three"", ""three3three""), ""four"", ""four4four""),""five"", ""five5five""), ""six"&amp;""", ""six6six""),""seven"", ""seven7seven""),""eight"", ""eight8eight""),""nine"",""nine9nine"")"),"26six6six1three3threeeight8eightvnkdvqqkxs1")</f>
        <v>26six6six1three3threeeight8eightvnkdvqqkxs1</v>
      </c>
      <c r="E383" s="2" t="str">
        <f>IFERROR(__xludf.DUMMYFUNCTION("regexextract(C383, ""\d"")"),"2")</f>
        <v>2</v>
      </c>
      <c r="F383" s="2" t="str">
        <f>IFERROR(__xludf.DUMMYFUNCTION("REGEXEXTRACT(C383, ""\d[^\d]*?\z"")"),"1")</f>
        <v>1</v>
      </c>
      <c r="G383" s="2" t="str">
        <f>IFERROR(__xludf.DUMMYFUNCTION("REGEXExtract(F383,""\d"")"),"1")</f>
        <v>1</v>
      </c>
      <c r="H383" s="3">
        <f t="shared" si="1"/>
        <v>21</v>
      </c>
    </row>
    <row r="384">
      <c r="A384" s="1" t="s">
        <v>383</v>
      </c>
      <c r="C384" s="4" t="str">
        <f>IFERROR(__xludf.DUMMYFUNCTION(" REGEXREPLACE(REGEXREPLACE(REGEXREPLACE(REGEXREPLACE(REGEXREPLACE(REGEXREPLACE(REGEXREPLACE(REGEXREPLACE(REGEXREPLACE(A384, ""one"", ""one1one""), ""two"", ""two2two""), ""three"", ""three3three""), ""four"", ""four4four""),""five"", ""five5five""), ""six"&amp;""", ""six6six""),""seven"", ""seven7seven""),""eight"", ""eight8eight""),""nine"",""nine9nine"")"),"six6six7six6sixzzhfmqpqseven7sevenxbnine9nine")</f>
        <v>six6six7six6sixzzhfmqpqseven7sevenxbnine9nine</v>
      </c>
      <c r="E384" s="2" t="str">
        <f>IFERROR(__xludf.DUMMYFUNCTION("regexextract(C384, ""\d"")"),"6")</f>
        <v>6</v>
      </c>
      <c r="F384" s="2" t="str">
        <f>IFERROR(__xludf.DUMMYFUNCTION("REGEXEXTRACT(C384, ""\d[^\d]*?\z"")"),"9nine")</f>
        <v>9nine</v>
      </c>
      <c r="G384" s="2" t="str">
        <f>IFERROR(__xludf.DUMMYFUNCTION("REGEXExtract(F384,""\d"")"),"9")</f>
        <v>9</v>
      </c>
      <c r="H384" s="3">
        <f t="shared" si="1"/>
        <v>69</v>
      </c>
    </row>
    <row r="385">
      <c r="A385" s="1" t="s">
        <v>384</v>
      </c>
      <c r="C385" s="4" t="str">
        <f>IFERROR(__xludf.DUMMYFUNCTION(" REGEXREPLACE(REGEXREPLACE(REGEXREPLACE(REGEXREPLACE(REGEXREPLACE(REGEXREPLACE(REGEXREPLACE(REGEXREPLACE(REGEXREPLACE(A385, ""one"", ""one1one""), ""two"", ""two2two""), ""three"", ""three3three""), ""four"", ""four4four""),""five"", ""five5five""), ""six"&amp;""", ""six6six""),""seven"", ""seven7seven""),""eight"", ""eight8eight""),""nine"",""nine9nine"")"),"jfsh355")</f>
        <v>jfsh355</v>
      </c>
      <c r="E385" s="2" t="str">
        <f>IFERROR(__xludf.DUMMYFUNCTION("regexextract(C385, ""\d"")"),"3")</f>
        <v>3</v>
      </c>
      <c r="F385" s="2" t="str">
        <f>IFERROR(__xludf.DUMMYFUNCTION("REGEXEXTRACT(C385, ""\d[^\d]*?\z"")"),"5")</f>
        <v>5</v>
      </c>
      <c r="G385" s="2" t="str">
        <f>IFERROR(__xludf.DUMMYFUNCTION("REGEXExtract(F385,""\d"")"),"5")</f>
        <v>5</v>
      </c>
      <c r="H385" s="3">
        <f t="shared" si="1"/>
        <v>35</v>
      </c>
    </row>
    <row r="386">
      <c r="A386" s="1" t="s">
        <v>385</v>
      </c>
      <c r="C386" s="4" t="str">
        <f>IFERROR(__xludf.DUMMYFUNCTION(" REGEXREPLACE(REGEXREPLACE(REGEXREPLACE(REGEXREPLACE(REGEXREPLACE(REGEXREPLACE(REGEXREPLACE(REGEXREPLACE(REGEXREPLACE(A386, ""one"", ""one1one""), ""two"", ""two2two""), ""three"", ""three3three""), ""four"", ""four4four""),""five"", ""five5five""), ""six"&amp;""", ""six6six""),""seven"", ""seven7seven""),""eight"", ""eight8eight""),""nine"",""nine9nine"")"),"7347eight8eight")</f>
        <v>7347eight8eight</v>
      </c>
      <c r="E386" s="2" t="str">
        <f>IFERROR(__xludf.DUMMYFUNCTION("regexextract(C386, ""\d"")"),"7")</f>
        <v>7</v>
      </c>
      <c r="F386" s="2" t="str">
        <f>IFERROR(__xludf.DUMMYFUNCTION("REGEXEXTRACT(C386, ""\d[^\d]*?\z"")"),"8eight")</f>
        <v>8eight</v>
      </c>
      <c r="G386" s="2" t="str">
        <f>IFERROR(__xludf.DUMMYFUNCTION("REGEXExtract(F386,""\d"")"),"8")</f>
        <v>8</v>
      </c>
      <c r="H386" s="3">
        <f t="shared" si="1"/>
        <v>78</v>
      </c>
    </row>
    <row r="387">
      <c r="A387" s="1" t="s">
        <v>386</v>
      </c>
      <c r="C387" s="4" t="str">
        <f>IFERROR(__xludf.DUMMYFUNCTION(" REGEXREPLACE(REGEXREPLACE(REGEXREPLACE(REGEXREPLACE(REGEXREPLACE(REGEXREPLACE(REGEXREPLACE(REGEXREPLACE(REGEXREPLACE(A387, ""one"", ""one1one""), ""two"", ""two2two""), ""three"", ""three3three""), ""four"", ""four4four""),""five"", ""five5five""), ""six"&amp;""", ""six6six""),""seven"", ""seven7seven""),""eight"", ""eight8eight""),""nine"",""nine9nine"")"),"4qrmvkfhzmrqgk6dkx")</f>
        <v>4qrmvkfhzmrqgk6dkx</v>
      </c>
      <c r="E387" s="2" t="str">
        <f>IFERROR(__xludf.DUMMYFUNCTION("regexextract(C387, ""\d"")"),"4")</f>
        <v>4</v>
      </c>
      <c r="F387" s="2" t="str">
        <f>IFERROR(__xludf.DUMMYFUNCTION("REGEXEXTRACT(C387, ""\d[^\d]*?\z"")"),"6dkx")</f>
        <v>6dkx</v>
      </c>
      <c r="G387" s="2" t="str">
        <f>IFERROR(__xludf.DUMMYFUNCTION("REGEXExtract(F387,""\d"")"),"6")</f>
        <v>6</v>
      </c>
      <c r="H387" s="3">
        <f t="shared" si="1"/>
        <v>46</v>
      </c>
    </row>
    <row r="388">
      <c r="A388" s="1" t="s">
        <v>387</v>
      </c>
      <c r="C388" s="4" t="str">
        <f>IFERROR(__xludf.DUMMYFUNCTION(" REGEXREPLACE(REGEXREPLACE(REGEXREPLACE(REGEXREPLACE(REGEXREPLACE(REGEXREPLACE(REGEXREPLACE(REGEXREPLACE(REGEXREPLACE(A388, ""one"", ""one1one""), ""two"", ""two2two""), ""three"", ""three3three""), ""four"", ""four4four""),""five"", ""five5five""), ""six"&amp;""", ""six6six""),""seven"", ""seven7seven""),""eight"", ""eight8eight""),""nine"",""nine9nine"")"),"txnfnvffxfkthree3threethree3three72nine9ninenlftwo2two")</f>
        <v>txnfnvffxfkthree3threethree3three72nine9ninenlftwo2two</v>
      </c>
      <c r="E388" s="2" t="str">
        <f>IFERROR(__xludf.DUMMYFUNCTION("regexextract(C388, ""\d"")"),"3")</f>
        <v>3</v>
      </c>
      <c r="F388" s="2" t="str">
        <f>IFERROR(__xludf.DUMMYFUNCTION("REGEXEXTRACT(C388, ""\d[^\d]*?\z"")"),"2two")</f>
        <v>2two</v>
      </c>
      <c r="G388" s="2" t="str">
        <f>IFERROR(__xludf.DUMMYFUNCTION("REGEXExtract(F388,""\d"")"),"2")</f>
        <v>2</v>
      </c>
      <c r="H388" s="3">
        <f t="shared" si="1"/>
        <v>32</v>
      </c>
    </row>
    <row r="389">
      <c r="A389" s="1" t="s">
        <v>388</v>
      </c>
      <c r="C389" s="4" t="str">
        <f>IFERROR(__xludf.DUMMYFUNCTION(" REGEXREPLACE(REGEXREPLACE(REGEXREPLACE(REGEXREPLACE(REGEXREPLACE(REGEXREPLACE(REGEXREPLACE(REGEXREPLACE(REGEXREPLACE(A389, ""one"", ""one1one""), ""two"", ""two2two""), ""three"", ""three3three""), ""four"", ""four4four""),""five"", ""five5five""), ""six"&amp;""", ""six6six""),""seven"", ""seven7seven""),""eight"", ""eight8eight""),""nine"",""nine9nine"")"),"2nine9nine8nine9nine")</f>
        <v>2nine9nine8nine9nine</v>
      </c>
      <c r="E389" s="2" t="str">
        <f>IFERROR(__xludf.DUMMYFUNCTION("regexextract(C389, ""\d"")"),"2")</f>
        <v>2</v>
      </c>
      <c r="F389" s="2" t="str">
        <f>IFERROR(__xludf.DUMMYFUNCTION("REGEXEXTRACT(C389, ""\d[^\d]*?\z"")"),"9nine")</f>
        <v>9nine</v>
      </c>
      <c r="G389" s="2" t="str">
        <f>IFERROR(__xludf.DUMMYFUNCTION("REGEXExtract(F389,""\d"")"),"9")</f>
        <v>9</v>
      </c>
      <c r="H389" s="3">
        <f t="shared" si="1"/>
        <v>29</v>
      </c>
    </row>
    <row r="390">
      <c r="A390" s="1" t="s">
        <v>389</v>
      </c>
      <c r="C390" s="4" t="str">
        <f>IFERROR(__xludf.DUMMYFUNCTION(" REGEXREPLACE(REGEXREPLACE(REGEXREPLACE(REGEXREPLACE(REGEXREPLACE(REGEXREPLACE(REGEXREPLACE(REGEXREPLACE(REGEXREPLACE(A390, ""one"", ""one1one""), ""two"", ""two2two""), ""three"", ""three3three""), ""four"", ""four4four""),""five"", ""five5five""), ""six"&amp;""", ""six6six""),""seven"", ""seven7seven""),""eight"", ""eight8eight""),""nine"",""nine9nine"")"),"fnhghhrqq6zxcckxqpmtwo2two6two2two")</f>
        <v>fnhghhrqq6zxcckxqpmtwo2two6two2two</v>
      </c>
      <c r="E390" s="2" t="str">
        <f>IFERROR(__xludf.DUMMYFUNCTION("regexextract(C390, ""\d"")"),"6")</f>
        <v>6</v>
      </c>
      <c r="F390" s="2" t="str">
        <f>IFERROR(__xludf.DUMMYFUNCTION("REGEXEXTRACT(C390, ""\d[^\d]*?\z"")"),"2two")</f>
        <v>2two</v>
      </c>
      <c r="G390" s="2" t="str">
        <f>IFERROR(__xludf.DUMMYFUNCTION("REGEXExtract(F390,""\d"")"),"2")</f>
        <v>2</v>
      </c>
      <c r="H390" s="3">
        <f t="shared" si="1"/>
        <v>62</v>
      </c>
    </row>
    <row r="391">
      <c r="A391" s="1" t="s">
        <v>390</v>
      </c>
      <c r="C391" s="4" t="str">
        <f>IFERROR(__xludf.DUMMYFUNCTION(" REGEXREPLACE(REGEXREPLACE(REGEXREPLACE(REGEXREPLACE(REGEXREPLACE(REGEXREPLACE(REGEXREPLACE(REGEXREPLACE(REGEXREPLACE(A391, ""one"", ""one1one""), ""two"", ""two2two""), ""three"", ""three3three""), ""four"", ""four4four""),""five"", ""five5five""), ""six"&amp;""", ""six6six""),""seven"", ""seven7seven""),""eight"", ""eight8eight""),""nine"",""nine9nine"")"),"one1one44")</f>
        <v>one1one44</v>
      </c>
      <c r="E391" s="2" t="str">
        <f>IFERROR(__xludf.DUMMYFUNCTION("regexextract(C391, ""\d"")"),"1")</f>
        <v>1</v>
      </c>
      <c r="F391" s="2" t="str">
        <f>IFERROR(__xludf.DUMMYFUNCTION("REGEXEXTRACT(C391, ""\d[^\d]*?\z"")"),"4")</f>
        <v>4</v>
      </c>
      <c r="G391" s="2" t="str">
        <f>IFERROR(__xludf.DUMMYFUNCTION("REGEXExtract(F391,""\d"")"),"4")</f>
        <v>4</v>
      </c>
      <c r="H391" s="3">
        <f t="shared" si="1"/>
        <v>14</v>
      </c>
    </row>
    <row r="392">
      <c r="A392" s="1" t="s">
        <v>391</v>
      </c>
      <c r="C392" s="4" t="str">
        <f>IFERROR(__xludf.DUMMYFUNCTION(" REGEXREPLACE(REGEXREPLACE(REGEXREPLACE(REGEXREPLACE(REGEXREPLACE(REGEXREPLACE(REGEXREPLACE(REGEXREPLACE(REGEXREPLACE(A392, ""one"", ""one1one""), ""two"", ""two2two""), ""three"", ""three3three""), ""four"", ""four4four""),""five"", ""five5five""), ""six"&amp;""", ""six6six""),""seven"", ""seven7seven""),""eight"", ""eight8eight""),""nine"",""nine9nine"")"),"six6six7vf8four4fourrvfvljcm9four4four1")</f>
        <v>six6six7vf8four4fourrvfvljcm9four4four1</v>
      </c>
      <c r="E392" s="2" t="str">
        <f>IFERROR(__xludf.DUMMYFUNCTION("regexextract(C392, ""\d"")"),"6")</f>
        <v>6</v>
      </c>
      <c r="F392" s="2" t="str">
        <f>IFERROR(__xludf.DUMMYFUNCTION("REGEXEXTRACT(C392, ""\d[^\d]*?\z"")"),"1")</f>
        <v>1</v>
      </c>
      <c r="G392" s="2" t="str">
        <f>IFERROR(__xludf.DUMMYFUNCTION("REGEXExtract(F392,""\d"")"),"1")</f>
        <v>1</v>
      </c>
      <c r="H392" s="3">
        <f t="shared" si="1"/>
        <v>61</v>
      </c>
    </row>
    <row r="393">
      <c r="A393" s="1" t="s">
        <v>392</v>
      </c>
      <c r="C393" s="4" t="str">
        <f>IFERROR(__xludf.DUMMYFUNCTION(" REGEXREPLACE(REGEXREPLACE(REGEXREPLACE(REGEXREPLACE(REGEXREPLACE(REGEXREPLACE(REGEXREPLACE(REGEXREPLACE(REGEXREPLACE(A393, ""one"", ""one1one""), ""two"", ""two2two""), ""three"", ""three3three""), ""four"", ""four4four""),""five"", ""five5five""), ""six"&amp;""", ""six6six""),""seven"", ""seven7seven""),""eight"", ""eight8eight""),""nine"",""nine9nine"")"),"7four4four8tjlhrcq")</f>
        <v>7four4four8tjlhrcq</v>
      </c>
      <c r="E393" s="2" t="str">
        <f>IFERROR(__xludf.DUMMYFUNCTION("regexextract(C393, ""\d"")"),"7")</f>
        <v>7</v>
      </c>
      <c r="F393" s="2" t="str">
        <f>IFERROR(__xludf.DUMMYFUNCTION("REGEXEXTRACT(C393, ""\d[^\d]*?\z"")"),"8tjlhrcq")</f>
        <v>8tjlhrcq</v>
      </c>
      <c r="G393" s="2" t="str">
        <f>IFERROR(__xludf.DUMMYFUNCTION("REGEXExtract(F393,""\d"")"),"8")</f>
        <v>8</v>
      </c>
      <c r="H393" s="3">
        <f t="shared" si="1"/>
        <v>78</v>
      </c>
    </row>
    <row r="394">
      <c r="A394" s="1" t="s">
        <v>393</v>
      </c>
      <c r="C394" s="4" t="str">
        <f>IFERROR(__xludf.DUMMYFUNCTION(" REGEXREPLACE(REGEXREPLACE(REGEXREPLACE(REGEXREPLACE(REGEXREPLACE(REGEXREPLACE(REGEXREPLACE(REGEXREPLACE(REGEXREPLACE(A394, ""one"", ""one1one""), ""two"", ""two2two""), ""three"", ""three3three""), ""four"", ""four4four""),""five"", ""five5five""), ""six"&amp;""", ""six6six""),""seven"", ""seven7seven""),""eight"", ""eight8eight""),""nine"",""nine9nine"")"),"6five5fivehnfour4foureight8eightfive5fivefour4fourfive5five")</f>
        <v>6five5fivehnfour4foureight8eightfive5fivefour4fourfive5five</v>
      </c>
      <c r="E394" s="2" t="str">
        <f>IFERROR(__xludf.DUMMYFUNCTION("regexextract(C394, ""\d"")"),"6")</f>
        <v>6</v>
      </c>
      <c r="F394" s="2" t="str">
        <f>IFERROR(__xludf.DUMMYFUNCTION("REGEXEXTRACT(C394, ""\d[^\d]*?\z"")"),"5five")</f>
        <v>5five</v>
      </c>
      <c r="G394" s="2" t="str">
        <f>IFERROR(__xludf.DUMMYFUNCTION("REGEXExtract(F394,""\d"")"),"5")</f>
        <v>5</v>
      </c>
      <c r="H394" s="3">
        <f t="shared" si="1"/>
        <v>65</v>
      </c>
    </row>
    <row r="395">
      <c r="A395" s="1" t="s">
        <v>394</v>
      </c>
      <c r="C395" s="4" t="str">
        <f>IFERROR(__xludf.DUMMYFUNCTION(" REGEXREPLACE(REGEXREPLACE(REGEXREPLACE(REGEXREPLACE(REGEXREPLACE(REGEXREPLACE(REGEXREPLACE(REGEXREPLACE(REGEXREPLACE(A395, ""one"", ""one1one""), ""two"", ""two2two""), ""three"", ""three3three""), ""four"", ""four4four""),""five"", ""five5five""), ""six"&amp;""", ""six6six""),""seven"", ""seven7seven""),""eight"", ""eight8eight""),""nine"",""nine9nine"")"),"818three3threethree3three")</f>
        <v>818three3threethree3three</v>
      </c>
      <c r="E395" s="2" t="str">
        <f>IFERROR(__xludf.DUMMYFUNCTION("regexextract(C395, ""\d"")"),"8")</f>
        <v>8</v>
      </c>
      <c r="F395" s="2" t="str">
        <f>IFERROR(__xludf.DUMMYFUNCTION("REGEXEXTRACT(C395, ""\d[^\d]*?\z"")"),"3three")</f>
        <v>3three</v>
      </c>
      <c r="G395" s="2" t="str">
        <f>IFERROR(__xludf.DUMMYFUNCTION("REGEXExtract(F395,""\d"")"),"3")</f>
        <v>3</v>
      </c>
      <c r="H395" s="3">
        <f t="shared" si="1"/>
        <v>83</v>
      </c>
    </row>
    <row r="396">
      <c r="A396" s="1" t="s">
        <v>395</v>
      </c>
      <c r="C396" s="4" t="str">
        <f>IFERROR(__xludf.DUMMYFUNCTION(" REGEXREPLACE(REGEXREPLACE(REGEXREPLACE(REGEXREPLACE(REGEXREPLACE(REGEXREPLACE(REGEXREPLACE(REGEXREPLACE(REGEXREPLACE(A396, ""one"", ""one1one""), ""two"", ""two2two""), ""three"", ""three3three""), ""four"", ""four4four""),""five"", ""five5five""), ""six"&amp;""", ""six6six""),""seven"", ""seven7seven""),""eight"", ""eight8eight""),""nine"",""nine9nine"")"),"kqzqcsdseven7seven4m")</f>
        <v>kqzqcsdseven7seven4m</v>
      </c>
      <c r="E396" s="2" t="str">
        <f>IFERROR(__xludf.DUMMYFUNCTION("regexextract(C396, ""\d"")"),"7")</f>
        <v>7</v>
      </c>
      <c r="F396" s="2" t="str">
        <f>IFERROR(__xludf.DUMMYFUNCTION("REGEXEXTRACT(C396, ""\d[^\d]*?\z"")"),"4m")</f>
        <v>4m</v>
      </c>
      <c r="G396" s="2" t="str">
        <f>IFERROR(__xludf.DUMMYFUNCTION("REGEXExtract(F396,""\d"")"),"4")</f>
        <v>4</v>
      </c>
      <c r="H396" s="3">
        <f t="shared" si="1"/>
        <v>74</v>
      </c>
    </row>
    <row r="397">
      <c r="A397" s="1" t="s">
        <v>396</v>
      </c>
      <c r="C397" s="4" t="str">
        <f>IFERROR(__xludf.DUMMYFUNCTION(" REGEXREPLACE(REGEXREPLACE(REGEXREPLACE(REGEXREPLACE(REGEXREPLACE(REGEXREPLACE(REGEXREPLACE(REGEXREPLACE(REGEXREPLACE(A397, ""one"", ""one1one""), ""two"", ""two2two""), ""three"", ""three3three""), ""four"", ""four4four""),""five"", ""five5five""), ""six"&amp;""", ""six6six""),""seven"", ""seven7seven""),""eight"", ""eight8eight""),""nine"",""nine9nine"")"),"4eight8eight47pmhssvj71")</f>
        <v>4eight8eight47pmhssvj71</v>
      </c>
      <c r="E397" s="2" t="str">
        <f>IFERROR(__xludf.DUMMYFUNCTION("regexextract(C397, ""\d"")"),"4")</f>
        <v>4</v>
      </c>
      <c r="F397" s="2" t="str">
        <f>IFERROR(__xludf.DUMMYFUNCTION("REGEXEXTRACT(C397, ""\d[^\d]*?\z"")"),"1")</f>
        <v>1</v>
      </c>
      <c r="G397" s="2" t="str">
        <f>IFERROR(__xludf.DUMMYFUNCTION("REGEXExtract(F397,""\d"")"),"1")</f>
        <v>1</v>
      </c>
      <c r="H397" s="3">
        <f t="shared" si="1"/>
        <v>41</v>
      </c>
    </row>
    <row r="398">
      <c r="A398" s="1" t="s">
        <v>397</v>
      </c>
      <c r="C398" s="4" t="str">
        <f>IFERROR(__xludf.DUMMYFUNCTION(" REGEXREPLACE(REGEXREPLACE(REGEXREPLACE(REGEXREPLACE(REGEXREPLACE(REGEXREPLACE(REGEXREPLACE(REGEXREPLACE(REGEXREPLACE(A398, ""one"", ""one1one""), ""two"", ""two2two""), ""three"", ""three3three""), ""four"", ""four4four""),""five"", ""five5five""), ""six"&amp;""", ""six6six""),""seven"", ""seven7seven""),""eight"", ""eight8eight""),""nine"",""nine9nine"")"),"6bjd762nine9nine654")</f>
        <v>6bjd762nine9nine654</v>
      </c>
      <c r="E398" s="2" t="str">
        <f>IFERROR(__xludf.DUMMYFUNCTION("regexextract(C398, ""\d"")"),"6")</f>
        <v>6</v>
      </c>
      <c r="F398" s="2" t="str">
        <f>IFERROR(__xludf.DUMMYFUNCTION("REGEXEXTRACT(C398, ""\d[^\d]*?\z"")"),"4")</f>
        <v>4</v>
      </c>
      <c r="G398" s="2" t="str">
        <f>IFERROR(__xludf.DUMMYFUNCTION("REGEXExtract(F398,""\d"")"),"4")</f>
        <v>4</v>
      </c>
      <c r="H398" s="3">
        <f t="shared" si="1"/>
        <v>64</v>
      </c>
    </row>
    <row r="399">
      <c r="A399" s="1" t="s">
        <v>398</v>
      </c>
      <c r="C399" s="4" t="str">
        <f>IFERROR(__xludf.DUMMYFUNCTION(" REGEXREPLACE(REGEXREPLACE(REGEXREPLACE(REGEXREPLACE(REGEXREPLACE(REGEXREPLACE(REGEXREPLACE(REGEXREPLACE(REGEXREPLACE(A399, ""one"", ""one1one""), ""two"", ""two2two""), ""three"", ""three3three""), ""four"", ""four4four""),""five"", ""five5five""), ""six"&amp;""", ""six6six""),""seven"", ""seven7seven""),""eight"", ""eight8eight""),""nine"",""nine9nine"")"),"eight8eight3nine9nineone1one2")</f>
        <v>eight8eight3nine9nineone1one2</v>
      </c>
      <c r="E399" s="2" t="str">
        <f>IFERROR(__xludf.DUMMYFUNCTION("regexextract(C399, ""\d"")"),"8")</f>
        <v>8</v>
      </c>
      <c r="F399" s="2" t="str">
        <f>IFERROR(__xludf.DUMMYFUNCTION("REGEXEXTRACT(C399, ""\d[^\d]*?\z"")"),"2")</f>
        <v>2</v>
      </c>
      <c r="G399" s="2" t="str">
        <f>IFERROR(__xludf.DUMMYFUNCTION("REGEXExtract(F399,""\d"")"),"2")</f>
        <v>2</v>
      </c>
      <c r="H399" s="3">
        <f t="shared" si="1"/>
        <v>82</v>
      </c>
    </row>
    <row r="400">
      <c r="A400" s="1" t="s">
        <v>399</v>
      </c>
      <c r="C400" s="4" t="str">
        <f>IFERROR(__xludf.DUMMYFUNCTION(" REGEXREPLACE(REGEXREPLACE(REGEXREPLACE(REGEXREPLACE(REGEXREPLACE(REGEXREPLACE(REGEXREPLACE(REGEXREPLACE(REGEXREPLACE(A400, ""one"", ""one1one""), ""two"", ""two2two""), ""three"", ""three3three""), ""four"", ""four4four""),""five"", ""five5five""), ""six"&amp;""", ""six6six""),""seven"", ""seven7seven""),""eight"", ""eight8eight""),""nine"",""nine9nine"")"),"seven7seventwo2twoblkspmfour4four2eight8eightthree3threezjpxxxkr2")</f>
        <v>seven7seventwo2twoblkspmfour4four2eight8eightthree3threezjpxxxkr2</v>
      </c>
      <c r="E400" s="2" t="str">
        <f>IFERROR(__xludf.DUMMYFUNCTION("regexextract(C400, ""\d"")"),"7")</f>
        <v>7</v>
      </c>
      <c r="F400" s="2" t="str">
        <f>IFERROR(__xludf.DUMMYFUNCTION("REGEXEXTRACT(C400, ""\d[^\d]*?\z"")"),"2")</f>
        <v>2</v>
      </c>
      <c r="G400" s="2" t="str">
        <f>IFERROR(__xludf.DUMMYFUNCTION("REGEXExtract(F400,""\d"")"),"2")</f>
        <v>2</v>
      </c>
      <c r="H400" s="3">
        <f t="shared" si="1"/>
        <v>72</v>
      </c>
    </row>
    <row r="401">
      <c r="A401" s="1" t="s">
        <v>400</v>
      </c>
      <c r="C401" s="4" t="str">
        <f>IFERROR(__xludf.DUMMYFUNCTION(" REGEXREPLACE(REGEXREPLACE(REGEXREPLACE(REGEXREPLACE(REGEXREPLACE(REGEXREPLACE(REGEXREPLACE(REGEXREPLACE(REGEXREPLACE(A401, ""one"", ""one1one""), ""two"", ""two2two""), ""three"", ""three3three""), ""four"", ""four4four""),""five"", ""five5five""), ""six"&amp;""", ""six6six""),""seven"", ""seven7seven""),""eight"", ""eight8eight""),""nine"",""nine9nine"")"),"zsjbctgteight8eightcjbqvs9")</f>
        <v>zsjbctgteight8eightcjbqvs9</v>
      </c>
      <c r="E401" s="2" t="str">
        <f>IFERROR(__xludf.DUMMYFUNCTION("regexextract(C401, ""\d"")"),"8")</f>
        <v>8</v>
      </c>
      <c r="F401" s="2" t="str">
        <f>IFERROR(__xludf.DUMMYFUNCTION("REGEXEXTRACT(C401, ""\d[^\d]*?\z"")"),"9")</f>
        <v>9</v>
      </c>
      <c r="G401" s="2" t="str">
        <f>IFERROR(__xludf.DUMMYFUNCTION("REGEXExtract(F401,""\d"")"),"9")</f>
        <v>9</v>
      </c>
      <c r="H401" s="3">
        <f t="shared" si="1"/>
        <v>89</v>
      </c>
    </row>
    <row r="402">
      <c r="A402" s="1" t="s">
        <v>401</v>
      </c>
      <c r="C402" s="4" t="str">
        <f>IFERROR(__xludf.DUMMYFUNCTION(" REGEXREPLACE(REGEXREPLACE(REGEXREPLACE(REGEXREPLACE(REGEXREPLACE(REGEXREPLACE(REGEXREPLACE(REGEXREPLACE(REGEXREPLACE(A402, ""one"", ""one1one""), ""two"", ""two2two""), ""three"", ""three3three""), ""four"", ""four4four""),""five"", ""five5five""), ""six"&amp;""", ""six6six""),""seven"", ""seven7seven""),""eight"", ""eight8eight""),""nine"",""nine9nine"")"),"4jljnqrfjjbbvzdsix6sixone1onetwo2two2")</f>
        <v>4jljnqrfjjbbvzdsix6sixone1onetwo2two2</v>
      </c>
      <c r="E402" s="2" t="str">
        <f>IFERROR(__xludf.DUMMYFUNCTION("regexextract(C402, ""\d"")"),"4")</f>
        <v>4</v>
      </c>
      <c r="F402" s="2" t="str">
        <f>IFERROR(__xludf.DUMMYFUNCTION("REGEXEXTRACT(C402, ""\d[^\d]*?\z"")"),"2")</f>
        <v>2</v>
      </c>
      <c r="G402" s="2" t="str">
        <f>IFERROR(__xludf.DUMMYFUNCTION("REGEXExtract(F402,""\d"")"),"2")</f>
        <v>2</v>
      </c>
      <c r="H402" s="3">
        <f t="shared" si="1"/>
        <v>42</v>
      </c>
    </row>
    <row r="403">
      <c r="A403" s="1" t="s">
        <v>402</v>
      </c>
      <c r="C403" s="4" t="str">
        <f>IFERROR(__xludf.DUMMYFUNCTION(" REGEXREPLACE(REGEXREPLACE(REGEXREPLACE(REGEXREPLACE(REGEXREPLACE(REGEXREPLACE(REGEXREPLACE(REGEXREPLACE(REGEXREPLACE(A403, ""one"", ""one1one""), ""two"", ""two2two""), ""three"", ""three3three""), ""four"", ""four4four""),""five"", ""five5five""), ""six"&amp;""", ""six6six""),""seven"", ""seven7seven""),""eight"", ""eight8eight""),""nine"",""nine9nine"")"),"qcqrnfxkbvndztjx91bshtrjzq2")</f>
        <v>qcqrnfxkbvndztjx91bshtrjzq2</v>
      </c>
      <c r="E403" s="2" t="str">
        <f>IFERROR(__xludf.DUMMYFUNCTION("regexextract(C403, ""\d"")"),"9")</f>
        <v>9</v>
      </c>
      <c r="F403" s="2" t="str">
        <f>IFERROR(__xludf.DUMMYFUNCTION("REGEXEXTRACT(C403, ""\d[^\d]*?\z"")"),"2")</f>
        <v>2</v>
      </c>
      <c r="G403" s="2" t="str">
        <f>IFERROR(__xludf.DUMMYFUNCTION("REGEXExtract(F403,""\d"")"),"2")</f>
        <v>2</v>
      </c>
      <c r="H403" s="3">
        <f t="shared" si="1"/>
        <v>92</v>
      </c>
    </row>
    <row r="404">
      <c r="A404" s="1" t="s">
        <v>403</v>
      </c>
      <c r="C404" s="4" t="str">
        <f>IFERROR(__xludf.DUMMYFUNCTION(" REGEXREPLACE(REGEXREPLACE(REGEXREPLACE(REGEXREPLACE(REGEXREPLACE(REGEXREPLACE(REGEXREPLACE(REGEXREPLACE(REGEXREPLACE(A404, ""one"", ""one1one""), ""two"", ""two2two""), ""three"", ""three3three""), ""four"", ""four4four""),""five"", ""five5five""), ""six"&amp;""", ""six6six""),""seven"", ""seven7seven""),""eight"", ""eight8eight""),""nine"",""nine9nine"")"),"5five5five6six6sixthree3three")</f>
        <v>5five5five6six6sixthree3three</v>
      </c>
      <c r="E404" s="2" t="str">
        <f>IFERROR(__xludf.DUMMYFUNCTION("regexextract(C404, ""\d"")"),"5")</f>
        <v>5</v>
      </c>
      <c r="F404" s="2" t="str">
        <f>IFERROR(__xludf.DUMMYFUNCTION("REGEXEXTRACT(C404, ""\d[^\d]*?\z"")"),"3three")</f>
        <v>3three</v>
      </c>
      <c r="G404" s="2" t="str">
        <f>IFERROR(__xludf.DUMMYFUNCTION("REGEXExtract(F404,""\d"")"),"3")</f>
        <v>3</v>
      </c>
      <c r="H404" s="3">
        <f t="shared" si="1"/>
        <v>53</v>
      </c>
    </row>
    <row r="405">
      <c r="A405" s="1" t="s">
        <v>404</v>
      </c>
      <c r="C405" s="4" t="str">
        <f>IFERROR(__xludf.DUMMYFUNCTION(" REGEXREPLACE(REGEXREPLACE(REGEXREPLACE(REGEXREPLACE(REGEXREPLACE(REGEXREPLACE(REGEXREPLACE(REGEXREPLACE(REGEXREPLACE(A405, ""one"", ""one1one""), ""two"", ""two2two""), ""three"", ""three3three""), ""four"", ""four4four""),""five"", ""five5five""), ""six"&amp;""", ""six6six""),""seven"", ""seven7seven""),""eight"", ""eight8eight""),""nine"",""nine9nine"")"),"78thvkljsxllhq")</f>
        <v>78thvkljsxllhq</v>
      </c>
      <c r="E405" s="2" t="str">
        <f>IFERROR(__xludf.DUMMYFUNCTION("regexextract(C405, ""\d"")"),"7")</f>
        <v>7</v>
      </c>
      <c r="F405" s="2" t="str">
        <f>IFERROR(__xludf.DUMMYFUNCTION("REGEXEXTRACT(C405, ""\d[^\d]*?\z"")"),"8thvkljsxllhq")</f>
        <v>8thvkljsxllhq</v>
      </c>
      <c r="G405" s="2" t="str">
        <f>IFERROR(__xludf.DUMMYFUNCTION("REGEXExtract(F405,""\d"")"),"8")</f>
        <v>8</v>
      </c>
      <c r="H405" s="3">
        <f t="shared" si="1"/>
        <v>78</v>
      </c>
    </row>
    <row r="406">
      <c r="A406" s="1" t="s">
        <v>405</v>
      </c>
      <c r="C406" s="4" t="str">
        <f>IFERROR(__xludf.DUMMYFUNCTION(" REGEXREPLACE(REGEXREPLACE(REGEXREPLACE(REGEXREPLACE(REGEXREPLACE(REGEXREPLACE(REGEXREPLACE(REGEXREPLACE(REGEXREPLACE(A406, ""one"", ""one1one""), ""two"", ""two2two""), ""three"", ""three3three""), ""four"", ""four4four""),""five"", ""five5five""), ""six"&amp;""", ""six6six""),""seven"", ""seven7seven""),""eight"", ""eight8eight""),""nine"",""nine9nine"")"),"nine9nine24cdcmbdjrxntwo2two")</f>
        <v>nine9nine24cdcmbdjrxntwo2two</v>
      </c>
      <c r="E406" s="2" t="str">
        <f>IFERROR(__xludf.DUMMYFUNCTION("regexextract(C406, ""\d"")"),"9")</f>
        <v>9</v>
      </c>
      <c r="F406" s="2" t="str">
        <f>IFERROR(__xludf.DUMMYFUNCTION("REGEXEXTRACT(C406, ""\d[^\d]*?\z"")"),"2two")</f>
        <v>2two</v>
      </c>
      <c r="G406" s="2" t="str">
        <f>IFERROR(__xludf.DUMMYFUNCTION("REGEXExtract(F406,""\d"")"),"2")</f>
        <v>2</v>
      </c>
      <c r="H406" s="3">
        <f t="shared" si="1"/>
        <v>92</v>
      </c>
    </row>
    <row r="407">
      <c r="A407" s="1" t="s">
        <v>406</v>
      </c>
      <c r="C407" s="4" t="str">
        <f>IFERROR(__xludf.DUMMYFUNCTION(" REGEXREPLACE(REGEXREPLACE(REGEXREPLACE(REGEXREPLACE(REGEXREPLACE(REGEXREPLACE(REGEXREPLACE(REGEXREPLACE(REGEXREPLACE(A407, ""one"", ""one1one""), ""two"", ""two2two""), ""three"", ""three3three""), ""four"", ""four4four""),""five"", ""five5five""), ""six"&amp;""", ""six6six""),""seven"", ""seven7seven""),""eight"", ""eight8eight""),""nine"",""nine9nine"")"),"kvthree3three7")</f>
        <v>kvthree3three7</v>
      </c>
      <c r="E407" s="2" t="str">
        <f>IFERROR(__xludf.DUMMYFUNCTION("regexextract(C407, ""\d"")"),"3")</f>
        <v>3</v>
      </c>
      <c r="F407" s="2" t="str">
        <f>IFERROR(__xludf.DUMMYFUNCTION("REGEXEXTRACT(C407, ""\d[^\d]*?\z"")"),"7")</f>
        <v>7</v>
      </c>
      <c r="G407" s="2" t="str">
        <f>IFERROR(__xludf.DUMMYFUNCTION("REGEXExtract(F407,""\d"")"),"7")</f>
        <v>7</v>
      </c>
      <c r="H407" s="3">
        <f t="shared" si="1"/>
        <v>37</v>
      </c>
    </row>
    <row r="408">
      <c r="A408" s="1" t="s">
        <v>407</v>
      </c>
      <c r="C408" s="4" t="str">
        <f>IFERROR(__xludf.DUMMYFUNCTION(" REGEXREPLACE(REGEXREPLACE(REGEXREPLACE(REGEXREPLACE(REGEXREPLACE(REGEXREPLACE(REGEXREPLACE(REGEXREPLACE(REGEXREPLACE(A408, ""one"", ""one1one""), ""two"", ""two2two""), ""three"", ""three3three""), ""four"", ""four4four""),""five"", ""five5five""), ""six"&amp;""", ""six6six""),""seven"", ""seven7seven""),""eight"", ""eight8eight""),""nine"",""nine9nine"")"),"four4fournine9ninectzcszglpk457four4fourxnsbtmmlc6")</f>
        <v>four4fournine9ninectzcszglpk457four4fourxnsbtmmlc6</v>
      </c>
      <c r="E408" s="2" t="str">
        <f>IFERROR(__xludf.DUMMYFUNCTION("regexextract(C408, ""\d"")"),"4")</f>
        <v>4</v>
      </c>
      <c r="F408" s="2" t="str">
        <f>IFERROR(__xludf.DUMMYFUNCTION("REGEXEXTRACT(C408, ""\d[^\d]*?\z"")"),"6")</f>
        <v>6</v>
      </c>
      <c r="G408" s="2" t="str">
        <f>IFERROR(__xludf.DUMMYFUNCTION("REGEXExtract(F408,""\d"")"),"6")</f>
        <v>6</v>
      </c>
      <c r="H408" s="3">
        <f t="shared" si="1"/>
        <v>46</v>
      </c>
    </row>
    <row r="409">
      <c r="A409" s="1" t="s">
        <v>408</v>
      </c>
      <c r="C409" s="4" t="str">
        <f>IFERROR(__xludf.DUMMYFUNCTION(" REGEXREPLACE(REGEXREPLACE(REGEXREPLACE(REGEXREPLACE(REGEXREPLACE(REGEXREPLACE(REGEXREPLACE(REGEXREPLACE(REGEXREPLACE(A409, ""one"", ""one1one""), ""two"", ""two2two""), ""three"", ""three3three""), ""four"", ""four4four""),""five"", ""five5five""), ""six"&amp;""", ""six6six""),""seven"", ""seven7seven""),""eight"", ""eight8eight""),""nine"",""nine9nine"")"),"two2two2lx59gdsjjvneight8eightfive5fiverk")</f>
        <v>two2two2lx59gdsjjvneight8eightfive5fiverk</v>
      </c>
      <c r="E409" s="2" t="str">
        <f>IFERROR(__xludf.DUMMYFUNCTION("regexextract(C409, ""\d"")"),"2")</f>
        <v>2</v>
      </c>
      <c r="F409" s="2" t="str">
        <f>IFERROR(__xludf.DUMMYFUNCTION("REGEXEXTRACT(C409, ""\d[^\d]*?\z"")"),"5fiverk")</f>
        <v>5fiverk</v>
      </c>
      <c r="G409" s="2" t="str">
        <f>IFERROR(__xludf.DUMMYFUNCTION("REGEXExtract(F409,""\d"")"),"5")</f>
        <v>5</v>
      </c>
      <c r="H409" s="3">
        <f t="shared" si="1"/>
        <v>25</v>
      </c>
    </row>
    <row r="410">
      <c r="A410" s="1" t="s">
        <v>409</v>
      </c>
      <c r="C410" s="4" t="str">
        <f>IFERROR(__xludf.DUMMYFUNCTION(" REGEXREPLACE(REGEXREPLACE(REGEXREPLACE(REGEXREPLACE(REGEXREPLACE(REGEXREPLACE(REGEXREPLACE(REGEXREPLACE(REGEXREPLACE(A410, ""one"", ""one1one""), ""two"", ""two2two""), ""three"", ""three3three""), ""four"", ""four4four""),""five"", ""five5five""), ""six"&amp;""", ""six6six""),""seven"", ""seven7seven""),""eight"", ""eight8eight""),""nine"",""nine9nine"")"),"five5five86")</f>
        <v>five5five86</v>
      </c>
      <c r="E410" s="2" t="str">
        <f>IFERROR(__xludf.DUMMYFUNCTION("regexextract(C410, ""\d"")"),"5")</f>
        <v>5</v>
      </c>
      <c r="F410" s="2" t="str">
        <f>IFERROR(__xludf.DUMMYFUNCTION("REGEXEXTRACT(C410, ""\d[^\d]*?\z"")"),"6")</f>
        <v>6</v>
      </c>
      <c r="G410" s="2" t="str">
        <f>IFERROR(__xludf.DUMMYFUNCTION("REGEXExtract(F410,""\d"")"),"6")</f>
        <v>6</v>
      </c>
      <c r="H410" s="3">
        <f t="shared" si="1"/>
        <v>56</v>
      </c>
    </row>
    <row r="411">
      <c r="A411" s="1" t="s">
        <v>410</v>
      </c>
      <c r="C411" s="4" t="str">
        <f>IFERROR(__xludf.DUMMYFUNCTION(" REGEXREPLACE(REGEXREPLACE(REGEXREPLACE(REGEXREPLACE(REGEXREPLACE(REGEXREPLACE(REGEXREPLACE(REGEXREPLACE(REGEXREPLACE(A411, ""one"", ""one1one""), ""two"", ""two2two""), ""three"", ""three3three""), ""four"", ""four4four""),""five"", ""five5five""), ""six"&amp;""", ""six6six""),""seven"", ""seven7seven""),""eight"", ""eight8eight""),""nine"",""nine9nine"")"),"2hznine9nine58")</f>
        <v>2hznine9nine58</v>
      </c>
      <c r="E411" s="2" t="str">
        <f>IFERROR(__xludf.DUMMYFUNCTION("regexextract(C411, ""\d"")"),"2")</f>
        <v>2</v>
      </c>
      <c r="F411" s="2" t="str">
        <f>IFERROR(__xludf.DUMMYFUNCTION("REGEXEXTRACT(C411, ""\d[^\d]*?\z"")"),"8")</f>
        <v>8</v>
      </c>
      <c r="G411" s="2" t="str">
        <f>IFERROR(__xludf.DUMMYFUNCTION("REGEXExtract(F411,""\d"")"),"8")</f>
        <v>8</v>
      </c>
      <c r="H411" s="3">
        <f t="shared" si="1"/>
        <v>28</v>
      </c>
    </row>
    <row r="412">
      <c r="A412" s="1" t="s">
        <v>411</v>
      </c>
      <c r="C412" s="4" t="str">
        <f>IFERROR(__xludf.DUMMYFUNCTION(" REGEXREPLACE(REGEXREPLACE(REGEXREPLACE(REGEXREPLACE(REGEXREPLACE(REGEXREPLACE(REGEXREPLACE(REGEXREPLACE(REGEXREPLACE(A412, ""one"", ""one1one""), ""two"", ""two2two""), ""three"", ""three3three""), ""four"", ""four4four""),""five"", ""five5five""), ""six"&amp;""", ""six6six""),""seven"", ""seven7seven""),""eight"", ""eight8eight""),""nine"",""nine9nine"")"),"sdbjxkfive5fiveone1one23two2two2eight8eight")</f>
        <v>sdbjxkfive5fiveone1one23two2two2eight8eight</v>
      </c>
      <c r="E412" s="2" t="str">
        <f>IFERROR(__xludf.DUMMYFUNCTION("regexextract(C412, ""\d"")"),"5")</f>
        <v>5</v>
      </c>
      <c r="F412" s="2" t="str">
        <f>IFERROR(__xludf.DUMMYFUNCTION("REGEXEXTRACT(C412, ""\d[^\d]*?\z"")"),"8eight")</f>
        <v>8eight</v>
      </c>
      <c r="G412" s="2" t="str">
        <f>IFERROR(__xludf.DUMMYFUNCTION("REGEXExtract(F412,""\d"")"),"8")</f>
        <v>8</v>
      </c>
      <c r="H412" s="3">
        <f t="shared" si="1"/>
        <v>58</v>
      </c>
    </row>
    <row r="413">
      <c r="A413" s="1" t="s">
        <v>412</v>
      </c>
      <c r="C413" s="4" t="str">
        <f>IFERROR(__xludf.DUMMYFUNCTION(" REGEXREPLACE(REGEXREPLACE(REGEXREPLACE(REGEXREPLACE(REGEXREPLACE(REGEXREPLACE(REGEXREPLACE(REGEXREPLACE(REGEXREPLACE(A413, ""one"", ""one1one""), ""two"", ""two2two""), ""three"", ""three3three""), ""four"", ""four4four""),""five"", ""five5five""), ""six"&amp;""", ""six6six""),""seven"", ""seven7seven""),""eight"", ""eight8eight""),""nine"",""nine9nine"")"),"5jxlntcpslksfmfive5five2")</f>
        <v>5jxlntcpslksfmfive5five2</v>
      </c>
      <c r="E413" s="2" t="str">
        <f>IFERROR(__xludf.DUMMYFUNCTION("regexextract(C413, ""\d"")"),"5")</f>
        <v>5</v>
      </c>
      <c r="F413" s="2" t="str">
        <f>IFERROR(__xludf.DUMMYFUNCTION("REGEXEXTRACT(C413, ""\d[^\d]*?\z"")"),"2")</f>
        <v>2</v>
      </c>
      <c r="G413" s="2" t="str">
        <f>IFERROR(__xludf.DUMMYFUNCTION("REGEXExtract(F413,""\d"")"),"2")</f>
        <v>2</v>
      </c>
      <c r="H413" s="3">
        <f t="shared" si="1"/>
        <v>52</v>
      </c>
    </row>
    <row r="414">
      <c r="A414" s="1" t="s">
        <v>413</v>
      </c>
      <c r="C414" s="4" t="str">
        <f>IFERROR(__xludf.DUMMYFUNCTION(" REGEXREPLACE(REGEXREPLACE(REGEXREPLACE(REGEXREPLACE(REGEXREPLACE(REGEXREPLACE(REGEXREPLACE(REGEXREPLACE(REGEXREPLACE(A414, ""one"", ""one1one""), ""two"", ""two2two""), ""three"", ""three3three""), ""four"", ""four4four""),""five"", ""five5five""), ""six"&amp;""", ""six6six""),""seven"", ""seven7seven""),""eight"", ""eight8eight""),""nine"",""nine9nine"")"),"four4fourtwo2twofour4fourjb5xxknnpr")</f>
        <v>four4fourtwo2twofour4fourjb5xxknnpr</v>
      </c>
      <c r="E414" s="2" t="str">
        <f>IFERROR(__xludf.DUMMYFUNCTION("regexextract(C414, ""\d"")"),"4")</f>
        <v>4</v>
      </c>
      <c r="F414" s="2" t="str">
        <f>IFERROR(__xludf.DUMMYFUNCTION("REGEXEXTRACT(C414, ""\d[^\d]*?\z"")"),"5xxknnpr")</f>
        <v>5xxknnpr</v>
      </c>
      <c r="G414" s="2" t="str">
        <f>IFERROR(__xludf.DUMMYFUNCTION("REGEXExtract(F414,""\d"")"),"5")</f>
        <v>5</v>
      </c>
      <c r="H414" s="3">
        <f t="shared" si="1"/>
        <v>45</v>
      </c>
    </row>
    <row r="415">
      <c r="A415" s="1" t="s">
        <v>414</v>
      </c>
      <c r="C415" s="4" t="str">
        <f>IFERROR(__xludf.DUMMYFUNCTION(" REGEXREPLACE(REGEXREPLACE(REGEXREPLACE(REGEXREPLACE(REGEXREPLACE(REGEXREPLACE(REGEXREPLACE(REGEXREPLACE(REGEXREPLACE(A415, ""one"", ""one1one""), ""two"", ""two2two""), ""three"", ""three3three""), ""four"", ""four4four""),""five"", ""five5five""), ""six"&amp;""", ""six6six""),""seven"", ""seven7seven""),""eight"", ""eight8eight""),""nine"",""nine9nine"")"),"seven7seven9hgbnqfgvst")</f>
        <v>seven7seven9hgbnqfgvst</v>
      </c>
      <c r="E415" s="2" t="str">
        <f>IFERROR(__xludf.DUMMYFUNCTION("regexextract(C415, ""\d"")"),"7")</f>
        <v>7</v>
      </c>
      <c r="F415" s="2" t="str">
        <f>IFERROR(__xludf.DUMMYFUNCTION("REGEXEXTRACT(C415, ""\d[^\d]*?\z"")"),"9hgbnqfgvst")</f>
        <v>9hgbnqfgvst</v>
      </c>
      <c r="G415" s="2" t="str">
        <f>IFERROR(__xludf.DUMMYFUNCTION("REGEXExtract(F415,""\d"")"),"9")</f>
        <v>9</v>
      </c>
      <c r="H415" s="3">
        <f t="shared" si="1"/>
        <v>79</v>
      </c>
    </row>
    <row r="416">
      <c r="A416" s="1" t="s">
        <v>415</v>
      </c>
      <c r="C416" s="4" t="str">
        <f>IFERROR(__xludf.DUMMYFUNCTION(" REGEXREPLACE(REGEXREPLACE(REGEXREPLACE(REGEXREPLACE(REGEXREPLACE(REGEXREPLACE(REGEXREPLACE(REGEXREPLACE(REGEXREPLACE(A416, ""one"", ""one1one""), ""two"", ""two2two""), ""three"", ""three3three""), ""four"", ""four4four""),""five"", ""five5five""), ""six"&amp;""", ""six6six""),""seven"", ""seven7seven""),""eight"", ""eight8eight""),""nine"",""nine9nine"")"),"7kbcv")</f>
        <v>7kbcv</v>
      </c>
      <c r="E416" s="2" t="str">
        <f>IFERROR(__xludf.DUMMYFUNCTION("regexextract(C416, ""\d"")"),"7")</f>
        <v>7</v>
      </c>
      <c r="F416" s="2" t="str">
        <f>IFERROR(__xludf.DUMMYFUNCTION("REGEXEXTRACT(C416, ""\d[^\d]*?\z"")"),"7kbcv")</f>
        <v>7kbcv</v>
      </c>
      <c r="G416" s="2" t="str">
        <f>IFERROR(__xludf.DUMMYFUNCTION("REGEXExtract(F416,""\d"")"),"7")</f>
        <v>7</v>
      </c>
      <c r="H416" s="3">
        <f t="shared" si="1"/>
        <v>77</v>
      </c>
    </row>
    <row r="417">
      <c r="A417" s="1" t="s">
        <v>416</v>
      </c>
      <c r="C417" s="4" t="str">
        <f>IFERROR(__xludf.DUMMYFUNCTION(" REGEXREPLACE(REGEXREPLACE(REGEXREPLACE(REGEXREPLACE(REGEXREPLACE(REGEXREPLACE(REGEXREPLACE(REGEXREPLACE(REGEXREPLACE(A417, ""one"", ""one1one""), ""two"", ""two2two""), ""three"", ""three3three""), ""four"", ""four4four""),""five"", ""five5five""), ""six"&amp;""", ""six6six""),""seven"", ""seven7seven""),""eight"", ""eight8eight""),""nine"",""nine9nine"")"),"bjtdxlknkone1one6five5five")</f>
        <v>bjtdxlknkone1one6five5five</v>
      </c>
      <c r="E417" s="2" t="str">
        <f>IFERROR(__xludf.DUMMYFUNCTION("regexextract(C417, ""\d"")"),"1")</f>
        <v>1</v>
      </c>
      <c r="F417" s="2" t="str">
        <f>IFERROR(__xludf.DUMMYFUNCTION("REGEXEXTRACT(C417, ""\d[^\d]*?\z"")"),"5five")</f>
        <v>5five</v>
      </c>
      <c r="G417" s="2" t="str">
        <f>IFERROR(__xludf.DUMMYFUNCTION("REGEXExtract(F417,""\d"")"),"5")</f>
        <v>5</v>
      </c>
      <c r="H417" s="3">
        <f t="shared" si="1"/>
        <v>15</v>
      </c>
    </row>
    <row r="418">
      <c r="A418" s="1" t="s">
        <v>417</v>
      </c>
      <c r="C418" s="4" t="str">
        <f>IFERROR(__xludf.DUMMYFUNCTION(" REGEXREPLACE(REGEXREPLACE(REGEXREPLACE(REGEXREPLACE(REGEXREPLACE(REGEXREPLACE(REGEXREPLACE(REGEXREPLACE(REGEXREPLACE(A418, ""one"", ""one1one""), ""two"", ""two2two""), ""three"", ""three3three""), ""four"", ""four4four""),""five"", ""five5five""), ""six"&amp;""", ""six6six""),""seven"", ""seven7seven""),""eight"", ""eight8eight""),""nine"",""nine9nine"")"),"zkzt37dlffxhssfcv37rldkcb")</f>
        <v>zkzt37dlffxhssfcv37rldkcb</v>
      </c>
      <c r="E418" s="2" t="str">
        <f>IFERROR(__xludf.DUMMYFUNCTION("regexextract(C418, ""\d"")"),"3")</f>
        <v>3</v>
      </c>
      <c r="F418" s="2" t="str">
        <f>IFERROR(__xludf.DUMMYFUNCTION("REGEXEXTRACT(C418, ""\d[^\d]*?\z"")"),"7rldkcb")</f>
        <v>7rldkcb</v>
      </c>
      <c r="G418" s="2" t="str">
        <f>IFERROR(__xludf.DUMMYFUNCTION("REGEXExtract(F418,""\d"")"),"7")</f>
        <v>7</v>
      </c>
      <c r="H418" s="3">
        <f t="shared" si="1"/>
        <v>37</v>
      </c>
    </row>
    <row r="419">
      <c r="A419" s="1" t="s">
        <v>418</v>
      </c>
      <c r="C419" s="4" t="str">
        <f>IFERROR(__xludf.DUMMYFUNCTION(" REGEXREPLACE(REGEXREPLACE(REGEXREPLACE(REGEXREPLACE(REGEXREPLACE(REGEXREPLACE(REGEXREPLACE(REGEXREPLACE(REGEXREPLACE(A419, ""one"", ""one1one""), ""two"", ""two2two""), ""three"", ""three3three""), ""four"", ""four4four""),""five"", ""five5five""), ""six"&amp;""", ""six6six""),""seven"", ""seven7seven""),""eight"", ""eight8eight""),""nine"",""nine9nine"")"),"137six6six8znvqtmkmrb")</f>
        <v>137six6six8znvqtmkmrb</v>
      </c>
      <c r="E419" s="2" t="str">
        <f>IFERROR(__xludf.DUMMYFUNCTION("regexextract(C419, ""\d"")"),"1")</f>
        <v>1</v>
      </c>
      <c r="F419" s="2" t="str">
        <f>IFERROR(__xludf.DUMMYFUNCTION("REGEXEXTRACT(C419, ""\d[^\d]*?\z"")"),"8znvqtmkmrb")</f>
        <v>8znvqtmkmrb</v>
      </c>
      <c r="G419" s="2" t="str">
        <f>IFERROR(__xludf.DUMMYFUNCTION("REGEXExtract(F419,""\d"")"),"8")</f>
        <v>8</v>
      </c>
      <c r="H419" s="3">
        <f t="shared" si="1"/>
        <v>18</v>
      </c>
    </row>
    <row r="420">
      <c r="A420" s="1" t="s">
        <v>419</v>
      </c>
      <c r="C420" s="4" t="str">
        <f>IFERROR(__xludf.DUMMYFUNCTION(" REGEXREPLACE(REGEXREPLACE(REGEXREPLACE(REGEXREPLACE(REGEXREPLACE(REGEXREPLACE(REGEXREPLACE(REGEXREPLACE(REGEXREPLACE(A420, ""one"", ""one1one""), ""two"", ""two2two""), ""three"", ""three3three""), ""four"", ""four4four""),""five"", ""five5five""), ""six"&amp;""", ""six6six""),""seven"", ""seven7seven""),""eight"", ""eight8eight""),""nine"",""nine9nine"")"),"6six6sixkmthree3threejglqsrvckndncjbnf")</f>
        <v>6six6sixkmthree3threejglqsrvckndncjbnf</v>
      </c>
      <c r="E420" s="2" t="str">
        <f>IFERROR(__xludf.DUMMYFUNCTION("regexextract(C420, ""\d"")"),"6")</f>
        <v>6</v>
      </c>
      <c r="F420" s="2" t="str">
        <f>IFERROR(__xludf.DUMMYFUNCTION("REGEXEXTRACT(C420, ""\d[^\d]*?\z"")"),"3threejglqsrvckndncjbnf")</f>
        <v>3threejglqsrvckndncjbnf</v>
      </c>
      <c r="G420" s="2" t="str">
        <f>IFERROR(__xludf.DUMMYFUNCTION("REGEXExtract(F420,""\d"")"),"3")</f>
        <v>3</v>
      </c>
      <c r="H420" s="3">
        <f t="shared" si="1"/>
        <v>63</v>
      </c>
    </row>
    <row r="421">
      <c r="A421" s="1" t="s">
        <v>420</v>
      </c>
      <c r="C421" s="4" t="str">
        <f>IFERROR(__xludf.DUMMYFUNCTION(" REGEXREPLACE(REGEXREPLACE(REGEXREPLACE(REGEXREPLACE(REGEXREPLACE(REGEXREPLACE(REGEXREPLACE(REGEXREPLACE(REGEXREPLACE(A421, ""one"", ""one1one""), ""two"", ""two2two""), ""three"", ""three3three""), ""four"", ""four4four""),""five"", ""five5five""), ""six"&amp;""", ""six6six""),""seven"", ""seven7seven""),""eight"", ""eight8eight""),""nine"",""nine9nine"")"),"5bxhvfdqklf")</f>
        <v>5bxhvfdqklf</v>
      </c>
      <c r="E421" s="2" t="str">
        <f>IFERROR(__xludf.DUMMYFUNCTION("regexextract(C421, ""\d"")"),"5")</f>
        <v>5</v>
      </c>
      <c r="F421" s="2" t="str">
        <f>IFERROR(__xludf.DUMMYFUNCTION("REGEXEXTRACT(C421, ""\d[^\d]*?\z"")"),"5bxhvfdqklf")</f>
        <v>5bxhvfdqklf</v>
      </c>
      <c r="G421" s="2" t="str">
        <f>IFERROR(__xludf.DUMMYFUNCTION("REGEXExtract(F421,""\d"")"),"5")</f>
        <v>5</v>
      </c>
      <c r="H421" s="3">
        <f t="shared" si="1"/>
        <v>55</v>
      </c>
    </row>
    <row r="422">
      <c r="A422" s="1" t="s">
        <v>421</v>
      </c>
      <c r="C422" s="4" t="str">
        <f>IFERROR(__xludf.DUMMYFUNCTION(" REGEXREPLACE(REGEXREPLACE(REGEXREPLACE(REGEXREPLACE(REGEXREPLACE(REGEXREPLACE(REGEXREPLACE(REGEXREPLACE(REGEXREPLACE(A422, ""one"", ""one1one""), ""two"", ""two2two""), ""three"", ""three3three""), ""four"", ""four4four""),""five"", ""five5five""), ""six"&amp;""", ""six6six""),""seven"", ""seven7seven""),""eight"", ""eight8eight""),""nine"",""nine9nine"")"),"1ksvcdrbccffour4four")</f>
        <v>1ksvcdrbccffour4four</v>
      </c>
      <c r="E422" s="2" t="str">
        <f>IFERROR(__xludf.DUMMYFUNCTION("regexextract(C422, ""\d"")"),"1")</f>
        <v>1</v>
      </c>
      <c r="F422" s="2" t="str">
        <f>IFERROR(__xludf.DUMMYFUNCTION("REGEXEXTRACT(C422, ""\d[^\d]*?\z"")"),"4four")</f>
        <v>4four</v>
      </c>
      <c r="G422" s="2" t="str">
        <f>IFERROR(__xludf.DUMMYFUNCTION("REGEXExtract(F422,""\d"")"),"4")</f>
        <v>4</v>
      </c>
      <c r="H422" s="3">
        <f t="shared" si="1"/>
        <v>14</v>
      </c>
    </row>
    <row r="423">
      <c r="A423" s="1" t="s">
        <v>422</v>
      </c>
      <c r="C423" s="4" t="str">
        <f>IFERROR(__xludf.DUMMYFUNCTION(" REGEXREPLACE(REGEXREPLACE(REGEXREPLACE(REGEXREPLACE(REGEXREPLACE(REGEXREPLACE(REGEXREPLACE(REGEXREPLACE(REGEXREPLACE(A423, ""one"", ""one1one""), ""two"", ""two2two""), ""three"", ""three3three""), ""four"", ""four4four""),""five"", ""five5five""), ""six"&amp;""", ""six6six""),""seven"", ""seven7seven""),""eight"", ""eight8eight""),""nine"",""nine9nine"")"),"rvqhjb1jbqmnv")</f>
        <v>rvqhjb1jbqmnv</v>
      </c>
      <c r="E423" s="2" t="str">
        <f>IFERROR(__xludf.DUMMYFUNCTION("regexextract(C423, ""\d"")"),"1")</f>
        <v>1</v>
      </c>
      <c r="F423" s="2" t="str">
        <f>IFERROR(__xludf.DUMMYFUNCTION("REGEXEXTRACT(C423, ""\d[^\d]*?\z"")"),"1jbqmnv")</f>
        <v>1jbqmnv</v>
      </c>
      <c r="G423" s="2" t="str">
        <f>IFERROR(__xludf.DUMMYFUNCTION("REGEXExtract(F423,""\d"")"),"1")</f>
        <v>1</v>
      </c>
      <c r="H423" s="3">
        <f t="shared" si="1"/>
        <v>11</v>
      </c>
    </row>
    <row r="424">
      <c r="A424" s="1" t="s">
        <v>423</v>
      </c>
      <c r="C424" s="4" t="str">
        <f>IFERROR(__xludf.DUMMYFUNCTION(" REGEXREPLACE(REGEXREPLACE(REGEXREPLACE(REGEXREPLACE(REGEXREPLACE(REGEXREPLACE(REGEXREPLACE(REGEXREPLACE(REGEXREPLACE(A424, ""one"", ""one1one""), ""two"", ""two2two""), ""three"", ""three3three""), ""four"", ""four4four""),""five"", ""five5five""), ""six"&amp;""", ""six6six""),""seven"", ""seven7seven""),""eight"", ""eight8eight""),""nine"",""nine9nine"")"),"five5five4dlnhqdlnmrpsksnine9nine")</f>
        <v>five5five4dlnhqdlnmrpsksnine9nine</v>
      </c>
      <c r="E424" s="2" t="str">
        <f>IFERROR(__xludf.DUMMYFUNCTION("regexextract(C424, ""\d"")"),"5")</f>
        <v>5</v>
      </c>
      <c r="F424" s="2" t="str">
        <f>IFERROR(__xludf.DUMMYFUNCTION("REGEXEXTRACT(C424, ""\d[^\d]*?\z"")"),"9nine")</f>
        <v>9nine</v>
      </c>
      <c r="G424" s="2" t="str">
        <f>IFERROR(__xludf.DUMMYFUNCTION("REGEXExtract(F424,""\d"")"),"9")</f>
        <v>9</v>
      </c>
      <c r="H424" s="3">
        <f t="shared" si="1"/>
        <v>59</v>
      </c>
    </row>
    <row r="425">
      <c r="A425" s="1" t="s">
        <v>424</v>
      </c>
      <c r="C425" s="4" t="str">
        <f>IFERROR(__xludf.DUMMYFUNCTION(" REGEXREPLACE(REGEXREPLACE(REGEXREPLACE(REGEXREPLACE(REGEXREPLACE(REGEXREPLACE(REGEXREPLACE(REGEXREPLACE(REGEXREPLACE(A425, ""one"", ""one1one""), ""two"", ""two2two""), ""three"", ""three3three""), ""four"", ""four4four""),""five"", ""five5five""), ""six"&amp;""", ""six6six""),""seven"", ""seven7seven""),""eight"", ""eight8eight""),""nine"",""nine9nine"")"),"eight8eightnine9nine9")</f>
        <v>eight8eightnine9nine9</v>
      </c>
      <c r="E425" s="2" t="str">
        <f>IFERROR(__xludf.DUMMYFUNCTION("regexextract(C425, ""\d"")"),"8")</f>
        <v>8</v>
      </c>
      <c r="F425" s="2" t="str">
        <f>IFERROR(__xludf.DUMMYFUNCTION("REGEXEXTRACT(C425, ""\d[^\d]*?\z"")"),"9")</f>
        <v>9</v>
      </c>
      <c r="G425" s="2" t="str">
        <f>IFERROR(__xludf.DUMMYFUNCTION("REGEXExtract(F425,""\d"")"),"9")</f>
        <v>9</v>
      </c>
      <c r="H425" s="3">
        <f t="shared" si="1"/>
        <v>89</v>
      </c>
    </row>
    <row r="426">
      <c r="A426" s="1" t="s">
        <v>425</v>
      </c>
      <c r="C426" s="4" t="str">
        <f>IFERROR(__xludf.DUMMYFUNCTION(" REGEXREPLACE(REGEXREPLACE(REGEXREPLACE(REGEXREPLACE(REGEXREPLACE(REGEXREPLACE(REGEXREPLACE(REGEXREPLACE(REGEXREPLACE(A426, ""one"", ""one1one""), ""two"", ""two2two""), ""three"", ""three3three""), ""four"", ""four4four""),""five"", ""five5five""), ""six"&amp;""", ""six6six""),""seven"", ""seven7seven""),""eight"", ""eight8eight""),""nine"",""nine9nine"")"),"ssrgz57four4four1five5fivehqone1oneight8eightbrf")</f>
        <v>ssrgz57four4four1five5fivehqone1oneight8eightbrf</v>
      </c>
      <c r="E426" s="2" t="str">
        <f>IFERROR(__xludf.DUMMYFUNCTION("regexextract(C426, ""\d"")"),"5")</f>
        <v>5</v>
      </c>
      <c r="F426" s="2" t="str">
        <f>IFERROR(__xludf.DUMMYFUNCTION("REGEXEXTRACT(C426, ""\d[^\d]*?\z"")"),"8eightbrf")</f>
        <v>8eightbrf</v>
      </c>
      <c r="G426" s="2" t="str">
        <f>IFERROR(__xludf.DUMMYFUNCTION("REGEXExtract(F426,""\d"")"),"8")</f>
        <v>8</v>
      </c>
      <c r="H426" s="3">
        <f t="shared" si="1"/>
        <v>58</v>
      </c>
    </row>
    <row r="427">
      <c r="A427" s="1" t="s">
        <v>426</v>
      </c>
      <c r="C427" s="4" t="str">
        <f>IFERROR(__xludf.DUMMYFUNCTION(" REGEXREPLACE(REGEXREPLACE(REGEXREPLACE(REGEXREPLACE(REGEXREPLACE(REGEXREPLACE(REGEXREPLACE(REGEXREPLACE(REGEXREPLACE(A427, ""one"", ""one1one""), ""two"", ""two2two""), ""three"", ""three3three""), ""four"", ""four4four""),""five"", ""five5five""), ""six"&amp;""", ""six6six""),""seven"", ""seven7seven""),""eight"", ""eight8eight""),""nine"",""nine9nine"")"),"9tjhxfjjtrfive5five")</f>
        <v>9tjhxfjjtrfive5five</v>
      </c>
      <c r="E427" s="2" t="str">
        <f>IFERROR(__xludf.DUMMYFUNCTION("regexextract(C427, ""\d"")"),"9")</f>
        <v>9</v>
      </c>
      <c r="F427" s="2" t="str">
        <f>IFERROR(__xludf.DUMMYFUNCTION("REGEXEXTRACT(C427, ""\d[^\d]*?\z"")"),"5five")</f>
        <v>5five</v>
      </c>
      <c r="G427" s="2" t="str">
        <f>IFERROR(__xludf.DUMMYFUNCTION("REGEXExtract(F427,""\d"")"),"5")</f>
        <v>5</v>
      </c>
      <c r="H427" s="3">
        <f t="shared" si="1"/>
        <v>95</v>
      </c>
    </row>
    <row r="428">
      <c r="A428" s="1" t="s">
        <v>427</v>
      </c>
      <c r="C428" s="4" t="str">
        <f>IFERROR(__xludf.DUMMYFUNCTION(" REGEXREPLACE(REGEXREPLACE(REGEXREPLACE(REGEXREPLACE(REGEXREPLACE(REGEXREPLACE(REGEXREPLACE(REGEXREPLACE(REGEXREPLACE(A428, ""one"", ""one1one""), ""two"", ""two2two""), ""three"", ""three3three""), ""four"", ""four4four""),""five"", ""five5five""), ""six"&amp;""", ""six6six""),""seven"", ""seven7seven""),""eight"", ""eight8eight""),""nine"",""nine9nine"")"),"5two2twoone1one5seven7sevenfive5five2two2twompr")</f>
        <v>5two2twoone1one5seven7sevenfive5five2two2twompr</v>
      </c>
      <c r="E428" s="2" t="str">
        <f>IFERROR(__xludf.DUMMYFUNCTION("regexextract(C428, ""\d"")"),"5")</f>
        <v>5</v>
      </c>
      <c r="F428" s="2" t="str">
        <f>IFERROR(__xludf.DUMMYFUNCTION("REGEXEXTRACT(C428, ""\d[^\d]*?\z"")"),"2twompr")</f>
        <v>2twompr</v>
      </c>
      <c r="G428" s="2" t="str">
        <f>IFERROR(__xludf.DUMMYFUNCTION("REGEXExtract(F428,""\d"")"),"2")</f>
        <v>2</v>
      </c>
      <c r="H428" s="3">
        <f t="shared" si="1"/>
        <v>52</v>
      </c>
    </row>
    <row r="429">
      <c r="A429" s="1" t="s">
        <v>428</v>
      </c>
      <c r="C429" s="4" t="str">
        <f>IFERROR(__xludf.DUMMYFUNCTION(" REGEXREPLACE(REGEXREPLACE(REGEXREPLACE(REGEXREPLACE(REGEXREPLACE(REGEXREPLACE(REGEXREPLACE(REGEXREPLACE(REGEXREPLACE(A429, ""one"", ""one1one""), ""two"", ""two2two""), ""three"", ""three3three""), ""four"", ""four4four""),""five"", ""five5five""), ""six"&amp;""", ""six6six""),""seven"", ""seven7seven""),""eight"", ""eight8eight""),""nine"",""nine9nine"")"),"vpgnnksmdppgg9one1onekdgrfddkxgz")</f>
        <v>vpgnnksmdppgg9one1onekdgrfddkxgz</v>
      </c>
      <c r="E429" s="2" t="str">
        <f>IFERROR(__xludf.DUMMYFUNCTION("regexextract(C429, ""\d"")"),"9")</f>
        <v>9</v>
      </c>
      <c r="F429" s="2" t="str">
        <f>IFERROR(__xludf.DUMMYFUNCTION("REGEXEXTRACT(C429, ""\d[^\d]*?\z"")"),"1onekdgrfddkxgz")</f>
        <v>1onekdgrfddkxgz</v>
      </c>
      <c r="G429" s="2" t="str">
        <f>IFERROR(__xludf.DUMMYFUNCTION("REGEXExtract(F429,""\d"")"),"1")</f>
        <v>1</v>
      </c>
      <c r="H429" s="3">
        <f t="shared" si="1"/>
        <v>91</v>
      </c>
    </row>
    <row r="430">
      <c r="A430" s="1" t="s">
        <v>429</v>
      </c>
      <c r="C430" s="4" t="str">
        <f>IFERROR(__xludf.DUMMYFUNCTION(" REGEXREPLACE(REGEXREPLACE(REGEXREPLACE(REGEXREPLACE(REGEXREPLACE(REGEXREPLACE(REGEXREPLACE(REGEXREPLACE(REGEXREPLACE(A430, ""one"", ""one1one""), ""two"", ""two2two""), ""three"", ""three3three""), ""four"", ""four4four""),""five"", ""five5five""), ""six"&amp;""", ""six6six""),""seven"", ""seven7seven""),""eight"", ""eight8eight""),""nine"",""nine9nine"")"),"fhtkdcs9lbgrh9eight8eighttwo2two1")</f>
        <v>fhtkdcs9lbgrh9eight8eighttwo2two1</v>
      </c>
      <c r="E430" s="2" t="str">
        <f>IFERROR(__xludf.DUMMYFUNCTION("regexextract(C430, ""\d"")"),"9")</f>
        <v>9</v>
      </c>
      <c r="F430" s="2" t="str">
        <f>IFERROR(__xludf.DUMMYFUNCTION("REGEXEXTRACT(C430, ""\d[^\d]*?\z"")"),"1")</f>
        <v>1</v>
      </c>
      <c r="G430" s="2" t="str">
        <f>IFERROR(__xludf.DUMMYFUNCTION("REGEXExtract(F430,""\d"")"),"1")</f>
        <v>1</v>
      </c>
      <c r="H430" s="3">
        <f t="shared" si="1"/>
        <v>91</v>
      </c>
    </row>
    <row r="431">
      <c r="A431" s="1" t="s">
        <v>430</v>
      </c>
      <c r="C431" s="4" t="str">
        <f>IFERROR(__xludf.DUMMYFUNCTION(" REGEXREPLACE(REGEXREPLACE(REGEXREPLACE(REGEXREPLACE(REGEXREPLACE(REGEXREPLACE(REGEXREPLACE(REGEXREPLACE(REGEXREPLACE(A431, ""one"", ""one1one""), ""two"", ""two2two""), ""three"", ""three3three""), ""four"", ""four4four""),""five"", ""five5five""), ""six"&amp;""", ""six6six""),""seven"", ""seven7seven""),""eight"", ""eight8eight""),""nine"",""nine9nine"")"),"four4four9eight8eightnine9nine")</f>
        <v>four4four9eight8eightnine9nine</v>
      </c>
      <c r="E431" s="2" t="str">
        <f>IFERROR(__xludf.DUMMYFUNCTION("regexextract(C431, ""\d"")"),"4")</f>
        <v>4</v>
      </c>
      <c r="F431" s="2" t="str">
        <f>IFERROR(__xludf.DUMMYFUNCTION("REGEXEXTRACT(C431, ""\d[^\d]*?\z"")"),"9nine")</f>
        <v>9nine</v>
      </c>
      <c r="G431" s="2" t="str">
        <f>IFERROR(__xludf.DUMMYFUNCTION("REGEXExtract(F431,""\d"")"),"9")</f>
        <v>9</v>
      </c>
      <c r="H431" s="3">
        <f t="shared" si="1"/>
        <v>49</v>
      </c>
    </row>
    <row r="432">
      <c r="A432" s="1" t="s">
        <v>431</v>
      </c>
      <c r="C432" s="4" t="str">
        <f>IFERROR(__xludf.DUMMYFUNCTION(" REGEXREPLACE(REGEXREPLACE(REGEXREPLACE(REGEXREPLACE(REGEXREPLACE(REGEXREPLACE(REGEXREPLACE(REGEXREPLACE(REGEXREPLACE(A432, ""one"", ""one1one""), ""two"", ""two2two""), ""three"", ""three3three""), ""four"", ""four4four""),""five"", ""five5five""), ""six"&amp;""", ""six6six""),""seven"", ""seven7seven""),""eight"", ""eight8eight""),""nine"",""nine9nine"")"),"pvz5four4four")</f>
        <v>pvz5four4four</v>
      </c>
      <c r="E432" s="2" t="str">
        <f>IFERROR(__xludf.DUMMYFUNCTION("regexextract(C432, ""\d"")"),"5")</f>
        <v>5</v>
      </c>
      <c r="F432" s="2" t="str">
        <f>IFERROR(__xludf.DUMMYFUNCTION("REGEXEXTRACT(C432, ""\d[^\d]*?\z"")"),"4four")</f>
        <v>4four</v>
      </c>
      <c r="G432" s="2" t="str">
        <f>IFERROR(__xludf.DUMMYFUNCTION("REGEXExtract(F432,""\d"")"),"4")</f>
        <v>4</v>
      </c>
      <c r="H432" s="3">
        <f t="shared" si="1"/>
        <v>54</v>
      </c>
    </row>
    <row r="433">
      <c r="A433" s="1" t="s">
        <v>432</v>
      </c>
      <c r="C433" s="4" t="str">
        <f>IFERROR(__xludf.DUMMYFUNCTION(" REGEXREPLACE(REGEXREPLACE(REGEXREPLACE(REGEXREPLACE(REGEXREPLACE(REGEXREPLACE(REGEXREPLACE(REGEXREPLACE(REGEXREPLACE(A433, ""one"", ""one1one""), ""two"", ""two2two""), ""three"", ""three3three""), ""four"", ""four4four""),""five"", ""five5five""), ""six"&amp;""", ""six6six""),""seven"", ""seven7seven""),""eight"", ""eight8eight""),""nine"",""nine9nine"")"),"one1oneeight8eightsix6six8dcxmxnine9nine2")</f>
        <v>one1oneeight8eightsix6six8dcxmxnine9nine2</v>
      </c>
      <c r="E433" s="2" t="str">
        <f>IFERROR(__xludf.DUMMYFUNCTION("regexextract(C433, ""\d"")"),"1")</f>
        <v>1</v>
      </c>
      <c r="F433" s="2" t="str">
        <f>IFERROR(__xludf.DUMMYFUNCTION("REGEXEXTRACT(C433, ""\d[^\d]*?\z"")"),"2")</f>
        <v>2</v>
      </c>
      <c r="G433" s="2" t="str">
        <f>IFERROR(__xludf.DUMMYFUNCTION("REGEXExtract(F433,""\d"")"),"2")</f>
        <v>2</v>
      </c>
      <c r="H433" s="3">
        <f t="shared" si="1"/>
        <v>12</v>
      </c>
    </row>
    <row r="434">
      <c r="A434" s="1" t="s">
        <v>433</v>
      </c>
      <c r="C434" s="4" t="str">
        <f>IFERROR(__xludf.DUMMYFUNCTION(" REGEXREPLACE(REGEXREPLACE(REGEXREPLACE(REGEXREPLACE(REGEXREPLACE(REGEXREPLACE(REGEXREPLACE(REGEXREPLACE(REGEXREPLACE(A434, ""one"", ""one1one""), ""two"", ""two2two""), ""three"", ""three3three""), ""four"", ""four4four""),""five"", ""five5five""), ""six"&amp;""", ""six6six""),""seven"", ""seven7seven""),""eight"", ""eight8eight""),""nine"",""nine9nine"")"),"5two2twotwo2twofour4four54two2twonine9nine")</f>
        <v>5two2twotwo2twofour4four54two2twonine9nine</v>
      </c>
      <c r="E434" s="2" t="str">
        <f>IFERROR(__xludf.DUMMYFUNCTION("regexextract(C434, ""\d"")"),"5")</f>
        <v>5</v>
      </c>
      <c r="F434" s="2" t="str">
        <f>IFERROR(__xludf.DUMMYFUNCTION("REGEXEXTRACT(C434, ""\d[^\d]*?\z"")"),"9nine")</f>
        <v>9nine</v>
      </c>
      <c r="G434" s="2" t="str">
        <f>IFERROR(__xludf.DUMMYFUNCTION("REGEXExtract(F434,""\d"")"),"9")</f>
        <v>9</v>
      </c>
      <c r="H434" s="3">
        <f t="shared" si="1"/>
        <v>59</v>
      </c>
    </row>
    <row r="435">
      <c r="A435" s="1" t="s">
        <v>434</v>
      </c>
      <c r="C435" s="4" t="str">
        <f>IFERROR(__xludf.DUMMYFUNCTION(" REGEXREPLACE(REGEXREPLACE(REGEXREPLACE(REGEXREPLACE(REGEXREPLACE(REGEXREPLACE(REGEXREPLACE(REGEXREPLACE(REGEXREPLACE(A435, ""one"", ""one1one""), ""two"", ""two2two""), ""three"", ""three3three""), ""four"", ""four4four""),""five"", ""five5five""), ""six"&amp;""", ""six6six""),""seven"", ""seven7seven""),""eight"", ""eight8eight""),""nine"",""nine9nine"")"),"4386five5fivefour4fourthree3threegjmcjsvs")</f>
        <v>4386five5fivefour4fourthree3threegjmcjsvs</v>
      </c>
      <c r="E435" s="2" t="str">
        <f>IFERROR(__xludf.DUMMYFUNCTION("regexextract(C435, ""\d"")"),"4")</f>
        <v>4</v>
      </c>
      <c r="F435" s="2" t="str">
        <f>IFERROR(__xludf.DUMMYFUNCTION("REGEXEXTRACT(C435, ""\d[^\d]*?\z"")"),"3threegjmcjsvs")</f>
        <v>3threegjmcjsvs</v>
      </c>
      <c r="G435" s="2" t="str">
        <f>IFERROR(__xludf.DUMMYFUNCTION("REGEXExtract(F435,""\d"")"),"3")</f>
        <v>3</v>
      </c>
      <c r="H435" s="3">
        <f t="shared" si="1"/>
        <v>43</v>
      </c>
    </row>
    <row r="436">
      <c r="A436" s="1" t="s">
        <v>435</v>
      </c>
      <c r="C436" s="4" t="str">
        <f>IFERROR(__xludf.DUMMYFUNCTION(" REGEXREPLACE(REGEXREPLACE(REGEXREPLACE(REGEXREPLACE(REGEXREPLACE(REGEXREPLACE(REGEXREPLACE(REGEXREPLACE(REGEXREPLACE(A436, ""one"", ""one1one""), ""two"", ""two2two""), ""three"", ""three3three""), ""four"", ""four4four""),""five"", ""five5five""), ""six"&amp;""", ""six6six""),""seven"", ""seven7seven""),""eight"", ""eight8eight""),""nine"",""nine9nine"")"),"smrbxfive5five71six6sixfour4four")</f>
        <v>smrbxfive5five71six6sixfour4four</v>
      </c>
      <c r="E436" s="2" t="str">
        <f>IFERROR(__xludf.DUMMYFUNCTION("regexextract(C436, ""\d"")"),"5")</f>
        <v>5</v>
      </c>
      <c r="F436" s="2" t="str">
        <f>IFERROR(__xludf.DUMMYFUNCTION("REGEXEXTRACT(C436, ""\d[^\d]*?\z"")"),"4four")</f>
        <v>4four</v>
      </c>
      <c r="G436" s="2" t="str">
        <f>IFERROR(__xludf.DUMMYFUNCTION("REGEXExtract(F436,""\d"")"),"4")</f>
        <v>4</v>
      </c>
      <c r="H436" s="3">
        <f t="shared" si="1"/>
        <v>54</v>
      </c>
    </row>
    <row r="437">
      <c r="A437" s="1" t="s">
        <v>436</v>
      </c>
      <c r="C437" s="4" t="str">
        <f>IFERROR(__xludf.DUMMYFUNCTION(" REGEXREPLACE(REGEXREPLACE(REGEXREPLACE(REGEXREPLACE(REGEXREPLACE(REGEXREPLACE(REGEXREPLACE(REGEXREPLACE(REGEXREPLACE(A437, ""one"", ""one1one""), ""two"", ""two2two""), ""three"", ""three3three""), ""four"", ""four4four""),""five"", ""five5five""), ""six"&amp;""", ""six6six""),""seven"", ""seven7seven""),""eight"", ""eight8eight""),""nine"",""nine9nine"")"),"nine9ninethree3threetwo2two7")</f>
        <v>nine9ninethree3threetwo2two7</v>
      </c>
      <c r="E437" s="2" t="str">
        <f>IFERROR(__xludf.DUMMYFUNCTION("regexextract(C437, ""\d"")"),"9")</f>
        <v>9</v>
      </c>
      <c r="F437" s="2" t="str">
        <f>IFERROR(__xludf.DUMMYFUNCTION("REGEXEXTRACT(C437, ""\d[^\d]*?\z"")"),"7")</f>
        <v>7</v>
      </c>
      <c r="G437" s="2" t="str">
        <f>IFERROR(__xludf.DUMMYFUNCTION("REGEXExtract(F437,""\d"")"),"7")</f>
        <v>7</v>
      </c>
      <c r="H437" s="3">
        <f t="shared" si="1"/>
        <v>97</v>
      </c>
    </row>
    <row r="438">
      <c r="A438" s="1" t="s">
        <v>437</v>
      </c>
      <c r="C438" s="4" t="str">
        <f>IFERROR(__xludf.DUMMYFUNCTION(" REGEXREPLACE(REGEXREPLACE(REGEXREPLACE(REGEXREPLACE(REGEXREPLACE(REGEXREPLACE(REGEXREPLACE(REGEXREPLACE(REGEXREPLACE(A438, ""one"", ""one1one""), ""two"", ""two2two""), ""three"", ""three3three""), ""four"", ""four4four""),""five"", ""five5five""), ""six"&amp;""", ""six6six""),""seven"", ""seven7seven""),""eight"", ""eight8eight""),""nine"",""nine9nine"")"),"zzkpxqf5rqjc61gfour4foursix6six")</f>
        <v>zzkpxqf5rqjc61gfour4foursix6six</v>
      </c>
      <c r="E438" s="2" t="str">
        <f>IFERROR(__xludf.DUMMYFUNCTION("regexextract(C438, ""\d"")"),"5")</f>
        <v>5</v>
      </c>
      <c r="F438" s="2" t="str">
        <f>IFERROR(__xludf.DUMMYFUNCTION("REGEXEXTRACT(C438, ""\d[^\d]*?\z"")"),"6six")</f>
        <v>6six</v>
      </c>
      <c r="G438" s="2" t="str">
        <f>IFERROR(__xludf.DUMMYFUNCTION("REGEXExtract(F438,""\d"")"),"6")</f>
        <v>6</v>
      </c>
      <c r="H438" s="3">
        <f t="shared" si="1"/>
        <v>56</v>
      </c>
    </row>
    <row r="439">
      <c r="A439" s="1" t="s">
        <v>438</v>
      </c>
      <c r="C439" s="4" t="str">
        <f>IFERROR(__xludf.DUMMYFUNCTION(" REGEXREPLACE(REGEXREPLACE(REGEXREPLACE(REGEXREPLACE(REGEXREPLACE(REGEXREPLACE(REGEXREPLACE(REGEXREPLACE(REGEXREPLACE(A439, ""one"", ""one1one""), ""two"", ""two2two""), ""three"", ""three3three""), ""four"", ""four4four""),""five"", ""five5five""), ""six"&amp;""", ""six6six""),""seven"", ""seven7seven""),""eight"", ""eight8eight""),""nine"",""nine9nine"")"),"c6")</f>
        <v>c6</v>
      </c>
      <c r="E439" s="2" t="str">
        <f>IFERROR(__xludf.DUMMYFUNCTION("regexextract(C439, ""\d"")"),"6")</f>
        <v>6</v>
      </c>
      <c r="F439" s="2" t="str">
        <f>IFERROR(__xludf.DUMMYFUNCTION("REGEXEXTRACT(C439, ""\d[^\d]*?\z"")"),"6")</f>
        <v>6</v>
      </c>
      <c r="G439" s="2" t="str">
        <f>IFERROR(__xludf.DUMMYFUNCTION("REGEXExtract(F439,""\d"")"),"6")</f>
        <v>6</v>
      </c>
      <c r="H439" s="3">
        <f t="shared" si="1"/>
        <v>66</v>
      </c>
    </row>
    <row r="440">
      <c r="A440" s="1" t="s">
        <v>439</v>
      </c>
      <c r="C440" s="4" t="str">
        <f>IFERROR(__xludf.DUMMYFUNCTION(" REGEXREPLACE(REGEXREPLACE(REGEXREPLACE(REGEXREPLACE(REGEXREPLACE(REGEXREPLACE(REGEXREPLACE(REGEXREPLACE(REGEXREPLACE(A440, ""one"", ""one1one""), ""two"", ""two2two""), ""three"", ""three3three""), ""four"", ""four4four""),""five"", ""five5five""), ""six"&amp;""", ""six6six""),""seven"", ""seven7seven""),""eight"", ""eight8eight""),""nine"",""nine9nine"")"),"seven7seventwo2tworlgbcftnl652three3threethree3three")</f>
        <v>seven7seventwo2tworlgbcftnl652three3threethree3three</v>
      </c>
      <c r="E440" s="2" t="str">
        <f>IFERROR(__xludf.DUMMYFUNCTION("regexextract(C440, ""\d"")"),"7")</f>
        <v>7</v>
      </c>
      <c r="F440" s="2" t="str">
        <f>IFERROR(__xludf.DUMMYFUNCTION("REGEXEXTRACT(C440, ""\d[^\d]*?\z"")"),"3three")</f>
        <v>3three</v>
      </c>
      <c r="G440" s="2" t="str">
        <f>IFERROR(__xludf.DUMMYFUNCTION("REGEXExtract(F440,""\d"")"),"3")</f>
        <v>3</v>
      </c>
      <c r="H440" s="3">
        <f t="shared" si="1"/>
        <v>73</v>
      </c>
    </row>
    <row r="441">
      <c r="A441" s="1" t="s">
        <v>440</v>
      </c>
      <c r="C441" s="4" t="str">
        <f>IFERROR(__xludf.DUMMYFUNCTION(" REGEXREPLACE(REGEXREPLACE(REGEXREPLACE(REGEXREPLACE(REGEXREPLACE(REGEXREPLACE(REGEXREPLACE(REGEXREPLACE(REGEXREPLACE(A441, ""one"", ""one1one""), ""two"", ""two2two""), ""three"", ""three3three""), ""four"", ""four4four""),""five"", ""five5five""), ""six"&amp;""", ""six6six""),""seven"", ""seven7seven""),""eight"", ""eight8eight""),""nine"",""nine9nine"")"),"32qqhkkxtqmgqjpcscnhlplbcnfive5fivefive5five")</f>
        <v>32qqhkkxtqmgqjpcscnhlplbcnfive5fivefive5five</v>
      </c>
      <c r="E441" s="2" t="str">
        <f>IFERROR(__xludf.DUMMYFUNCTION("regexextract(C441, ""\d"")"),"3")</f>
        <v>3</v>
      </c>
      <c r="F441" s="2" t="str">
        <f>IFERROR(__xludf.DUMMYFUNCTION("REGEXEXTRACT(C441, ""\d[^\d]*?\z"")"),"5five")</f>
        <v>5five</v>
      </c>
      <c r="G441" s="2" t="str">
        <f>IFERROR(__xludf.DUMMYFUNCTION("REGEXExtract(F441,""\d"")"),"5")</f>
        <v>5</v>
      </c>
      <c r="H441" s="3">
        <f t="shared" si="1"/>
        <v>35</v>
      </c>
    </row>
    <row r="442">
      <c r="A442" s="1" t="s">
        <v>441</v>
      </c>
      <c r="C442" s="4" t="str">
        <f>IFERROR(__xludf.DUMMYFUNCTION(" REGEXREPLACE(REGEXREPLACE(REGEXREPLACE(REGEXREPLACE(REGEXREPLACE(REGEXREPLACE(REGEXREPLACE(REGEXREPLACE(REGEXREPLACE(A442, ""one"", ""one1one""), ""two"", ""two2two""), ""three"", ""three3three""), ""four"", ""four4four""),""five"", ""five5five""), ""six"&amp;""", ""six6six""),""seven"", ""seven7seven""),""eight"", ""eight8eight""),""nine"",""nine9nine"")"),"tkprrcc7rhsldfjpnthree3three")</f>
        <v>tkprrcc7rhsldfjpnthree3three</v>
      </c>
      <c r="E442" s="2" t="str">
        <f>IFERROR(__xludf.DUMMYFUNCTION("regexextract(C442, ""\d"")"),"7")</f>
        <v>7</v>
      </c>
      <c r="F442" s="2" t="str">
        <f>IFERROR(__xludf.DUMMYFUNCTION("REGEXEXTRACT(C442, ""\d[^\d]*?\z"")"),"3three")</f>
        <v>3three</v>
      </c>
      <c r="G442" s="2" t="str">
        <f>IFERROR(__xludf.DUMMYFUNCTION("REGEXExtract(F442,""\d"")"),"3")</f>
        <v>3</v>
      </c>
      <c r="H442" s="3">
        <f t="shared" si="1"/>
        <v>73</v>
      </c>
    </row>
    <row r="443">
      <c r="A443" s="1" t="s">
        <v>442</v>
      </c>
      <c r="C443" s="4" t="str">
        <f>IFERROR(__xludf.DUMMYFUNCTION(" REGEXREPLACE(REGEXREPLACE(REGEXREPLACE(REGEXREPLACE(REGEXREPLACE(REGEXREPLACE(REGEXREPLACE(REGEXREPLACE(REGEXREPLACE(A443, ""one"", ""one1one""), ""two"", ""two2two""), ""three"", ""three3three""), ""four"", ""four4four""),""five"", ""five5five""), ""six"&amp;""", ""six6six""),""seven"", ""seven7seven""),""eight"", ""eight8eight""),""nine"",""nine9nine"")"),"six6six8two2twotwo2twogqrn")</f>
        <v>six6six8two2twotwo2twogqrn</v>
      </c>
      <c r="E443" s="2" t="str">
        <f>IFERROR(__xludf.DUMMYFUNCTION("regexextract(C443, ""\d"")"),"6")</f>
        <v>6</v>
      </c>
      <c r="F443" s="2" t="str">
        <f>IFERROR(__xludf.DUMMYFUNCTION("REGEXEXTRACT(C443, ""\d[^\d]*?\z"")"),"2twogqrn")</f>
        <v>2twogqrn</v>
      </c>
      <c r="G443" s="2" t="str">
        <f>IFERROR(__xludf.DUMMYFUNCTION("REGEXExtract(F443,""\d"")"),"2")</f>
        <v>2</v>
      </c>
      <c r="H443" s="3">
        <f t="shared" si="1"/>
        <v>62</v>
      </c>
    </row>
    <row r="444">
      <c r="A444" s="1" t="s">
        <v>443</v>
      </c>
      <c r="C444" s="4" t="str">
        <f>IFERROR(__xludf.DUMMYFUNCTION(" REGEXREPLACE(REGEXREPLACE(REGEXREPLACE(REGEXREPLACE(REGEXREPLACE(REGEXREPLACE(REGEXREPLACE(REGEXREPLACE(REGEXREPLACE(A444, ""one"", ""one1one""), ""two"", ""two2two""), ""three"", ""three3three""), ""four"", ""four4four""),""five"", ""five5five""), ""six"&amp;""", ""six6six""),""seven"", ""seven7seven""),""eight"", ""eight8eight""),""nine"",""nine9nine"")"),"4chmkqfive5five")</f>
        <v>4chmkqfive5five</v>
      </c>
      <c r="E444" s="2" t="str">
        <f>IFERROR(__xludf.DUMMYFUNCTION("regexextract(C444, ""\d"")"),"4")</f>
        <v>4</v>
      </c>
      <c r="F444" s="2" t="str">
        <f>IFERROR(__xludf.DUMMYFUNCTION("REGEXEXTRACT(C444, ""\d[^\d]*?\z"")"),"5five")</f>
        <v>5five</v>
      </c>
      <c r="G444" s="2" t="str">
        <f>IFERROR(__xludf.DUMMYFUNCTION("REGEXExtract(F444,""\d"")"),"5")</f>
        <v>5</v>
      </c>
      <c r="H444" s="3">
        <f t="shared" si="1"/>
        <v>45</v>
      </c>
    </row>
    <row r="445">
      <c r="A445" s="1" t="s">
        <v>444</v>
      </c>
      <c r="C445" s="4" t="str">
        <f>IFERROR(__xludf.DUMMYFUNCTION(" REGEXREPLACE(REGEXREPLACE(REGEXREPLACE(REGEXREPLACE(REGEXREPLACE(REGEXREPLACE(REGEXREPLACE(REGEXREPLACE(REGEXREPLACE(A445, ""one"", ""one1one""), ""two"", ""two2two""), ""three"", ""three3three""), ""four"", ""four4four""),""five"", ""five5five""), ""six"&amp;""", ""six6six""),""seven"", ""seven7seven""),""eight"", ""eight8eight""),""nine"",""nine9nine"")"),"3cfqxfour4four6rcjmsl4five5five")</f>
        <v>3cfqxfour4four6rcjmsl4five5five</v>
      </c>
      <c r="E445" s="2" t="str">
        <f>IFERROR(__xludf.DUMMYFUNCTION("regexextract(C445, ""\d"")"),"3")</f>
        <v>3</v>
      </c>
      <c r="F445" s="2" t="str">
        <f>IFERROR(__xludf.DUMMYFUNCTION("REGEXEXTRACT(C445, ""\d[^\d]*?\z"")"),"5five")</f>
        <v>5five</v>
      </c>
      <c r="G445" s="2" t="str">
        <f>IFERROR(__xludf.DUMMYFUNCTION("REGEXExtract(F445,""\d"")"),"5")</f>
        <v>5</v>
      </c>
      <c r="H445" s="3">
        <f t="shared" si="1"/>
        <v>35</v>
      </c>
    </row>
    <row r="446">
      <c r="A446" s="1" t="s">
        <v>445</v>
      </c>
      <c r="C446" s="4" t="str">
        <f>IFERROR(__xludf.DUMMYFUNCTION(" REGEXREPLACE(REGEXREPLACE(REGEXREPLACE(REGEXREPLACE(REGEXREPLACE(REGEXREPLACE(REGEXREPLACE(REGEXREPLACE(REGEXREPLACE(A446, ""one"", ""one1one""), ""two"", ""two2two""), ""three"", ""three3three""), ""four"", ""four4four""),""five"", ""five5five""), ""six"&amp;""", ""six6six""),""seven"", ""seven7seven""),""eight"", ""eight8eight""),""nine"",""nine9nine"")"),"ttbskeight8eighteight8eight21four4four")</f>
        <v>ttbskeight8eighteight8eight21four4four</v>
      </c>
      <c r="E446" s="2" t="str">
        <f>IFERROR(__xludf.DUMMYFUNCTION("regexextract(C446, ""\d"")"),"8")</f>
        <v>8</v>
      </c>
      <c r="F446" s="2" t="str">
        <f>IFERROR(__xludf.DUMMYFUNCTION("REGEXEXTRACT(C446, ""\d[^\d]*?\z"")"),"4four")</f>
        <v>4four</v>
      </c>
      <c r="G446" s="2" t="str">
        <f>IFERROR(__xludf.DUMMYFUNCTION("REGEXExtract(F446,""\d"")"),"4")</f>
        <v>4</v>
      </c>
      <c r="H446" s="3">
        <f t="shared" si="1"/>
        <v>84</v>
      </c>
    </row>
    <row r="447">
      <c r="A447" s="1" t="s">
        <v>446</v>
      </c>
      <c r="C447" s="4" t="str">
        <f>IFERROR(__xludf.DUMMYFUNCTION(" REGEXREPLACE(REGEXREPLACE(REGEXREPLACE(REGEXREPLACE(REGEXREPLACE(REGEXREPLACE(REGEXREPLACE(REGEXREPLACE(REGEXREPLACE(A447, ""one"", ""one1one""), ""two"", ""two2two""), ""three"", ""three3three""), ""four"", ""four4four""),""five"", ""five5five""), ""six"&amp;""", ""six6six""),""seven"", ""seven7seven""),""eight"", ""eight8eight""),""nine"",""nine9nine"")"),"4kxsfxhcxone1onesix6six58")</f>
        <v>4kxsfxhcxone1onesix6six58</v>
      </c>
      <c r="E447" s="2" t="str">
        <f>IFERROR(__xludf.DUMMYFUNCTION("regexextract(C447, ""\d"")"),"4")</f>
        <v>4</v>
      </c>
      <c r="F447" s="2" t="str">
        <f>IFERROR(__xludf.DUMMYFUNCTION("REGEXEXTRACT(C447, ""\d[^\d]*?\z"")"),"8")</f>
        <v>8</v>
      </c>
      <c r="G447" s="2" t="str">
        <f>IFERROR(__xludf.DUMMYFUNCTION("REGEXExtract(F447,""\d"")"),"8")</f>
        <v>8</v>
      </c>
      <c r="H447" s="3">
        <f t="shared" si="1"/>
        <v>48</v>
      </c>
    </row>
    <row r="448">
      <c r="A448" s="1" t="s">
        <v>447</v>
      </c>
      <c r="C448" s="4" t="str">
        <f>IFERROR(__xludf.DUMMYFUNCTION(" REGEXREPLACE(REGEXREPLACE(REGEXREPLACE(REGEXREPLACE(REGEXREPLACE(REGEXREPLACE(REGEXREPLACE(REGEXREPLACE(REGEXREPLACE(A448, ""one"", ""one1one""), ""two"", ""two2two""), ""three"", ""three3three""), ""four"", ""four4four""),""five"", ""five5five""), ""six"&amp;""", ""six6six""),""seven"", ""seven7seven""),""eight"", ""eight8eight""),""nine"",""nine9nine"")"),"qls4six6six")</f>
        <v>qls4six6six</v>
      </c>
      <c r="E448" s="2" t="str">
        <f>IFERROR(__xludf.DUMMYFUNCTION("regexextract(C448, ""\d"")"),"4")</f>
        <v>4</v>
      </c>
      <c r="F448" s="2" t="str">
        <f>IFERROR(__xludf.DUMMYFUNCTION("REGEXEXTRACT(C448, ""\d[^\d]*?\z"")"),"6six")</f>
        <v>6six</v>
      </c>
      <c r="G448" s="2" t="str">
        <f>IFERROR(__xludf.DUMMYFUNCTION("REGEXExtract(F448,""\d"")"),"6")</f>
        <v>6</v>
      </c>
      <c r="H448" s="3">
        <f t="shared" si="1"/>
        <v>46</v>
      </c>
    </row>
    <row r="449">
      <c r="A449" s="1" t="s">
        <v>448</v>
      </c>
      <c r="C449" s="4" t="str">
        <f>IFERROR(__xludf.DUMMYFUNCTION(" REGEXREPLACE(REGEXREPLACE(REGEXREPLACE(REGEXREPLACE(REGEXREPLACE(REGEXREPLACE(REGEXREPLACE(REGEXREPLACE(REGEXREPLACE(A449, ""one"", ""one1one""), ""two"", ""two2two""), ""three"", ""three3three""), ""four"", ""four4four""),""five"", ""five5five""), ""six"&amp;""", ""six6six""),""seven"", ""seven7seven""),""eight"", ""eight8eight""),""nine"",""nine9nine"")"),"56six6sixtwo2two73five5five")</f>
        <v>56six6sixtwo2two73five5five</v>
      </c>
      <c r="E449" s="2" t="str">
        <f>IFERROR(__xludf.DUMMYFUNCTION("regexextract(C449, ""\d"")"),"5")</f>
        <v>5</v>
      </c>
      <c r="F449" s="2" t="str">
        <f>IFERROR(__xludf.DUMMYFUNCTION("REGEXEXTRACT(C449, ""\d[^\d]*?\z"")"),"5five")</f>
        <v>5five</v>
      </c>
      <c r="G449" s="2" t="str">
        <f>IFERROR(__xludf.DUMMYFUNCTION("REGEXExtract(F449,""\d"")"),"5")</f>
        <v>5</v>
      </c>
      <c r="H449" s="3">
        <f t="shared" si="1"/>
        <v>55</v>
      </c>
    </row>
    <row r="450">
      <c r="A450" s="1" t="s">
        <v>449</v>
      </c>
      <c r="C450" s="4" t="str">
        <f>IFERROR(__xludf.DUMMYFUNCTION(" REGEXREPLACE(REGEXREPLACE(REGEXREPLACE(REGEXREPLACE(REGEXREPLACE(REGEXREPLACE(REGEXREPLACE(REGEXREPLACE(REGEXREPLACE(A450, ""one"", ""one1one""), ""two"", ""two2two""), ""three"", ""three3three""), ""four"", ""four4four""),""five"", ""five5five""), ""six"&amp;""", ""six6six""),""seven"", ""seven7seven""),""eight"", ""eight8eight""),""nine"",""nine9nine"")"),"6czmnvvqfk88jmnsbjeight8eight957")</f>
        <v>6czmnvvqfk88jmnsbjeight8eight957</v>
      </c>
      <c r="E450" s="2" t="str">
        <f>IFERROR(__xludf.DUMMYFUNCTION("regexextract(C450, ""\d"")"),"6")</f>
        <v>6</v>
      </c>
      <c r="F450" s="2" t="str">
        <f>IFERROR(__xludf.DUMMYFUNCTION("REGEXEXTRACT(C450, ""\d[^\d]*?\z"")"),"7")</f>
        <v>7</v>
      </c>
      <c r="G450" s="2" t="str">
        <f>IFERROR(__xludf.DUMMYFUNCTION("REGEXExtract(F450,""\d"")"),"7")</f>
        <v>7</v>
      </c>
      <c r="H450" s="3">
        <f t="shared" si="1"/>
        <v>67</v>
      </c>
    </row>
    <row r="451">
      <c r="A451" s="1" t="s">
        <v>450</v>
      </c>
      <c r="C451" s="4" t="str">
        <f>IFERROR(__xludf.DUMMYFUNCTION(" REGEXREPLACE(REGEXREPLACE(REGEXREPLACE(REGEXREPLACE(REGEXREPLACE(REGEXREPLACE(REGEXREPLACE(REGEXREPLACE(REGEXREPLACE(A451, ""one"", ""one1one""), ""two"", ""two2two""), ""three"", ""three3three""), ""four"", ""four4four""),""five"", ""five5five""), ""six"&amp;""", ""six6six""),""seven"", ""seven7seven""),""eight"", ""eight8eight""),""nine"",""nine9nine"")"),"three3threefour4fourrflgnktwo2two2")</f>
        <v>three3threefour4fourrflgnktwo2two2</v>
      </c>
      <c r="E451" s="2" t="str">
        <f>IFERROR(__xludf.DUMMYFUNCTION("regexextract(C451, ""\d"")"),"3")</f>
        <v>3</v>
      </c>
      <c r="F451" s="2" t="str">
        <f>IFERROR(__xludf.DUMMYFUNCTION("REGEXEXTRACT(C451, ""\d[^\d]*?\z"")"),"2")</f>
        <v>2</v>
      </c>
      <c r="G451" s="2" t="str">
        <f>IFERROR(__xludf.DUMMYFUNCTION("REGEXExtract(F451,""\d"")"),"2")</f>
        <v>2</v>
      </c>
      <c r="H451" s="3">
        <f t="shared" si="1"/>
        <v>32</v>
      </c>
    </row>
    <row r="452">
      <c r="A452" s="1" t="s">
        <v>451</v>
      </c>
      <c r="C452" s="4" t="str">
        <f>IFERROR(__xludf.DUMMYFUNCTION(" REGEXREPLACE(REGEXREPLACE(REGEXREPLACE(REGEXREPLACE(REGEXREPLACE(REGEXREPLACE(REGEXREPLACE(REGEXREPLACE(REGEXREPLACE(A452, ""one"", ""one1one""), ""two"", ""two2two""), ""three"", ""three3three""), ""four"", ""four4four""),""five"", ""five5five""), ""six"&amp;""", ""six6six""),""seven"", ""seven7seven""),""eight"", ""eight8eight""),""nine"",""nine9nine"")"),"1one1one8")</f>
        <v>1one1one8</v>
      </c>
      <c r="E452" s="2" t="str">
        <f>IFERROR(__xludf.DUMMYFUNCTION("regexextract(C452, ""\d"")"),"1")</f>
        <v>1</v>
      </c>
      <c r="F452" s="2" t="str">
        <f>IFERROR(__xludf.DUMMYFUNCTION("REGEXEXTRACT(C452, ""\d[^\d]*?\z"")"),"8")</f>
        <v>8</v>
      </c>
      <c r="G452" s="2" t="str">
        <f>IFERROR(__xludf.DUMMYFUNCTION("REGEXExtract(F452,""\d"")"),"8")</f>
        <v>8</v>
      </c>
      <c r="H452" s="3">
        <f t="shared" si="1"/>
        <v>18</v>
      </c>
    </row>
    <row r="453">
      <c r="A453" s="1" t="s">
        <v>452</v>
      </c>
      <c r="C453" s="4" t="str">
        <f>IFERROR(__xludf.DUMMYFUNCTION(" REGEXREPLACE(REGEXREPLACE(REGEXREPLACE(REGEXREPLACE(REGEXREPLACE(REGEXREPLACE(REGEXREPLACE(REGEXREPLACE(REGEXREPLACE(A453, ""one"", ""one1one""), ""two"", ""two2two""), ""three"", ""three3three""), ""four"", ""four4four""),""five"", ""five5five""), ""six"&amp;""", ""six6six""),""seven"", ""seven7seven""),""eight"", ""eight8eight""),""nine"",""nine9nine"")"),"four4fourrhltmg4six6sixmgn9three3three")</f>
        <v>four4fourrhltmg4six6sixmgn9three3three</v>
      </c>
      <c r="E453" s="2" t="str">
        <f>IFERROR(__xludf.DUMMYFUNCTION("regexextract(C453, ""\d"")"),"4")</f>
        <v>4</v>
      </c>
      <c r="F453" s="2" t="str">
        <f>IFERROR(__xludf.DUMMYFUNCTION("REGEXEXTRACT(C453, ""\d[^\d]*?\z"")"),"3three")</f>
        <v>3three</v>
      </c>
      <c r="G453" s="2" t="str">
        <f>IFERROR(__xludf.DUMMYFUNCTION("REGEXExtract(F453,""\d"")"),"3")</f>
        <v>3</v>
      </c>
      <c r="H453" s="3">
        <f t="shared" si="1"/>
        <v>43</v>
      </c>
    </row>
    <row r="454">
      <c r="A454" s="1" t="s">
        <v>453</v>
      </c>
      <c r="C454" s="4" t="str">
        <f>IFERROR(__xludf.DUMMYFUNCTION(" REGEXREPLACE(REGEXREPLACE(REGEXREPLACE(REGEXREPLACE(REGEXREPLACE(REGEXREPLACE(REGEXREPLACE(REGEXREPLACE(REGEXREPLACE(A454, ""one"", ""one1one""), ""two"", ""two2two""), ""three"", ""three3three""), ""four"", ""four4four""),""five"", ""five5five""), ""six"&amp;""", ""six6six""),""seven"", ""seven7seven""),""eight"", ""eight8eight""),""nine"",""nine9nine"")"),"eight8eightrdztlhdxheight8eightsqdckpc3jfnljdfjgj")</f>
        <v>eight8eightrdztlhdxheight8eightsqdckpc3jfnljdfjgj</v>
      </c>
      <c r="E454" s="2" t="str">
        <f>IFERROR(__xludf.DUMMYFUNCTION("regexextract(C454, ""\d"")"),"8")</f>
        <v>8</v>
      </c>
      <c r="F454" s="2" t="str">
        <f>IFERROR(__xludf.DUMMYFUNCTION("REGEXEXTRACT(C454, ""\d[^\d]*?\z"")"),"3jfnljdfjgj")</f>
        <v>3jfnljdfjgj</v>
      </c>
      <c r="G454" s="2" t="str">
        <f>IFERROR(__xludf.DUMMYFUNCTION("REGEXExtract(F454,""\d"")"),"3")</f>
        <v>3</v>
      </c>
      <c r="H454" s="3">
        <f t="shared" si="1"/>
        <v>83</v>
      </c>
    </row>
    <row r="455">
      <c r="A455" s="1" t="s">
        <v>454</v>
      </c>
      <c r="C455" s="4" t="str">
        <f>IFERROR(__xludf.DUMMYFUNCTION(" REGEXREPLACE(REGEXREPLACE(REGEXREPLACE(REGEXREPLACE(REGEXREPLACE(REGEXREPLACE(REGEXREPLACE(REGEXREPLACE(REGEXREPLACE(A455, ""one"", ""one1one""), ""two"", ""two2two""), ""three"", ""three3three""), ""four"", ""four4four""),""five"", ""five5five""), ""six"&amp;""", ""six6six""),""seven"", ""seven7seven""),""eight"", ""eight8eight""),""nine"",""nine9nine"")"),"qxglhfcqlm42xktg84four4fourseven7seventhree3three")</f>
        <v>qxglhfcqlm42xktg84four4fourseven7seventhree3three</v>
      </c>
      <c r="E455" s="2" t="str">
        <f>IFERROR(__xludf.DUMMYFUNCTION("regexextract(C455, ""\d"")"),"4")</f>
        <v>4</v>
      </c>
      <c r="F455" s="2" t="str">
        <f>IFERROR(__xludf.DUMMYFUNCTION("REGEXEXTRACT(C455, ""\d[^\d]*?\z"")"),"3three")</f>
        <v>3three</v>
      </c>
      <c r="G455" s="2" t="str">
        <f>IFERROR(__xludf.DUMMYFUNCTION("REGEXExtract(F455,""\d"")"),"3")</f>
        <v>3</v>
      </c>
      <c r="H455" s="3">
        <f t="shared" si="1"/>
        <v>43</v>
      </c>
    </row>
    <row r="456">
      <c r="A456" s="1" t="s">
        <v>455</v>
      </c>
      <c r="C456" s="4" t="str">
        <f>IFERROR(__xludf.DUMMYFUNCTION(" REGEXREPLACE(REGEXREPLACE(REGEXREPLACE(REGEXREPLACE(REGEXREPLACE(REGEXREPLACE(REGEXREPLACE(REGEXREPLACE(REGEXREPLACE(A456, ""one"", ""one1one""), ""two"", ""two2two""), ""three"", ""three3three""), ""four"", ""four4four""),""five"", ""five5five""), ""six"&amp;""", ""six6six""),""seven"", ""seven7seven""),""eight"", ""eight8eight""),""nine"",""nine9nine"")"),"one1one72three3threer")</f>
        <v>one1one72three3threer</v>
      </c>
      <c r="E456" s="2" t="str">
        <f>IFERROR(__xludf.DUMMYFUNCTION("regexextract(C456, ""\d"")"),"1")</f>
        <v>1</v>
      </c>
      <c r="F456" s="2" t="str">
        <f>IFERROR(__xludf.DUMMYFUNCTION("REGEXEXTRACT(C456, ""\d[^\d]*?\z"")"),"3threer")</f>
        <v>3threer</v>
      </c>
      <c r="G456" s="2" t="str">
        <f>IFERROR(__xludf.DUMMYFUNCTION("REGEXExtract(F456,""\d"")"),"3")</f>
        <v>3</v>
      </c>
      <c r="H456" s="3">
        <f t="shared" si="1"/>
        <v>13</v>
      </c>
    </row>
    <row r="457">
      <c r="A457" s="1" t="s">
        <v>456</v>
      </c>
      <c r="C457" s="4" t="str">
        <f>IFERROR(__xludf.DUMMYFUNCTION(" REGEXREPLACE(REGEXREPLACE(REGEXREPLACE(REGEXREPLACE(REGEXREPLACE(REGEXREPLACE(REGEXREPLACE(REGEXREPLACE(REGEXREPLACE(A457, ""one"", ""one1one""), ""two"", ""two2two""), ""three"", ""three3three""), ""four"", ""four4four""),""five"", ""five5five""), ""six"&amp;""", ""six6six""),""seven"", ""seven7seven""),""eight"", ""eight8eight""),""nine"",""nine9nine"")"),"9eight8eightsix6sixjqndxbx")</f>
        <v>9eight8eightsix6sixjqndxbx</v>
      </c>
      <c r="E457" s="2" t="str">
        <f>IFERROR(__xludf.DUMMYFUNCTION("regexextract(C457, ""\d"")"),"9")</f>
        <v>9</v>
      </c>
      <c r="F457" s="2" t="str">
        <f>IFERROR(__xludf.DUMMYFUNCTION("REGEXEXTRACT(C457, ""\d[^\d]*?\z"")"),"6sixjqndxbx")</f>
        <v>6sixjqndxbx</v>
      </c>
      <c r="G457" s="2" t="str">
        <f>IFERROR(__xludf.DUMMYFUNCTION("REGEXExtract(F457,""\d"")"),"6")</f>
        <v>6</v>
      </c>
      <c r="H457" s="3">
        <f t="shared" si="1"/>
        <v>96</v>
      </c>
    </row>
    <row r="458">
      <c r="A458" s="1" t="s">
        <v>457</v>
      </c>
      <c r="C458" s="4" t="str">
        <f>IFERROR(__xludf.DUMMYFUNCTION(" REGEXREPLACE(REGEXREPLACE(REGEXREPLACE(REGEXREPLACE(REGEXREPLACE(REGEXREPLACE(REGEXREPLACE(REGEXREPLACE(REGEXREPLACE(A458, ""one"", ""one1one""), ""two"", ""two2two""), ""three"", ""three3three""), ""four"", ""four4four""),""five"", ""five5five""), ""six"&amp;""", ""six6six""),""seven"", ""seven7seven""),""eight"", ""eight8eight""),""nine"",""nine9nine"")"),"795nrmlvntwo2two7")</f>
        <v>795nrmlvntwo2two7</v>
      </c>
      <c r="E458" s="2" t="str">
        <f>IFERROR(__xludf.DUMMYFUNCTION("regexextract(C458, ""\d"")"),"7")</f>
        <v>7</v>
      </c>
      <c r="F458" s="2" t="str">
        <f>IFERROR(__xludf.DUMMYFUNCTION("REGEXEXTRACT(C458, ""\d[^\d]*?\z"")"),"7")</f>
        <v>7</v>
      </c>
      <c r="G458" s="2" t="str">
        <f>IFERROR(__xludf.DUMMYFUNCTION("REGEXExtract(F458,""\d"")"),"7")</f>
        <v>7</v>
      </c>
      <c r="H458" s="3">
        <f t="shared" si="1"/>
        <v>77</v>
      </c>
    </row>
    <row r="459">
      <c r="A459" s="1" t="s">
        <v>458</v>
      </c>
      <c r="C459" s="4" t="str">
        <f>IFERROR(__xludf.DUMMYFUNCTION(" REGEXREPLACE(REGEXREPLACE(REGEXREPLACE(REGEXREPLACE(REGEXREPLACE(REGEXREPLACE(REGEXREPLACE(REGEXREPLACE(REGEXREPLACE(A459, ""one"", ""one1one""), ""two"", ""two2two""), ""three"", ""three3three""), ""four"", ""four4four""),""five"", ""five5five""), ""six"&amp;""", ""six6six""),""seven"", ""seven7seven""),""eight"", ""eight8eight""),""nine"",""nine9nine"")"),"hptzszgtknine9nine4779")</f>
        <v>hptzszgtknine9nine4779</v>
      </c>
      <c r="E459" s="2" t="str">
        <f>IFERROR(__xludf.DUMMYFUNCTION("regexextract(C459, ""\d"")"),"9")</f>
        <v>9</v>
      </c>
      <c r="F459" s="2" t="str">
        <f>IFERROR(__xludf.DUMMYFUNCTION("REGEXEXTRACT(C459, ""\d[^\d]*?\z"")"),"9")</f>
        <v>9</v>
      </c>
      <c r="G459" s="2" t="str">
        <f>IFERROR(__xludf.DUMMYFUNCTION("REGEXExtract(F459,""\d"")"),"9")</f>
        <v>9</v>
      </c>
      <c r="H459" s="3">
        <f t="shared" si="1"/>
        <v>99</v>
      </c>
    </row>
    <row r="460">
      <c r="A460" s="1" t="s">
        <v>459</v>
      </c>
      <c r="C460" s="4" t="str">
        <f>IFERROR(__xludf.DUMMYFUNCTION(" REGEXREPLACE(REGEXREPLACE(REGEXREPLACE(REGEXREPLACE(REGEXREPLACE(REGEXREPLACE(REGEXREPLACE(REGEXREPLACE(REGEXREPLACE(A460, ""one"", ""one1one""), ""two"", ""two2two""), ""three"", ""three3three""), ""four"", ""four4four""),""five"", ""five5five""), ""six"&amp;""", ""six6six""),""seven"", ""seven7seven""),""eight"", ""eight8eight""),""nine"",""nine9nine"")"),"1btvfjjzkr6one1onetwo2two4pldtcqmpbhm")</f>
        <v>1btvfjjzkr6one1onetwo2two4pldtcqmpbhm</v>
      </c>
      <c r="E460" s="2" t="str">
        <f>IFERROR(__xludf.DUMMYFUNCTION("regexextract(C460, ""\d"")"),"1")</f>
        <v>1</v>
      </c>
      <c r="F460" s="2" t="str">
        <f>IFERROR(__xludf.DUMMYFUNCTION("REGEXEXTRACT(C460, ""\d[^\d]*?\z"")"),"4pldtcqmpbhm")</f>
        <v>4pldtcqmpbhm</v>
      </c>
      <c r="G460" s="2" t="str">
        <f>IFERROR(__xludf.DUMMYFUNCTION("REGEXExtract(F460,""\d"")"),"4")</f>
        <v>4</v>
      </c>
      <c r="H460" s="3">
        <f t="shared" si="1"/>
        <v>14</v>
      </c>
    </row>
    <row r="461">
      <c r="A461" s="1" t="s">
        <v>460</v>
      </c>
      <c r="C461" s="4" t="str">
        <f>IFERROR(__xludf.DUMMYFUNCTION(" REGEXREPLACE(REGEXREPLACE(REGEXREPLACE(REGEXREPLACE(REGEXREPLACE(REGEXREPLACE(REGEXREPLACE(REGEXREPLACE(REGEXREPLACE(A461, ""one"", ""one1one""), ""two"", ""two2two""), ""three"", ""three3three""), ""four"", ""four4four""),""five"", ""five5five""), ""six"&amp;""", ""six6six""),""seven"", ""seven7seven""),""eight"", ""eight8eight""),""nine"",""nine9nine"")"),"1four4four214three3three")</f>
        <v>1four4four214three3three</v>
      </c>
      <c r="E461" s="2" t="str">
        <f>IFERROR(__xludf.DUMMYFUNCTION("regexextract(C461, ""\d"")"),"1")</f>
        <v>1</v>
      </c>
      <c r="F461" s="2" t="str">
        <f>IFERROR(__xludf.DUMMYFUNCTION("REGEXEXTRACT(C461, ""\d[^\d]*?\z"")"),"3three")</f>
        <v>3three</v>
      </c>
      <c r="G461" s="2" t="str">
        <f>IFERROR(__xludf.DUMMYFUNCTION("REGEXExtract(F461,""\d"")"),"3")</f>
        <v>3</v>
      </c>
      <c r="H461" s="3">
        <f t="shared" si="1"/>
        <v>13</v>
      </c>
    </row>
    <row r="462">
      <c r="A462" s="1" t="s">
        <v>461</v>
      </c>
      <c r="C462" s="4" t="str">
        <f>IFERROR(__xludf.DUMMYFUNCTION(" REGEXREPLACE(REGEXREPLACE(REGEXREPLACE(REGEXREPLACE(REGEXREPLACE(REGEXREPLACE(REGEXREPLACE(REGEXREPLACE(REGEXREPLACE(A462, ""one"", ""one1one""), ""two"", ""two2two""), ""three"", ""three3three""), ""four"", ""four4four""),""five"", ""five5five""), ""six"&amp;""", ""six6six""),""seven"", ""seven7seven""),""eight"", ""eight8eight""),""nine"",""nine9nine"")"),"4nine9ninethree3three7two2twothree3three")</f>
        <v>4nine9ninethree3three7two2twothree3three</v>
      </c>
      <c r="E462" s="2" t="str">
        <f>IFERROR(__xludf.DUMMYFUNCTION("regexextract(C462, ""\d"")"),"4")</f>
        <v>4</v>
      </c>
      <c r="F462" s="2" t="str">
        <f>IFERROR(__xludf.DUMMYFUNCTION("REGEXEXTRACT(C462, ""\d[^\d]*?\z"")"),"3three")</f>
        <v>3three</v>
      </c>
      <c r="G462" s="2" t="str">
        <f>IFERROR(__xludf.DUMMYFUNCTION("REGEXExtract(F462,""\d"")"),"3")</f>
        <v>3</v>
      </c>
      <c r="H462" s="3">
        <f t="shared" si="1"/>
        <v>43</v>
      </c>
    </row>
    <row r="463">
      <c r="A463" s="1" t="s">
        <v>462</v>
      </c>
      <c r="C463" s="4" t="str">
        <f>IFERROR(__xludf.DUMMYFUNCTION(" REGEXREPLACE(REGEXREPLACE(REGEXREPLACE(REGEXREPLACE(REGEXREPLACE(REGEXREPLACE(REGEXREPLACE(REGEXREPLACE(REGEXREPLACE(A463, ""one"", ""one1one""), ""two"", ""two2two""), ""three"", ""three3three""), ""four"", ""four4four""),""five"", ""five5five""), ""six"&amp;""", ""six6six""),""seven"", ""seven7seven""),""eight"", ""eight8eight""),""nine"",""nine9nine"")"),"s4")</f>
        <v>s4</v>
      </c>
      <c r="E463" s="2" t="str">
        <f>IFERROR(__xludf.DUMMYFUNCTION("regexextract(C463, ""\d"")"),"4")</f>
        <v>4</v>
      </c>
      <c r="F463" s="2" t="str">
        <f>IFERROR(__xludf.DUMMYFUNCTION("REGEXEXTRACT(C463, ""\d[^\d]*?\z"")"),"4")</f>
        <v>4</v>
      </c>
      <c r="G463" s="2" t="str">
        <f>IFERROR(__xludf.DUMMYFUNCTION("REGEXExtract(F463,""\d"")"),"4")</f>
        <v>4</v>
      </c>
      <c r="H463" s="3">
        <f t="shared" si="1"/>
        <v>44</v>
      </c>
    </row>
    <row r="464">
      <c r="A464" s="1" t="s">
        <v>463</v>
      </c>
      <c r="C464" s="4" t="str">
        <f>IFERROR(__xludf.DUMMYFUNCTION(" REGEXREPLACE(REGEXREPLACE(REGEXREPLACE(REGEXREPLACE(REGEXREPLACE(REGEXREPLACE(REGEXREPLACE(REGEXREPLACE(REGEXREPLACE(A464, ""one"", ""one1one""), ""two"", ""two2two""), ""three"", ""three3three""), ""four"", ""four4four""),""five"", ""five5five""), ""six"&amp;""", ""six6six""),""seven"", ""seven7seven""),""eight"", ""eight8eight""),""nine"",""nine9nine"")"),"seven7seven47eight8eightsix6six")</f>
        <v>seven7seven47eight8eightsix6six</v>
      </c>
      <c r="E464" s="2" t="str">
        <f>IFERROR(__xludf.DUMMYFUNCTION("regexextract(C464, ""\d"")"),"7")</f>
        <v>7</v>
      </c>
      <c r="F464" s="2" t="str">
        <f>IFERROR(__xludf.DUMMYFUNCTION("REGEXEXTRACT(C464, ""\d[^\d]*?\z"")"),"6six")</f>
        <v>6six</v>
      </c>
      <c r="G464" s="2" t="str">
        <f>IFERROR(__xludf.DUMMYFUNCTION("REGEXExtract(F464,""\d"")"),"6")</f>
        <v>6</v>
      </c>
      <c r="H464" s="3">
        <f t="shared" si="1"/>
        <v>76</v>
      </c>
    </row>
    <row r="465">
      <c r="A465" s="1" t="s">
        <v>464</v>
      </c>
      <c r="C465" s="4" t="str">
        <f>IFERROR(__xludf.DUMMYFUNCTION(" REGEXREPLACE(REGEXREPLACE(REGEXREPLACE(REGEXREPLACE(REGEXREPLACE(REGEXREPLACE(REGEXREPLACE(REGEXREPLACE(REGEXREPLACE(A465, ""one"", ""one1one""), ""two"", ""two2two""), ""three"", ""three3three""), ""four"", ""four4four""),""five"", ""five5five""), ""six"&amp;""", ""six6six""),""seven"", ""seven7seven""),""eight"", ""eight8eight""),""nine"",""nine9nine"")"),"4six6six22")</f>
        <v>4six6six22</v>
      </c>
      <c r="E465" s="2" t="str">
        <f>IFERROR(__xludf.DUMMYFUNCTION("regexextract(C465, ""\d"")"),"4")</f>
        <v>4</v>
      </c>
      <c r="F465" s="2" t="str">
        <f>IFERROR(__xludf.DUMMYFUNCTION("REGEXEXTRACT(C465, ""\d[^\d]*?\z"")"),"2")</f>
        <v>2</v>
      </c>
      <c r="G465" s="2" t="str">
        <f>IFERROR(__xludf.DUMMYFUNCTION("REGEXExtract(F465,""\d"")"),"2")</f>
        <v>2</v>
      </c>
      <c r="H465" s="3">
        <f t="shared" si="1"/>
        <v>42</v>
      </c>
    </row>
    <row r="466">
      <c r="A466" s="1" t="s">
        <v>465</v>
      </c>
      <c r="C466" s="4" t="str">
        <f>IFERROR(__xludf.DUMMYFUNCTION(" REGEXREPLACE(REGEXREPLACE(REGEXREPLACE(REGEXREPLACE(REGEXREPLACE(REGEXREPLACE(REGEXREPLACE(REGEXREPLACE(REGEXREPLACE(A466, ""one"", ""one1one""), ""two"", ""two2two""), ""three"", ""three3three""), ""four"", ""four4four""),""five"", ""five5five""), ""six"&amp;""", ""six6six""),""seven"", ""seven7seven""),""eight"", ""eight8eight""),""nine"",""nine9nine"")"),"jctwo2twone1onethree3three4kznnine9ninetwo2twotwo2two8")</f>
        <v>jctwo2twone1onethree3three4kznnine9ninetwo2twotwo2two8</v>
      </c>
      <c r="E466" s="2" t="str">
        <f>IFERROR(__xludf.DUMMYFUNCTION("regexextract(C466, ""\d"")"),"2")</f>
        <v>2</v>
      </c>
      <c r="F466" s="2" t="str">
        <f>IFERROR(__xludf.DUMMYFUNCTION("REGEXEXTRACT(C466, ""\d[^\d]*?\z"")"),"8")</f>
        <v>8</v>
      </c>
      <c r="G466" s="2" t="str">
        <f>IFERROR(__xludf.DUMMYFUNCTION("REGEXExtract(F466,""\d"")"),"8")</f>
        <v>8</v>
      </c>
      <c r="H466" s="3">
        <f t="shared" si="1"/>
        <v>28</v>
      </c>
    </row>
    <row r="467">
      <c r="A467" s="1" t="s">
        <v>466</v>
      </c>
      <c r="C467" s="4" t="str">
        <f>IFERROR(__xludf.DUMMYFUNCTION(" REGEXREPLACE(REGEXREPLACE(REGEXREPLACE(REGEXREPLACE(REGEXREPLACE(REGEXREPLACE(REGEXREPLACE(REGEXREPLACE(REGEXREPLACE(A467, ""one"", ""one1one""), ""two"", ""two2two""), ""three"", ""three3three""), ""four"", ""four4four""),""five"", ""five5five""), ""six"&amp;""", ""six6six""),""seven"", ""seven7seven""),""eight"", ""eight8eight""),""nine"",""nine9nine"")"),"54six6sixlbnjf26kcssxrqjf")</f>
        <v>54six6sixlbnjf26kcssxrqjf</v>
      </c>
      <c r="E467" s="2" t="str">
        <f>IFERROR(__xludf.DUMMYFUNCTION("regexextract(C467, ""\d"")"),"5")</f>
        <v>5</v>
      </c>
      <c r="F467" s="2" t="str">
        <f>IFERROR(__xludf.DUMMYFUNCTION("REGEXEXTRACT(C467, ""\d[^\d]*?\z"")"),"6kcssxrqjf")</f>
        <v>6kcssxrqjf</v>
      </c>
      <c r="G467" s="2" t="str">
        <f>IFERROR(__xludf.DUMMYFUNCTION("REGEXExtract(F467,""\d"")"),"6")</f>
        <v>6</v>
      </c>
      <c r="H467" s="3">
        <f t="shared" si="1"/>
        <v>56</v>
      </c>
    </row>
    <row r="468">
      <c r="A468" s="1" t="s">
        <v>467</v>
      </c>
      <c r="C468" s="4" t="str">
        <f>IFERROR(__xludf.DUMMYFUNCTION(" REGEXREPLACE(REGEXREPLACE(REGEXREPLACE(REGEXREPLACE(REGEXREPLACE(REGEXREPLACE(REGEXREPLACE(REGEXREPLACE(REGEXREPLACE(A468, ""one"", ""one1one""), ""two"", ""two2two""), ""three"", ""three3three""), ""four"", ""four4four""),""five"", ""five5five""), ""six"&amp;""", ""six6six""),""seven"", ""seven7seven""),""eight"", ""eight8eight""),""nine"",""nine9nine"")"),"pdfpcmv6seven7sevensix6sixztcrxbpxxk3five5five")</f>
        <v>pdfpcmv6seven7sevensix6sixztcrxbpxxk3five5five</v>
      </c>
      <c r="E468" s="2" t="str">
        <f>IFERROR(__xludf.DUMMYFUNCTION("regexextract(C468, ""\d"")"),"6")</f>
        <v>6</v>
      </c>
      <c r="F468" s="2" t="str">
        <f>IFERROR(__xludf.DUMMYFUNCTION("REGEXEXTRACT(C468, ""\d[^\d]*?\z"")"),"5five")</f>
        <v>5five</v>
      </c>
      <c r="G468" s="2" t="str">
        <f>IFERROR(__xludf.DUMMYFUNCTION("REGEXExtract(F468,""\d"")"),"5")</f>
        <v>5</v>
      </c>
      <c r="H468" s="3">
        <f t="shared" si="1"/>
        <v>65</v>
      </c>
    </row>
    <row r="469">
      <c r="A469" s="1" t="s">
        <v>468</v>
      </c>
      <c r="C469" s="4" t="str">
        <f>IFERROR(__xludf.DUMMYFUNCTION(" REGEXREPLACE(REGEXREPLACE(REGEXREPLACE(REGEXREPLACE(REGEXREPLACE(REGEXREPLACE(REGEXREPLACE(REGEXREPLACE(REGEXREPLACE(A469, ""one"", ""one1one""), ""two"", ""two2two""), ""three"", ""three3three""), ""four"", ""four4four""),""five"", ""five5five""), ""six"&amp;""", ""six6six""),""seven"", ""seven7seven""),""eight"", ""eight8eight""),""nine"",""nine9nine"")"),"1six6six1hgdxsq5rzfhttcr94")</f>
        <v>1six6six1hgdxsq5rzfhttcr94</v>
      </c>
      <c r="E469" s="2" t="str">
        <f>IFERROR(__xludf.DUMMYFUNCTION("regexextract(C469, ""\d"")"),"1")</f>
        <v>1</v>
      </c>
      <c r="F469" s="2" t="str">
        <f>IFERROR(__xludf.DUMMYFUNCTION("REGEXEXTRACT(C469, ""\d[^\d]*?\z"")"),"4")</f>
        <v>4</v>
      </c>
      <c r="G469" s="2" t="str">
        <f>IFERROR(__xludf.DUMMYFUNCTION("REGEXExtract(F469,""\d"")"),"4")</f>
        <v>4</v>
      </c>
      <c r="H469" s="3">
        <f t="shared" si="1"/>
        <v>14</v>
      </c>
    </row>
    <row r="470">
      <c r="A470" s="1" t="s">
        <v>469</v>
      </c>
      <c r="C470" s="4" t="str">
        <f>IFERROR(__xludf.DUMMYFUNCTION(" REGEXREPLACE(REGEXREPLACE(REGEXREPLACE(REGEXREPLACE(REGEXREPLACE(REGEXREPLACE(REGEXREPLACE(REGEXREPLACE(REGEXREPLACE(A470, ""one"", ""one1one""), ""two"", ""two2two""), ""three"", ""three3three""), ""four"", ""four4four""),""five"", ""five5five""), ""six"&amp;""", ""six6six""),""seven"", ""seven7seven""),""eight"", ""eight8eight""),""nine"",""nine9nine"")"),"two2twofive5five86one1onetwo2twothree3three")</f>
        <v>two2twofive5five86one1onetwo2twothree3three</v>
      </c>
      <c r="E470" s="2" t="str">
        <f>IFERROR(__xludf.DUMMYFUNCTION("regexextract(C470, ""\d"")"),"2")</f>
        <v>2</v>
      </c>
      <c r="F470" s="2" t="str">
        <f>IFERROR(__xludf.DUMMYFUNCTION("REGEXEXTRACT(C470, ""\d[^\d]*?\z"")"),"3three")</f>
        <v>3three</v>
      </c>
      <c r="G470" s="2" t="str">
        <f>IFERROR(__xludf.DUMMYFUNCTION("REGEXExtract(F470,""\d"")"),"3")</f>
        <v>3</v>
      </c>
      <c r="H470" s="3">
        <f t="shared" si="1"/>
        <v>23</v>
      </c>
    </row>
    <row r="471">
      <c r="A471" s="1" t="s">
        <v>470</v>
      </c>
      <c r="C471" s="4" t="str">
        <f>IFERROR(__xludf.DUMMYFUNCTION(" REGEXREPLACE(REGEXREPLACE(REGEXREPLACE(REGEXREPLACE(REGEXREPLACE(REGEXREPLACE(REGEXREPLACE(REGEXREPLACE(REGEXREPLACE(A471, ""one"", ""one1one""), ""two"", ""two2two""), ""three"", ""three3three""), ""four"", ""four4four""),""five"", ""five5five""), ""six"&amp;""", ""six6six""),""seven"", ""seven7seven""),""eight"", ""eight8eight""),""nine"",""nine9nine"")"),"six6sixmxssdpcdmm2l11lxgkksqtlp")</f>
        <v>six6sixmxssdpcdmm2l11lxgkksqtlp</v>
      </c>
      <c r="E471" s="2" t="str">
        <f>IFERROR(__xludf.DUMMYFUNCTION("regexextract(C471, ""\d"")"),"6")</f>
        <v>6</v>
      </c>
      <c r="F471" s="2" t="str">
        <f>IFERROR(__xludf.DUMMYFUNCTION("REGEXEXTRACT(C471, ""\d[^\d]*?\z"")"),"1lxgkksqtlp")</f>
        <v>1lxgkksqtlp</v>
      </c>
      <c r="G471" s="2" t="str">
        <f>IFERROR(__xludf.DUMMYFUNCTION("REGEXExtract(F471,""\d"")"),"1")</f>
        <v>1</v>
      </c>
      <c r="H471" s="3">
        <f t="shared" si="1"/>
        <v>61</v>
      </c>
    </row>
    <row r="472">
      <c r="A472" s="1" t="s">
        <v>471</v>
      </c>
      <c r="C472" s="4" t="str">
        <f>IFERROR(__xludf.DUMMYFUNCTION(" REGEXREPLACE(REGEXREPLACE(REGEXREPLACE(REGEXREPLACE(REGEXREPLACE(REGEXREPLACE(REGEXREPLACE(REGEXREPLACE(REGEXREPLACE(A472, ""one"", ""one1one""), ""two"", ""two2two""), ""three"", ""three3three""), ""four"", ""four4four""),""five"", ""five5five""), ""six"&amp;""", ""six6six""),""seven"", ""seven7seven""),""eight"", ""eight8eight""),""nine"",""nine9nine"")"),"63four4fourseven7seventwo2two")</f>
        <v>63four4fourseven7seventwo2two</v>
      </c>
      <c r="E472" s="2" t="str">
        <f>IFERROR(__xludf.DUMMYFUNCTION("regexextract(C472, ""\d"")"),"6")</f>
        <v>6</v>
      </c>
      <c r="F472" s="2" t="str">
        <f>IFERROR(__xludf.DUMMYFUNCTION("REGEXEXTRACT(C472, ""\d[^\d]*?\z"")"),"2two")</f>
        <v>2two</v>
      </c>
      <c r="G472" s="2" t="str">
        <f>IFERROR(__xludf.DUMMYFUNCTION("REGEXExtract(F472,""\d"")"),"2")</f>
        <v>2</v>
      </c>
      <c r="H472" s="3">
        <f t="shared" si="1"/>
        <v>62</v>
      </c>
    </row>
    <row r="473">
      <c r="A473" s="1" t="s">
        <v>472</v>
      </c>
      <c r="C473" s="4" t="str">
        <f>IFERROR(__xludf.DUMMYFUNCTION(" REGEXREPLACE(REGEXREPLACE(REGEXREPLACE(REGEXREPLACE(REGEXREPLACE(REGEXREPLACE(REGEXREPLACE(REGEXREPLACE(REGEXREPLACE(A473, ""one"", ""one1one""), ""two"", ""two2two""), ""three"", ""three3three""), ""four"", ""four4four""),""five"", ""five5five""), ""six"&amp;""", ""six6six""),""seven"", ""seven7seven""),""eight"", ""eight8eight""),""nine"",""nine9nine"")"),"cljldbmhmvseven7seven925eight8eightthddgtkplk")</f>
        <v>cljldbmhmvseven7seven925eight8eightthddgtkplk</v>
      </c>
      <c r="E473" s="2" t="str">
        <f>IFERROR(__xludf.DUMMYFUNCTION("regexextract(C473, ""\d"")"),"7")</f>
        <v>7</v>
      </c>
      <c r="F473" s="2" t="str">
        <f>IFERROR(__xludf.DUMMYFUNCTION("REGEXEXTRACT(C473, ""\d[^\d]*?\z"")"),"8eightthddgtkplk")</f>
        <v>8eightthddgtkplk</v>
      </c>
      <c r="G473" s="2" t="str">
        <f>IFERROR(__xludf.DUMMYFUNCTION("REGEXExtract(F473,""\d"")"),"8")</f>
        <v>8</v>
      </c>
      <c r="H473" s="3">
        <f t="shared" si="1"/>
        <v>78</v>
      </c>
    </row>
    <row r="474">
      <c r="A474" s="1" t="s">
        <v>473</v>
      </c>
      <c r="C474" s="4" t="str">
        <f>IFERROR(__xludf.DUMMYFUNCTION(" REGEXREPLACE(REGEXREPLACE(REGEXREPLACE(REGEXREPLACE(REGEXREPLACE(REGEXREPLACE(REGEXREPLACE(REGEXREPLACE(REGEXREPLACE(A474, ""one"", ""one1one""), ""two"", ""two2two""), ""three"", ""three3three""), ""four"", ""four4four""),""five"", ""five5five""), ""six"&amp;""", ""six6six""),""seven"", ""seven7seven""),""eight"", ""eight8eight""),""nine"",""nine9nine"")"),"one1one8seven7seventwo2two12five5five")</f>
        <v>one1one8seven7seventwo2two12five5five</v>
      </c>
      <c r="E474" s="2" t="str">
        <f>IFERROR(__xludf.DUMMYFUNCTION("regexextract(C474, ""\d"")"),"1")</f>
        <v>1</v>
      </c>
      <c r="F474" s="2" t="str">
        <f>IFERROR(__xludf.DUMMYFUNCTION("REGEXEXTRACT(C474, ""\d[^\d]*?\z"")"),"5five")</f>
        <v>5five</v>
      </c>
      <c r="G474" s="2" t="str">
        <f>IFERROR(__xludf.DUMMYFUNCTION("REGEXExtract(F474,""\d"")"),"5")</f>
        <v>5</v>
      </c>
      <c r="H474" s="3">
        <f t="shared" si="1"/>
        <v>15</v>
      </c>
    </row>
    <row r="475">
      <c r="A475" s="1" t="s">
        <v>474</v>
      </c>
      <c r="C475" s="4" t="str">
        <f>IFERROR(__xludf.DUMMYFUNCTION(" REGEXREPLACE(REGEXREPLACE(REGEXREPLACE(REGEXREPLACE(REGEXREPLACE(REGEXREPLACE(REGEXREPLACE(REGEXREPLACE(REGEXREPLACE(A475, ""one"", ""one1one""), ""two"", ""two2two""), ""three"", ""three3three""), ""four"", ""four4four""),""five"", ""five5five""), ""six"&amp;""", ""six6six""),""seven"", ""seven7seven""),""eight"", ""eight8eight""),""nine"",""nine9nine"")"),"541seven7seven97rshxfvqrlztx")</f>
        <v>541seven7seven97rshxfvqrlztx</v>
      </c>
      <c r="E475" s="2" t="str">
        <f>IFERROR(__xludf.DUMMYFUNCTION("regexextract(C475, ""\d"")"),"5")</f>
        <v>5</v>
      </c>
      <c r="F475" s="2" t="str">
        <f>IFERROR(__xludf.DUMMYFUNCTION("REGEXEXTRACT(C475, ""\d[^\d]*?\z"")"),"7rshxfvqrlztx")</f>
        <v>7rshxfvqrlztx</v>
      </c>
      <c r="G475" s="2" t="str">
        <f>IFERROR(__xludf.DUMMYFUNCTION("REGEXExtract(F475,""\d"")"),"7")</f>
        <v>7</v>
      </c>
      <c r="H475" s="3">
        <f t="shared" si="1"/>
        <v>57</v>
      </c>
    </row>
    <row r="476">
      <c r="A476" s="1" t="s">
        <v>475</v>
      </c>
      <c r="C476" s="4" t="str">
        <f>IFERROR(__xludf.DUMMYFUNCTION(" REGEXREPLACE(REGEXREPLACE(REGEXREPLACE(REGEXREPLACE(REGEXREPLACE(REGEXREPLACE(REGEXREPLACE(REGEXREPLACE(REGEXREPLACE(A476, ""one"", ""one1one""), ""two"", ""two2two""), ""three"", ""three3three""), ""four"", ""four4four""),""five"", ""five5five""), ""six"&amp;""", ""six6six""),""seven"", ""seven7seven""),""eight"", ""eight8eight""),""nine"",""nine9nine"")"),"tlxlzst5ttpd")</f>
        <v>tlxlzst5ttpd</v>
      </c>
      <c r="E476" s="2" t="str">
        <f>IFERROR(__xludf.DUMMYFUNCTION("regexextract(C476, ""\d"")"),"5")</f>
        <v>5</v>
      </c>
      <c r="F476" s="2" t="str">
        <f>IFERROR(__xludf.DUMMYFUNCTION("REGEXEXTRACT(C476, ""\d[^\d]*?\z"")"),"5ttpd")</f>
        <v>5ttpd</v>
      </c>
      <c r="G476" s="2" t="str">
        <f>IFERROR(__xludf.DUMMYFUNCTION("REGEXExtract(F476,""\d"")"),"5")</f>
        <v>5</v>
      </c>
      <c r="H476" s="3">
        <f t="shared" si="1"/>
        <v>55</v>
      </c>
    </row>
    <row r="477">
      <c r="A477" s="1" t="s">
        <v>476</v>
      </c>
      <c r="C477" s="4" t="str">
        <f>IFERROR(__xludf.DUMMYFUNCTION(" REGEXREPLACE(REGEXREPLACE(REGEXREPLACE(REGEXREPLACE(REGEXREPLACE(REGEXREPLACE(REGEXREPLACE(REGEXREPLACE(REGEXREPLACE(A477, ""one"", ""one1one""), ""two"", ""two2two""), ""three"", ""three3three""), ""four"", ""four4four""),""five"", ""five5five""), ""six"&amp;""", ""six6six""),""seven"", ""seven7seven""),""eight"", ""eight8eight""),""nine"",""nine9nine"")"),"g4six6sixtwo2twosix6sixpvsqqrkntlrf1")</f>
        <v>g4six6sixtwo2twosix6sixpvsqqrkntlrf1</v>
      </c>
      <c r="E477" s="2" t="str">
        <f>IFERROR(__xludf.DUMMYFUNCTION("regexextract(C477, ""\d"")"),"4")</f>
        <v>4</v>
      </c>
      <c r="F477" s="2" t="str">
        <f>IFERROR(__xludf.DUMMYFUNCTION("REGEXEXTRACT(C477, ""\d[^\d]*?\z"")"),"1")</f>
        <v>1</v>
      </c>
      <c r="G477" s="2" t="str">
        <f>IFERROR(__xludf.DUMMYFUNCTION("REGEXExtract(F477,""\d"")"),"1")</f>
        <v>1</v>
      </c>
      <c r="H477" s="3">
        <f t="shared" si="1"/>
        <v>41</v>
      </c>
    </row>
    <row r="478">
      <c r="A478" s="1" t="s">
        <v>477</v>
      </c>
      <c r="C478" s="4" t="str">
        <f>IFERROR(__xludf.DUMMYFUNCTION(" REGEXREPLACE(REGEXREPLACE(REGEXREPLACE(REGEXREPLACE(REGEXREPLACE(REGEXREPLACE(REGEXREPLACE(REGEXREPLACE(REGEXREPLACE(A478, ""one"", ""one1one""), ""two"", ""two2two""), ""three"", ""three3three""), ""four"", ""four4four""),""five"", ""five5five""), ""six"&amp;""", ""six6six""),""seven"", ""seven7seven""),""eight"", ""eight8eight""),""nine"",""nine9nine"")"),"jvdpjdgskqtt8cks2gbghxzmtc98")</f>
        <v>jvdpjdgskqtt8cks2gbghxzmtc98</v>
      </c>
      <c r="E478" s="2" t="str">
        <f>IFERROR(__xludf.DUMMYFUNCTION("regexextract(C478, ""\d"")"),"8")</f>
        <v>8</v>
      </c>
      <c r="F478" s="2" t="str">
        <f>IFERROR(__xludf.DUMMYFUNCTION("REGEXEXTRACT(C478, ""\d[^\d]*?\z"")"),"8")</f>
        <v>8</v>
      </c>
      <c r="G478" s="2" t="str">
        <f>IFERROR(__xludf.DUMMYFUNCTION("REGEXExtract(F478,""\d"")"),"8")</f>
        <v>8</v>
      </c>
      <c r="H478" s="3">
        <f t="shared" si="1"/>
        <v>88</v>
      </c>
    </row>
    <row r="479">
      <c r="A479" s="1" t="s">
        <v>478</v>
      </c>
      <c r="C479" s="4" t="str">
        <f>IFERROR(__xludf.DUMMYFUNCTION(" REGEXREPLACE(REGEXREPLACE(REGEXREPLACE(REGEXREPLACE(REGEXREPLACE(REGEXREPLACE(REGEXREPLACE(REGEXREPLACE(REGEXREPLACE(A479, ""one"", ""one1one""), ""two"", ""two2two""), ""three"", ""three3three""), ""four"", ""four4four""),""five"", ""five5five""), ""six"&amp;""", ""six6six""),""seven"", ""seven7seven""),""eight"", ""eight8eight""),""nine"",""nine9nine"")"),"six6sixqhzsix6sixtnvfgm4four4fourzqzkldjstwo2twol")</f>
        <v>six6sixqhzsix6sixtnvfgm4four4fourzqzkldjstwo2twol</v>
      </c>
      <c r="E479" s="2" t="str">
        <f>IFERROR(__xludf.DUMMYFUNCTION("regexextract(C479, ""\d"")"),"6")</f>
        <v>6</v>
      </c>
      <c r="F479" s="2" t="str">
        <f>IFERROR(__xludf.DUMMYFUNCTION("REGEXEXTRACT(C479, ""\d[^\d]*?\z"")"),"2twol")</f>
        <v>2twol</v>
      </c>
      <c r="G479" s="2" t="str">
        <f>IFERROR(__xludf.DUMMYFUNCTION("REGEXExtract(F479,""\d"")"),"2")</f>
        <v>2</v>
      </c>
      <c r="H479" s="3">
        <f t="shared" si="1"/>
        <v>62</v>
      </c>
    </row>
    <row r="480">
      <c r="A480" s="1" t="s">
        <v>479</v>
      </c>
      <c r="C480" s="4" t="str">
        <f>IFERROR(__xludf.DUMMYFUNCTION(" REGEXREPLACE(REGEXREPLACE(REGEXREPLACE(REGEXREPLACE(REGEXREPLACE(REGEXREPLACE(REGEXREPLACE(REGEXREPLACE(REGEXREPLACE(A480, ""one"", ""one1one""), ""two"", ""two2two""), ""three"", ""three3three""), ""four"", ""four4four""),""five"", ""five5five""), ""six"&amp;""", ""six6six""),""seven"", ""seven7seven""),""eight"", ""eight8eight""),""nine"",""nine9nine"")"),"hktmt46")</f>
        <v>hktmt46</v>
      </c>
      <c r="E480" s="2" t="str">
        <f>IFERROR(__xludf.DUMMYFUNCTION("regexextract(C480, ""\d"")"),"4")</f>
        <v>4</v>
      </c>
      <c r="F480" s="2" t="str">
        <f>IFERROR(__xludf.DUMMYFUNCTION("REGEXEXTRACT(C480, ""\d[^\d]*?\z"")"),"6")</f>
        <v>6</v>
      </c>
      <c r="G480" s="2" t="str">
        <f>IFERROR(__xludf.DUMMYFUNCTION("REGEXExtract(F480,""\d"")"),"6")</f>
        <v>6</v>
      </c>
      <c r="H480" s="3">
        <f t="shared" si="1"/>
        <v>46</v>
      </c>
    </row>
    <row r="481">
      <c r="A481" s="1" t="s">
        <v>480</v>
      </c>
      <c r="C481" s="4" t="str">
        <f>IFERROR(__xludf.DUMMYFUNCTION(" REGEXREPLACE(REGEXREPLACE(REGEXREPLACE(REGEXREPLACE(REGEXREPLACE(REGEXREPLACE(REGEXREPLACE(REGEXREPLACE(REGEXREPLACE(A481, ""one"", ""one1one""), ""two"", ""two2two""), ""three"", ""three3three""), ""four"", ""four4four""),""five"", ""five5five""), ""six"&amp;""", ""six6six""),""seven"", ""seven7seven""),""eight"", ""eight8eight""),""nine"",""nine9nine"")"),"six6six98one1onenine9nine")</f>
        <v>six6six98one1onenine9nine</v>
      </c>
      <c r="E481" s="2" t="str">
        <f>IFERROR(__xludf.DUMMYFUNCTION("regexextract(C481, ""\d"")"),"6")</f>
        <v>6</v>
      </c>
      <c r="F481" s="2" t="str">
        <f>IFERROR(__xludf.DUMMYFUNCTION("REGEXEXTRACT(C481, ""\d[^\d]*?\z"")"),"9nine")</f>
        <v>9nine</v>
      </c>
      <c r="G481" s="2" t="str">
        <f>IFERROR(__xludf.DUMMYFUNCTION("REGEXExtract(F481,""\d"")"),"9")</f>
        <v>9</v>
      </c>
      <c r="H481" s="3">
        <f t="shared" si="1"/>
        <v>69</v>
      </c>
    </row>
    <row r="482">
      <c r="A482" s="1" t="s">
        <v>481</v>
      </c>
      <c r="C482" s="4" t="str">
        <f>IFERROR(__xludf.DUMMYFUNCTION(" REGEXREPLACE(REGEXREPLACE(REGEXREPLACE(REGEXREPLACE(REGEXREPLACE(REGEXREPLACE(REGEXREPLACE(REGEXREPLACE(REGEXREPLACE(A482, ""one"", ""one1one""), ""two"", ""two2two""), ""three"", ""three3three""), ""four"", ""four4four""),""five"", ""five5five""), ""six"&amp;""", ""six6six""),""seven"", ""seven7seven""),""eight"", ""eight8eight""),""nine"",""nine9nine"")"),"two2tworxfive5fivedltzldrdbx944four4four")</f>
        <v>two2tworxfive5fivedltzldrdbx944four4four</v>
      </c>
      <c r="E482" s="2" t="str">
        <f>IFERROR(__xludf.DUMMYFUNCTION("regexextract(C482, ""\d"")"),"2")</f>
        <v>2</v>
      </c>
      <c r="F482" s="2" t="str">
        <f>IFERROR(__xludf.DUMMYFUNCTION("REGEXEXTRACT(C482, ""\d[^\d]*?\z"")"),"4four")</f>
        <v>4four</v>
      </c>
      <c r="G482" s="2" t="str">
        <f>IFERROR(__xludf.DUMMYFUNCTION("REGEXExtract(F482,""\d"")"),"4")</f>
        <v>4</v>
      </c>
      <c r="H482" s="3">
        <f t="shared" si="1"/>
        <v>24</v>
      </c>
    </row>
    <row r="483">
      <c r="A483" s="1" t="s">
        <v>482</v>
      </c>
      <c r="C483" s="4" t="str">
        <f>IFERROR(__xludf.DUMMYFUNCTION(" REGEXREPLACE(REGEXREPLACE(REGEXREPLACE(REGEXREPLACE(REGEXREPLACE(REGEXREPLACE(REGEXREPLACE(REGEXREPLACE(REGEXREPLACE(A483, ""one"", ""one1one""), ""two"", ""two2two""), ""three"", ""three3three""), ""four"", ""four4four""),""five"", ""five5five""), ""six"&amp;""", ""six6six""),""seven"", ""seven7seven""),""eight"", ""eight8eight""),""nine"",""nine9nine"")"),"92six6six4brhgzc")</f>
        <v>92six6six4brhgzc</v>
      </c>
      <c r="E483" s="2" t="str">
        <f>IFERROR(__xludf.DUMMYFUNCTION("regexextract(C483, ""\d"")"),"9")</f>
        <v>9</v>
      </c>
      <c r="F483" s="2" t="str">
        <f>IFERROR(__xludf.DUMMYFUNCTION("REGEXEXTRACT(C483, ""\d[^\d]*?\z"")"),"4brhgzc")</f>
        <v>4brhgzc</v>
      </c>
      <c r="G483" s="2" t="str">
        <f>IFERROR(__xludf.DUMMYFUNCTION("REGEXExtract(F483,""\d"")"),"4")</f>
        <v>4</v>
      </c>
      <c r="H483" s="3">
        <f t="shared" si="1"/>
        <v>94</v>
      </c>
    </row>
    <row r="484">
      <c r="A484" s="1" t="s">
        <v>483</v>
      </c>
      <c r="C484" s="4" t="str">
        <f>IFERROR(__xludf.DUMMYFUNCTION(" REGEXREPLACE(REGEXREPLACE(REGEXREPLACE(REGEXREPLACE(REGEXREPLACE(REGEXREPLACE(REGEXREPLACE(REGEXREPLACE(REGEXREPLACE(A484, ""one"", ""one1one""), ""two"", ""two2two""), ""three"", ""three3three""), ""four"", ""four4four""),""five"", ""five5five""), ""six"&amp;""", ""six6six""),""seven"", ""seven7seven""),""eight"", ""eight8eight""),""nine"",""nine9nine"")"),"ptgkqcsxv7jmshz8kqxjxsrzc52four4four8")</f>
        <v>ptgkqcsxv7jmshz8kqxjxsrzc52four4four8</v>
      </c>
      <c r="E484" s="2" t="str">
        <f>IFERROR(__xludf.DUMMYFUNCTION("regexextract(C484, ""\d"")"),"7")</f>
        <v>7</v>
      </c>
      <c r="F484" s="2" t="str">
        <f>IFERROR(__xludf.DUMMYFUNCTION("REGEXEXTRACT(C484, ""\d[^\d]*?\z"")"),"8")</f>
        <v>8</v>
      </c>
      <c r="G484" s="2" t="str">
        <f>IFERROR(__xludf.DUMMYFUNCTION("REGEXExtract(F484,""\d"")"),"8")</f>
        <v>8</v>
      </c>
      <c r="H484" s="3">
        <f t="shared" si="1"/>
        <v>78</v>
      </c>
    </row>
    <row r="485">
      <c r="A485" s="1" t="s">
        <v>484</v>
      </c>
      <c r="C485" s="4" t="str">
        <f>IFERROR(__xludf.DUMMYFUNCTION(" REGEXREPLACE(REGEXREPLACE(REGEXREPLACE(REGEXREPLACE(REGEXREPLACE(REGEXREPLACE(REGEXREPLACE(REGEXREPLACE(REGEXREPLACE(A485, ""one"", ""one1one""), ""two"", ""two2two""), ""three"", ""three3three""), ""four"", ""four4four""),""five"", ""five5five""), ""six"&amp;""", ""six6six""),""seven"", ""seven7seven""),""eight"", ""eight8eight""),""nine"",""nine9nine"")"),"mmfrvcpbt1four4four")</f>
        <v>mmfrvcpbt1four4four</v>
      </c>
      <c r="E485" s="2" t="str">
        <f>IFERROR(__xludf.DUMMYFUNCTION("regexextract(C485, ""\d"")"),"1")</f>
        <v>1</v>
      </c>
      <c r="F485" s="2" t="str">
        <f>IFERROR(__xludf.DUMMYFUNCTION("REGEXEXTRACT(C485, ""\d[^\d]*?\z"")"),"4four")</f>
        <v>4four</v>
      </c>
      <c r="G485" s="2" t="str">
        <f>IFERROR(__xludf.DUMMYFUNCTION("REGEXExtract(F485,""\d"")"),"4")</f>
        <v>4</v>
      </c>
      <c r="H485" s="3">
        <f t="shared" si="1"/>
        <v>14</v>
      </c>
    </row>
    <row r="486">
      <c r="A486" s="1" t="s">
        <v>485</v>
      </c>
      <c r="C486" s="4" t="str">
        <f>IFERROR(__xludf.DUMMYFUNCTION(" REGEXREPLACE(REGEXREPLACE(REGEXREPLACE(REGEXREPLACE(REGEXREPLACE(REGEXREPLACE(REGEXREPLACE(REGEXREPLACE(REGEXREPLACE(A486, ""one"", ""one1one""), ""two"", ""two2two""), ""three"", ""three3three""), ""four"", ""four4four""),""five"", ""five5five""), ""six"&amp;""", ""six6six""),""seven"", ""seven7seven""),""eight"", ""eight8eight""),""nine"",""nine9nine"")"),"bnnqtxrq4four4four554zmgfmzcttb")</f>
        <v>bnnqtxrq4four4four554zmgfmzcttb</v>
      </c>
      <c r="E486" s="2" t="str">
        <f>IFERROR(__xludf.DUMMYFUNCTION("regexextract(C486, ""\d"")"),"4")</f>
        <v>4</v>
      </c>
      <c r="F486" s="2" t="str">
        <f>IFERROR(__xludf.DUMMYFUNCTION("REGEXEXTRACT(C486, ""\d[^\d]*?\z"")"),"4zmgfmzcttb")</f>
        <v>4zmgfmzcttb</v>
      </c>
      <c r="G486" s="2" t="str">
        <f>IFERROR(__xludf.DUMMYFUNCTION("REGEXExtract(F486,""\d"")"),"4")</f>
        <v>4</v>
      </c>
      <c r="H486" s="3">
        <f t="shared" si="1"/>
        <v>44</v>
      </c>
    </row>
    <row r="487">
      <c r="A487" s="1" t="s">
        <v>486</v>
      </c>
      <c r="C487" s="4" t="str">
        <f>IFERROR(__xludf.DUMMYFUNCTION(" REGEXREPLACE(REGEXREPLACE(REGEXREPLACE(REGEXREPLACE(REGEXREPLACE(REGEXREPLACE(REGEXREPLACE(REGEXREPLACE(REGEXREPLACE(A487, ""one"", ""one1one""), ""two"", ""two2two""), ""three"", ""three3three""), ""four"", ""four4four""),""five"", ""five5five""), ""six"&amp;""", ""six6six""),""seven"", ""seven7seven""),""eight"", ""eight8eight""),""nine"",""nine9nine"")"),"2zzp4")</f>
        <v>2zzp4</v>
      </c>
      <c r="E487" s="2" t="str">
        <f>IFERROR(__xludf.DUMMYFUNCTION("regexextract(C487, ""\d"")"),"2")</f>
        <v>2</v>
      </c>
      <c r="F487" s="2" t="str">
        <f>IFERROR(__xludf.DUMMYFUNCTION("REGEXEXTRACT(C487, ""\d[^\d]*?\z"")"),"4")</f>
        <v>4</v>
      </c>
      <c r="G487" s="2" t="str">
        <f>IFERROR(__xludf.DUMMYFUNCTION("REGEXExtract(F487,""\d"")"),"4")</f>
        <v>4</v>
      </c>
      <c r="H487" s="3">
        <f t="shared" si="1"/>
        <v>24</v>
      </c>
    </row>
    <row r="488">
      <c r="A488" s="1" t="s">
        <v>487</v>
      </c>
      <c r="C488" s="4" t="str">
        <f>IFERROR(__xludf.DUMMYFUNCTION(" REGEXREPLACE(REGEXREPLACE(REGEXREPLACE(REGEXREPLACE(REGEXREPLACE(REGEXREPLACE(REGEXREPLACE(REGEXREPLACE(REGEXREPLACE(A488, ""one"", ""one1one""), ""two"", ""two2two""), ""three"", ""three3three""), ""four"", ""four4four""),""five"", ""five5five""), ""six"&amp;""", ""six6six""),""seven"", ""seven7seven""),""eight"", ""eight8eight""),""nine"",""nine9nine"")"),"k883six6sixthree3three")</f>
        <v>k883six6sixthree3three</v>
      </c>
      <c r="E488" s="2" t="str">
        <f>IFERROR(__xludf.DUMMYFUNCTION("regexextract(C488, ""\d"")"),"8")</f>
        <v>8</v>
      </c>
      <c r="F488" s="2" t="str">
        <f>IFERROR(__xludf.DUMMYFUNCTION("REGEXEXTRACT(C488, ""\d[^\d]*?\z"")"),"3three")</f>
        <v>3three</v>
      </c>
      <c r="G488" s="2" t="str">
        <f>IFERROR(__xludf.DUMMYFUNCTION("REGEXExtract(F488,""\d"")"),"3")</f>
        <v>3</v>
      </c>
      <c r="H488" s="3">
        <f t="shared" si="1"/>
        <v>83</v>
      </c>
    </row>
    <row r="489">
      <c r="A489" s="1" t="s">
        <v>488</v>
      </c>
      <c r="C489" s="4" t="str">
        <f>IFERROR(__xludf.DUMMYFUNCTION(" REGEXREPLACE(REGEXREPLACE(REGEXREPLACE(REGEXREPLACE(REGEXREPLACE(REGEXREPLACE(REGEXREPLACE(REGEXREPLACE(REGEXREPLACE(A489, ""one"", ""one1one""), ""two"", ""two2two""), ""three"", ""three3three""), ""four"", ""four4four""),""five"", ""five5five""), ""six"&amp;""", ""six6six""),""seven"", ""seven7seven""),""eight"", ""eight8eight""),""nine"",""nine9nine"")"),"7gdjdxdhfvptkhlttwo2twof2sheight8eight")</f>
        <v>7gdjdxdhfvptkhlttwo2twof2sheight8eight</v>
      </c>
      <c r="E489" s="2" t="str">
        <f>IFERROR(__xludf.DUMMYFUNCTION("regexextract(C489, ""\d"")"),"7")</f>
        <v>7</v>
      </c>
      <c r="F489" s="2" t="str">
        <f>IFERROR(__xludf.DUMMYFUNCTION("REGEXEXTRACT(C489, ""\d[^\d]*?\z"")"),"8eight")</f>
        <v>8eight</v>
      </c>
      <c r="G489" s="2" t="str">
        <f>IFERROR(__xludf.DUMMYFUNCTION("REGEXExtract(F489,""\d"")"),"8")</f>
        <v>8</v>
      </c>
      <c r="H489" s="3">
        <f t="shared" si="1"/>
        <v>78</v>
      </c>
    </row>
    <row r="490">
      <c r="A490" s="1" t="s">
        <v>489</v>
      </c>
      <c r="C490" s="4" t="str">
        <f>IFERROR(__xludf.DUMMYFUNCTION(" REGEXREPLACE(REGEXREPLACE(REGEXREPLACE(REGEXREPLACE(REGEXREPLACE(REGEXREPLACE(REGEXREPLACE(REGEXREPLACE(REGEXREPLACE(A490, ""one"", ""one1one""), ""two"", ""two2two""), ""three"", ""three3three""), ""four"", ""four4four""),""five"", ""five5five""), ""six"&amp;""", ""six6six""),""seven"", ""seven7seven""),""eight"", ""eight8eight""),""nine"",""nine9nine"")"),"5four4fourpbntlnrs6eight8eight5six6six")</f>
        <v>5four4fourpbntlnrs6eight8eight5six6six</v>
      </c>
      <c r="E490" s="2" t="str">
        <f>IFERROR(__xludf.DUMMYFUNCTION("regexextract(C490, ""\d"")"),"5")</f>
        <v>5</v>
      </c>
      <c r="F490" s="2" t="str">
        <f>IFERROR(__xludf.DUMMYFUNCTION("REGEXEXTRACT(C490, ""\d[^\d]*?\z"")"),"6six")</f>
        <v>6six</v>
      </c>
      <c r="G490" s="2" t="str">
        <f>IFERROR(__xludf.DUMMYFUNCTION("REGEXExtract(F490,""\d"")"),"6")</f>
        <v>6</v>
      </c>
      <c r="H490" s="3">
        <f t="shared" si="1"/>
        <v>56</v>
      </c>
    </row>
    <row r="491">
      <c r="A491" s="1" t="s">
        <v>490</v>
      </c>
      <c r="C491" s="4" t="str">
        <f>IFERROR(__xludf.DUMMYFUNCTION(" REGEXREPLACE(REGEXREPLACE(REGEXREPLACE(REGEXREPLACE(REGEXREPLACE(REGEXREPLACE(REGEXREPLACE(REGEXREPLACE(REGEXREPLACE(A491, ""one"", ""one1one""), ""two"", ""two2two""), ""three"", ""three3three""), ""four"", ""four4four""),""five"", ""five5five""), ""six"&amp;""", ""six6six""),""seven"", ""seven7seven""),""eight"", ""eight8eight""),""nine"",""nine9nine"")"),"seven7sevenone1one54")</f>
        <v>seven7sevenone1one54</v>
      </c>
      <c r="E491" s="2" t="str">
        <f>IFERROR(__xludf.DUMMYFUNCTION("regexextract(C491, ""\d"")"),"7")</f>
        <v>7</v>
      </c>
      <c r="F491" s="2" t="str">
        <f>IFERROR(__xludf.DUMMYFUNCTION("REGEXEXTRACT(C491, ""\d[^\d]*?\z"")"),"4")</f>
        <v>4</v>
      </c>
      <c r="G491" s="2" t="str">
        <f>IFERROR(__xludf.DUMMYFUNCTION("REGEXExtract(F491,""\d"")"),"4")</f>
        <v>4</v>
      </c>
      <c r="H491" s="3">
        <f t="shared" si="1"/>
        <v>74</v>
      </c>
    </row>
    <row r="492">
      <c r="A492" s="1" t="s">
        <v>491</v>
      </c>
      <c r="C492" s="4" t="str">
        <f>IFERROR(__xludf.DUMMYFUNCTION(" REGEXREPLACE(REGEXREPLACE(REGEXREPLACE(REGEXREPLACE(REGEXREPLACE(REGEXREPLACE(REGEXREPLACE(REGEXREPLACE(REGEXREPLACE(A492, ""one"", ""one1one""), ""two"", ""two2two""), ""three"", ""three3three""), ""four"", ""four4four""),""five"", ""five5five""), ""six"&amp;""", ""six6six""),""seven"", ""seven7seven""),""eight"", ""eight8eight""),""nine"",""nine9nine"")"),"98czxflgbnmrnine9ninefive5fiveone1one31")</f>
        <v>98czxflgbnmrnine9ninefive5fiveone1one31</v>
      </c>
      <c r="E492" s="2" t="str">
        <f>IFERROR(__xludf.DUMMYFUNCTION("regexextract(C492, ""\d"")"),"9")</f>
        <v>9</v>
      </c>
      <c r="F492" s="2" t="str">
        <f>IFERROR(__xludf.DUMMYFUNCTION("REGEXEXTRACT(C492, ""\d[^\d]*?\z"")"),"1")</f>
        <v>1</v>
      </c>
      <c r="G492" s="2" t="str">
        <f>IFERROR(__xludf.DUMMYFUNCTION("REGEXExtract(F492,""\d"")"),"1")</f>
        <v>1</v>
      </c>
      <c r="H492" s="3">
        <f t="shared" si="1"/>
        <v>91</v>
      </c>
    </row>
    <row r="493">
      <c r="A493" s="1" t="s">
        <v>492</v>
      </c>
      <c r="C493" s="4" t="str">
        <f>IFERROR(__xludf.DUMMYFUNCTION(" REGEXREPLACE(REGEXREPLACE(REGEXREPLACE(REGEXREPLACE(REGEXREPLACE(REGEXREPLACE(REGEXREPLACE(REGEXREPLACE(REGEXREPLACE(A493, ""one"", ""one1one""), ""two"", ""two2two""), ""three"", ""three3three""), ""four"", ""four4four""),""five"", ""five5five""), ""six"&amp;""", ""six6six""),""seven"", ""seven7seven""),""eight"", ""eight8eight""),""nine"",""nine9nine"")"),"429nine9ninennkhtzveight8eight7lqmzdlgg")</f>
        <v>429nine9ninennkhtzveight8eight7lqmzdlgg</v>
      </c>
      <c r="E493" s="2" t="str">
        <f>IFERROR(__xludf.DUMMYFUNCTION("regexextract(C493, ""\d"")"),"4")</f>
        <v>4</v>
      </c>
      <c r="F493" s="2" t="str">
        <f>IFERROR(__xludf.DUMMYFUNCTION("REGEXEXTRACT(C493, ""\d[^\d]*?\z"")"),"7lqmzdlgg")</f>
        <v>7lqmzdlgg</v>
      </c>
      <c r="G493" s="2" t="str">
        <f>IFERROR(__xludf.DUMMYFUNCTION("REGEXExtract(F493,""\d"")"),"7")</f>
        <v>7</v>
      </c>
      <c r="H493" s="3">
        <f t="shared" si="1"/>
        <v>47</v>
      </c>
    </row>
    <row r="494">
      <c r="A494" s="1" t="s">
        <v>493</v>
      </c>
      <c r="C494" s="4" t="str">
        <f>IFERROR(__xludf.DUMMYFUNCTION(" REGEXREPLACE(REGEXREPLACE(REGEXREPLACE(REGEXREPLACE(REGEXREPLACE(REGEXREPLACE(REGEXREPLACE(REGEXREPLACE(REGEXREPLACE(A494, ""one"", ""one1one""), ""two"", ""two2two""), ""three"", ""three3three""), ""four"", ""four4four""),""five"", ""five5five""), ""six"&amp;""", ""six6six""),""seven"", ""seven7seven""),""eight"", ""eight8eight""),""nine"",""nine9nine"")"),"qp1two2twodnxeight8eightsix6six26")</f>
        <v>qp1two2twodnxeight8eightsix6six26</v>
      </c>
      <c r="E494" s="2" t="str">
        <f>IFERROR(__xludf.DUMMYFUNCTION("regexextract(C494, ""\d"")"),"1")</f>
        <v>1</v>
      </c>
      <c r="F494" s="2" t="str">
        <f>IFERROR(__xludf.DUMMYFUNCTION("REGEXEXTRACT(C494, ""\d[^\d]*?\z"")"),"6")</f>
        <v>6</v>
      </c>
      <c r="G494" s="2" t="str">
        <f>IFERROR(__xludf.DUMMYFUNCTION("REGEXExtract(F494,""\d"")"),"6")</f>
        <v>6</v>
      </c>
      <c r="H494" s="3">
        <f t="shared" si="1"/>
        <v>16</v>
      </c>
    </row>
    <row r="495">
      <c r="A495" s="1" t="s">
        <v>494</v>
      </c>
      <c r="C495" s="4" t="str">
        <f>IFERROR(__xludf.DUMMYFUNCTION(" REGEXREPLACE(REGEXREPLACE(REGEXREPLACE(REGEXREPLACE(REGEXREPLACE(REGEXREPLACE(REGEXREPLACE(REGEXREPLACE(REGEXREPLACE(A495, ""one"", ""one1one""), ""two"", ""two2two""), ""three"", ""three3three""), ""four"", ""four4four""),""five"", ""five5five""), ""six"&amp;""", ""six6six""),""seven"", ""seven7seven""),""eight"", ""eight8eight""),""nine"",""nine9nine"")"),"97kqkjsmkqhzbdpf")</f>
        <v>97kqkjsmkqhzbdpf</v>
      </c>
      <c r="E495" s="2" t="str">
        <f>IFERROR(__xludf.DUMMYFUNCTION("regexextract(C495, ""\d"")"),"9")</f>
        <v>9</v>
      </c>
      <c r="F495" s="2" t="str">
        <f>IFERROR(__xludf.DUMMYFUNCTION("REGEXEXTRACT(C495, ""\d[^\d]*?\z"")"),"7kqkjsmkqhzbdpf")</f>
        <v>7kqkjsmkqhzbdpf</v>
      </c>
      <c r="G495" s="2" t="str">
        <f>IFERROR(__xludf.DUMMYFUNCTION("REGEXExtract(F495,""\d"")"),"7")</f>
        <v>7</v>
      </c>
      <c r="H495" s="3">
        <f t="shared" si="1"/>
        <v>97</v>
      </c>
    </row>
    <row r="496">
      <c r="A496" s="1" t="s">
        <v>495</v>
      </c>
      <c r="C496" s="4" t="str">
        <f>IFERROR(__xludf.DUMMYFUNCTION(" REGEXREPLACE(REGEXREPLACE(REGEXREPLACE(REGEXREPLACE(REGEXREPLACE(REGEXREPLACE(REGEXREPLACE(REGEXREPLACE(REGEXREPLACE(A496, ""one"", ""one1one""), ""two"", ""two2two""), ""three"", ""three3three""), ""four"", ""four4four""),""five"", ""five5five""), ""six"&amp;""", ""six6six""),""seven"", ""seven7seven""),""eight"", ""eight8eight""),""nine"",""nine9nine"")"),"rplxsjlsvdplsndzxone1oneddlvc6")</f>
        <v>rplxsjlsvdplsndzxone1oneddlvc6</v>
      </c>
      <c r="E496" s="2" t="str">
        <f>IFERROR(__xludf.DUMMYFUNCTION("regexextract(C496, ""\d"")"),"1")</f>
        <v>1</v>
      </c>
      <c r="F496" s="2" t="str">
        <f>IFERROR(__xludf.DUMMYFUNCTION("REGEXEXTRACT(C496, ""\d[^\d]*?\z"")"),"6")</f>
        <v>6</v>
      </c>
      <c r="G496" s="2" t="str">
        <f>IFERROR(__xludf.DUMMYFUNCTION("REGEXExtract(F496,""\d"")"),"6")</f>
        <v>6</v>
      </c>
      <c r="H496" s="3">
        <f t="shared" si="1"/>
        <v>16</v>
      </c>
    </row>
    <row r="497">
      <c r="A497" s="1" t="s">
        <v>496</v>
      </c>
      <c r="C497" s="4" t="str">
        <f>IFERROR(__xludf.DUMMYFUNCTION(" REGEXREPLACE(REGEXREPLACE(REGEXREPLACE(REGEXREPLACE(REGEXREPLACE(REGEXREPLACE(REGEXREPLACE(REGEXREPLACE(REGEXREPLACE(A497, ""one"", ""one1one""), ""two"", ""two2two""), ""three"", ""three3three""), ""four"", ""four4four""),""five"", ""five5five""), ""six"&amp;""", ""six6six""),""seven"", ""seven7seven""),""eight"", ""eight8eight""),""nine"",""nine9nine"")"),"three3threeskgfpvffkz2")</f>
        <v>three3threeskgfpvffkz2</v>
      </c>
      <c r="E497" s="2" t="str">
        <f>IFERROR(__xludf.DUMMYFUNCTION("regexextract(C497, ""\d"")"),"3")</f>
        <v>3</v>
      </c>
      <c r="F497" s="2" t="str">
        <f>IFERROR(__xludf.DUMMYFUNCTION("REGEXEXTRACT(C497, ""\d[^\d]*?\z"")"),"2")</f>
        <v>2</v>
      </c>
      <c r="G497" s="2" t="str">
        <f>IFERROR(__xludf.DUMMYFUNCTION("REGEXExtract(F497,""\d"")"),"2")</f>
        <v>2</v>
      </c>
      <c r="H497" s="3">
        <f t="shared" si="1"/>
        <v>32</v>
      </c>
    </row>
    <row r="498">
      <c r="A498" s="1" t="s">
        <v>497</v>
      </c>
      <c r="C498" s="4" t="str">
        <f>IFERROR(__xludf.DUMMYFUNCTION(" REGEXREPLACE(REGEXREPLACE(REGEXREPLACE(REGEXREPLACE(REGEXREPLACE(REGEXREPLACE(REGEXREPLACE(REGEXREPLACE(REGEXREPLACE(A498, ""one"", ""one1one""), ""two"", ""two2two""), ""three"", ""three3three""), ""four"", ""four4four""),""five"", ""five5five""), ""six"&amp;""", ""six6six""),""seven"", ""seven7seven""),""eight"", ""eight8eight""),""nine"",""nine9nine"")"),"687zrlqlhdcrseven7seveneight8eightsix6sixsix6six")</f>
        <v>687zrlqlhdcrseven7seveneight8eightsix6sixsix6six</v>
      </c>
      <c r="E498" s="2" t="str">
        <f>IFERROR(__xludf.DUMMYFUNCTION("regexextract(C498, ""\d"")"),"6")</f>
        <v>6</v>
      </c>
      <c r="F498" s="2" t="str">
        <f>IFERROR(__xludf.DUMMYFUNCTION("REGEXEXTRACT(C498, ""\d[^\d]*?\z"")"),"6six")</f>
        <v>6six</v>
      </c>
      <c r="G498" s="2" t="str">
        <f>IFERROR(__xludf.DUMMYFUNCTION("REGEXExtract(F498,""\d"")"),"6")</f>
        <v>6</v>
      </c>
      <c r="H498" s="3">
        <f t="shared" si="1"/>
        <v>66</v>
      </c>
    </row>
    <row r="499">
      <c r="A499" s="1" t="s">
        <v>498</v>
      </c>
      <c r="C499" s="4" t="str">
        <f>IFERROR(__xludf.DUMMYFUNCTION(" REGEXREPLACE(REGEXREPLACE(REGEXREPLACE(REGEXREPLACE(REGEXREPLACE(REGEXREPLACE(REGEXREPLACE(REGEXREPLACE(REGEXREPLACE(A499, ""one"", ""one1one""), ""two"", ""two2two""), ""three"", ""three3three""), ""four"", ""four4four""),""five"", ""five5five""), ""six"&amp;""", ""six6six""),""seven"", ""seven7seven""),""eight"", ""eight8eight""),""nine"",""nine9nine"")"),"hhnfzkn6lhbxrkbm4four4four")</f>
        <v>hhnfzkn6lhbxrkbm4four4four</v>
      </c>
      <c r="E499" s="2" t="str">
        <f>IFERROR(__xludf.DUMMYFUNCTION("regexextract(C499, ""\d"")"),"6")</f>
        <v>6</v>
      </c>
      <c r="F499" s="2" t="str">
        <f>IFERROR(__xludf.DUMMYFUNCTION("REGEXEXTRACT(C499, ""\d[^\d]*?\z"")"),"4four")</f>
        <v>4four</v>
      </c>
      <c r="G499" s="2" t="str">
        <f>IFERROR(__xludf.DUMMYFUNCTION("REGEXExtract(F499,""\d"")"),"4")</f>
        <v>4</v>
      </c>
      <c r="H499" s="3">
        <f t="shared" si="1"/>
        <v>64</v>
      </c>
    </row>
    <row r="500">
      <c r="A500" s="1" t="s">
        <v>499</v>
      </c>
      <c r="C500" s="4" t="str">
        <f>IFERROR(__xludf.DUMMYFUNCTION(" REGEXREPLACE(REGEXREPLACE(REGEXREPLACE(REGEXREPLACE(REGEXREPLACE(REGEXREPLACE(REGEXREPLACE(REGEXREPLACE(REGEXREPLACE(A500, ""one"", ""one1one""), ""two"", ""two2two""), ""three"", ""three3three""), ""four"", ""four4four""),""five"", ""five5five""), ""six"&amp;""", ""six6six""),""seven"", ""seven7seven""),""eight"", ""eight8eight""),""nine"",""nine9nine"")"),"pmg9dnnzg3")</f>
        <v>pmg9dnnzg3</v>
      </c>
      <c r="E500" s="2" t="str">
        <f>IFERROR(__xludf.DUMMYFUNCTION("regexextract(C500, ""\d"")"),"9")</f>
        <v>9</v>
      </c>
      <c r="F500" s="2" t="str">
        <f>IFERROR(__xludf.DUMMYFUNCTION("REGEXEXTRACT(C500, ""\d[^\d]*?\z"")"),"3")</f>
        <v>3</v>
      </c>
      <c r="G500" s="2" t="str">
        <f>IFERROR(__xludf.DUMMYFUNCTION("REGEXExtract(F500,""\d"")"),"3")</f>
        <v>3</v>
      </c>
      <c r="H500" s="3">
        <f t="shared" si="1"/>
        <v>93</v>
      </c>
    </row>
    <row r="501">
      <c r="A501" s="1" t="s">
        <v>500</v>
      </c>
      <c r="C501" s="4" t="str">
        <f>IFERROR(__xludf.DUMMYFUNCTION(" REGEXREPLACE(REGEXREPLACE(REGEXREPLACE(REGEXREPLACE(REGEXREPLACE(REGEXREPLACE(REGEXREPLACE(REGEXREPLACE(REGEXREPLACE(A501, ""one"", ""one1one""), ""two"", ""two2two""), ""three"", ""three3three""), ""four"", ""four4four""),""five"", ""five5five""), ""six"&amp;""", ""six6six""),""seven"", ""seven7seven""),""eight"", ""eight8eight""),""nine"",""nine9nine"")"),"fnlgprdjvtwo2two2two2two9six6six1sqkhnv")</f>
        <v>fnlgprdjvtwo2two2two2two9six6six1sqkhnv</v>
      </c>
      <c r="E501" s="2" t="str">
        <f>IFERROR(__xludf.DUMMYFUNCTION("regexextract(C501, ""\d"")"),"2")</f>
        <v>2</v>
      </c>
      <c r="F501" s="2" t="str">
        <f>IFERROR(__xludf.DUMMYFUNCTION("REGEXEXTRACT(C501, ""\d[^\d]*?\z"")"),"1sqkhnv")</f>
        <v>1sqkhnv</v>
      </c>
      <c r="G501" s="2" t="str">
        <f>IFERROR(__xludf.DUMMYFUNCTION("REGEXExtract(F501,""\d"")"),"1")</f>
        <v>1</v>
      </c>
      <c r="H501" s="3">
        <f t="shared" si="1"/>
        <v>21</v>
      </c>
    </row>
    <row r="502">
      <c r="A502" s="1" t="s">
        <v>501</v>
      </c>
      <c r="C502" s="4" t="str">
        <f>IFERROR(__xludf.DUMMYFUNCTION(" REGEXREPLACE(REGEXREPLACE(REGEXREPLACE(REGEXREPLACE(REGEXREPLACE(REGEXREPLACE(REGEXREPLACE(REGEXREPLACE(REGEXREPLACE(A502, ""one"", ""one1one""), ""two"", ""two2two""), ""three"", ""three3three""), ""four"", ""four4four""),""five"", ""five5five""), ""six"&amp;""", ""six6six""),""seven"", ""seven7seven""),""eight"", ""eight8eight""),""nine"",""nine9nine"")"),"nvjgseven7seven6three3threehvpgpljgthtltsmssdvjhc3nine9nine")</f>
        <v>nvjgseven7seven6three3threehvpgpljgthtltsmssdvjhc3nine9nine</v>
      </c>
      <c r="E502" s="2" t="str">
        <f>IFERROR(__xludf.DUMMYFUNCTION("regexextract(C502, ""\d"")"),"7")</f>
        <v>7</v>
      </c>
      <c r="F502" s="2" t="str">
        <f>IFERROR(__xludf.DUMMYFUNCTION("REGEXEXTRACT(C502, ""\d[^\d]*?\z"")"),"9nine")</f>
        <v>9nine</v>
      </c>
      <c r="G502" s="2" t="str">
        <f>IFERROR(__xludf.DUMMYFUNCTION("REGEXExtract(F502,""\d"")"),"9")</f>
        <v>9</v>
      </c>
      <c r="H502" s="3">
        <f t="shared" si="1"/>
        <v>79</v>
      </c>
    </row>
    <row r="503">
      <c r="A503" s="1" t="s">
        <v>502</v>
      </c>
      <c r="C503" s="4" t="str">
        <f>IFERROR(__xludf.DUMMYFUNCTION(" REGEXREPLACE(REGEXREPLACE(REGEXREPLACE(REGEXREPLACE(REGEXREPLACE(REGEXREPLACE(REGEXREPLACE(REGEXREPLACE(REGEXREPLACE(A503, ""one"", ""one1one""), ""two"", ""two2two""), ""three"", ""three3three""), ""four"", ""four4four""),""five"", ""five5five""), ""six"&amp;""", ""six6six""),""seven"", ""seven7seven""),""eight"", ""eight8eight""),""nine"",""nine9nine"")"),"fbmpsjrlknine9nineseven7seventhree3threeeight8eight6br")</f>
        <v>fbmpsjrlknine9nineseven7seventhree3threeeight8eight6br</v>
      </c>
      <c r="E503" s="2" t="str">
        <f>IFERROR(__xludf.DUMMYFUNCTION("regexextract(C503, ""\d"")"),"9")</f>
        <v>9</v>
      </c>
      <c r="F503" s="2" t="str">
        <f>IFERROR(__xludf.DUMMYFUNCTION("REGEXEXTRACT(C503, ""\d[^\d]*?\z"")"),"6br")</f>
        <v>6br</v>
      </c>
      <c r="G503" s="2" t="str">
        <f>IFERROR(__xludf.DUMMYFUNCTION("REGEXExtract(F503,""\d"")"),"6")</f>
        <v>6</v>
      </c>
      <c r="H503" s="3">
        <f t="shared" si="1"/>
        <v>96</v>
      </c>
    </row>
    <row r="504">
      <c r="A504" s="1" t="s">
        <v>503</v>
      </c>
      <c r="C504" s="4" t="str">
        <f>IFERROR(__xludf.DUMMYFUNCTION(" REGEXREPLACE(REGEXREPLACE(REGEXREPLACE(REGEXREPLACE(REGEXREPLACE(REGEXREPLACE(REGEXREPLACE(REGEXREPLACE(REGEXREPLACE(A504, ""one"", ""one1one""), ""two"", ""two2two""), ""three"", ""three3three""), ""four"", ""four4four""),""five"", ""five5five""), ""six"&amp;""", ""six6six""),""seven"", ""seven7seven""),""eight"", ""eight8eight""),""nine"",""nine9nine"")"),"1qhtqxnbtceight8eightjone1onesmkp8")</f>
        <v>1qhtqxnbtceight8eightjone1onesmkp8</v>
      </c>
      <c r="E504" s="2" t="str">
        <f>IFERROR(__xludf.DUMMYFUNCTION("regexextract(C504, ""\d"")"),"1")</f>
        <v>1</v>
      </c>
      <c r="F504" s="2" t="str">
        <f>IFERROR(__xludf.DUMMYFUNCTION("REGEXEXTRACT(C504, ""\d[^\d]*?\z"")"),"8")</f>
        <v>8</v>
      </c>
      <c r="G504" s="2" t="str">
        <f>IFERROR(__xludf.DUMMYFUNCTION("REGEXExtract(F504,""\d"")"),"8")</f>
        <v>8</v>
      </c>
      <c r="H504" s="3">
        <f t="shared" si="1"/>
        <v>18</v>
      </c>
    </row>
    <row r="505">
      <c r="A505" s="1" t="s">
        <v>504</v>
      </c>
      <c r="C505" s="4" t="str">
        <f>IFERROR(__xludf.DUMMYFUNCTION(" REGEXREPLACE(REGEXREPLACE(REGEXREPLACE(REGEXREPLACE(REGEXREPLACE(REGEXREPLACE(REGEXREPLACE(REGEXREPLACE(REGEXREPLACE(A505, ""one"", ""one1one""), ""two"", ""two2two""), ""three"", ""three3three""), ""four"", ""four4four""),""five"", ""five5five""), ""six"&amp;""", ""six6six""),""seven"", ""seven7seven""),""eight"", ""eight8eight""),""nine"",""nine9nine"")"),"zone1oneight8eight2svlkjmxzjjone1one3njjqtcmp")</f>
        <v>zone1oneight8eight2svlkjmxzjjone1one3njjqtcmp</v>
      </c>
      <c r="E505" s="2" t="str">
        <f>IFERROR(__xludf.DUMMYFUNCTION("regexextract(C505, ""\d"")"),"1")</f>
        <v>1</v>
      </c>
      <c r="F505" s="2" t="str">
        <f>IFERROR(__xludf.DUMMYFUNCTION("REGEXEXTRACT(C505, ""\d[^\d]*?\z"")"),"3njjqtcmp")</f>
        <v>3njjqtcmp</v>
      </c>
      <c r="G505" s="2" t="str">
        <f>IFERROR(__xludf.DUMMYFUNCTION("REGEXExtract(F505,""\d"")"),"3")</f>
        <v>3</v>
      </c>
      <c r="H505" s="3">
        <f t="shared" si="1"/>
        <v>13</v>
      </c>
    </row>
    <row r="506">
      <c r="A506" s="1" t="s">
        <v>505</v>
      </c>
      <c r="C506" s="4" t="str">
        <f>IFERROR(__xludf.DUMMYFUNCTION(" REGEXREPLACE(REGEXREPLACE(REGEXREPLACE(REGEXREPLACE(REGEXREPLACE(REGEXREPLACE(REGEXREPLACE(REGEXREPLACE(REGEXREPLACE(A506, ""one"", ""one1one""), ""two"", ""two2two""), ""three"", ""three3three""), ""four"", ""four4four""),""five"", ""five5five""), ""six"&amp;""", ""six6six""),""seven"", ""seven7seven""),""eight"", ""eight8eight""),""nine"",""nine9nine"")"),"3one1one7")</f>
        <v>3one1one7</v>
      </c>
      <c r="E506" s="2" t="str">
        <f>IFERROR(__xludf.DUMMYFUNCTION("regexextract(C506, ""\d"")"),"3")</f>
        <v>3</v>
      </c>
      <c r="F506" s="2" t="str">
        <f>IFERROR(__xludf.DUMMYFUNCTION("REGEXEXTRACT(C506, ""\d[^\d]*?\z"")"),"7")</f>
        <v>7</v>
      </c>
      <c r="G506" s="2" t="str">
        <f>IFERROR(__xludf.DUMMYFUNCTION("REGEXExtract(F506,""\d"")"),"7")</f>
        <v>7</v>
      </c>
      <c r="H506" s="3">
        <f t="shared" si="1"/>
        <v>37</v>
      </c>
    </row>
    <row r="507">
      <c r="A507" s="1" t="s">
        <v>506</v>
      </c>
      <c r="C507" s="4" t="str">
        <f>IFERROR(__xludf.DUMMYFUNCTION(" REGEXREPLACE(REGEXREPLACE(REGEXREPLACE(REGEXREPLACE(REGEXREPLACE(REGEXREPLACE(REGEXREPLACE(REGEXREPLACE(REGEXREPLACE(A507, ""one"", ""one1one""), ""two"", ""two2two""), ""three"", ""three3three""), ""four"", ""four4four""),""five"", ""five5five""), ""six"&amp;""", ""six6six""),""seven"", ""seven7seven""),""eight"", ""eight8eight""),""nine"",""nine9nine"")"),"seven7seven2four4fournine9nine4seven7seven")</f>
        <v>seven7seven2four4fournine9nine4seven7seven</v>
      </c>
      <c r="E507" s="2" t="str">
        <f>IFERROR(__xludf.DUMMYFUNCTION("regexextract(C507, ""\d"")"),"7")</f>
        <v>7</v>
      </c>
      <c r="F507" s="2" t="str">
        <f>IFERROR(__xludf.DUMMYFUNCTION("REGEXEXTRACT(C507, ""\d[^\d]*?\z"")"),"7seven")</f>
        <v>7seven</v>
      </c>
      <c r="G507" s="2" t="str">
        <f>IFERROR(__xludf.DUMMYFUNCTION("REGEXExtract(F507,""\d"")"),"7")</f>
        <v>7</v>
      </c>
      <c r="H507" s="3">
        <f t="shared" si="1"/>
        <v>77</v>
      </c>
    </row>
    <row r="508">
      <c r="A508" s="1" t="s">
        <v>507</v>
      </c>
      <c r="C508" s="4" t="str">
        <f>IFERROR(__xludf.DUMMYFUNCTION(" REGEXREPLACE(REGEXREPLACE(REGEXREPLACE(REGEXREPLACE(REGEXREPLACE(REGEXREPLACE(REGEXREPLACE(REGEXREPLACE(REGEXREPLACE(A508, ""one"", ""one1one""), ""two"", ""two2two""), ""three"", ""three3three""), ""four"", ""four4four""),""five"", ""five5five""), ""six"&amp;""", ""six6six""),""seven"", ""seven7seven""),""eight"", ""eight8eight""),""nine"",""nine9nine"")"),"kdhqhhpfive5fiveeight8eight9")</f>
        <v>kdhqhhpfive5fiveeight8eight9</v>
      </c>
      <c r="E508" s="2" t="str">
        <f>IFERROR(__xludf.DUMMYFUNCTION("regexextract(C508, ""\d"")"),"5")</f>
        <v>5</v>
      </c>
      <c r="F508" s="2" t="str">
        <f>IFERROR(__xludf.DUMMYFUNCTION("REGEXEXTRACT(C508, ""\d[^\d]*?\z"")"),"9")</f>
        <v>9</v>
      </c>
      <c r="G508" s="2" t="str">
        <f>IFERROR(__xludf.DUMMYFUNCTION("REGEXExtract(F508,""\d"")"),"9")</f>
        <v>9</v>
      </c>
      <c r="H508" s="3">
        <f t="shared" si="1"/>
        <v>59</v>
      </c>
    </row>
    <row r="509">
      <c r="A509" s="1" t="s">
        <v>508</v>
      </c>
      <c r="C509" s="4" t="str">
        <f>IFERROR(__xludf.DUMMYFUNCTION(" REGEXREPLACE(REGEXREPLACE(REGEXREPLACE(REGEXREPLACE(REGEXREPLACE(REGEXREPLACE(REGEXREPLACE(REGEXREPLACE(REGEXREPLACE(A509, ""one"", ""one1one""), ""two"", ""two2two""), ""three"", ""three3three""), ""four"", ""four4four""),""five"", ""five5five""), ""six"&amp;""", ""six6six""),""seven"", ""seven7seven""),""eight"", ""eight8eight""),""nine"",""nine9nine"")"),"4three3threelnlrbzreight8eightone1onenmrf923")</f>
        <v>4three3threelnlrbzreight8eightone1onenmrf923</v>
      </c>
      <c r="E509" s="2" t="str">
        <f>IFERROR(__xludf.DUMMYFUNCTION("regexextract(C509, ""\d"")"),"4")</f>
        <v>4</v>
      </c>
      <c r="F509" s="2" t="str">
        <f>IFERROR(__xludf.DUMMYFUNCTION("REGEXEXTRACT(C509, ""\d[^\d]*?\z"")"),"3")</f>
        <v>3</v>
      </c>
      <c r="G509" s="2" t="str">
        <f>IFERROR(__xludf.DUMMYFUNCTION("REGEXExtract(F509,""\d"")"),"3")</f>
        <v>3</v>
      </c>
      <c r="H509" s="3">
        <f t="shared" si="1"/>
        <v>43</v>
      </c>
    </row>
    <row r="510">
      <c r="A510" s="1" t="s">
        <v>509</v>
      </c>
      <c r="C510" s="4" t="str">
        <f>IFERROR(__xludf.DUMMYFUNCTION(" REGEXREPLACE(REGEXREPLACE(REGEXREPLACE(REGEXREPLACE(REGEXREPLACE(REGEXREPLACE(REGEXREPLACE(REGEXREPLACE(REGEXREPLACE(A510, ""one"", ""one1one""), ""two"", ""two2two""), ""three"", ""three3three""), ""four"", ""four4four""),""five"", ""five5five""), ""six"&amp;""", ""six6six""),""seven"", ""seven7seven""),""eight"", ""eight8eight""),""nine"",""nine9nine"")"),"1qjllnmjjpjtwo2twosix6sixfour4fourfkpqfnjfive5five")</f>
        <v>1qjllnmjjpjtwo2twosix6sixfour4fourfkpqfnjfive5five</v>
      </c>
      <c r="E510" s="2" t="str">
        <f>IFERROR(__xludf.DUMMYFUNCTION("regexextract(C510, ""\d"")"),"1")</f>
        <v>1</v>
      </c>
      <c r="F510" s="2" t="str">
        <f>IFERROR(__xludf.DUMMYFUNCTION("REGEXEXTRACT(C510, ""\d[^\d]*?\z"")"),"5five")</f>
        <v>5five</v>
      </c>
      <c r="G510" s="2" t="str">
        <f>IFERROR(__xludf.DUMMYFUNCTION("REGEXExtract(F510,""\d"")"),"5")</f>
        <v>5</v>
      </c>
      <c r="H510" s="3">
        <f t="shared" si="1"/>
        <v>15</v>
      </c>
    </row>
    <row r="511">
      <c r="A511" s="1" t="s">
        <v>510</v>
      </c>
      <c r="C511" s="4" t="str">
        <f>IFERROR(__xludf.DUMMYFUNCTION(" REGEXREPLACE(REGEXREPLACE(REGEXREPLACE(REGEXREPLACE(REGEXREPLACE(REGEXREPLACE(REGEXREPLACE(REGEXREPLACE(REGEXREPLACE(A511, ""one"", ""one1one""), ""two"", ""two2two""), ""three"", ""three3three""), ""four"", ""four4four""),""five"", ""five5five""), ""six"&amp;""", ""six6six""),""seven"", ""seven7seven""),""eight"", ""eight8eight""),""nine"",""nine9nine"")"),"eight8eightone1onezbhfj3nlkrzrtwo2two")</f>
        <v>eight8eightone1onezbhfj3nlkrzrtwo2two</v>
      </c>
      <c r="E511" s="2" t="str">
        <f>IFERROR(__xludf.DUMMYFUNCTION("regexextract(C511, ""\d"")"),"8")</f>
        <v>8</v>
      </c>
      <c r="F511" s="2" t="str">
        <f>IFERROR(__xludf.DUMMYFUNCTION("REGEXEXTRACT(C511, ""\d[^\d]*?\z"")"),"2two")</f>
        <v>2two</v>
      </c>
      <c r="G511" s="2" t="str">
        <f>IFERROR(__xludf.DUMMYFUNCTION("REGEXExtract(F511,""\d"")"),"2")</f>
        <v>2</v>
      </c>
      <c r="H511" s="3">
        <f t="shared" si="1"/>
        <v>82</v>
      </c>
    </row>
    <row r="512">
      <c r="A512" s="1" t="s">
        <v>511</v>
      </c>
      <c r="C512" s="4" t="str">
        <f>IFERROR(__xludf.DUMMYFUNCTION(" REGEXREPLACE(REGEXREPLACE(REGEXREPLACE(REGEXREPLACE(REGEXREPLACE(REGEXREPLACE(REGEXREPLACE(REGEXREPLACE(REGEXREPLACE(A512, ""one"", ""one1one""), ""two"", ""two2two""), ""three"", ""three3three""), ""four"", ""four4four""),""five"", ""five5five""), ""six"&amp;""", ""six6six""),""seven"", ""seven7seven""),""eight"", ""eight8eight""),""nine"",""nine9nine"")"),"2two2twoqzjvceight8eighthql4six6sixsczgvbl")</f>
        <v>2two2twoqzjvceight8eighthql4six6sixsczgvbl</v>
      </c>
      <c r="E512" s="2" t="str">
        <f>IFERROR(__xludf.DUMMYFUNCTION("regexextract(C512, ""\d"")"),"2")</f>
        <v>2</v>
      </c>
      <c r="F512" s="2" t="str">
        <f>IFERROR(__xludf.DUMMYFUNCTION("REGEXEXTRACT(C512, ""\d[^\d]*?\z"")"),"6sixsczgvbl")</f>
        <v>6sixsczgvbl</v>
      </c>
      <c r="G512" s="2" t="str">
        <f>IFERROR(__xludf.DUMMYFUNCTION("REGEXExtract(F512,""\d"")"),"6")</f>
        <v>6</v>
      </c>
      <c r="H512" s="3">
        <f t="shared" si="1"/>
        <v>26</v>
      </c>
    </row>
    <row r="513">
      <c r="A513" s="1" t="s">
        <v>512</v>
      </c>
      <c r="C513" s="4" t="str">
        <f>IFERROR(__xludf.DUMMYFUNCTION(" REGEXREPLACE(REGEXREPLACE(REGEXREPLACE(REGEXREPLACE(REGEXREPLACE(REGEXREPLACE(REGEXREPLACE(REGEXREPLACE(REGEXREPLACE(A513, ""one"", ""one1one""), ""two"", ""two2two""), ""three"", ""three3three""), ""four"", ""four4four""),""five"", ""five5five""), ""six"&amp;""", ""six6six""),""seven"", ""seven7seven""),""eight"", ""eight8eight""),""nine"",""nine9nine"")"),"three3threetwo2twodt66")</f>
        <v>three3threetwo2twodt66</v>
      </c>
      <c r="E513" s="2" t="str">
        <f>IFERROR(__xludf.DUMMYFUNCTION("regexextract(C513, ""\d"")"),"3")</f>
        <v>3</v>
      </c>
      <c r="F513" s="2" t="str">
        <f>IFERROR(__xludf.DUMMYFUNCTION("REGEXEXTRACT(C513, ""\d[^\d]*?\z"")"),"6")</f>
        <v>6</v>
      </c>
      <c r="G513" s="2" t="str">
        <f>IFERROR(__xludf.DUMMYFUNCTION("REGEXExtract(F513,""\d"")"),"6")</f>
        <v>6</v>
      </c>
      <c r="H513" s="3">
        <f t="shared" si="1"/>
        <v>36</v>
      </c>
    </row>
    <row r="514">
      <c r="A514" s="1" t="s">
        <v>513</v>
      </c>
      <c r="C514" s="4" t="str">
        <f>IFERROR(__xludf.DUMMYFUNCTION(" REGEXREPLACE(REGEXREPLACE(REGEXREPLACE(REGEXREPLACE(REGEXREPLACE(REGEXREPLACE(REGEXREPLACE(REGEXREPLACE(REGEXREPLACE(A514, ""one"", ""one1one""), ""two"", ""two2two""), ""three"", ""three3three""), ""four"", ""four4four""),""five"", ""five5five""), ""six"&amp;""", ""six6six""),""seven"", ""seven7seven""),""eight"", ""eight8eight""),""nine"",""nine9nine"")"),"knj87two2twogqkkznrpmqhlone1oneight8eightdn")</f>
        <v>knj87two2twogqkkznrpmqhlone1oneight8eightdn</v>
      </c>
      <c r="E514" s="2" t="str">
        <f>IFERROR(__xludf.DUMMYFUNCTION("regexextract(C514, ""\d"")"),"8")</f>
        <v>8</v>
      </c>
      <c r="F514" s="2" t="str">
        <f>IFERROR(__xludf.DUMMYFUNCTION("REGEXEXTRACT(C514, ""\d[^\d]*?\z"")"),"8eightdn")</f>
        <v>8eightdn</v>
      </c>
      <c r="G514" s="2" t="str">
        <f>IFERROR(__xludf.DUMMYFUNCTION("REGEXExtract(F514,""\d"")"),"8")</f>
        <v>8</v>
      </c>
      <c r="H514" s="3">
        <f t="shared" si="1"/>
        <v>88</v>
      </c>
    </row>
    <row r="515">
      <c r="A515" s="1" t="s">
        <v>514</v>
      </c>
      <c r="C515" s="4" t="str">
        <f>IFERROR(__xludf.DUMMYFUNCTION(" REGEXREPLACE(REGEXREPLACE(REGEXREPLACE(REGEXREPLACE(REGEXREPLACE(REGEXREPLACE(REGEXREPLACE(REGEXREPLACE(REGEXREPLACE(A515, ""one"", ""one1one""), ""two"", ""two2two""), ""three"", ""three3three""), ""four"", ""four4four""),""five"", ""five5five""), ""six"&amp;""", ""six6six""),""seven"", ""seven7seven""),""eight"", ""eight8eight""),""nine"",""nine9nine"")"),"867rfvjx6857")</f>
        <v>867rfvjx6857</v>
      </c>
      <c r="E515" s="2" t="str">
        <f>IFERROR(__xludf.DUMMYFUNCTION("regexextract(C515, ""\d"")"),"8")</f>
        <v>8</v>
      </c>
      <c r="F515" s="2" t="str">
        <f>IFERROR(__xludf.DUMMYFUNCTION("REGEXEXTRACT(C515, ""\d[^\d]*?\z"")"),"7")</f>
        <v>7</v>
      </c>
      <c r="G515" s="2" t="str">
        <f>IFERROR(__xludf.DUMMYFUNCTION("REGEXExtract(F515,""\d"")"),"7")</f>
        <v>7</v>
      </c>
      <c r="H515" s="3">
        <f t="shared" si="1"/>
        <v>87</v>
      </c>
    </row>
    <row r="516">
      <c r="A516" s="1" t="s">
        <v>515</v>
      </c>
      <c r="C516" s="4" t="str">
        <f>IFERROR(__xludf.DUMMYFUNCTION(" REGEXREPLACE(REGEXREPLACE(REGEXREPLACE(REGEXREPLACE(REGEXREPLACE(REGEXREPLACE(REGEXREPLACE(REGEXREPLACE(REGEXREPLACE(A516, ""one"", ""one1one""), ""two"", ""two2two""), ""three"", ""three3three""), ""four"", ""four4four""),""five"", ""five5five""), ""six"&amp;""", ""six6six""),""seven"", ""seven7seven""),""eight"", ""eight8eight""),""nine"",""nine9nine"")"),"one1one9eight8eightjsgj6")</f>
        <v>one1one9eight8eightjsgj6</v>
      </c>
      <c r="E516" s="2" t="str">
        <f>IFERROR(__xludf.DUMMYFUNCTION("regexextract(C516, ""\d"")"),"1")</f>
        <v>1</v>
      </c>
      <c r="F516" s="2" t="str">
        <f>IFERROR(__xludf.DUMMYFUNCTION("REGEXEXTRACT(C516, ""\d[^\d]*?\z"")"),"6")</f>
        <v>6</v>
      </c>
      <c r="G516" s="2" t="str">
        <f>IFERROR(__xludf.DUMMYFUNCTION("REGEXExtract(F516,""\d"")"),"6")</f>
        <v>6</v>
      </c>
      <c r="H516" s="3">
        <f t="shared" si="1"/>
        <v>16</v>
      </c>
    </row>
    <row r="517">
      <c r="A517" s="1" t="s">
        <v>516</v>
      </c>
      <c r="C517" s="4" t="str">
        <f>IFERROR(__xludf.DUMMYFUNCTION(" REGEXREPLACE(REGEXREPLACE(REGEXREPLACE(REGEXREPLACE(REGEXREPLACE(REGEXREPLACE(REGEXREPLACE(REGEXREPLACE(REGEXREPLACE(A517, ""one"", ""one1one""), ""two"", ""two2two""), ""three"", ""three3three""), ""four"", ""four4four""),""five"", ""five5five""), ""six"&amp;""", ""six6six""),""seven"", ""seven7seven""),""eight"", ""eight8eight""),""nine"",""nine9nine"")"),"sf96nine9nine")</f>
        <v>sf96nine9nine</v>
      </c>
      <c r="E517" s="2" t="str">
        <f>IFERROR(__xludf.DUMMYFUNCTION("regexextract(C517, ""\d"")"),"9")</f>
        <v>9</v>
      </c>
      <c r="F517" s="2" t="str">
        <f>IFERROR(__xludf.DUMMYFUNCTION("REGEXEXTRACT(C517, ""\d[^\d]*?\z"")"),"9nine")</f>
        <v>9nine</v>
      </c>
      <c r="G517" s="2" t="str">
        <f>IFERROR(__xludf.DUMMYFUNCTION("REGEXExtract(F517,""\d"")"),"9")</f>
        <v>9</v>
      </c>
      <c r="H517" s="3">
        <f t="shared" si="1"/>
        <v>99</v>
      </c>
    </row>
    <row r="518">
      <c r="A518" s="1" t="s">
        <v>517</v>
      </c>
      <c r="C518" s="4" t="str">
        <f>IFERROR(__xludf.DUMMYFUNCTION(" REGEXREPLACE(REGEXREPLACE(REGEXREPLACE(REGEXREPLACE(REGEXREPLACE(REGEXREPLACE(REGEXREPLACE(REGEXREPLACE(REGEXREPLACE(A518, ""one"", ""one1one""), ""two"", ""two2two""), ""three"", ""three3three""), ""four"", ""four4four""),""five"", ""five5five""), ""six"&amp;""", ""six6six""),""seven"", ""seven7seven""),""eight"", ""eight8eight""),""nine"",""nine9nine"")"),"eight8eight5mbfjcvdq3236mbhzklbzxgkntlmzdtz")</f>
        <v>eight8eight5mbfjcvdq3236mbhzklbzxgkntlmzdtz</v>
      </c>
      <c r="E518" s="2" t="str">
        <f>IFERROR(__xludf.DUMMYFUNCTION("regexextract(C518, ""\d"")"),"8")</f>
        <v>8</v>
      </c>
      <c r="F518" s="2" t="str">
        <f>IFERROR(__xludf.DUMMYFUNCTION("REGEXEXTRACT(C518, ""\d[^\d]*?\z"")"),"6mbhzklbzxgkntlmzdtz")</f>
        <v>6mbhzklbzxgkntlmzdtz</v>
      </c>
      <c r="G518" s="2" t="str">
        <f>IFERROR(__xludf.DUMMYFUNCTION("REGEXExtract(F518,""\d"")"),"6")</f>
        <v>6</v>
      </c>
      <c r="H518" s="3">
        <f t="shared" si="1"/>
        <v>86</v>
      </c>
    </row>
    <row r="519">
      <c r="A519" s="1" t="s">
        <v>518</v>
      </c>
      <c r="C519" s="4" t="str">
        <f>IFERROR(__xludf.DUMMYFUNCTION(" REGEXREPLACE(REGEXREPLACE(REGEXREPLACE(REGEXREPLACE(REGEXREPLACE(REGEXREPLACE(REGEXREPLACE(REGEXREPLACE(REGEXREPLACE(A519, ""one"", ""one1one""), ""two"", ""two2two""), ""three"", ""three3three""), ""four"", ""four4four""),""five"", ""five5five""), ""six"&amp;""", ""six6six""),""seven"", ""seven7seven""),""eight"", ""eight8eight""),""nine"",""nine9nine"")"),"5hqtxftqsix6sixthree3threeqsjbsbpvtsnqrgjnzznkg")</f>
        <v>5hqtxftqsix6sixthree3threeqsjbsbpvtsnqrgjnzznkg</v>
      </c>
      <c r="E519" s="2" t="str">
        <f>IFERROR(__xludf.DUMMYFUNCTION("regexextract(C519, ""\d"")"),"5")</f>
        <v>5</v>
      </c>
      <c r="F519" s="2" t="str">
        <f>IFERROR(__xludf.DUMMYFUNCTION("REGEXEXTRACT(C519, ""\d[^\d]*?\z"")"),"3threeqsjbsbpvtsnqrgjnzznkg")</f>
        <v>3threeqsjbsbpvtsnqrgjnzznkg</v>
      </c>
      <c r="G519" s="2" t="str">
        <f>IFERROR(__xludf.DUMMYFUNCTION("REGEXExtract(F519,""\d"")"),"3")</f>
        <v>3</v>
      </c>
      <c r="H519" s="3">
        <f t="shared" si="1"/>
        <v>53</v>
      </c>
    </row>
    <row r="520">
      <c r="A520" s="1" t="s">
        <v>519</v>
      </c>
      <c r="C520" s="4" t="str">
        <f>IFERROR(__xludf.DUMMYFUNCTION(" REGEXREPLACE(REGEXREPLACE(REGEXREPLACE(REGEXREPLACE(REGEXREPLACE(REGEXREPLACE(REGEXREPLACE(REGEXREPLACE(REGEXREPLACE(A520, ""one"", ""one1one""), ""two"", ""two2two""), ""three"", ""three3three""), ""four"", ""four4four""),""five"", ""five5five""), ""six"&amp;""", ""six6six""),""seven"", ""seven7seven""),""eight"", ""eight8eight""),""nine"",""nine9nine"")"),"2847")</f>
        <v>2847</v>
      </c>
      <c r="E520" s="2" t="str">
        <f>IFERROR(__xludf.DUMMYFUNCTION("regexextract(C520, ""\d"")"),"2")</f>
        <v>2</v>
      </c>
      <c r="F520" s="2" t="str">
        <f>IFERROR(__xludf.DUMMYFUNCTION("REGEXEXTRACT(C520, ""\d[^\d]*?\z"")"),"7")</f>
        <v>7</v>
      </c>
      <c r="G520" s="2" t="str">
        <f>IFERROR(__xludf.DUMMYFUNCTION("REGEXExtract(F520,""\d"")"),"7")</f>
        <v>7</v>
      </c>
      <c r="H520" s="3">
        <f t="shared" si="1"/>
        <v>27</v>
      </c>
    </row>
    <row r="521">
      <c r="A521" s="1" t="s">
        <v>520</v>
      </c>
      <c r="C521" s="4" t="str">
        <f>IFERROR(__xludf.DUMMYFUNCTION(" REGEXREPLACE(REGEXREPLACE(REGEXREPLACE(REGEXREPLACE(REGEXREPLACE(REGEXREPLACE(REGEXREPLACE(REGEXREPLACE(REGEXREPLACE(A521, ""one"", ""one1one""), ""two"", ""two2two""), ""three"", ""three3three""), ""four"", ""four4four""),""five"", ""five5five""), ""six"&amp;""", ""six6six""),""seven"", ""seven7seven""),""eight"", ""eight8eight""),""nine"",""nine9nine"")"),"seven7sevenseven7seven4ztqjpmbhs9f1")</f>
        <v>seven7sevenseven7seven4ztqjpmbhs9f1</v>
      </c>
      <c r="E521" s="2" t="str">
        <f>IFERROR(__xludf.DUMMYFUNCTION("regexextract(C521, ""\d"")"),"7")</f>
        <v>7</v>
      </c>
      <c r="F521" s="2" t="str">
        <f>IFERROR(__xludf.DUMMYFUNCTION("REGEXEXTRACT(C521, ""\d[^\d]*?\z"")"),"1")</f>
        <v>1</v>
      </c>
      <c r="G521" s="2" t="str">
        <f>IFERROR(__xludf.DUMMYFUNCTION("REGEXExtract(F521,""\d"")"),"1")</f>
        <v>1</v>
      </c>
      <c r="H521" s="3">
        <f t="shared" si="1"/>
        <v>71</v>
      </c>
    </row>
    <row r="522">
      <c r="A522" s="1" t="s">
        <v>521</v>
      </c>
      <c r="C522" s="4" t="str">
        <f>IFERROR(__xludf.DUMMYFUNCTION(" REGEXREPLACE(REGEXREPLACE(REGEXREPLACE(REGEXREPLACE(REGEXREPLACE(REGEXREPLACE(REGEXREPLACE(REGEXREPLACE(REGEXREPLACE(A522, ""one"", ""one1one""), ""two"", ""two2two""), ""three"", ""three3three""), ""four"", ""four4four""),""five"", ""five5five""), ""six"&amp;""", ""six6six""),""seven"", ""seven7seven""),""eight"", ""eight8eight""),""nine"",""nine9nine"")"),"dmpnjkttdnjmqvsnfive5fivesix6six4three3threeone1oneskr")</f>
        <v>dmpnjkttdnjmqvsnfive5fivesix6six4three3threeone1oneskr</v>
      </c>
      <c r="E522" s="2" t="str">
        <f>IFERROR(__xludf.DUMMYFUNCTION("regexextract(C522, ""\d"")"),"5")</f>
        <v>5</v>
      </c>
      <c r="F522" s="2" t="str">
        <f>IFERROR(__xludf.DUMMYFUNCTION("REGEXEXTRACT(C522, ""\d[^\d]*?\z"")"),"1oneskr")</f>
        <v>1oneskr</v>
      </c>
      <c r="G522" s="2" t="str">
        <f>IFERROR(__xludf.DUMMYFUNCTION("REGEXExtract(F522,""\d"")"),"1")</f>
        <v>1</v>
      </c>
      <c r="H522" s="3">
        <f t="shared" si="1"/>
        <v>51</v>
      </c>
    </row>
    <row r="523">
      <c r="A523" s="1" t="s">
        <v>522</v>
      </c>
      <c r="C523" s="4" t="str">
        <f>IFERROR(__xludf.DUMMYFUNCTION(" REGEXREPLACE(REGEXREPLACE(REGEXREPLACE(REGEXREPLACE(REGEXREPLACE(REGEXREPLACE(REGEXREPLACE(REGEXREPLACE(REGEXREPLACE(A523, ""one"", ""one1one""), ""two"", ""two2two""), ""three"", ""three3three""), ""four"", ""four4four""),""five"", ""five5five""), ""six"&amp;""", ""six6six""),""seven"", ""seven7seven""),""eight"", ""eight8eight""),""nine"",""nine9nine"")"),"two2two339")</f>
        <v>two2two339</v>
      </c>
      <c r="E523" s="2" t="str">
        <f>IFERROR(__xludf.DUMMYFUNCTION("regexextract(C523, ""\d"")"),"2")</f>
        <v>2</v>
      </c>
      <c r="F523" s="2" t="str">
        <f>IFERROR(__xludf.DUMMYFUNCTION("REGEXEXTRACT(C523, ""\d[^\d]*?\z"")"),"9")</f>
        <v>9</v>
      </c>
      <c r="G523" s="2" t="str">
        <f>IFERROR(__xludf.DUMMYFUNCTION("REGEXExtract(F523,""\d"")"),"9")</f>
        <v>9</v>
      </c>
      <c r="H523" s="3">
        <f t="shared" si="1"/>
        <v>29</v>
      </c>
    </row>
    <row r="524">
      <c r="A524" s="1" t="s">
        <v>523</v>
      </c>
      <c r="C524" s="4" t="str">
        <f>IFERROR(__xludf.DUMMYFUNCTION(" REGEXREPLACE(REGEXREPLACE(REGEXREPLACE(REGEXREPLACE(REGEXREPLACE(REGEXREPLACE(REGEXREPLACE(REGEXREPLACE(REGEXREPLACE(A524, ""one"", ""one1one""), ""two"", ""two2two""), ""three"", ""three3three""), ""four"", ""four4four""),""five"", ""five5five""), ""six"&amp;""", ""six6six""),""seven"", ""seven7seven""),""eight"", ""eight8eight""),""nine"",""nine9nine"")"),"two2twotsnfkgkqls9")</f>
        <v>two2twotsnfkgkqls9</v>
      </c>
      <c r="E524" s="2" t="str">
        <f>IFERROR(__xludf.DUMMYFUNCTION("regexextract(C524, ""\d"")"),"2")</f>
        <v>2</v>
      </c>
      <c r="F524" s="2" t="str">
        <f>IFERROR(__xludf.DUMMYFUNCTION("REGEXEXTRACT(C524, ""\d[^\d]*?\z"")"),"9")</f>
        <v>9</v>
      </c>
      <c r="G524" s="2" t="str">
        <f>IFERROR(__xludf.DUMMYFUNCTION("REGEXExtract(F524,""\d"")"),"9")</f>
        <v>9</v>
      </c>
      <c r="H524" s="3">
        <f t="shared" si="1"/>
        <v>29</v>
      </c>
    </row>
    <row r="525">
      <c r="A525" s="1" t="s">
        <v>524</v>
      </c>
      <c r="C525" s="4" t="str">
        <f>IFERROR(__xludf.DUMMYFUNCTION(" REGEXREPLACE(REGEXREPLACE(REGEXREPLACE(REGEXREPLACE(REGEXREPLACE(REGEXREPLACE(REGEXREPLACE(REGEXREPLACE(REGEXREPLACE(A525, ""one"", ""one1one""), ""two"", ""two2two""), ""three"", ""three3three""), ""four"", ""four4four""),""five"", ""five5five""), ""six"&amp;""", ""six6six""),""seven"", ""seven7seven""),""eight"", ""eight8eight""),""nine"",""nine9nine"")"),"73lhfseven7seven")</f>
        <v>73lhfseven7seven</v>
      </c>
      <c r="E525" s="2" t="str">
        <f>IFERROR(__xludf.DUMMYFUNCTION("regexextract(C525, ""\d"")"),"7")</f>
        <v>7</v>
      </c>
      <c r="F525" s="2" t="str">
        <f>IFERROR(__xludf.DUMMYFUNCTION("REGEXEXTRACT(C525, ""\d[^\d]*?\z"")"),"7seven")</f>
        <v>7seven</v>
      </c>
      <c r="G525" s="2" t="str">
        <f>IFERROR(__xludf.DUMMYFUNCTION("REGEXExtract(F525,""\d"")"),"7")</f>
        <v>7</v>
      </c>
      <c r="H525" s="3">
        <f t="shared" si="1"/>
        <v>77</v>
      </c>
    </row>
    <row r="526">
      <c r="A526" s="1" t="s">
        <v>525</v>
      </c>
      <c r="C526" s="4" t="str">
        <f>IFERROR(__xludf.DUMMYFUNCTION(" REGEXREPLACE(REGEXREPLACE(REGEXREPLACE(REGEXREPLACE(REGEXREPLACE(REGEXREPLACE(REGEXREPLACE(REGEXREPLACE(REGEXREPLACE(A526, ""one"", ""one1one""), ""two"", ""two2two""), ""three"", ""three3three""), ""four"", ""four4four""),""five"", ""five5five""), ""six"&amp;""", ""six6six""),""seven"", ""seven7seven""),""eight"", ""eight8eight""),""nine"",""nine9nine"")"),"gpcc5five5fivejtcfxeight8eight")</f>
        <v>gpcc5five5fivejtcfxeight8eight</v>
      </c>
      <c r="E526" s="2" t="str">
        <f>IFERROR(__xludf.DUMMYFUNCTION("regexextract(C526, ""\d"")"),"5")</f>
        <v>5</v>
      </c>
      <c r="F526" s="2" t="str">
        <f>IFERROR(__xludf.DUMMYFUNCTION("REGEXEXTRACT(C526, ""\d[^\d]*?\z"")"),"8eight")</f>
        <v>8eight</v>
      </c>
      <c r="G526" s="2" t="str">
        <f>IFERROR(__xludf.DUMMYFUNCTION("REGEXExtract(F526,""\d"")"),"8")</f>
        <v>8</v>
      </c>
      <c r="H526" s="3">
        <f t="shared" si="1"/>
        <v>58</v>
      </c>
    </row>
    <row r="527">
      <c r="A527" s="1" t="s">
        <v>526</v>
      </c>
      <c r="C527" s="4" t="str">
        <f>IFERROR(__xludf.DUMMYFUNCTION(" REGEXREPLACE(REGEXREPLACE(REGEXREPLACE(REGEXREPLACE(REGEXREPLACE(REGEXREPLACE(REGEXREPLACE(REGEXREPLACE(REGEXREPLACE(A527, ""one"", ""one1one""), ""two"", ""two2two""), ""three"", ""three3three""), ""four"", ""four4four""),""five"", ""five5five""), ""six"&amp;""", ""six6six""),""seven"", ""seven7seven""),""eight"", ""eight8eight""),""nine"",""nine9nine"")"),"75four4fourdvht1")</f>
        <v>75four4fourdvht1</v>
      </c>
      <c r="E527" s="2" t="str">
        <f>IFERROR(__xludf.DUMMYFUNCTION("regexextract(C527, ""\d"")"),"7")</f>
        <v>7</v>
      </c>
      <c r="F527" s="2" t="str">
        <f>IFERROR(__xludf.DUMMYFUNCTION("REGEXEXTRACT(C527, ""\d[^\d]*?\z"")"),"1")</f>
        <v>1</v>
      </c>
      <c r="G527" s="2" t="str">
        <f>IFERROR(__xludf.DUMMYFUNCTION("REGEXExtract(F527,""\d"")"),"1")</f>
        <v>1</v>
      </c>
      <c r="H527" s="3">
        <f t="shared" si="1"/>
        <v>71</v>
      </c>
    </row>
    <row r="528">
      <c r="A528" s="1" t="s">
        <v>527</v>
      </c>
      <c r="C528" s="4" t="str">
        <f>IFERROR(__xludf.DUMMYFUNCTION(" REGEXREPLACE(REGEXREPLACE(REGEXREPLACE(REGEXREPLACE(REGEXREPLACE(REGEXREPLACE(REGEXREPLACE(REGEXREPLACE(REGEXREPLACE(A528, ""one"", ""one1one""), ""two"", ""two2two""), ""three"", ""three3three""), ""four"", ""four4four""),""five"", ""five5five""), ""six"&amp;""", ""six6six""),""seven"", ""seven7seven""),""eight"", ""eight8eight""),""nine"",""nine9nine"")"),"qcnone1one5gdfrcsmhtqmgjnhsix6sixhzzxjpjfxsrgslgq")</f>
        <v>qcnone1one5gdfrcsmhtqmgjnhsix6sixhzzxjpjfxsrgslgq</v>
      </c>
      <c r="E528" s="2" t="str">
        <f>IFERROR(__xludf.DUMMYFUNCTION("regexextract(C528, ""\d"")"),"1")</f>
        <v>1</v>
      </c>
      <c r="F528" s="2" t="str">
        <f>IFERROR(__xludf.DUMMYFUNCTION("REGEXEXTRACT(C528, ""\d[^\d]*?\z"")"),"6sixhzzxjpjfxsrgslgq")</f>
        <v>6sixhzzxjpjfxsrgslgq</v>
      </c>
      <c r="G528" s="2" t="str">
        <f>IFERROR(__xludf.DUMMYFUNCTION("REGEXExtract(F528,""\d"")"),"6")</f>
        <v>6</v>
      </c>
      <c r="H528" s="3">
        <f t="shared" si="1"/>
        <v>16</v>
      </c>
    </row>
    <row r="529">
      <c r="A529" s="1" t="s">
        <v>528</v>
      </c>
      <c r="C529" s="4" t="str">
        <f>IFERROR(__xludf.DUMMYFUNCTION(" REGEXREPLACE(REGEXREPLACE(REGEXREPLACE(REGEXREPLACE(REGEXREPLACE(REGEXREPLACE(REGEXREPLACE(REGEXREPLACE(REGEXREPLACE(A529, ""one"", ""one1one""), ""two"", ""two2two""), ""three"", ""three3three""), ""four"", ""four4four""),""five"", ""five5five""), ""six"&amp;""", ""six6six""),""seven"", ""seven7seven""),""eight"", ""eight8eight""),""nine"",""nine9nine"")"),"nine9ninedvbzngtv7rtb4ksrmveight8eightwo2twofjn")</f>
        <v>nine9ninedvbzngtv7rtb4ksrmveight8eightwo2twofjn</v>
      </c>
      <c r="E529" s="2" t="str">
        <f>IFERROR(__xludf.DUMMYFUNCTION("regexextract(C529, ""\d"")"),"9")</f>
        <v>9</v>
      </c>
      <c r="F529" s="2" t="str">
        <f>IFERROR(__xludf.DUMMYFUNCTION("REGEXEXTRACT(C529, ""\d[^\d]*?\z"")"),"2twofjn")</f>
        <v>2twofjn</v>
      </c>
      <c r="G529" s="2" t="str">
        <f>IFERROR(__xludf.DUMMYFUNCTION("REGEXExtract(F529,""\d"")"),"2")</f>
        <v>2</v>
      </c>
      <c r="H529" s="3">
        <f t="shared" si="1"/>
        <v>92</v>
      </c>
    </row>
    <row r="530">
      <c r="A530" s="1" t="s">
        <v>529</v>
      </c>
      <c r="C530" s="4" t="str">
        <f>IFERROR(__xludf.DUMMYFUNCTION(" REGEXREPLACE(REGEXREPLACE(REGEXREPLACE(REGEXREPLACE(REGEXREPLACE(REGEXREPLACE(REGEXREPLACE(REGEXREPLACE(REGEXREPLACE(A530, ""one"", ""one1one""), ""two"", ""two2two""), ""three"", ""three3three""), ""four"", ""four4four""),""five"", ""five5five""), ""six"&amp;""", ""six6six""),""seven"", ""seven7seven""),""eight"", ""eight8eight""),""nine"",""nine9nine"")"),"qqsxhtsvdseight8eightfive5five9five5fivesix6six24")</f>
        <v>qqsxhtsvdseight8eightfive5five9five5fivesix6six24</v>
      </c>
      <c r="E530" s="2" t="str">
        <f>IFERROR(__xludf.DUMMYFUNCTION("regexextract(C530, ""\d"")"),"8")</f>
        <v>8</v>
      </c>
      <c r="F530" s="2" t="str">
        <f>IFERROR(__xludf.DUMMYFUNCTION("REGEXEXTRACT(C530, ""\d[^\d]*?\z"")"),"4")</f>
        <v>4</v>
      </c>
      <c r="G530" s="2" t="str">
        <f>IFERROR(__xludf.DUMMYFUNCTION("REGEXExtract(F530,""\d"")"),"4")</f>
        <v>4</v>
      </c>
      <c r="H530" s="3">
        <f t="shared" si="1"/>
        <v>84</v>
      </c>
    </row>
    <row r="531">
      <c r="A531" s="1" t="s">
        <v>530</v>
      </c>
      <c r="C531" s="4" t="str">
        <f>IFERROR(__xludf.DUMMYFUNCTION(" REGEXREPLACE(REGEXREPLACE(REGEXREPLACE(REGEXREPLACE(REGEXREPLACE(REGEXREPLACE(REGEXREPLACE(REGEXREPLACE(REGEXREPLACE(A531, ""one"", ""one1one""), ""two"", ""two2two""), ""three"", ""three3three""), ""four"", ""four4four""),""five"", ""five5five""), ""six"&amp;""", ""six6six""),""seven"", ""seven7seven""),""eight"", ""eight8eight""),""nine"",""nine9nine"")"),"36")</f>
        <v>36</v>
      </c>
      <c r="E531" s="2" t="str">
        <f>IFERROR(__xludf.DUMMYFUNCTION("regexextract(C531, ""\d"")"),"3")</f>
        <v>3</v>
      </c>
      <c r="F531" s="2" t="str">
        <f>IFERROR(__xludf.DUMMYFUNCTION("REGEXEXTRACT(C531, ""\d[^\d]*?\z"")"),"6")</f>
        <v>6</v>
      </c>
      <c r="G531" s="2" t="str">
        <f>IFERROR(__xludf.DUMMYFUNCTION("REGEXExtract(F531,""\d"")"),"6")</f>
        <v>6</v>
      </c>
      <c r="H531" s="3">
        <f t="shared" si="1"/>
        <v>36</v>
      </c>
    </row>
    <row r="532">
      <c r="A532" s="1" t="s">
        <v>531</v>
      </c>
      <c r="C532" s="4" t="str">
        <f>IFERROR(__xludf.DUMMYFUNCTION(" REGEXREPLACE(REGEXREPLACE(REGEXREPLACE(REGEXREPLACE(REGEXREPLACE(REGEXREPLACE(REGEXREPLACE(REGEXREPLACE(REGEXREPLACE(A532, ""one"", ""one1one""), ""two"", ""two2two""), ""three"", ""three3three""), ""four"", ""four4four""),""five"", ""five5five""), ""six"&amp;""", ""six6six""),""seven"", ""seven7seven""),""eight"", ""eight8eight""),""nine"",""nine9nine"")"),"tnrklrvtthree3threetwo2twoblzfour4four5")</f>
        <v>tnrklrvtthree3threetwo2twoblzfour4four5</v>
      </c>
      <c r="E532" s="2" t="str">
        <f>IFERROR(__xludf.DUMMYFUNCTION("regexextract(C532, ""\d"")"),"3")</f>
        <v>3</v>
      </c>
      <c r="F532" s="2" t="str">
        <f>IFERROR(__xludf.DUMMYFUNCTION("REGEXEXTRACT(C532, ""\d[^\d]*?\z"")"),"5")</f>
        <v>5</v>
      </c>
      <c r="G532" s="2" t="str">
        <f>IFERROR(__xludf.DUMMYFUNCTION("REGEXExtract(F532,""\d"")"),"5")</f>
        <v>5</v>
      </c>
      <c r="H532" s="3">
        <f t="shared" si="1"/>
        <v>35</v>
      </c>
    </row>
    <row r="533">
      <c r="A533" s="1" t="s">
        <v>532</v>
      </c>
      <c r="C533" s="4" t="str">
        <f>IFERROR(__xludf.DUMMYFUNCTION(" REGEXREPLACE(REGEXREPLACE(REGEXREPLACE(REGEXREPLACE(REGEXREPLACE(REGEXREPLACE(REGEXREPLACE(REGEXREPLACE(REGEXREPLACE(A533, ""one"", ""one1one""), ""two"", ""two2two""), ""three"", ""three3three""), ""four"", ""four4four""),""five"", ""five5five""), ""six"&amp;""", ""six6six""),""seven"", ""seven7seven""),""eight"", ""eight8eight""),""nine"",""nine9nine"")"),"eight8eightfour4foureight8eightone1oneeight8eightdbppfjtwo2two4")</f>
        <v>eight8eightfour4foureight8eightone1oneeight8eightdbppfjtwo2two4</v>
      </c>
      <c r="E533" s="2" t="str">
        <f>IFERROR(__xludf.DUMMYFUNCTION("regexextract(C533, ""\d"")"),"8")</f>
        <v>8</v>
      </c>
      <c r="F533" s="2" t="str">
        <f>IFERROR(__xludf.DUMMYFUNCTION("REGEXEXTRACT(C533, ""\d[^\d]*?\z"")"),"4")</f>
        <v>4</v>
      </c>
      <c r="G533" s="2" t="str">
        <f>IFERROR(__xludf.DUMMYFUNCTION("REGEXExtract(F533,""\d"")"),"4")</f>
        <v>4</v>
      </c>
      <c r="H533" s="3">
        <f t="shared" si="1"/>
        <v>84</v>
      </c>
    </row>
    <row r="534">
      <c r="A534" s="1" t="s">
        <v>533</v>
      </c>
      <c r="C534" s="4" t="str">
        <f>IFERROR(__xludf.DUMMYFUNCTION(" REGEXREPLACE(REGEXREPLACE(REGEXREPLACE(REGEXREPLACE(REGEXREPLACE(REGEXREPLACE(REGEXREPLACE(REGEXREPLACE(REGEXREPLACE(A534, ""one"", ""one1one""), ""two"", ""two2two""), ""three"", ""three3three""), ""four"", ""four4four""),""five"", ""five5five""), ""six"&amp;""", ""six6six""),""seven"", ""seven7seven""),""eight"", ""eight8eight""),""nine"",""nine9nine"")"),"seven7seven273two2twoone1one")</f>
        <v>seven7seven273two2twoone1one</v>
      </c>
      <c r="E534" s="2" t="str">
        <f>IFERROR(__xludf.DUMMYFUNCTION("regexextract(C534, ""\d"")"),"7")</f>
        <v>7</v>
      </c>
      <c r="F534" s="2" t="str">
        <f>IFERROR(__xludf.DUMMYFUNCTION("REGEXEXTRACT(C534, ""\d[^\d]*?\z"")"),"1one")</f>
        <v>1one</v>
      </c>
      <c r="G534" s="2" t="str">
        <f>IFERROR(__xludf.DUMMYFUNCTION("REGEXExtract(F534,""\d"")"),"1")</f>
        <v>1</v>
      </c>
      <c r="H534" s="3">
        <f t="shared" si="1"/>
        <v>71</v>
      </c>
    </row>
    <row r="535">
      <c r="A535" s="1" t="s">
        <v>534</v>
      </c>
      <c r="C535" s="4" t="str">
        <f>IFERROR(__xludf.DUMMYFUNCTION(" REGEXREPLACE(REGEXREPLACE(REGEXREPLACE(REGEXREPLACE(REGEXREPLACE(REGEXREPLACE(REGEXREPLACE(REGEXREPLACE(REGEXREPLACE(A535, ""one"", ""one1one""), ""two"", ""two2two""), ""three"", ""three3three""), ""four"", ""four4four""),""five"", ""five5five""), ""six"&amp;""", ""six6six""),""seven"", ""seven7seven""),""eight"", ""eight8eight""),""nine"",""nine9nine"")"),"44qfcsmpkv9nnfg4three3three7")</f>
        <v>44qfcsmpkv9nnfg4three3three7</v>
      </c>
      <c r="E535" s="2" t="str">
        <f>IFERROR(__xludf.DUMMYFUNCTION("regexextract(C535, ""\d"")"),"4")</f>
        <v>4</v>
      </c>
      <c r="F535" s="2" t="str">
        <f>IFERROR(__xludf.DUMMYFUNCTION("REGEXEXTRACT(C535, ""\d[^\d]*?\z"")"),"7")</f>
        <v>7</v>
      </c>
      <c r="G535" s="2" t="str">
        <f>IFERROR(__xludf.DUMMYFUNCTION("REGEXExtract(F535,""\d"")"),"7")</f>
        <v>7</v>
      </c>
      <c r="H535" s="3">
        <f t="shared" si="1"/>
        <v>47</v>
      </c>
    </row>
    <row r="536">
      <c r="A536" s="1" t="s">
        <v>234</v>
      </c>
      <c r="C536" s="4" t="str">
        <f>IFERROR(__xludf.DUMMYFUNCTION(" REGEXREPLACE(REGEXREPLACE(REGEXREPLACE(REGEXREPLACE(REGEXREPLACE(REGEXREPLACE(REGEXREPLACE(REGEXREPLACE(REGEXREPLACE(A536, ""one"", ""one1one""), ""two"", ""two2two""), ""three"", ""three3three""), ""four"", ""four4four""),""five"", ""five5five""), ""six"&amp;""", ""six6six""),""seven"", ""seven7seven""),""eight"", ""eight8eight""),""nine"",""nine9nine"")"),"3nine9ninenine9nine")</f>
        <v>3nine9ninenine9nine</v>
      </c>
      <c r="E536" s="2" t="str">
        <f>IFERROR(__xludf.DUMMYFUNCTION("regexextract(C536, ""\d"")"),"3")</f>
        <v>3</v>
      </c>
      <c r="F536" s="2" t="str">
        <f>IFERROR(__xludf.DUMMYFUNCTION("REGEXEXTRACT(C536, ""\d[^\d]*?\z"")"),"9nine")</f>
        <v>9nine</v>
      </c>
      <c r="G536" s="2" t="str">
        <f>IFERROR(__xludf.DUMMYFUNCTION("REGEXExtract(F536,""\d"")"),"9")</f>
        <v>9</v>
      </c>
      <c r="H536" s="3">
        <f t="shared" si="1"/>
        <v>39</v>
      </c>
    </row>
    <row r="537">
      <c r="A537" s="1" t="s">
        <v>535</v>
      </c>
      <c r="C537" s="4" t="str">
        <f>IFERROR(__xludf.DUMMYFUNCTION(" REGEXREPLACE(REGEXREPLACE(REGEXREPLACE(REGEXREPLACE(REGEXREPLACE(REGEXREPLACE(REGEXREPLACE(REGEXREPLACE(REGEXREPLACE(A537, ""one"", ""one1one""), ""two"", ""two2two""), ""three"", ""three3three""), ""four"", ""four4four""),""five"", ""five5five""), ""six"&amp;""", ""six6six""),""seven"", ""seven7seven""),""eight"", ""eight8eight""),""nine"",""nine9nine"")"),"one1onegfsnpc4kzlseven7seven")</f>
        <v>one1onegfsnpc4kzlseven7seven</v>
      </c>
      <c r="E537" s="2" t="str">
        <f>IFERROR(__xludf.DUMMYFUNCTION("regexextract(C537, ""\d"")"),"1")</f>
        <v>1</v>
      </c>
      <c r="F537" s="2" t="str">
        <f>IFERROR(__xludf.DUMMYFUNCTION("REGEXEXTRACT(C537, ""\d[^\d]*?\z"")"),"7seven")</f>
        <v>7seven</v>
      </c>
      <c r="G537" s="2" t="str">
        <f>IFERROR(__xludf.DUMMYFUNCTION("REGEXExtract(F537,""\d"")"),"7")</f>
        <v>7</v>
      </c>
      <c r="H537" s="3">
        <f t="shared" si="1"/>
        <v>17</v>
      </c>
    </row>
    <row r="538">
      <c r="A538" s="1" t="s">
        <v>536</v>
      </c>
      <c r="C538" s="4" t="str">
        <f>IFERROR(__xludf.DUMMYFUNCTION(" REGEXREPLACE(REGEXREPLACE(REGEXREPLACE(REGEXREPLACE(REGEXREPLACE(REGEXREPLACE(REGEXREPLACE(REGEXREPLACE(REGEXREPLACE(A538, ""one"", ""one1one""), ""two"", ""two2two""), ""three"", ""three3three""), ""four"", ""four4four""),""five"", ""five5five""), ""six"&amp;""", ""six6six""),""seven"", ""seven7seven""),""eight"", ""eight8eight""),""nine"",""nine9nine"")"),"three3threenpzfzsgqvnseven7sevenbkzrnnhdeight8eight1")</f>
        <v>three3threenpzfzsgqvnseven7sevenbkzrnnhdeight8eight1</v>
      </c>
      <c r="E538" s="2" t="str">
        <f>IFERROR(__xludf.DUMMYFUNCTION("regexextract(C538, ""\d"")"),"3")</f>
        <v>3</v>
      </c>
      <c r="F538" s="2" t="str">
        <f>IFERROR(__xludf.DUMMYFUNCTION("REGEXEXTRACT(C538, ""\d[^\d]*?\z"")"),"1")</f>
        <v>1</v>
      </c>
      <c r="G538" s="2" t="str">
        <f>IFERROR(__xludf.DUMMYFUNCTION("REGEXExtract(F538,""\d"")"),"1")</f>
        <v>1</v>
      </c>
      <c r="H538" s="3">
        <f t="shared" si="1"/>
        <v>31</v>
      </c>
    </row>
    <row r="539">
      <c r="A539" s="1" t="s">
        <v>537</v>
      </c>
      <c r="C539" s="4" t="str">
        <f>IFERROR(__xludf.DUMMYFUNCTION(" REGEXREPLACE(REGEXREPLACE(REGEXREPLACE(REGEXREPLACE(REGEXREPLACE(REGEXREPLACE(REGEXREPLACE(REGEXREPLACE(REGEXREPLACE(A539, ""one"", ""one1one""), ""two"", ""two2two""), ""three"", ""three3three""), ""four"", ""four4four""),""five"", ""five5five""), ""six"&amp;""", ""six6six""),""seven"", ""seven7seven""),""eight"", ""eight8eight""),""nine"",""nine9nine"")"),"dfbtq2four4fourfour4four")</f>
        <v>dfbtq2four4fourfour4four</v>
      </c>
      <c r="E539" s="2" t="str">
        <f>IFERROR(__xludf.DUMMYFUNCTION("regexextract(C539, ""\d"")"),"2")</f>
        <v>2</v>
      </c>
      <c r="F539" s="2" t="str">
        <f>IFERROR(__xludf.DUMMYFUNCTION("REGEXEXTRACT(C539, ""\d[^\d]*?\z"")"),"4four")</f>
        <v>4four</v>
      </c>
      <c r="G539" s="2" t="str">
        <f>IFERROR(__xludf.DUMMYFUNCTION("REGEXExtract(F539,""\d"")"),"4")</f>
        <v>4</v>
      </c>
      <c r="H539" s="3">
        <f t="shared" si="1"/>
        <v>24</v>
      </c>
    </row>
    <row r="540">
      <c r="A540" s="1" t="s">
        <v>538</v>
      </c>
      <c r="C540" s="4" t="str">
        <f>IFERROR(__xludf.DUMMYFUNCTION(" REGEXREPLACE(REGEXREPLACE(REGEXREPLACE(REGEXREPLACE(REGEXREPLACE(REGEXREPLACE(REGEXREPLACE(REGEXREPLACE(REGEXREPLACE(A540, ""one"", ""one1one""), ""two"", ""two2two""), ""three"", ""three3three""), ""four"", ""four4four""),""five"", ""five5five""), ""six"&amp;""", ""six6six""),""seven"", ""seven7seven""),""eight"", ""eight8eight""),""nine"",""nine9nine"")"),"five5five6one1oneseven7seven5txqvzzblkeight8eighttwo2two")</f>
        <v>five5five6one1oneseven7seven5txqvzzblkeight8eighttwo2two</v>
      </c>
      <c r="E540" s="2" t="str">
        <f>IFERROR(__xludf.DUMMYFUNCTION("regexextract(C540, ""\d"")"),"5")</f>
        <v>5</v>
      </c>
      <c r="F540" s="2" t="str">
        <f>IFERROR(__xludf.DUMMYFUNCTION("REGEXEXTRACT(C540, ""\d[^\d]*?\z"")"),"2two")</f>
        <v>2two</v>
      </c>
      <c r="G540" s="2" t="str">
        <f>IFERROR(__xludf.DUMMYFUNCTION("REGEXExtract(F540,""\d"")"),"2")</f>
        <v>2</v>
      </c>
      <c r="H540" s="3">
        <f t="shared" si="1"/>
        <v>52</v>
      </c>
    </row>
    <row r="541">
      <c r="A541" s="1" t="s">
        <v>539</v>
      </c>
      <c r="C541" s="4" t="str">
        <f>IFERROR(__xludf.DUMMYFUNCTION(" REGEXREPLACE(REGEXREPLACE(REGEXREPLACE(REGEXREPLACE(REGEXREPLACE(REGEXREPLACE(REGEXREPLACE(REGEXREPLACE(REGEXREPLACE(A541, ""one"", ""one1one""), ""two"", ""two2two""), ""three"", ""three3three""), ""four"", ""four4four""),""five"", ""five5five""), ""six"&amp;""", ""six6six""),""seven"", ""seven7seven""),""eight"", ""eight8eight""),""nine"",""nine9nine"")"),"five5fivexxgpptkfkfour4four6")</f>
        <v>five5fivexxgpptkfkfour4four6</v>
      </c>
      <c r="E541" s="2" t="str">
        <f>IFERROR(__xludf.DUMMYFUNCTION("regexextract(C541, ""\d"")"),"5")</f>
        <v>5</v>
      </c>
      <c r="F541" s="2" t="str">
        <f>IFERROR(__xludf.DUMMYFUNCTION("REGEXEXTRACT(C541, ""\d[^\d]*?\z"")"),"6")</f>
        <v>6</v>
      </c>
      <c r="G541" s="2" t="str">
        <f>IFERROR(__xludf.DUMMYFUNCTION("REGEXExtract(F541,""\d"")"),"6")</f>
        <v>6</v>
      </c>
      <c r="H541" s="3">
        <f t="shared" si="1"/>
        <v>56</v>
      </c>
    </row>
    <row r="542">
      <c r="A542" s="1" t="s">
        <v>540</v>
      </c>
      <c r="C542" s="4" t="str">
        <f>IFERROR(__xludf.DUMMYFUNCTION(" REGEXREPLACE(REGEXREPLACE(REGEXREPLACE(REGEXREPLACE(REGEXREPLACE(REGEXREPLACE(REGEXREPLACE(REGEXREPLACE(REGEXREPLACE(A542, ""one"", ""one1one""), ""two"", ""two2two""), ""three"", ""three3three""), ""four"", ""four4four""),""five"", ""five5five""), ""six"&amp;""", ""six6six""),""seven"", ""seven7seven""),""eight"", ""eight8eight""),""nine"",""nine9nine"")"),"nhbnctlptjfvqteight8eight7five5fivetjklvxnrvpsjf")</f>
        <v>nhbnctlptjfvqteight8eight7five5fivetjklvxnrvpsjf</v>
      </c>
      <c r="E542" s="2" t="str">
        <f>IFERROR(__xludf.DUMMYFUNCTION("regexextract(C542, ""\d"")"),"8")</f>
        <v>8</v>
      </c>
      <c r="F542" s="2" t="str">
        <f>IFERROR(__xludf.DUMMYFUNCTION("REGEXEXTRACT(C542, ""\d[^\d]*?\z"")"),"5fivetjklvxnrvpsjf")</f>
        <v>5fivetjklvxnrvpsjf</v>
      </c>
      <c r="G542" s="2" t="str">
        <f>IFERROR(__xludf.DUMMYFUNCTION("REGEXExtract(F542,""\d"")"),"5")</f>
        <v>5</v>
      </c>
      <c r="H542" s="3">
        <f t="shared" si="1"/>
        <v>85</v>
      </c>
    </row>
    <row r="543">
      <c r="A543" s="1" t="s">
        <v>541</v>
      </c>
      <c r="C543" s="4" t="str">
        <f>IFERROR(__xludf.DUMMYFUNCTION(" REGEXREPLACE(REGEXREPLACE(REGEXREPLACE(REGEXREPLACE(REGEXREPLACE(REGEXREPLACE(REGEXREPLACE(REGEXREPLACE(REGEXREPLACE(A543, ""one"", ""one1one""), ""two"", ""two2two""), ""three"", ""three3three""), ""four"", ""four4four""),""five"", ""five5five""), ""six"&amp;""", ""six6six""),""seven"", ""seven7seven""),""eight"", ""eight8eight""),""nine"",""nine9nine"")"),"two2twothree3three6eight8eight")</f>
        <v>two2twothree3three6eight8eight</v>
      </c>
      <c r="E543" s="2" t="str">
        <f>IFERROR(__xludf.DUMMYFUNCTION("regexextract(C543, ""\d"")"),"2")</f>
        <v>2</v>
      </c>
      <c r="F543" s="2" t="str">
        <f>IFERROR(__xludf.DUMMYFUNCTION("REGEXEXTRACT(C543, ""\d[^\d]*?\z"")"),"8eight")</f>
        <v>8eight</v>
      </c>
      <c r="G543" s="2" t="str">
        <f>IFERROR(__xludf.DUMMYFUNCTION("REGEXExtract(F543,""\d"")"),"8")</f>
        <v>8</v>
      </c>
      <c r="H543" s="3">
        <f t="shared" si="1"/>
        <v>28</v>
      </c>
    </row>
    <row r="544">
      <c r="A544" s="1" t="s">
        <v>542</v>
      </c>
      <c r="C544" s="4" t="str">
        <f>IFERROR(__xludf.DUMMYFUNCTION(" REGEXREPLACE(REGEXREPLACE(REGEXREPLACE(REGEXREPLACE(REGEXREPLACE(REGEXREPLACE(REGEXREPLACE(REGEXREPLACE(REGEXREPLACE(A544, ""one"", ""one1one""), ""two"", ""two2two""), ""three"", ""three3three""), ""four"", ""four4four""),""five"", ""five5five""), ""six"&amp;""", ""six6six""),""seven"", ""seven7seven""),""eight"", ""eight8eight""),""nine"",""nine9nine"")"),"4six6six92")</f>
        <v>4six6six92</v>
      </c>
      <c r="E544" s="2" t="str">
        <f>IFERROR(__xludf.DUMMYFUNCTION("regexextract(C544, ""\d"")"),"4")</f>
        <v>4</v>
      </c>
      <c r="F544" s="2" t="str">
        <f>IFERROR(__xludf.DUMMYFUNCTION("REGEXEXTRACT(C544, ""\d[^\d]*?\z"")"),"2")</f>
        <v>2</v>
      </c>
      <c r="G544" s="2" t="str">
        <f>IFERROR(__xludf.DUMMYFUNCTION("REGEXExtract(F544,""\d"")"),"2")</f>
        <v>2</v>
      </c>
      <c r="H544" s="3">
        <f t="shared" si="1"/>
        <v>42</v>
      </c>
    </row>
    <row r="545">
      <c r="A545" s="1" t="s">
        <v>543</v>
      </c>
      <c r="C545" s="4" t="str">
        <f>IFERROR(__xludf.DUMMYFUNCTION(" REGEXREPLACE(REGEXREPLACE(REGEXREPLACE(REGEXREPLACE(REGEXREPLACE(REGEXREPLACE(REGEXREPLACE(REGEXREPLACE(REGEXREPLACE(A545, ""one"", ""one1one""), ""two"", ""two2two""), ""three"", ""three3three""), ""four"", ""four4four""),""five"", ""five5five""), ""six"&amp;""", ""six6six""),""seven"", ""seven7seven""),""eight"", ""eight8eight""),""nine"",""nine9nine"")"),"18two2two977vgjrjxzck")</f>
        <v>18two2two977vgjrjxzck</v>
      </c>
      <c r="E545" s="2" t="str">
        <f>IFERROR(__xludf.DUMMYFUNCTION("regexextract(C545, ""\d"")"),"1")</f>
        <v>1</v>
      </c>
      <c r="F545" s="2" t="str">
        <f>IFERROR(__xludf.DUMMYFUNCTION("REGEXEXTRACT(C545, ""\d[^\d]*?\z"")"),"7vgjrjxzck")</f>
        <v>7vgjrjxzck</v>
      </c>
      <c r="G545" s="2" t="str">
        <f>IFERROR(__xludf.DUMMYFUNCTION("REGEXExtract(F545,""\d"")"),"7")</f>
        <v>7</v>
      </c>
      <c r="H545" s="3">
        <f t="shared" si="1"/>
        <v>17</v>
      </c>
    </row>
    <row r="546">
      <c r="A546" s="1" t="s">
        <v>544</v>
      </c>
      <c r="C546" s="4" t="str">
        <f>IFERROR(__xludf.DUMMYFUNCTION(" REGEXREPLACE(REGEXREPLACE(REGEXREPLACE(REGEXREPLACE(REGEXREPLACE(REGEXREPLACE(REGEXREPLACE(REGEXREPLACE(REGEXREPLACE(A546, ""one"", ""one1one""), ""two"", ""two2two""), ""three"", ""three3three""), ""four"", ""four4four""),""five"", ""five5five""), ""six"&amp;""", ""six6six""),""seven"", ""seven7seven""),""eight"", ""eight8eight""),""nine"",""nine9nine"")"),"jqqxone1one3mljbhvljqrjdtgcbvfncbzh")</f>
        <v>jqqxone1one3mljbhvljqrjdtgcbvfncbzh</v>
      </c>
      <c r="E546" s="2" t="str">
        <f>IFERROR(__xludf.DUMMYFUNCTION("regexextract(C546, ""\d"")"),"1")</f>
        <v>1</v>
      </c>
      <c r="F546" s="2" t="str">
        <f>IFERROR(__xludf.DUMMYFUNCTION("REGEXEXTRACT(C546, ""\d[^\d]*?\z"")"),"3mljbhvljqrjdtgcbvfncbzh")</f>
        <v>3mljbhvljqrjdtgcbvfncbzh</v>
      </c>
      <c r="G546" s="2" t="str">
        <f>IFERROR(__xludf.DUMMYFUNCTION("REGEXExtract(F546,""\d"")"),"3")</f>
        <v>3</v>
      </c>
      <c r="H546" s="3">
        <f t="shared" si="1"/>
        <v>13</v>
      </c>
    </row>
    <row r="547">
      <c r="A547" s="1" t="s">
        <v>545</v>
      </c>
      <c r="C547" s="4" t="str">
        <f>IFERROR(__xludf.DUMMYFUNCTION(" REGEXREPLACE(REGEXREPLACE(REGEXREPLACE(REGEXREPLACE(REGEXREPLACE(REGEXREPLACE(REGEXREPLACE(REGEXREPLACE(REGEXREPLACE(A547, ""one"", ""one1one""), ""two"", ""two2two""), ""three"", ""three3three""), ""four"", ""four4four""),""five"", ""five5five""), ""six"&amp;""", ""six6six""),""seven"", ""seven7seven""),""eight"", ""eight8eight""),""nine"",""nine9nine"")"),"njcftck5tljbtwo2twobvnsrxbqbeight8eight46")</f>
        <v>njcftck5tljbtwo2twobvnsrxbqbeight8eight46</v>
      </c>
      <c r="E547" s="2" t="str">
        <f>IFERROR(__xludf.DUMMYFUNCTION("regexextract(C547, ""\d"")"),"5")</f>
        <v>5</v>
      </c>
      <c r="F547" s="2" t="str">
        <f>IFERROR(__xludf.DUMMYFUNCTION("REGEXEXTRACT(C547, ""\d[^\d]*?\z"")"),"6")</f>
        <v>6</v>
      </c>
      <c r="G547" s="2" t="str">
        <f>IFERROR(__xludf.DUMMYFUNCTION("REGEXExtract(F547,""\d"")"),"6")</f>
        <v>6</v>
      </c>
      <c r="H547" s="3">
        <f t="shared" si="1"/>
        <v>56</v>
      </c>
    </row>
    <row r="548">
      <c r="A548" s="1" t="s">
        <v>546</v>
      </c>
      <c r="C548" s="4" t="str">
        <f>IFERROR(__xludf.DUMMYFUNCTION(" REGEXREPLACE(REGEXREPLACE(REGEXREPLACE(REGEXREPLACE(REGEXREPLACE(REGEXREPLACE(REGEXREPLACE(REGEXREPLACE(REGEXREPLACE(A548, ""one"", ""one1one""), ""two"", ""two2two""), ""three"", ""three3three""), ""four"", ""four4four""),""five"", ""five5five""), ""six"&amp;""", ""six6six""),""seven"", ""seven7seven""),""eight"", ""eight8eight""),""nine"",""nine9nine"")"),"sbgktxksdgzgz7jxjnvqg4seven7seven7")</f>
        <v>sbgktxksdgzgz7jxjnvqg4seven7seven7</v>
      </c>
      <c r="E548" s="2" t="str">
        <f>IFERROR(__xludf.DUMMYFUNCTION("regexextract(C548, ""\d"")"),"7")</f>
        <v>7</v>
      </c>
      <c r="F548" s="2" t="str">
        <f>IFERROR(__xludf.DUMMYFUNCTION("REGEXEXTRACT(C548, ""\d[^\d]*?\z"")"),"7")</f>
        <v>7</v>
      </c>
      <c r="G548" s="2" t="str">
        <f>IFERROR(__xludf.DUMMYFUNCTION("REGEXExtract(F548,""\d"")"),"7")</f>
        <v>7</v>
      </c>
      <c r="H548" s="3">
        <f t="shared" si="1"/>
        <v>77</v>
      </c>
    </row>
    <row r="549">
      <c r="A549" s="1" t="s">
        <v>547</v>
      </c>
      <c r="C549" s="4" t="str">
        <f>IFERROR(__xludf.DUMMYFUNCTION(" REGEXREPLACE(REGEXREPLACE(REGEXREPLACE(REGEXREPLACE(REGEXREPLACE(REGEXREPLACE(REGEXREPLACE(REGEXREPLACE(REGEXREPLACE(A549, ""one"", ""one1one""), ""two"", ""two2two""), ""three"", ""three3three""), ""four"", ""four4four""),""five"", ""five5five""), ""six"&amp;""", ""six6six""),""seven"", ""seven7seven""),""eight"", ""eight8eight""),""nine"",""nine9nine"")"),"sng1five5fivefour4fourfour4fourtwo2two9")</f>
        <v>sng1five5fivefour4fourfour4fourtwo2two9</v>
      </c>
      <c r="E549" s="2" t="str">
        <f>IFERROR(__xludf.DUMMYFUNCTION("regexextract(C549, ""\d"")"),"1")</f>
        <v>1</v>
      </c>
      <c r="F549" s="2" t="str">
        <f>IFERROR(__xludf.DUMMYFUNCTION("REGEXEXTRACT(C549, ""\d[^\d]*?\z"")"),"9")</f>
        <v>9</v>
      </c>
      <c r="G549" s="2" t="str">
        <f>IFERROR(__xludf.DUMMYFUNCTION("REGEXExtract(F549,""\d"")"),"9")</f>
        <v>9</v>
      </c>
      <c r="H549" s="3">
        <f t="shared" si="1"/>
        <v>19</v>
      </c>
    </row>
    <row r="550">
      <c r="A550" s="1" t="s">
        <v>548</v>
      </c>
      <c r="C550" s="4" t="str">
        <f>IFERROR(__xludf.DUMMYFUNCTION(" REGEXREPLACE(REGEXREPLACE(REGEXREPLACE(REGEXREPLACE(REGEXREPLACE(REGEXREPLACE(REGEXREPLACE(REGEXREPLACE(REGEXREPLACE(A550, ""one"", ""one1one""), ""two"", ""two2two""), ""three"", ""three3three""), ""four"", ""four4four""),""five"", ""five5five""), ""six"&amp;""", ""six6six""),""seven"", ""seven7seven""),""eight"", ""eight8eight""),""nine"",""nine9nine"")"),"4bcdqqccslg")</f>
        <v>4bcdqqccslg</v>
      </c>
      <c r="E550" s="2" t="str">
        <f>IFERROR(__xludf.DUMMYFUNCTION("regexextract(C550, ""\d"")"),"4")</f>
        <v>4</v>
      </c>
      <c r="F550" s="2" t="str">
        <f>IFERROR(__xludf.DUMMYFUNCTION("REGEXEXTRACT(C550, ""\d[^\d]*?\z"")"),"4bcdqqccslg")</f>
        <v>4bcdqqccslg</v>
      </c>
      <c r="G550" s="2" t="str">
        <f>IFERROR(__xludf.DUMMYFUNCTION("REGEXExtract(F550,""\d"")"),"4")</f>
        <v>4</v>
      </c>
      <c r="H550" s="3">
        <f t="shared" si="1"/>
        <v>44</v>
      </c>
    </row>
    <row r="551">
      <c r="A551" s="1" t="s">
        <v>549</v>
      </c>
      <c r="C551" s="4" t="str">
        <f>IFERROR(__xludf.DUMMYFUNCTION(" REGEXREPLACE(REGEXREPLACE(REGEXREPLACE(REGEXREPLACE(REGEXREPLACE(REGEXREPLACE(REGEXREPLACE(REGEXREPLACE(REGEXREPLACE(A551, ""one"", ""one1one""), ""two"", ""two2two""), ""three"", ""three3three""), ""four"", ""four4four""),""five"", ""five5five""), ""six"&amp;""", ""six6six""),""seven"", ""seven7seven""),""eight"", ""eight8eight""),""nine"",""nine9nine"")"),"ldq89nqkpnhzzmlfsbvjnbsqxbxthree3threegvnlqgbmnine9nine")</f>
        <v>ldq89nqkpnhzzmlfsbvjnbsqxbxthree3threegvnlqgbmnine9nine</v>
      </c>
      <c r="E551" s="2" t="str">
        <f>IFERROR(__xludf.DUMMYFUNCTION("regexextract(C551, ""\d"")"),"8")</f>
        <v>8</v>
      </c>
      <c r="F551" s="2" t="str">
        <f>IFERROR(__xludf.DUMMYFUNCTION("REGEXEXTRACT(C551, ""\d[^\d]*?\z"")"),"9nine")</f>
        <v>9nine</v>
      </c>
      <c r="G551" s="2" t="str">
        <f>IFERROR(__xludf.DUMMYFUNCTION("REGEXExtract(F551,""\d"")"),"9")</f>
        <v>9</v>
      </c>
      <c r="H551" s="3">
        <f t="shared" si="1"/>
        <v>89</v>
      </c>
    </row>
    <row r="552">
      <c r="A552" s="1" t="s">
        <v>550</v>
      </c>
      <c r="C552" s="4" t="str">
        <f>IFERROR(__xludf.DUMMYFUNCTION(" REGEXREPLACE(REGEXREPLACE(REGEXREPLACE(REGEXREPLACE(REGEXREPLACE(REGEXREPLACE(REGEXREPLACE(REGEXREPLACE(REGEXREPLACE(A552, ""one"", ""one1one""), ""two"", ""two2two""), ""three"", ""three3three""), ""four"", ""four4four""),""five"", ""five5five""), ""six"&amp;""", ""six6six""),""seven"", ""seven7seven""),""eight"", ""eight8eight""),""nine"",""nine9nine"")"),"seven7sevenn2two2twotwo2twoprtsjchqpvhz9")</f>
        <v>seven7sevenn2two2twotwo2twoprtsjchqpvhz9</v>
      </c>
      <c r="E552" s="2" t="str">
        <f>IFERROR(__xludf.DUMMYFUNCTION("regexextract(C552, ""\d"")"),"7")</f>
        <v>7</v>
      </c>
      <c r="F552" s="2" t="str">
        <f>IFERROR(__xludf.DUMMYFUNCTION("REGEXEXTRACT(C552, ""\d[^\d]*?\z"")"),"9")</f>
        <v>9</v>
      </c>
      <c r="G552" s="2" t="str">
        <f>IFERROR(__xludf.DUMMYFUNCTION("REGEXExtract(F552,""\d"")"),"9")</f>
        <v>9</v>
      </c>
      <c r="H552" s="3">
        <f t="shared" si="1"/>
        <v>79</v>
      </c>
    </row>
    <row r="553">
      <c r="A553" s="1" t="s">
        <v>551</v>
      </c>
      <c r="C553" s="4" t="str">
        <f>IFERROR(__xludf.DUMMYFUNCTION(" REGEXREPLACE(REGEXREPLACE(REGEXREPLACE(REGEXREPLACE(REGEXREPLACE(REGEXREPLACE(REGEXREPLACE(REGEXREPLACE(REGEXREPLACE(A553, ""one"", ""one1one""), ""two"", ""two2two""), ""three"", ""three3three""), ""four"", ""four4four""),""five"", ""five5five""), ""six"&amp;""", ""six6six""),""seven"", ""seven7seven""),""eight"", ""eight8eight""),""nine"",""nine9nine"")"),"6kmtqdphnnine9ninenbvqh3hnzdpxzpgfjfrbtrvr")</f>
        <v>6kmtqdphnnine9ninenbvqh3hnzdpxzpgfjfrbtrvr</v>
      </c>
      <c r="E553" s="2" t="str">
        <f>IFERROR(__xludf.DUMMYFUNCTION("regexextract(C553, ""\d"")"),"6")</f>
        <v>6</v>
      </c>
      <c r="F553" s="2" t="str">
        <f>IFERROR(__xludf.DUMMYFUNCTION("REGEXEXTRACT(C553, ""\d[^\d]*?\z"")"),"3hnzdpxzpgfjfrbtrvr")</f>
        <v>3hnzdpxzpgfjfrbtrvr</v>
      </c>
      <c r="G553" s="2" t="str">
        <f>IFERROR(__xludf.DUMMYFUNCTION("REGEXExtract(F553,""\d"")"),"3")</f>
        <v>3</v>
      </c>
      <c r="H553" s="3">
        <f t="shared" si="1"/>
        <v>63</v>
      </c>
    </row>
    <row r="554">
      <c r="A554" s="1" t="s">
        <v>552</v>
      </c>
      <c r="C554" s="4" t="str">
        <f>IFERROR(__xludf.DUMMYFUNCTION(" REGEXREPLACE(REGEXREPLACE(REGEXREPLACE(REGEXREPLACE(REGEXREPLACE(REGEXREPLACE(REGEXREPLACE(REGEXREPLACE(REGEXREPLACE(A554, ""one"", ""one1one""), ""two"", ""two2two""), ""three"", ""three3three""), ""four"", ""four4four""),""five"", ""five5five""), ""six"&amp;""", ""six6six""),""seven"", ""seven7seven""),""eight"", ""eight8eight""),""nine"",""nine9nine"")"),"271")</f>
        <v>271</v>
      </c>
      <c r="E554" s="2" t="str">
        <f>IFERROR(__xludf.DUMMYFUNCTION("regexextract(C554, ""\d"")"),"2")</f>
        <v>2</v>
      </c>
      <c r="F554" s="2" t="str">
        <f>IFERROR(__xludf.DUMMYFUNCTION("REGEXEXTRACT(C554, ""\d[^\d]*?\z"")"),"1")</f>
        <v>1</v>
      </c>
      <c r="G554" s="2" t="str">
        <f>IFERROR(__xludf.DUMMYFUNCTION("REGEXExtract(F554,""\d"")"),"1")</f>
        <v>1</v>
      </c>
      <c r="H554" s="3">
        <f t="shared" si="1"/>
        <v>21</v>
      </c>
    </row>
    <row r="555">
      <c r="A555" s="1" t="s">
        <v>553</v>
      </c>
      <c r="C555" s="4" t="str">
        <f>IFERROR(__xludf.DUMMYFUNCTION(" REGEXREPLACE(REGEXREPLACE(REGEXREPLACE(REGEXREPLACE(REGEXREPLACE(REGEXREPLACE(REGEXREPLACE(REGEXREPLACE(REGEXREPLACE(A555, ""one"", ""one1one""), ""two"", ""two2two""), ""three"", ""three3three""), ""four"", ""four4four""),""five"", ""five5five""), ""six"&amp;""", ""six6six""),""seven"", ""seven7seven""),""eight"", ""eight8eight""),""nine"",""nine9nine"")"),"4seven7sevenone1onenhhkclrbk")</f>
        <v>4seven7sevenone1onenhhkclrbk</v>
      </c>
      <c r="E555" s="2" t="str">
        <f>IFERROR(__xludf.DUMMYFUNCTION("regexextract(C555, ""\d"")"),"4")</f>
        <v>4</v>
      </c>
      <c r="F555" s="2" t="str">
        <f>IFERROR(__xludf.DUMMYFUNCTION("REGEXEXTRACT(C555, ""\d[^\d]*?\z"")"),"1onenhhkclrbk")</f>
        <v>1onenhhkclrbk</v>
      </c>
      <c r="G555" s="2" t="str">
        <f>IFERROR(__xludf.DUMMYFUNCTION("REGEXExtract(F555,""\d"")"),"1")</f>
        <v>1</v>
      </c>
      <c r="H555" s="3">
        <f t="shared" si="1"/>
        <v>41</v>
      </c>
    </row>
    <row r="556">
      <c r="A556" s="1" t="s">
        <v>554</v>
      </c>
      <c r="C556" s="4" t="str">
        <f>IFERROR(__xludf.DUMMYFUNCTION(" REGEXREPLACE(REGEXREPLACE(REGEXREPLACE(REGEXREPLACE(REGEXREPLACE(REGEXREPLACE(REGEXREPLACE(REGEXREPLACE(REGEXREPLACE(A556, ""one"", ""one1one""), ""two"", ""two2two""), ""three"", ""three3three""), ""four"", ""four4four""),""five"", ""five5five""), ""six"&amp;""", ""six6six""),""seven"", ""seven7seven""),""eight"", ""eight8eight""),""nine"",""nine9nine"")"),"mk1ttq")</f>
        <v>mk1ttq</v>
      </c>
      <c r="E556" s="2" t="str">
        <f>IFERROR(__xludf.DUMMYFUNCTION("regexextract(C556, ""\d"")"),"1")</f>
        <v>1</v>
      </c>
      <c r="F556" s="2" t="str">
        <f>IFERROR(__xludf.DUMMYFUNCTION("REGEXEXTRACT(C556, ""\d[^\d]*?\z"")"),"1ttq")</f>
        <v>1ttq</v>
      </c>
      <c r="G556" s="2" t="str">
        <f>IFERROR(__xludf.DUMMYFUNCTION("REGEXExtract(F556,""\d"")"),"1")</f>
        <v>1</v>
      </c>
      <c r="H556" s="3">
        <f t="shared" si="1"/>
        <v>11</v>
      </c>
    </row>
    <row r="557">
      <c r="A557" s="1" t="s">
        <v>555</v>
      </c>
      <c r="C557" s="4" t="str">
        <f>IFERROR(__xludf.DUMMYFUNCTION(" REGEXREPLACE(REGEXREPLACE(REGEXREPLACE(REGEXREPLACE(REGEXREPLACE(REGEXREPLACE(REGEXREPLACE(REGEXREPLACE(REGEXREPLACE(A557, ""one"", ""one1one""), ""two"", ""two2two""), ""three"", ""three3three""), ""four"", ""four4four""),""five"", ""five5five""), ""six"&amp;""", ""six6six""),""seven"", ""seven7seven""),""eight"", ""eight8eight""),""nine"",""nine9nine"")"),"svfnqnine9ninefive5five3eight8eightsix6six67")</f>
        <v>svfnqnine9ninefive5five3eight8eightsix6six67</v>
      </c>
      <c r="E557" s="2" t="str">
        <f>IFERROR(__xludf.DUMMYFUNCTION("regexextract(C557, ""\d"")"),"9")</f>
        <v>9</v>
      </c>
      <c r="F557" s="2" t="str">
        <f>IFERROR(__xludf.DUMMYFUNCTION("REGEXEXTRACT(C557, ""\d[^\d]*?\z"")"),"7")</f>
        <v>7</v>
      </c>
      <c r="G557" s="2" t="str">
        <f>IFERROR(__xludf.DUMMYFUNCTION("REGEXExtract(F557,""\d"")"),"7")</f>
        <v>7</v>
      </c>
      <c r="H557" s="3">
        <f t="shared" si="1"/>
        <v>97</v>
      </c>
    </row>
    <row r="558">
      <c r="A558" s="1" t="s">
        <v>556</v>
      </c>
      <c r="C558" s="4" t="str">
        <f>IFERROR(__xludf.DUMMYFUNCTION(" REGEXREPLACE(REGEXREPLACE(REGEXREPLACE(REGEXREPLACE(REGEXREPLACE(REGEXREPLACE(REGEXREPLACE(REGEXREPLACE(REGEXREPLACE(A558, ""one"", ""one1one""), ""two"", ""two2two""), ""three"", ""three3three""), ""four"", ""four4four""),""five"", ""five5five""), ""six"&amp;""", ""six6six""),""seven"", ""seven7seven""),""eight"", ""eight8eight""),""nine"",""nine9nine"")"),"tcpkbglgzxstfldpkfvtwo2two4njhmtbjzm")</f>
        <v>tcpkbglgzxstfldpkfvtwo2two4njhmtbjzm</v>
      </c>
      <c r="E558" s="2" t="str">
        <f>IFERROR(__xludf.DUMMYFUNCTION("regexextract(C558, ""\d"")"),"2")</f>
        <v>2</v>
      </c>
      <c r="F558" s="2" t="str">
        <f>IFERROR(__xludf.DUMMYFUNCTION("REGEXEXTRACT(C558, ""\d[^\d]*?\z"")"),"4njhmtbjzm")</f>
        <v>4njhmtbjzm</v>
      </c>
      <c r="G558" s="2" t="str">
        <f>IFERROR(__xludf.DUMMYFUNCTION("REGEXExtract(F558,""\d"")"),"4")</f>
        <v>4</v>
      </c>
      <c r="H558" s="3">
        <f t="shared" si="1"/>
        <v>24</v>
      </c>
    </row>
    <row r="559">
      <c r="A559" s="1" t="s">
        <v>557</v>
      </c>
      <c r="C559" s="4" t="str">
        <f>IFERROR(__xludf.DUMMYFUNCTION(" REGEXREPLACE(REGEXREPLACE(REGEXREPLACE(REGEXREPLACE(REGEXREPLACE(REGEXREPLACE(REGEXREPLACE(REGEXREPLACE(REGEXREPLACE(A559, ""one"", ""one1one""), ""two"", ""two2two""), ""three"", ""three3three""), ""four"", ""four4four""),""five"", ""five5five""), ""six"&amp;""", ""six6six""),""seven"", ""seven7seven""),""eight"", ""eight8eight""),""nine"",""nine9nine"")"),"hpdttc53eight8eight6eight8eightwo2tworsc")</f>
        <v>hpdttc53eight8eight6eight8eightwo2tworsc</v>
      </c>
      <c r="E559" s="2" t="str">
        <f>IFERROR(__xludf.DUMMYFUNCTION("regexextract(C559, ""\d"")"),"5")</f>
        <v>5</v>
      </c>
      <c r="F559" s="2" t="str">
        <f>IFERROR(__xludf.DUMMYFUNCTION("REGEXEXTRACT(C559, ""\d[^\d]*?\z"")"),"2tworsc")</f>
        <v>2tworsc</v>
      </c>
      <c r="G559" s="2" t="str">
        <f>IFERROR(__xludf.DUMMYFUNCTION("REGEXExtract(F559,""\d"")"),"2")</f>
        <v>2</v>
      </c>
      <c r="H559" s="3">
        <f t="shared" si="1"/>
        <v>52</v>
      </c>
    </row>
    <row r="560">
      <c r="A560" s="1" t="s">
        <v>558</v>
      </c>
      <c r="C560" s="4" t="str">
        <f>IFERROR(__xludf.DUMMYFUNCTION(" REGEXREPLACE(REGEXREPLACE(REGEXREPLACE(REGEXREPLACE(REGEXREPLACE(REGEXREPLACE(REGEXREPLACE(REGEXREPLACE(REGEXREPLACE(A560, ""one"", ""one1one""), ""two"", ""two2two""), ""three"", ""three3three""), ""four"", ""four4four""),""five"", ""five5five""), ""six"&amp;""", ""six6six""),""seven"", ""seven7seven""),""eight"", ""eight8eight""),""nine"",""nine9nine"")"),"qpc891")</f>
        <v>qpc891</v>
      </c>
      <c r="E560" s="2" t="str">
        <f>IFERROR(__xludf.DUMMYFUNCTION("regexextract(C560, ""\d"")"),"8")</f>
        <v>8</v>
      </c>
      <c r="F560" s="2" t="str">
        <f>IFERROR(__xludf.DUMMYFUNCTION("REGEXEXTRACT(C560, ""\d[^\d]*?\z"")"),"1")</f>
        <v>1</v>
      </c>
      <c r="G560" s="2" t="str">
        <f>IFERROR(__xludf.DUMMYFUNCTION("REGEXExtract(F560,""\d"")"),"1")</f>
        <v>1</v>
      </c>
      <c r="H560" s="3">
        <f t="shared" si="1"/>
        <v>81</v>
      </c>
    </row>
    <row r="561">
      <c r="A561" s="1" t="s">
        <v>559</v>
      </c>
      <c r="C561" s="4" t="str">
        <f>IFERROR(__xludf.DUMMYFUNCTION(" REGEXREPLACE(REGEXREPLACE(REGEXREPLACE(REGEXREPLACE(REGEXREPLACE(REGEXREPLACE(REGEXREPLACE(REGEXREPLACE(REGEXREPLACE(A561, ""one"", ""one1one""), ""two"", ""two2two""), ""three"", ""three3three""), ""four"", ""four4four""),""five"", ""five5five""), ""six"&amp;""", ""six6six""),""seven"", ""seven7seven""),""eight"", ""eight8eight""),""nine"",""nine9nine"")"),"mhpjlxxfbtbfqlgfive5fivejrptpcgjh96")</f>
        <v>mhpjlxxfbtbfqlgfive5fivejrptpcgjh96</v>
      </c>
      <c r="E561" s="2" t="str">
        <f>IFERROR(__xludf.DUMMYFUNCTION("regexextract(C561, ""\d"")"),"5")</f>
        <v>5</v>
      </c>
      <c r="F561" s="2" t="str">
        <f>IFERROR(__xludf.DUMMYFUNCTION("REGEXEXTRACT(C561, ""\d[^\d]*?\z"")"),"6")</f>
        <v>6</v>
      </c>
      <c r="G561" s="2" t="str">
        <f>IFERROR(__xludf.DUMMYFUNCTION("REGEXExtract(F561,""\d"")"),"6")</f>
        <v>6</v>
      </c>
      <c r="H561" s="3">
        <f t="shared" si="1"/>
        <v>56</v>
      </c>
    </row>
    <row r="562">
      <c r="A562" s="1" t="s">
        <v>560</v>
      </c>
      <c r="C562" s="4" t="str">
        <f>IFERROR(__xludf.DUMMYFUNCTION(" REGEXREPLACE(REGEXREPLACE(REGEXREPLACE(REGEXREPLACE(REGEXREPLACE(REGEXREPLACE(REGEXREPLACE(REGEXREPLACE(REGEXREPLACE(A562, ""one"", ""one1one""), ""two"", ""two2two""), ""three"", ""three3three""), ""four"", ""four4four""),""five"", ""five5five""), ""six"&amp;""", ""six6six""),""seven"", ""seven7seven""),""eight"", ""eight8eight""),""nine"",""nine9nine"")"),"fvqlc1six6six")</f>
        <v>fvqlc1six6six</v>
      </c>
      <c r="E562" s="2" t="str">
        <f>IFERROR(__xludf.DUMMYFUNCTION("regexextract(C562, ""\d"")"),"1")</f>
        <v>1</v>
      </c>
      <c r="F562" s="2" t="str">
        <f>IFERROR(__xludf.DUMMYFUNCTION("REGEXEXTRACT(C562, ""\d[^\d]*?\z"")"),"6six")</f>
        <v>6six</v>
      </c>
      <c r="G562" s="2" t="str">
        <f>IFERROR(__xludf.DUMMYFUNCTION("REGEXExtract(F562,""\d"")"),"6")</f>
        <v>6</v>
      </c>
      <c r="H562" s="3">
        <f t="shared" si="1"/>
        <v>16</v>
      </c>
    </row>
    <row r="563">
      <c r="A563" s="1" t="s">
        <v>561</v>
      </c>
      <c r="C563" s="4" t="str">
        <f>IFERROR(__xludf.DUMMYFUNCTION(" REGEXREPLACE(REGEXREPLACE(REGEXREPLACE(REGEXREPLACE(REGEXREPLACE(REGEXREPLACE(REGEXREPLACE(REGEXREPLACE(REGEXREPLACE(A563, ""one"", ""one1one""), ""two"", ""two2two""), ""three"", ""three3three""), ""four"", ""four4four""),""five"", ""five5five""), ""six"&amp;""", ""six6six""),""seven"", ""seven7seven""),""eight"", ""eight8eight""),""nine"",""nine9nine"")"),"8two2twovhdfgzjp9ksb")</f>
        <v>8two2twovhdfgzjp9ksb</v>
      </c>
      <c r="E563" s="2" t="str">
        <f>IFERROR(__xludf.DUMMYFUNCTION("regexextract(C563, ""\d"")"),"8")</f>
        <v>8</v>
      </c>
      <c r="F563" s="2" t="str">
        <f>IFERROR(__xludf.DUMMYFUNCTION("REGEXEXTRACT(C563, ""\d[^\d]*?\z"")"),"9ksb")</f>
        <v>9ksb</v>
      </c>
      <c r="G563" s="2" t="str">
        <f>IFERROR(__xludf.DUMMYFUNCTION("REGEXExtract(F563,""\d"")"),"9")</f>
        <v>9</v>
      </c>
      <c r="H563" s="3">
        <f t="shared" si="1"/>
        <v>89</v>
      </c>
    </row>
    <row r="564">
      <c r="A564" s="1" t="s">
        <v>562</v>
      </c>
      <c r="C564" s="4" t="str">
        <f>IFERROR(__xludf.DUMMYFUNCTION(" REGEXREPLACE(REGEXREPLACE(REGEXREPLACE(REGEXREPLACE(REGEXREPLACE(REGEXREPLACE(REGEXREPLACE(REGEXREPLACE(REGEXREPLACE(A564, ""one"", ""one1one""), ""two"", ""two2two""), ""three"", ""three3three""), ""four"", ""four4four""),""five"", ""five5five""), ""six"&amp;""", ""six6six""),""seven"", ""seven7seven""),""eight"", ""eight8eight""),""nine"",""nine9nine"")"),"seven7sevennine9nineskcdmgcscdrcj5hmnvtwo2two7kbtlvhll")</f>
        <v>seven7sevennine9nineskcdmgcscdrcj5hmnvtwo2two7kbtlvhll</v>
      </c>
      <c r="E564" s="2" t="str">
        <f>IFERROR(__xludf.DUMMYFUNCTION("regexextract(C564, ""\d"")"),"7")</f>
        <v>7</v>
      </c>
      <c r="F564" s="2" t="str">
        <f>IFERROR(__xludf.DUMMYFUNCTION("REGEXEXTRACT(C564, ""\d[^\d]*?\z"")"),"7kbtlvhll")</f>
        <v>7kbtlvhll</v>
      </c>
      <c r="G564" s="2" t="str">
        <f>IFERROR(__xludf.DUMMYFUNCTION("REGEXExtract(F564,""\d"")"),"7")</f>
        <v>7</v>
      </c>
      <c r="H564" s="3">
        <f t="shared" si="1"/>
        <v>77</v>
      </c>
    </row>
    <row r="565">
      <c r="A565" s="1" t="s">
        <v>563</v>
      </c>
      <c r="C565" s="4" t="str">
        <f>IFERROR(__xludf.DUMMYFUNCTION(" REGEXREPLACE(REGEXREPLACE(REGEXREPLACE(REGEXREPLACE(REGEXREPLACE(REGEXREPLACE(REGEXREPLACE(REGEXREPLACE(REGEXREPLACE(A565, ""one"", ""one1one""), ""two"", ""two2two""), ""three"", ""three3three""), ""four"", ""four4four""),""five"", ""five5five""), ""six"&amp;""", ""six6six""),""seven"", ""seven7seven""),""eight"", ""eight8eight""),""nine"",""nine9nine"")"),"eight8eightcljvvvfbcslmpcnsl55hkjmktt")</f>
        <v>eight8eightcljvvvfbcslmpcnsl55hkjmktt</v>
      </c>
      <c r="E565" s="2" t="str">
        <f>IFERROR(__xludf.DUMMYFUNCTION("regexextract(C565, ""\d"")"),"8")</f>
        <v>8</v>
      </c>
      <c r="F565" s="2" t="str">
        <f>IFERROR(__xludf.DUMMYFUNCTION("REGEXEXTRACT(C565, ""\d[^\d]*?\z"")"),"5hkjmktt")</f>
        <v>5hkjmktt</v>
      </c>
      <c r="G565" s="2" t="str">
        <f>IFERROR(__xludf.DUMMYFUNCTION("REGEXExtract(F565,""\d"")"),"5")</f>
        <v>5</v>
      </c>
      <c r="H565" s="3">
        <f t="shared" si="1"/>
        <v>85</v>
      </c>
    </row>
    <row r="566">
      <c r="A566" s="1" t="s">
        <v>564</v>
      </c>
      <c r="C566" s="4" t="str">
        <f>IFERROR(__xludf.DUMMYFUNCTION(" REGEXREPLACE(REGEXREPLACE(REGEXREPLACE(REGEXREPLACE(REGEXREPLACE(REGEXREPLACE(REGEXREPLACE(REGEXREPLACE(REGEXREPLACE(A566, ""one"", ""one1one""), ""two"", ""two2two""), ""three"", ""three3three""), ""four"", ""four4four""),""five"", ""five5five""), ""six"&amp;""", ""six6six""),""seven"", ""seven7seven""),""eight"", ""eight8eight""),""nine"",""nine9nine"")"),"7eight8eight9five5fives")</f>
        <v>7eight8eight9five5fives</v>
      </c>
      <c r="E566" s="2" t="str">
        <f>IFERROR(__xludf.DUMMYFUNCTION("regexextract(C566, ""\d"")"),"7")</f>
        <v>7</v>
      </c>
      <c r="F566" s="2" t="str">
        <f>IFERROR(__xludf.DUMMYFUNCTION("REGEXEXTRACT(C566, ""\d[^\d]*?\z"")"),"5fives")</f>
        <v>5fives</v>
      </c>
      <c r="G566" s="2" t="str">
        <f>IFERROR(__xludf.DUMMYFUNCTION("REGEXExtract(F566,""\d"")"),"5")</f>
        <v>5</v>
      </c>
      <c r="H566" s="3">
        <f t="shared" si="1"/>
        <v>75</v>
      </c>
    </row>
    <row r="567">
      <c r="A567" s="1" t="s">
        <v>565</v>
      </c>
      <c r="C567" s="4" t="str">
        <f>IFERROR(__xludf.DUMMYFUNCTION(" REGEXREPLACE(REGEXREPLACE(REGEXREPLACE(REGEXREPLACE(REGEXREPLACE(REGEXREPLACE(REGEXREPLACE(REGEXREPLACE(REGEXREPLACE(A567, ""one"", ""one1one""), ""two"", ""two2two""), ""three"", ""three3three""), ""four"", ""four4four""),""five"", ""five5five""), ""six"&amp;""", ""six6six""),""seven"", ""seven7seven""),""eight"", ""eight8eight""),""nine"",""nine9nine"")"),"45two2twothree3threenine9nine6two2twot")</f>
        <v>45two2twothree3threenine9nine6two2twot</v>
      </c>
      <c r="E567" s="2" t="str">
        <f>IFERROR(__xludf.DUMMYFUNCTION("regexextract(C567, ""\d"")"),"4")</f>
        <v>4</v>
      </c>
      <c r="F567" s="2" t="str">
        <f>IFERROR(__xludf.DUMMYFUNCTION("REGEXEXTRACT(C567, ""\d[^\d]*?\z"")"),"2twot")</f>
        <v>2twot</v>
      </c>
      <c r="G567" s="2" t="str">
        <f>IFERROR(__xludf.DUMMYFUNCTION("REGEXExtract(F567,""\d"")"),"2")</f>
        <v>2</v>
      </c>
      <c r="H567" s="3">
        <f t="shared" si="1"/>
        <v>42</v>
      </c>
    </row>
    <row r="568">
      <c r="A568" s="1" t="s">
        <v>566</v>
      </c>
      <c r="C568" s="4" t="str">
        <f>IFERROR(__xludf.DUMMYFUNCTION(" REGEXREPLACE(REGEXREPLACE(REGEXREPLACE(REGEXREPLACE(REGEXREPLACE(REGEXREPLACE(REGEXREPLACE(REGEXREPLACE(REGEXREPLACE(A568, ""one"", ""one1one""), ""two"", ""two2two""), ""three"", ""three3three""), ""four"", ""four4four""),""five"", ""five5five""), ""six"&amp;""", ""six6six""),""seven"", ""seven7seven""),""eight"", ""eight8eight""),""nine"",""nine9nine"")"),"49ktklntgtwo2twone1onehgp")</f>
        <v>49ktklntgtwo2twone1onehgp</v>
      </c>
      <c r="E568" s="2" t="str">
        <f>IFERROR(__xludf.DUMMYFUNCTION("regexextract(C568, ""\d"")"),"4")</f>
        <v>4</v>
      </c>
      <c r="F568" s="2" t="str">
        <f>IFERROR(__xludf.DUMMYFUNCTION("REGEXEXTRACT(C568, ""\d[^\d]*?\z"")"),"1onehgp")</f>
        <v>1onehgp</v>
      </c>
      <c r="G568" s="2" t="str">
        <f>IFERROR(__xludf.DUMMYFUNCTION("REGEXExtract(F568,""\d"")"),"1")</f>
        <v>1</v>
      </c>
      <c r="H568" s="3">
        <f t="shared" si="1"/>
        <v>41</v>
      </c>
    </row>
    <row r="569">
      <c r="A569" s="1" t="s">
        <v>567</v>
      </c>
      <c r="C569" s="4" t="str">
        <f>IFERROR(__xludf.DUMMYFUNCTION(" REGEXREPLACE(REGEXREPLACE(REGEXREPLACE(REGEXREPLACE(REGEXREPLACE(REGEXREPLACE(REGEXREPLACE(REGEXREPLACE(REGEXREPLACE(A569, ""one"", ""one1one""), ""two"", ""two2two""), ""three"", ""three3three""), ""four"", ""four4four""),""five"", ""five5five""), ""six"&amp;""", ""six6six""),""seven"", ""seven7seven""),""eight"", ""eight8eight""),""nine"",""nine9nine"")"),"nine9nine76gjxcrh9nine9nine")</f>
        <v>nine9nine76gjxcrh9nine9nine</v>
      </c>
      <c r="E569" s="2" t="str">
        <f>IFERROR(__xludf.DUMMYFUNCTION("regexextract(C569, ""\d"")"),"9")</f>
        <v>9</v>
      </c>
      <c r="F569" s="2" t="str">
        <f>IFERROR(__xludf.DUMMYFUNCTION("REGEXEXTRACT(C569, ""\d[^\d]*?\z"")"),"9nine")</f>
        <v>9nine</v>
      </c>
      <c r="G569" s="2" t="str">
        <f>IFERROR(__xludf.DUMMYFUNCTION("REGEXExtract(F569,""\d"")"),"9")</f>
        <v>9</v>
      </c>
      <c r="H569" s="3">
        <f t="shared" si="1"/>
        <v>99</v>
      </c>
    </row>
    <row r="570">
      <c r="A570" s="1" t="s">
        <v>568</v>
      </c>
      <c r="C570" s="4" t="str">
        <f>IFERROR(__xludf.DUMMYFUNCTION(" REGEXREPLACE(REGEXREPLACE(REGEXREPLACE(REGEXREPLACE(REGEXREPLACE(REGEXREPLACE(REGEXREPLACE(REGEXREPLACE(REGEXREPLACE(A570, ""one"", ""one1one""), ""two"", ""two2two""), ""three"", ""three3three""), ""four"", ""four4four""),""five"", ""five5five""), ""six"&amp;""", ""six6six""),""seven"", ""seven7seven""),""eight"", ""eight8eight""),""nine"",""nine9nine"")"),"four4four2eight8eight")</f>
        <v>four4four2eight8eight</v>
      </c>
      <c r="E570" s="2" t="str">
        <f>IFERROR(__xludf.DUMMYFUNCTION("regexextract(C570, ""\d"")"),"4")</f>
        <v>4</v>
      </c>
      <c r="F570" s="2" t="str">
        <f>IFERROR(__xludf.DUMMYFUNCTION("REGEXEXTRACT(C570, ""\d[^\d]*?\z"")"),"8eight")</f>
        <v>8eight</v>
      </c>
      <c r="G570" s="2" t="str">
        <f>IFERROR(__xludf.DUMMYFUNCTION("REGEXExtract(F570,""\d"")"),"8")</f>
        <v>8</v>
      </c>
      <c r="H570" s="3">
        <f t="shared" si="1"/>
        <v>48</v>
      </c>
    </row>
    <row r="571">
      <c r="A571" s="1" t="s">
        <v>569</v>
      </c>
      <c r="C571" s="4" t="str">
        <f>IFERROR(__xludf.DUMMYFUNCTION(" REGEXREPLACE(REGEXREPLACE(REGEXREPLACE(REGEXREPLACE(REGEXREPLACE(REGEXREPLACE(REGEXREPLACE(REGEXREPLACE(REGEXREPLACE(A571, ""one"", ""one1one""), ""two"", ""two2two""), ""three"", ""three3three""), ""four"", ""four4four""),""five"", ""five5five""), ""six"&amp;""", ""six6six""),""seven"", ""seven7seven""),""eight"", ""eight8eight""),""nine"",""nine9nine"")"),"eight8eightthree3threefive5fivevpn2czkxfbc7nine9nine")</f>
        <v>eight8eightthree3threefive5fivevpn2czkxfbc7nine9nine</v>
      </c>
      <c r="E571" s="2" t="str">
        <f>IFERROR(__xludf.DUMMYFUNCTION("regexextract(C571, ""\d"")"),"8")</f>
        <v>8</v>
      </c>
      <c r="F571" s="2" t="str">
        <f>IFERROR(__xludf.DUMMYFUNCTION("REGEXEXTRACT(C571, ""\d[^\d]*?\z"")"),"9nine")</f>
        <v>9nine</v>
      </c>
      <c r="G571" s="2" t="str">
        <f>IFERROR(__xludf.DUMMYFUNCTION("REGEXExtract(F571,""\d"")"),"9")</f>
        <v>9</v>
      </c>
      <c r="H571" s="3">
        <f t="shared" si="1"/>
        <v>89</v>
      </c>
    </row>
    <row r="572">
      <c r="A572" s="1" t="s">
        <v>570</v>
      </c>
      <c r="C572" s="4" t="str">
        <f>IFERROR(__xludf.DUMMYFUNCTION(" REGEXREPLACE(REGEXREPLACE(REGEXREPLACE(REGEXREPLACE(REGEXREPLACE(REGEXREPLACE(REGEXREPLACE(REGEXREPLACE(REGEXREPLACE(A572, ""one"", ""one1one""), ""two"", ""two2two""), ""three"", ""three3three""), ""four"", ""four4four""),""five"", ""five5five""), ""six"&amp;""", ""six6six""),""seven"", ""seven7seven""),""eight"", ""eight8eight""),""nine"",""nine9nine"")"),"b12kbqkmtjjttnsjnz")</f>
        <v>b12kbqkmtjjttnsjnz</v>
      </c>
      <c r="E572" s="2" t="str">
        <f>IFERROR(__xludf.DUMMYFUNCTION("regexextract(C572, ""\d"")"),"1")</f>
        <v>1</v>
      </c>
      <c r="F572" s="2" t="str">
        <f>IFERROR(__xludf.DUMMYFUNCTION("REGEXEXTRACT(C572, ""\d[^\d]*?\z"")"),"2kbqkmtjjttnsjnz")</f>
        <v>2kbqkmtjjttnsjnz</v>
      </c>
      <c r="G572" s="2" t="str">
        <f>IFERROR(__xludf.DUMMYFUNCTION("REGEXExtract(F572,""\d"")"),"2")</f>
        <v>2</v>
      </c>
      <c r="H572" s="3">
        <f t="shared" si="1"/>
        <v>12</v>
      </c>
    </row>
    <row r="573">
      <c r="A573" s="1" t="s">
        <v>571</v>
      </c>
      <c r="C573" s="4" t="str">
        <f>IFERROR(__xludf.DUMMYFUNCTION(" REGEXREPLACE(REGEXREPLACE(REGEXREPLACE(REGEXREPLACE(REGEXREPLACE(REGEXREPLACE(REGEXREPLACE(REGEXREPLACE(REGEXREPLACE(A573, ""one"", ""one1one""), ""two"", ""two2two""), ""three"", ""three3three""), ""four"", ""four4four""),""five"", ""five5five""), ""six"&amp;""", ""six6six""),""seven"", ""seven7seven""),""eight"", ""eight8eight""),""nine"",""nine9nine"")"),"6nine9ninefive5fivegn")</f>
        <v>6nine9ninefive5fivegn</v>
      </c>
      <c r="E573" s="2" t="str">
        <f>IFERROR(__xludf.DUMMYFUNCTION("regexextract(C573, ""\d"")"),"6")</f>
        <v>6</v>
      </c>
      <c r="F573" s="2" t="str">
        <f>IFERROR(__xludf.DUMMYFUNCTION("REGEXEXTRACT(C573, ""\d[^\d]*?\z"")"),"5fivegn")</f>
        <v>5fivegn</v>
      </c>
      <c r="G573" s="2" t="str">
        <f>IFERROR(__xludf.DUMMYFUNCTION("REGEXExtract(F573,""\d"")"),"5")</f>
        <v>5</v>
      </c>
      <c r="H573" s="3">
        <f t="shared" si="1"/>
        <v>65</v>
      </c>
    </row>
    <row r="574">
      <c r="A574" s="1" t="s">
        <v>572</v>
      </c>
      <c r="C574" s="4" t="str">
        <f>IFERROR(__xludf.DUMMYFUNCTION(" REGEXREPLACE(REGEXREPLACE(REGEXREPLACE(REGEXREPLACE(REGEXREPLACE(REGEXREPLACE(REGEXREPLACE(REGEXREPLACE(REGEXREPLACE(A574, ""one"", ""one1one""), ""two"", ""two2two""), ""three"", ""three3three""), ""four"", ""four4four""),""five"", ""five5five""), ""six"&amp;""", ""six6six""),""seven"", ""seven7seven""),""eight"", ""eight8eight""),""nine"",""nine9nine"")"),"3rt4rbcrqfour4fourfour4four")</f>
        <v>3rt4rbcrqfour4fourfour4four</v>
      </c>
      <c r="E574" s="2" t="str">
        <f>IFERROR(__xludf.DUMMYFUNCTION("regexextract(C574, ""\d"")"),"3")</f>
        <v>3</v>
      </c>
      <c r="F574" s="2" t="str">
        <f>IFERROR(__xludf.DUMMYFUNCTION("REGEXEXTRACT(C574, ""\d[^\d]*?\z"")"),"4four")</f>
        <v>4four</v>
      </c>
      <c r="G574" s="2" t="str">
        <f>IFERROR(__xludf.DUMMYFUNCTION("REGEXExtract(F574,""\d"")"),"4")</f>
        <v>4</v>
      </c>
      <c r="H574" s="3">
        <f t="shared" si="1"/>
        <v>34</v>
      </c>
    </row>
    <row r="575">
      <c r="A575" s="1" t="s">
        <v>573</v>
      </c>
      <c r="C575" s="4" t="str">
        <f>IFERROR(__xludf.DUMMYFUNCTION(" REGEXREPLACE(REGEXREPLACE(REGEXREPLACE(REGEXREPLACE(REGEXREPLACE(REGEXREPLACE(REGEXREPLACE(REGEXREPLACE(REGEXREPLACE(A575, ""one"", ""one1one""), ""two"", ""two2two""), ""three"", ""three3three""), ""four"", ""four4four""),""five"", ""five5five""), ""six"&amp;""", ""six6six""),""seven"", ""seven7seven""),""eight"", ""eight8eight""),""nine"",""nine9nine"")"),"365five5fivebstsvkjgteight8eight7")</f>
        <v>365five5fivebstsvkjgteight8eight7</v>
      </c>
      <c r="E575" s="2" t="str">
        <f>IFERROR(__xludf.DUMMYFUNCTION("regexextract(C575, ""\d"")"),"3")</f>
        <v>3</v>
      </c>
      <c r="F575" s="2" t="str">
        <f>IFERROR(__xludf.DUMMYFUNCTION("REGEXEXTRACT(C575, ""\d[^\d]*?\z"")"),"7")</f>
        <v>7</v>
      </c>
      <c r="G575" s="2" t="str">
        <f>IFERROR(__xludf.DUMMYFUNCTION("REGEXExtract(F575,""\d"")"),"7")</f>
        <v>7</v>
      </c>
      <c r="H575" s="3">
        <f t="shared" si="1"/>
        <v>37</v>
      </c>
    </row>
    <row r="576">
      <c r="A576" s="1" t="s">
        <v>574</v>
      </c>
      <c r="C576" s="4" t="str">
        <f>IFERROR(__xludf.DUMMYFUNCTION(" REGEXREPLACE(REGEXREPLACE(REGEXREPLACE(REGEXREPLACE(REGEXREPLACE(REGEXREPLACE(REGEXREPLACE(REGEXREPLACE(REGEXREPLACE(A576, ""one"", ""one1one""), ""two"", ""two2two""), ""three"", ""three3three""), ""four"", ""four4four""),""five"", ""five5five""), ""six"&amp;""", ""six6six""),""seven"", ""seven7seven""),""eight"", ""eight8eight""),""nine"",""nine9nine"")"),"vjrsmlbpfrttcsfg1")</f>
        <v>vjrsmlbpfrttcsfg1</v>
      </c>
      <c r="E576" s="2" t="str">
        <f>IFERROR(__xludf.DUMMYFUNCTION("regexextract(C576, ""\d"")"),"1")</f>
        <v>1</v>
      </c>
      <c r="F576" s="2" t="str">
        <f>IFERROR(__xludf.DUMMYFUNCTION("REGEXEXTRACT(C576, ""\d[^\d]*?\z"")"),"1")</f>
        <v>1</v>
      </c>
      <c r="G576" s="2" t="str">
        <f>IFERROR(__xludf.DUMMYFUNCTION("REGEXExtract(F576,""\d"")"),"1")</f>
        <v>1</v>
      </c>
      <c r="H576" s="3">
        <f t="shared" si="1"/>
        <v>11</v>
      </c>
    </row>
    <row r="577">
      <c r="A577" s="1" t="s">
        <v>575</v>
      </c>
      <c r="C577" s="4" t="str">
        <f>IFERROR(__xludf.DUMMYFUNCTION(" REGEXREPLACE(REGEXREPLACE(REGEXREPLACE(REGEXREPLACE(REGEXREPLACE(REGEXREPLACE(REGEXREPLACE(REGEXREPLACE(REGEXREPLACE(A577, ""one"", ""one1one""), ""two"", ""two2two""), ""three"", ""three3three""), ""four"", ""four4four""),""five"", ""five5five""), ""six"&amp;""", ""six6six""),""seven"", ""seven7seven""),""eight"", ""eight8eight""),""nine"",""nine9nine"")"),"7nine9nineseven7seven")</f>
        <v>7nine9nineseven7seven</v>
      </c>
      <c r="E577" s="2" t="str">
        <f>IFERROR(__xludf.DUMMYFUNCTION("regexextract(C577, ""\d"")"),"7")</f>
        <v>7</v>
      </c>
      <c r="F577" s="2" t="str">
        <f>IFERROR(__xludf.DUMMYFUNCTION("REGEXEXTRACT(C577, ""\d[^\d]*?\z"")"),"7seven")</f>
        <v>7seven</v>
      </c>
      <c r="G577" s="2" t="str">
        <f>IFERROR(__xludf.DUMMYFUNCTION("REGEXExtract(F577,""\d"")"),"7")</f>
        <v>7</v>
      </c>
      <c r="H577" s="3">
        <f t="shared" si="1"/>
        <v>77</v>
      </c>
    </row>
    <row r="578">
      <c r="A578" s="1" t="s">
        <v>576</v>
      </c>
      <c r="C578" s="4" t="str">
        <f>IFERROR(__xludf.DUMMYFUNCTION(" REGEXREPLACE(REGEXREPLACE(REGEXREPLACE(REGEXREPLACE(REGEXREPLACE(REGEXREPLACE(REGEXREPLACE(REGEXREPLACE(REGEXREPLACE(A578, ""one"", ""one1one""), ""two"", ""two2two""), ""three"", ""three3three""), ""four"", ""four4four""),""five"", ""five5five""), ""six"&amp;""", ""six6six""),""seven"", ""seven7seven""),""eight"", ""eight8eight""),""nine"",""nine9nine"")"),"761tgrjvdnvzbdcbhbcjeight8eight4")</f>
        <v>761tgrjvdnvzbdcbhbcjeight8eight4</v>
      </c>
      <c r="E578" s="2" t="str">
        <f>IFERROR(__xludf.DUMMYFUNCTION("regexextract(C578, ""\d"")"),"7")</f>
        <v>7</v>
      </c>
      <c r="F578" s="2" t="str">
        <f>IFERROR(__xludf.DUMMYFUNCTION("REGEXEXTRACT(C578, ""\d[^\d]*?\z"")"),"4")</f>
        <v>4</v>
      </c>
      <c r="G578" s="2" t="str">
        <f>IFERROR(__xludf.DUMMYFUNCTION("REGEXExtract(F578,""\d"")"),"4")</f>
        <v>4</v>
      </c>
      <c r="H578" s="3">
        <f t="shared" si="1"/>
        <v>74</v>
      </c>
    </row>
    <row r="579">
      <c r="A579" s="1" t="s">
        <v>577</v>
      </c>
      <c r="C579" s="4" t="str">
        <f>IFERROR(__xludf.DUMMYFUNCTION(" REGEXREPLACE(REGEXREPLACE(REGEXREPLACE(REGEXREPLACE(REGEXREPLACE(REGEXREPLACE(REGEXREPLACE(REGEXREPLACE(REGEXREPLACE(A579, ""one"", ""one1one""), ""two"", ""two2two""), ""three"", ""three3three""), ""four"", ""four4four""),""five"", ""five5five""), ""six"&amp;""", ""six6six""),""seven"", ""seven7seven""),""eight"", ""eight8eight""),""nine"",""nine9nine"")"),"bhxsnhdseven7seveneight8eight4seven7sevenfour4fourfour4fourfive5fiveseven7seven")</f>
        <v>bhxsnhdseven7seveneight8eight4seven7sevenfour4fourfour4fourfive5fiveseven7seven</v>
      </c>
      <c r="E579" s="2" t="str">
        <f>IFERROR(__xludf.DUMMYFUNCTION("regexextract(C579, ""\d"")"),"7")</f>
        <v>7</v>
      </c>
      <c r="F579" s="2" t="str">
        <f>IFERROR(__xludf.DUMMYFUNCTION("REGEXEXTRACT(C579, ""\d[^\d]*?\z"")"),"7seven")</f>
        <v>7seven</v>
      </c>
      <c r="G579" s="2" t="str">
        <f>IFERROR(__xludf.DUMMYFUNCTION("REGEXExtract(F579,""\d"")"),"7")</f>
        <v>7</v>
      </c>
      <c r="H579" s="3">
        <f t="shared" si="1"/>
        <v>77</v>
      </c>
    </row>
    <row r="580">
      <c r="A580" s="1" t="s">
        <v>578</v>
      </c>
      <c r="C580" s="4" t="str">
        <f>IFERROR(__xludf.DUMMYFUNCTION(" REGEXREPLACE(REGEXREPLACE(REGEXREPLACE(REGEXREPLACE(REGEXREPLACE(REGEXREPLACE(REGEXREPLACE(REGEXREPLACE(REGEXREPLACE(A580, ""one"", ""one1one""), ""two"", ""two2two""), ""three"", ""three3three""), ""four"", ""four4four""),""five"", ""five5five""), ""six"&amp;""", ""six6six""),""seven"", ""seven7seven""),""eight"", ""eight8eight""),""nine"",""nine9nine"")"),"45lfbzmjmbj2one1oneeight8eightsix6six")</f>
        <v>45lfbzmjmbj2one1oneeight8eightsix6six</v>
      </c>
      <c r="E580" s="2" t="str">
        <f>IFERROR(__xludf.DUMMYFUNCTION("regexextract(C580, ""\d"")"),"4")</f>
        <v>4</v>
      </c>
      <c r="F580" s="2" t="str">
        <f>IFERROR(__xludf.DUMMYFUNCTION("REGEXEXTRACT(C580, ""\d[^\d]*?\z"")"),"6six")</f>
        <v>6six</v>
      </c>
      <c r="G580" s="2" t="str">
        <f>IFERROR(__xludf.DUMMYFUNCTION("REGEXExtract(F580,""\d"")"),"6")</f>
        <v>6</v>
      </c>
      <c r="H580" s="3">
        <f t="shared" si="1"/>
        <v>46</v>
      </c>
    </row>
    <row r="581">
      <c r="A581" s="1" t="s">
        <v>579</v>
      </c>
      <c r="C581" s="4" t="str">
        <f>IFERROR(__xludf.DUMMYFUNCTION(" REGEXREPLACE(REGEXREPLACE(REGEXREPLACE(REGEXREPLACE(REGEXREPLACE(REGEXREPLACE(REGEXREPLACE(REGEXREPLACE(REGEXREPLACE(A581, ""one"", ""one1one""), ""two"", ""two2two""), ""three"", ""three3three""), ""four"", ""four4four""),""five"", ""five5five""), ""six"&amp;""", ""six6six""),""seven"", ""seven7seven""),""eight"", ""eight8eight""),""nine"",""nine9nine"")"),"5four4fourmsvb9kcmhvv75")</f>
        <v>5four4fourmsvb9kcmhvv75</v>
      </c>
      <c r="E581" s="2" t="str">
        <f>IFERROR(__xludf.DUMMYFUNCTION("regexextract(C581, ""\d"")"),"5")</f>
        <v>5</v>
      </c>
      <c r="F581" s="2" t="str">
        <f>IFERROR(__xludf.DUMMYFUNCTION("REGEXEXTRACT(C581, ""\d[^\d]*?\z"")"),"5")</f>
        <v>5</v>
      </c>
      <c r="G581" s="2" t="str">
        <f>IFERROR(__xludf.DUMMYFUNCTION("REGEXExtract(F581,""\d"")"),"5")</f>
        <v>5</v>
      </c>
      <c r="H581" s="3">
        <f t="shared" si="1"/>
        <v>55</v>
      </c>
    </row>
    <row r="582">
      <c r="A582" s="1" t="s">
        <v>580</v>
      </c>
      <c r="C582" s="4" t="str">
        <f>IFERROR(__xludf.DUMMYFUNCTION(" REGEXREPLACE(REGEXREPLACE(REGEXREPLACE(REGEXREPLACE(REGEXREPLACE(REGEXREPLACE(REGEXREPLACE(REGEXREPLACE(REGEXREPLACE(A582, ""one"", ""one1one""), ""two"", ""two2two""), ""three"", ""three3three""), ""four"", ""four4four""),""five"", ""five5five""), ""six"&amp;""", ""six6six""),""seven"", ""seven7seven""),""eight"", ""eight8eight""),""nine"",""nine9nine"")"),"trjjjgrhc3seven7seven5")</f>
        <v>trjjjgrhc3seven7seven5</v>
      </c>
      <c r="E582" s="2" t="str">
        <f>IFERROR(__xludf.DUMMYFUNCTION("regexextract(C582, ""\d"")"),"3")</f>
        <v>3</v>
      </c>
      <c r="F582" s="2" t="str">
        <f>IFERROR(__xludf.DUMMYFUNCTION("REGEXEXTRACT(C582, ""\d[^\d]*?\z"")"),"5")</f>
        <v>5</v>
      </c>
      <c r="G582" s="2" t="str">
        <f>IFERROR(__xludf.DUMMYFUNCTION("REGEXExtract(F582,""\d"")"),"5")</f>
        <v>5</v>
      </c>
      <c r="H582" s="3">
        <f t="shared" si="1"/>
        <v>35</v>
      </c>
    </row>
    <row r="583">
      <c r="A583" s="1" t="s">
        <v>581</v>
      </c>
      <c r="C583" s="4" t="str">
        <f>IFERROR(__xludf.DUMMYFUNCTION(" REGEXREPLACE(REGEXREPLACE(REGEXREPLACE(REGEXREPLACE(REGEXREPLACE(REGEXREPLACE(REGEXREPLACE(REGEXREPLACE(REGEXREPLACE(A583, ""one"", ""one1one""), ""two"", ""two2two""), ""three"", ""three3three""), ""four"", ""four4four""),""five"", ""five5five""), ""six"&amp;""", ""six6six""),""seven"", ""seven7seven""),""eight"", ""eight8eight""),""nine"",""nine9nine"")"),"ntlpftjjjjtwo2twonine9nine4")</f>
        <v>ntlpftjjjjtwo2twonine9nine4</v>
      </c>
      <c r="E583" s="2" t="str">
        <f>IFERROR(__xludf.DUMMYFUNCTION("regexextract(C583, ""\d"")"),"2")</f>
        <v>2</v>
      </c>
      <c r="F583" s="2" t="str">
        <f>IFERROR(__xludf.DUMMYFUNCTION("REGEXEXTRACT(C583, ""\d[^\d]*?\z"")"),"4")</f>
        <v>4</v>
      </c>
      <c r="G583" s="2" t="str">
        <f>IFERROR(__xludf.DUMMYFUNCTION("REGEXExtract(F583,""\d"")"),"4")</f>
        <v>4</v>
      </c>
      <c r="H583" s="3">
        <f t="shared" si="1"/>
        <v>24</v>
      </c>
    </row>
    <row r="584">
      <c r="A584" s="1" t="s">
        <v>582</v>
      </c>
      <c r="C584" s="4" t="str">
        <f>IFERROR(__xludf.DUMMYFUNCTION(" REGEXREPLACE(REGEXREPLACE(REGEXREPLACE(REGEXREPLACE(REGEXREPLACE(REGEXREPLACE(REGEXREPLACE(REGEXREPLACE(REGEXREPLACE(A584, ""one"", ""one1one""), ""two"", ""two2two""), ""three"", ""three3three""), ""four"", ""four4four""),""five"", ""five5five""), ""six"&amp;""", ""six6six""),""seven"", ""seven7seven""),""eight"", ""eight8eight""),""nine"",""nine9nine"")"),"3six6six91six6six")</f>
        <v>3six6six91six6six</v>
      </c>
      <c r="E584" s="2" t="str">
        <f>IFERROR(__xludf.DUMMYFUNCTION("regexextract(C584, ""\d"")"),"3")</f>
        <v>3</v>
      </c>
      <c r="F584" s="2" t="str">
        <f>IFERROR(__xludf.DUMMYFUNCTION("REGEXEXTRACT(C584, ""\d[^\d]*?\z"")"),"6six")</f>
        <v>6six</v>
      </c>
      <c r="G584" s="2" t="str">
        <f>IFERROR(__xludf.DUMMYFUNCTION("REGEXExtract(F584,""\d"")"),"6")</f>
        <v>6</v>
      </c>
      <c r="H584" s="3">
        <f t="shared" si="1"/>
        <v>36</v>
      </c>
    </row>
    <row r="585">
      <c r="A585" s="1" t="s">
        <v>583</v>
      </c>
      <c r="C585" s="4" t="str">
        <f>IFERROR(__xludf.DUMMYFUNCTION(" REGEXREPLACE(REGEXREPLACE(REGEXREPLACE(REGEXREPLACE(REGEXREPLACE(REGEXREPLACE(REGEXREPLACE(REGEXREPLACE(REGEXREPLACE(A585, ""one"", ""one1one""), ""two"", ""two2two""), ""three"", ""three3three""), ""four"", ""four4four""),""five"", ""five5five""), ""six"&amp;""", ""six6six""),""seven"", ""seven7seven""),""eight"", ""eight8eight""),""nine"",""nine9nine"")"),"srmkpbx99db2kpqhkcrphhhrfjd")</f>
        <v>srmkpbx99db2kpqhkcrphhhrfjd</v>
      </c>
      <c r="E585" s="2" t="str">
        <f>IFERROR(__xludf.DUMMYFUNCTION("regexextract(C585, ""\d"")"),"9")</f>
        <v>9</v>
      </c>
      <c r="F585" s="2" t="str">
        <f>IFERROR(__xludf.DUMMYFUNCTION("REGEXEXTRACT(C585, ""\d[^\d]*?\z"")"),"2kpqhkcrphhhrfjd")</f>
        <v>2kpqhkcrphhhrfjd</v>
      </c>
      <c r="G585" s="2" t="str">
        <f>IFERROR(__xludf.DUMMYFUNCTION("REGEXExtract(F585,""\d"")"),"2")</f>
        <v>2</v>
      </c>
      <c r="H585" s="3">
        <f t="shared" si="1"/>
        <v>92</v>
      </c>
    </row>
    <row r="586">
      <c r="A586" s="1" t="s">
        <v>584</v>
      </c>
      <c r="C586" s="4" t="str">
        <f>IFERROR(__xludf.DUMMYFUNCTION(" REGEXREPLACE(REGEXREPLACE(REGEXREPLACE(REGEXREPLACE(REGEXREPLACE(REGEXREPLACE(REGEXREPLACE(REGEXREPLACE(REGEXREPLACE(A586, ""one"", ""one1one""), ""two"", ""two2two""), ""three"", ""three3three""), ""four"", ""four4four""),""five"", ""five5five""), ""six"&amp;""", ""six6six""),""seven"", ""seven7seven""),""eight"", ""eight8eight""),""nine"",""nine9nine"")"),"3mks3mtfhhzkfkkhftkbc")</f>
        <v>3mks3mtfhhzkfkkhftkbc</v>
      </c>
      <c r="E586" s="2" t="str">
        <f>IFERROR(__xludf.DUMMYFUNCTION("regexextract(C586, ""\d"")"),"3")</f>
        <v>3</v>
      </c>
      <c r="F586" s="2" t="str">
        <f>IFERROR(__xludf.DUMMYFUNCTION("REGEXEXTRACT(C586, ""\d[^\d]*?\z"")"),"3mtfhhzkfkkhftkbc")</f>
        <v>3mtfhhzkfkkhftkbc</v>
      </c>
      <c r="G586" s="2" t="str">
        <f>IFERROR(__xludf.DUMMYFUNCTION("REGEXExtract(F586,""\d"")"),"3")</f>
        <v>3</v>
      </c>
      <c r="H586" s="3">
        <f t="shared" si="1"/>
        <v>33</v>
      </c>
    </row>
    <row r="587">
      <c r="A587" s="1" t="s">
        <v>585</v>
      </c>
      <c r="C587" s="4" t="str">
        <f>IFERROR(__xludf.DUMMYFUNCTION(" REGEXREPLACE(REGEXREPLACE(REGEXREPLACE(REGEXREPLACE(REGEXREPLACE(REGEXREPLACE(REGEXREPLACE(REGEXREPLACE(REGEXREPLACE(A587, ""one"", ""one1one""), ""two"", ""two2two""), ""three"", ""three3three""), ""four"", ""four4four""),""five"", ""five5five""), ""six"&amp;""", ""six6six""),""seven"", ""seven7seven""),""eight"", ""eight8eight""),""nine"",""nine9nine"")"),"j68four4fourn")</f>
        <v>j68four4fourn</v>
      </c>
      <c r="E587" s="2" t="str">
        <f>IFERROR(__xludf.DUMMYFUNCTION("regexextract(C587, ""\d"")"),"6")</f>
        <v>6</v>
      </c>
      <c r="F587" s="2" t="str">
        <f>IFERROR(__xludf.DUMMYFUNCTION("REGEXEXTRACT(C587, ""\d[^\d]*?\z"")"),"4fourn")</f>
        <v>4fourn</v>
      </c>
      <c r="G587" s="2" t="str">
        <f>IFERROR(__xludf.DUMMYFUNCTION("REGEXExtract(F587,""\d"")"),"4")</f>
        <v>4</v>
      </c>
      <c r="H587" s="3">
        <f t="shared" si="1"/>
        <v>64</v>
      </c>
    </row>
    <row r="588">
      <c r="A588" s="1" t="s">
        <v>586</v>
      </c>
      <c r="C588" s="4" t="str">
        <f>IFERROR(__xludf.DUMMYFUNCTION(" REGEXREPLACE(REGEXREPLACE(REGEXREPLACE(REGEXREPLACE(REGEXREPLACE(REGEXREPLACE(REGEXREPLACE(REGEXREPLACE(REGEXREPLACE(A588, ""one"", ""one1one""), ""two"", ""two2two""), ""three"", ""three3three""), ""four"", ""four4four""),""five"", ""five5five""), ""six"&amp;""", ""six6six""),""seven"", ""seven7seven""),""eight"", ""eight8eight""),""nine"",""nine9nine"")"),"4five5five8three3three8nvhrm7")</f>
        <v>4five5five8three3three8nvhrm7</v>
      </c>
      <c r="E588" s="2" t="str">
        <f>IFERROR(__xludf.DUMMYFUNCTION("regexextract(C588, ""\d"")"),"4")</f>
        <v>4</v>
      </c>
      <c r="F588" s="2" t="str">
        <f>IFERROR(__xludf.DUMMYFUNCTION("REGEXEXTRACT(C588, ""\d[^\d]*?\z"")"),"7")</f>
        <v>7</v>
      </c>
      <c r="G588" s="2" t="str">
        <f>IFERROR(__xludf.DUMMYFUNCTION("REGEXExtract(F588,""\d"")"),"7")</f>
        <v>7</v>
      </c>
      <c r="H588" s="3">
        <f t="shared" si="1"/>
        <v>47</v>
      </c>
    </row>
    <row r="589">
      <c r="A589" s="1" t="s">
        <v>587</v>
      </c>
      <c r="C589" s="4" t="str">
        <f>IFERROR(__xludf.DUMMYFUNCTION(" REGEXREPLACE(REGEXREPLACE(REGEXREPLACE(REGEXREPLACE(REGEXREPLACE(REGEXREPLACE(REGEXREPLACE(REGEXREPLACE(REGEXREPLACE(A589, ""one"", ""one1one""), ""two"", ""two2two""), ""three"", ""three3three""), ""four"", ""four4four""),""five"", ""five5five""), ""six"&amp;""", ""six6six""),""seven"", ""seven7seven""),""eight"", ""eight8eight""),""nine"",""nine9nine"")"),"7vjlntbxzrqttjssbsb9seven7sevenqseven7sevenone1one")</f>
        <v>7vjlntbxzrqttjssbsb9seven7sevenqseven7sevenone1one</v>
      </c>
      <c r="E589" s="2" t="str">
        <f>IFERROR(__xludf.DUMMYFUNCTION("regexextract(C589, ""\d"")"),"7")</f>
        <v>7</v>
      </c>
      <c r="F589" s="2" t="str">
        <f>IFERROR(__xludf.DUMMYFUNCTION("REGEXEXTRACT(C589, ""\d[^\d]*?\z"")"),"1one")</f>
        <v>1one</v>
      </c>
      <c r="G589" s="2" t="str">
        <f>IFERROR(__xludf.DUMMYFUNCTION("REGEXExtract(F589,""\d"")"),"1")</f>
        <v>1</v>
      </c>
      <c r="H589" s="3">
        <f t="shared" si="1"/>
        <v>71</v>
      </c>
    </row>
    <row r="590">
      <c r="A590" s="1" t="s">
        <v>588</v>
      </c>
      <c r="C590" s="4" t="str">
        <f>IFERROR(__xludf.DUMMYFUNCTION(" REGEXREPLACE(REGEXREPLACE(REGEXREPLACE(REGEXREPLACE(REGEXREPLACE(REGEXREPLACE(REGEXREPLACE(REGEXREPLACE(REGEXREPLACE(A590, ""one"", ""one1one""), ""two"", ""two2two""), ""three"", ""three3three""), ""four"", ""four4four""),""five"", ""five5five""), ""six"&amp;""", ""six6six""),""seven"", ""seven7seven""),""eight"", ""eight8eight""),""nine"",""nine9nine"")"),"4one1onejkmnvrstthnkdtqm92")</f>
        <v>4one1onejkmnvrstthnkdtqm92</v>
      </c>
      <c r="E590" s="2" t="str">
        <f>IFERROR(__xludf.DUMMYFUNCTION("regexextract(C590, ""\d"")"),"4")</f>
        <v>4</v>
      </c>
      <c r="F590" s="2" t="str">
        <f>IFERROR(__xludf.DUMMYFUNCTION("REGEXEXTRACT(C590, ""\d[^\d]*?\z"")"),"2")</f>
        <v>2</v>
      </c>
      <c r="G590" s="2" t="str">
        <f>IFERROR(__xludf.DUMMYFUNCTION("REGEXExtract(F590,""\d"")"),"2")</f>
        <v>2</v>
      </c>
      <c r="H590" s="3">
        <f t="shared" si="1"/>
        <v>42</v>
      </c>
    </row>
    <row r="591">
      <c r="A591" s="1" t="s">
        <v>589</v>
      </c>
      <c r="C591" s="4" t="str">
        <f>IFERROR(__xludf.DUMMYFUNCTION(" REGEXREPLACE(REGEXREPLACE(REGEXREPLACE(REGEXREPLACE(REGEXREPLACE(REGEXREPLACE(REGEXREPLACE(REGEXREPLACE(REGEXREPLACE(A591, ""one"", ""one1one""), ""two"", ""two2two""), ""three"", ""three3three""), ""four"", ""four4four""),""five"", ""five5five""), ""six"&amp;""", ""six6six""),""seven"", ""seven7seven""),""eight"", ""eight8eight""),""nine"",""nine9nine"")"),"nvfhzndthree3threegvmgjkl93two2two4")</f>
        <v>nvfhzndthree3threegvmgjkl93two2two4</v>
      </c>
      <c r="E591" s="2" t="str">
        <f>IFERROR(__xludf.DUMMYFUNCTION("regexextract(C591, ""\d"")"),"3")</f>
        <v>3</v>
      </c>
      <c r="F591" s="2" t="str">
        <f>IFERROR(__xludf.DUMMYFUNCTION("REGEXEXTRACT(C591, ""\d[^\d]*?\z"")"),"4")</f>
        <v>4</v>
      </c>
      <c r="G591" s="2" t="str">
        <f>IFERROR(__xludf.DUMMYFUNCTION("REGEXExtract(F591,""\d"")"),"4")</f>
        <v>4</v>
      </c>
      <c r="H591" s="3">
        <f t="shared" si="1"/>
        <v>34</v>
      </c>
    </row>
    <row r="592">
      <c r="A592" s="1" t="s">
        <v>590</v>
      </c>
      <c r="C592" s="4" t="str">
        <f>IFERROR(__xludf.DUMMYFUNCTION(" REGEXREPLACE(REGEXREPLACE(REGEXREPLACE(REGEXREPLACE(REGEXREPLACE(REGEXREPLACE(REGEXREPLACE(REGEXREPLACE(REGEXREPLACE(A592, ""one"", ""one1one""), ""two"", ""two2two""), ""three"", ""three3three""), ""four"", ""four4four""),""five"", ""five5five""), ""six"&amp;""", ""six6six""),""seven"", ""seven7seven""),""eight"", ""eight8eight""),""nine"",""nine9nine"")"),"ckk9")</f>
        <v>ckk9</v>
      </c>
      <c r="E592" s="2" t="str">
        <f>IFERROR(__xludf.DUMMYFUNCTION("regexextract(C592, ""\d"")"),"9")</f>
        <v>9</v>
      </c>
      <c r="F592" s="2" t="str">
        <f>IFERROR(__xludf.DUMMYFUNCTION("REGEXEXTRACT(C592, ""\d[^\d]*?\z"")"),"9")</f>
        <v>9</v>
      </c>
      <c r="G592" s="2" t="str">
        <f>IFERROR(__xludf.DUMMYFUNCTION("REGEXExtract(F592,""\d"")"),"9")</f>
        <v>9</v>
      </c>
      <c r="H592" s="3">
        <f t="shared" si="1"/>
        <v>99</v>
      </c>
    </row>
    <row r="593">
      <c r="A593" s="1" t="s">
        <v>591</v>
      </c>
      <c r="C593" s="4" t="str">
        <f>IFERROR(__xludf.DUMMYFUNCTION(" REGEXREPLACE(REGEXREPLACE(REGEXREPLACE(REGEXREPLACE(REGEXREPLACE(REGEXREPLACE(REGEXREPLACE(REGEXREPLACE(REGEXREPLACE(A593, ""one"", ""one1one""), ""two"", ""two2two""), ""three"", ""three3three""), ""four"", ""four4four""),""five"", ""five5five""), ""six"&amp;""", ""six6six""),""seven"", ""seven7seven""),""eight"", ""eight8eight""),""nine"",""nine9nine"")"),"dqxnngrdpgngszsljpone1onethree3three2gmnjjpktpvnine9nine2")</f>
        <v>dqxnngrdpgngszsljpone1onethree3three2gmnjjpktpvnine9nine2</v>
      </c>
      <c r="E593" s="2" t="str">
        <f>IFERROR(__xludf.DUMMYFUNCTION("regexextract(C593, ""\d"")"),"1")</f>
        <v>1</v>
      </c>
      <c r="F593" s="2" t="str">
        <f>IFERROR(__xludf.DUMMYFUNCTION("REGEXEXTRACT(C593, ""\d[^\d]*?\z"")"),"2")</f>
        <v>2</v>
      </c>
      <c r="G593" s="2" t="str">
        <f>IFERROR(__xludf.DUMMYFUNCTION("REGEXExtract(F593,""\d"")"),"2")</f>
        <v>2</v>
      </c>
      <c r="H593" s="3">
        <f t="shared" si="1"/>
        <v>12</v>
      </c>
    </row>
    <row r="594">
      <c r="A594" s="1" t="s">
        <v>592</v>
      </c>
      <c r="C594" s="4" t="str">
        <f>IFERROR(__xludf.DUMMYFUNCTION(" REGEXREPLACE(REGEXREPLACE(REGEXREPLACE(REGEXREPLACE(REGEXREPLACE(REGEXREPLACE(REGEXREPLACE(REGEXREPLACE(REGEXREPLACE(A594, ""one"", ""one1one""), ""two"", ""two2two""), ""three"", ""three3three""), ""four"", ""four4four""),""five"", ""five5five""), ""six"&amp;""", ""six6six""),""seven"", ""seven7seven""),""eight"", ""eight8eight""),""nine"",""nine9nine"")"),"3pvhptkjs79")</f>
        <v>3pvhptkjs79</v>
      </c>
      <c r="E594" s="2" t="str">
        <f>IFERROR(__xludf.DUMMYFUNCTION("regexextract(C594, ""\d"")"),"3")</f>
        <v>3</v>
      </c>
      <c r="F594" s="2" t="str">
        <f>IFERROR(__xludf.DUMMYFUNCTION("REGEXEXTRACT(C594, ""\d[^\d]*?\z"")"),"9")</f>
        <v>9</v>
      </c>
      <c r="G594" s="2" t="str">
        <f>IFERROR(__xludf.DUMMYFUNCTION("REGEXExtract(F594,""\d"")"),"9")</f>
        <v>9</v>
      </c>
      <c r="H594" s="3">
        <f t="shared" si="1"/>
        <v>39</v>
      </c>
    </row>
    <row r="595">
      <c r="A595" s="1" t="s">
        <v>593</v>
      </c>
      <c r="C595" s="4" t="str">
        <f>IFERROR(__xludf.DUMMYFUNCTION(" REGEXREPLACE(REGEXREPLACE(REGEXREPLACE(REGEXREPLACE(REGEXREPLACE(REGEXREPLACE(REGEXREPLACE(REGEXREPLACE(REGEXREPLACE(A595, ""one"", ""one1one""), ""two"", ""two2two""), ""three"", ""three3three""), ""four"", ""four4four""),""five"", ""five5five""), ""six"&amp;""", ""six6six""),""seven"", ""seven7seven""),""eight"", ""eight8eight""),""nine"",""nine9nine"")"),"six6sixtsxstktchkzvqmpzfive5five5rbsvvqtwo2two")</f>
        <v>six6sixtsxstktchkzvqmpzfive5five5rbsvvqtwo2two</v>
      </c>
      <c r="E595" s="2" t="str">
        <f>IFERROR(__xludf.DUMMYFUNCTION("regexextract(C595, ""\d"")"),"6")</f>
        <v>6</v>
      </c>
      <c r="F595" s="2" t="str">
        <f>IFERROR(__xludf.DUMMYFUNCTION("REGEXEXTRACT(C595, ""\d[^\d]*?\z"")"),"2two")</f>
        <v>2two</v>
      </c>
      <c r="G595" s="2" t="str">
        <f>IFERROR(__xludf.DUMMYFUNCTION("REGEXExtract(F595,""\d"")"),"2")</f>
        <v>2</v>
      </c>
      <c r="H595" s="3">
        <f t="shared" si="1"/>
        <v>62</v>
      </c>
    </row>
    <row r="596">
      <c r="A596" s="1" t="s">
        <v>594</v>
      </c>
      <c r="C596" s="4" t="str">
        <f>IFERROR(__xludf.DUMMYFUNCTION(" REGEXREPLACE(REGEXREPLACE(REGEXREPLACE(REGEXREPLACE(REGEXREPLACE(REGEXREPLACE(REGEXREPLACE(REGEXREPLACE(REGEXREPLACE(A596, ""one"", ""one1one""), ""two"", ""two2two""), ""three"", ""three3three""), ""four"", ""four4four""),""five"", ""five5five""), ""six"&amp;""", ""six6six""),""seven"", ""seven7seven""),""eight"", ""eight8eight""),""nine"",""nine9nine"")"),"71hdkbm")</f>
        <v>71hdkbm</v>
      </c>
      <c r="E596" s="2" t="str">
        <f>IFERROR(__xludf.DUMMYFUNCTION("regexextract(C596, ""\d"")"),"7")</f>
        <v>7</v>
      </c>
      <c r="F596" s="2" t="str">
        <f>IFERROR(__xludf.DUMMYFUNCTION("REGEXEXTRACT(C596, ""\d[^\d]*?\z"")"),"1hdkbm")</f>
        <v>1hdkbm</v>
      </c>
      <c r="G596" s="2" t="str">
        <f>IFERROR(__xludf.DUMMYFUNCTION("REGEXExtract(F596,""\d"")"),"1")</f>
        <v>1</v>
      </c>
      <c r="H596" s="3">
        <f t="shared" si="1"/>
        <v>71</v>
      </c>
    </row>
    <row r="597">
      <c r="A597" s="1" t="s">
        <v>595</v>
      </c>
      <c r="C597" s="4" t="str">
        <f>IFERROR(__xludf.DUMMYFUNCTION(" REGEXREPLACE(REGEXREPLACE(REGEXREPLACE(REGEXREPLACE(REGEXREPLACE(REGEXREPLACE(REGEXREPLACE(REGEXREPLACE(REGEXREPLACE(A597, ""one"", ""one1one""), ""two"", ""two2two""), ""three"", ""three3three""), ""four"", ""four4four""),""five"", ""five5five""), ""six"&amp;""", ""six6six""),""seven"", ""seven7seven""),""eight"", ""eight8eight""),""nine"",""nine9nine"")"),"3l1six6sixjndvmlgc")</f>
        <v>3l1six6sixjndvmlgc</v>
      </c>
      <c r="E597" s="2" t="str">
        <f>IFERROR(__xludf.DUMMYFUNCTION("regexextract(C597, ""\d"")"),"3")</f>
        <v>3</v>
      </c>
      <c r="F597" s="2" t="str">
        <f>IFERROR(__xludf.DUMMYFUNCTION("REGEXEXTRACT(C597, ""\d[^\d]*?\z"")"),"6sixjndvmlgc")</f>
        <v>6sixjndvmlgc</v>
      </c>
      <c r="G597" s="2" t="str">
        <f>IFERROR(__xludf.DUMMYFUNCTION("REGEXExtract(F597,""\d"")"),"6")</f>
        <v>6</v>
      </c>
      <c r="H597" s="3">
        <f t="shared" si="1"/>
        <v>36</v>
      </c>
    </row>
    <row r="598">
      <c r="A598" s="1" t="s">
        <v>596</v>
      </c>
      <c r="C598" s="4" t="str">
        <f>IFERROR(__xludf.DUMMYFUNCTION(" REGEXREPLACE(REGEXREPLACE(REGEXREPLACE(REGEXREPLACE(REGEXREPLACE(REGEXREPLACE(REGEXREPLACE(REGEXREPLACE(REGEXREPLACE(A598, ""one"", ""one1one""), ""two"", ""two2two""), ""three"", ""three3three""), ""four"", ""four4four""),""five"", ""five5five""), ""six"&amp;""", ""six6six""),""seven"", ""seven7seven""),""eight"", ""eight8eight""),""nine"",""nine9nine"")"),"five5fivenine9ninefive5five3five5fivetltsbgtwo2twoxh")</f>
        <v>five5fivenine9ninefive5five3five5fivetltsbgtwo2twoxh</v>
      </c>
      <c r="E598" s="2" t="str">
        <f>IFERROR(__xludf.DUMMYFUNCTION("regexextract(C598, ""\d"")"),"5")</f>
        <v>5</v>
      </c>
      <c r="F598" s="2" t="str">
        <f>IFERROR(__xludf.DUMMYFUNCTION("REGEXEXTRACT(C598, ""\d[^\d]*?\z"")"),"2twoxh")</f>
        <v>2twoxh</v>
      </c>
      <c r="G598" s="2" t="str">
        <f>IFERROR(__xludf.DUMMYFUNCTION("REGEXExtract(F598,""\d"")"),"2")</f>
        <v>2</v>
      </c>
      <c r="H598" s="3">
        <f t="shared" si="1"/>
        <v>52</v>
      </c>
    </row>
    <row r="599">
      <c r="A599" s="1" t="s">
        <v>597</v>
      </c>
      <c r="C599" s="4" t="str">
        <f>IFERROR(__xludf.DUMMYFUNCTION(" REGEXREPLACE(REGEXREPLACE(REGEXREPLACE(REGEXREPLACE(REGEXREPLACE(REGEXREPLACE(REGEXREPLACE(REGEXREPLACE(REGEXREPLACE(A599, ""one"", ""one1one""), ""two"", ""two2two""), ""three"", ""three3three""), ""four"", ""four4four""),""five"", ""five5five""), ""six"&amp;""", ""six6six""),""seven"", ""seven7seven""),""eight"", ""eight8eight""),""nine"",""nine9nine"")"),"lneight8eightthree3threelqskttgnkrfktnnr2two2two")</f>
        <v>lneight8eightthree3threelqskttgnkrfktnnr2two2two</v>
      </c>
      <c r="E599" s="2" t="str">
        <f>IFERROR(__xludf.DUMMYFUNCTION("regexextract(C599, ""\d"")"),"8")</f>
        <v>8</v>
      </c>
      <c r="F599" s="2" t="str">
        <f>IFERROR(__xludf.DUMMYFUNCTION("REGEXEXTRACT(C599, ""\d[^\d]*?\z"")"),"2two")</f>
        <v>2two</v>
      </c>
      <c r="G599" s="2" t="str">
        <f>IFERROR(__xludf.DUMMYFUNCTION("REGEXExtract(F599,""\d"")"),"2")</f>
        <v>2</v>
      </c>
      <c r="H599" s="3">
        <f t="shared" si="1"/>
        <v>82</v>
      </c>
    </row>
    <row r="600">
      <c r="A600" s="1" t="s">
        <v>598</v>
      </c>
      <c r="C600" s="4" t="str">
        <f>IFERROR(__xludf.DUMMYFUNCTION(" REGEXREPLACE(REGEXREPLACE(REGEXREPLACE(REGEXREPLACE(REGEXREPLACE(REGEXREPLACE(REGEXREPLACE(REGEXREPLACE(REGEXREPLACE(A600, ""one"", ""one1one""), ""two"", ""two2two""), ""three"", ""three3three""), ""four"", ""four4four""),""five"", ""five5five""), ""six"&amp;""", ""six6six""),""seven"", ""seven7seven""),""eight"", ""eight8eight""),""nine"",""nine9nine"")"),"5three3threeglcgtjqmf")</f>
        <v>5three3threeglcgtjqmf</v>
      </c>
      <c r="E600" s="2" t="str">
        <f>IFERROR(__xludf.DUMMYFUNCTION("regexextract(C600, ""\d"")"),"5")</f>
        <v>5</v>
      </c>
      <c r="F600" s="2" t="str">
        <f>IFERROR(__xludf.DUMMYFUNCTION("REGEXEXTRACT(C600, ""\d[^\d]*?\z"")"),"3threeglcgtjqmf")</f>
        <v>3threeglcgtjqmf</v>
      </c>
      <c r="G600" s="2" t="str">
        <f>IFERROR(__xludf.DUMMYFUNCTION("REGEXExtract(F600,""\d"")"),"3")</f>
        <v>3</v>
      </c>
      <c r="H600" s="3">
        <f t="shared" si="1"/>
        <v>53</v>
      </c>
    </row>
    <row r="601">
      <c r="A601" s="1" t="s">
        <v>599</v>
      </c>
      <c r="C601" s="4" t="str">
        <f>IFERROR(__xludf.DUMMYFUNCTION(" REGEXREPLACE(REGEXREPLACE(REGEXREPLACE(REGEXREPLACE(REGEXREPLACE(REGEXREPLACE(REGEXREPLACE(REGEXREPLACE(REGEXREPLACE(A601, ""one"", ""one1one""), ""two"", ""two2two""), ""three"", ""three3three""), ""four"", ""four4four""),""five"", ""five5five""), ""six"&amp;""", ""six6six""),""seven"", ""seven7seven""),""eight"", ""eight8eight""),""nine"",""nine9nine"")"),"7gmmvlkbrseven7sevenkxhccfnkmmtlrjtktkzspjkstvbdqhq7one1one")</f>
        <v>7gmmvlkbrseven7sevenkxhccfnkmmtlrjtktkzspjkstvbdqhq7one1one</v>
      </c>
      <c r="E601" s="2" t="str">
        <f>IFERROR(__xludf.DUMMYFUNCTION("regexextract(C601, ""\d"")"),"7")</f>
        <v>7</v>
      </c>
      <c r="F601" s="2" t="str">
        <f>IFERROR(__xludf.DUMMYFUNCTION("REGEXEXTRACT(C601, ""\d[^\d]*?\z"")"),"1one")</f>
        <v>1one</v>
      </c>
      <c r="G601" s="2" t="str">
        <f>IFERROR(__xludf.DUMMYFUNCTION("REGEXExtract(F601,""\d"")"),"1")</f>
        <v>1</v>
      </c>
      <c r="H601" s="3">
        <f t="shared" si="1"/>
        <v>71</v>
      </c>
    </row>
    <row r="602">
      <c r="A602" s="1" t="s">
        <v>600</v>
      </c>
      <c r="C602" s="4" t="str">
        <f>IFERROR(__xludf.DUMMYFUNCTION(" REGEXREPLACE(REGEXREPLACE(REGEXREPLACE(REGEXREPLACE(REGEXREPLACE(REGEXREPLACE(REGEXREPLACE(REGEXREPLACE(REGEXREPLACE(A602, ""one"", ""one1one""), ""two"", ""two2two""), ""three"", ""three3three""), ""four"", ""four4four""),""five"", ""five5five""), ""six"&amp;""", ""six6six""),""seven"", ""seven7seven""),""eight"", ""eight8eight""),""nine"",""nine9nine"")"),"zqdlfcdthlmjkjzdcmmnnine9nineeight8eight1")</f>
        <v>zqdlfcdthlmjkjzdcmmnnine9nineeight8eight1</v>
      </c>
      <c r="E602" s="2" t="str">
        <f>IFERROR(__xludf.DUMMYFUNCTION("regexextract(C602, ""\d"")"),"9")</f>
        <v>9</v>
      </c>
      <c r="F602" s="2" t="str">
        <f>IFERROR(__xludf.DUMMYFUNCTION("REGEXEXTRACT(C602, ""\d[^\d]*?\z"")"),"1")</f>
        <v>1</v>
      </c>
      <c r="G602" s="2" t="str">
        <f>IFERROR(__xludf.DUMMYFUNCTION("REGEXExtract(F602,""\d"")"),"1")</f>
        <v>1</v>
      </c>
      <c r="H602" s="3">
        <f t="shared" si="1"/>
        <v>91</v>
      </c>
    </row>
    <row r="603">
      <c r="A603" s="1" t="s">
        <v>601</v>
      </c>
      <c r="C603" s="4" t="str">
        <f>IFERROR(__xludf.DUMMYFUNCTION(" REGEXREPLACE(REGEXREPLACE(REGEXREPLACE(REGEXREPLACE(REGEXREPLACE(REGEXREPLACE(REGEXREPLACE(REGEXREPLACE(REGEXREPLACE(A603, ""one"", ""one1one""), ""two"", ""two2two""), ""three"", ""three3three""), ""four"", ""four4four""),""five"", ""five5five""), ""six"&amp;""", ""six6six""),""seven"", ""seven7seven""),""eight"", ""eight8eight""),""nine"",""nine9nine"")"),"two2twosix6six2pnql")</f>
        <v>two2twosix6six2pnql</v>
      </c>
      <c r="E603" s="2" t="str">
        <f>IFERROR(__xludf.DUMMYFUNCTION("regexextract(C603, ""\d"")"),"2")</f>
        <v>2</v>
      </c>
      <c r="F603" s="2" t="str">
        <f>IFERROR(__xludf.DUMMYFUNCTION("REGEXEXTRACT(C603, ""\d[^\d]*?\z"")"),"2pnql")</f>
        <v>2pnql</v>
      </c>
      <c r="G603" s="2" t="str">
        <f>IFERROR(__xludf.DUMMYFUNCTION("REGEXExtract(F603,""\d"")"),"2")</f>
        <v>2</v>
      </c>
      <c r="H603" s="3">
        <f t="shared" si="1"/>
        <v>22</v>
      </c>
    </row>
    <row r="604">
      <c r="A604" s="1" t="s">
        <v>602</v>
      </c>
      <c r="C604" s="4" t="str">
        <f>IFERROR(__xludf.DUMMYFUNCTION(" REGEXREPLACE(REGEXREPLACE(REGEXREPLACE(REGEXREPLACE(REGEXREPLACE(REGEXREPLACE(REGEXREPLACE(REGEXREPLACE(REGEXREPLACE(A604, ""one"", ""one1one""), ""two"", ""two2two""), ""three"", ""three3three""), ""four"", ""four4four""),""five"", ""five5five""), ""six"&amp;""", ""six6six""),""seven"", ""seven7seven""),""eight"", ""eight8eight""),""nine"",""nine9nine"")"),"542nine9nine5nine9nine5")</f>
        <v>542nine9nine5nine9nine5</v>
      </c>
      <c r="E604" s="2" t="str">
        <f>IFERROR(__xludf.DUMMYFUNCTION("regexextract(C604, ""\d"")"),"5")</f>
        <v>5</v>
      </c>
      <c r="F604" s="2" t="str">
        <f>IFERROR(__xludf.DUMMYFUNCTION("REGEXEXTRACT(C604, ""\d[^\d]*?\z"")"),"5")</f>
        <v>5</v>
      </c>
      <c r="G604" s="2" t="str">
        <f>IFERROR(__xludf.DUMMYFUNCTION("REGEXExtract(F604,""\d"")"),"5")</f>
        <v>5</v>
      </c>
      <c r="H604" s="3">
        <f t="shared" si="1"/>
        <v>55</v>
      </c>
    </row>
    <row r="605">
      <c r="A605" s="1" t="s">
        <v>603</v>
      </c>
      <c r="C605" s="4" t="str">
        <f>IFERROR(__xludf.DUMMYFUNCTION(" REGEXREPLACE(REGEXREPLACE(REGEXREPLACE(REGEXREPLACE(REGEXREPLACE(REGEXREPLACE(REGEXREPLACE(REGEXREPLACE(REGEXREPLACE(A605, ""one"", ""one1one""), ""two"", ""two2two""), ""three"", ""three3three""), ""four"", ""four4four""),""five"", ""five5five""), ""six"&amp;""", ""six6six""),""seven"", ""seven7seven""),""eight"", ""eight8eight""),""nine"",""nine9nine"")"),"8seven7sevenlbgfive5fivej")</f>
        <v>8seven7sevenlbgfive5fivej</v>
      </c>
      <c r="E605" s="2" t="str">
        <f>IFERROR(__xludf.DUMMYFUNCTION("regexextract(C605, ""\d"")"),"8")</f>
        <v>8</v>
      </c>
      <c r="F605" s="2" t="str">
        <f>IFERROR(__xludf.DUMMYFUNCTION("REGEXEXTRACT(C605, ""\d[^\d]*?\z"")"),"5fivej")</f>
        <v>5fivej</v>
      </c>
      <c r="G605" s="2" t="str">
        <f>IFERROR(__xludf.DUMMYFUNCTION("REGEXExtract(F605,""\d"")"),"5")</f>
        <v>5</v>
      </c>
      <c r="H605" s="3">
        <f t="shared" si="1"/>
        <v>85</v>
      </c>
    </row>
    <row r="606">
      <c r="A606" s="1" t="s">
        <v>604</v>
      </c>
      <c r="C606" s="4" t="str">
        <f>IFERROR(__xludf.DUMMYFUNCTION(" REGEXREPLACE(REGEXREPLACE(REGEXREPLACE(REGEXREPLACE(REGEXREPLACE(REGEXREPLACE(REGEXREPLACE(REGEXREPLACE(REGEXREPLACE(A606, ""one"", ""one1one""), ""two"", ""two2two""), ""three"", ""three3three""), ""four"", ""four4four""),""five"", ""five5five""), ""six"&amp;""", ""six6six""),""seven"", ""seven7seven""),""eight"", ""eight8eight""),""nine"",""nine9nine"")"),"five5five5fslhcxdvkhq6four4fourdjbmzc9")</f>
        <v>five5five5fslhcxdvkhq6four4fourdjbmzc9</v>
      </c>
      <c r="E606" s="2" t="str">
        <f>IFERROR(__xludf.DUMMYFUNCTION("regexextract(C606, ""\d"")"),"5")</f>
        <v>5</v>
      </c>
      <c r="F606" s="2" t="str">
        <f>IFERROR(__xludf.DUMMYFUNCTION("REGEXEXTRACT(C606, ""\d[^\d]*?\z"")"),"9")</f>
        <v>9</v>
      </c>
      <c r="G606" s="2" t="str">
        <f>IFERROR(__xludf.DUMMYFUNCTION("REGEXExtract(F606,""\d"")"),"9")</f>
        <v>9</v>
      </c>
      <c r="H606" s="3">
        <f t="shared" si="1"/>
        <v>59</v>
      </c>
    </row>
    <row r="607">
      <c r="A607" s="1" t="s">
        <v>605</v>
      </c>
      <c r="C607" s="4" t="str">
        <f>IFERROR(__xludf.DUMMYFUNCTION(" REGEXREPLACE(REGEXREPLACE(REGEXREPLACE(REGEXREPLACE(REGEXREPLACE(REGEXREPLACE(REGEXREPLACE(REGEXREPLACE(REGEXREPLACE(A607, ""one"", ""one1one""), ""two"", ""two2two""), ""three"", ""three3three""), ""four"", ""four4four""),""five"", ""five5five""), ""six"&amp;""", ""six6six""),""seven"", ""seven7seven""),""eight"", ""eight8eight""),""nine"",""nine9nine"")"),"two2twonine9ninethree3three1cpvqhkdvflmr5eight8eightseven7seven")</f>
        <v>two2twonine9ninethree3three1cpvqhkdvflmr5eight8eightseven7seven</v>
      </c>
      <c r="E607" s="2" t="str">
        <f>IFERROR(__xludf.DUMMYFUNCTION("regexextract(C607, ""\d"")"),"2")</f>
        <v>2</v>
      </c>
      <c r="F607" s="2" t="str">
        <f>IFERROR(__xludf.DUMMYFUNCTION("REGEXEXTRACT(C607, ""\d[^\d]*?\z"")"),"7seven")</f>
        <v>7seven</v>
      </c>
      <c r="G607" s="2" t="str">
        <f>IFERROR(__xludf.DUMMYFUNCTION("REGEXExtract(F607,""\d"")"),"7")</f>
        <v>7</v>
      </c>
      <c r="H607" s="3">
        <f t="shared" si="1"/>
        <v>27</v>
      </c>
    </row>
    <row r="608">
      <c r="A608" s="1" t="s">
        <v>606</v>
      </c>
      <c r="C608" s="4" t="str">
        <f>IFERROR(__xludf.DUMMYFUNCTION(" REGEXREPLACE(REGEXREPLACE(REGEXREPLACE(REGEXREPLACE(REGEXREPLACE(REGEXREPLACE(REGEXREPLACE(REGEXREPLACE(REGEXREPLACE(A608, ""one"", ""one1one""), ""two"", ""two2two""), ""three"", ""three3three""), ""four"", ""four4four""),""five"", ""five5five""), ""six"&amp;""", ""six6six""),""seven"", ""seven7seven""),""eight"", ""eight8eight""),""nine"",""nine9nine"")"),"seven7seven1three3threeone1onethree3three6")</f>
        <v>seven7seven1three3threeone1onethree3three6</v>
      </c>
      <c r="E608" s="2" t="str">
        <f>IFERROR(__xludf.DUMMYFUNCTION("regexextract(C608, ""\d"")"),"7")</f>
        <v>7</v>
      </c>
      <c r="F608" s="2" t="str">
        <f>IFERROR(__xludf.DUMMYFUNCTION("REGEXEXTRACT(C608, ""\d[^\d]*?\z"")"),"6")</f>
        <v>6</v>
      </c>
      <c r="G608" s="2" t="str">
        <f>IFERROR(__xludf.DUMMYFUNCTION("REGEXExtract(F608,""\d"")"),"6")</f>
        <v>6</v>
      </c>
      <c r="H608" s="3">
        <f t="shared" si="1"/>
        <v>76</v>
      </c>
    </row>
    <row r="609">
      <c r="A609" s="1" t="s">
        <v>607</v>
      </c>
      <c r="C609" s="4" t="str">
        <f>IFERROR(__xludf.DUMMYFUNCTION(" REGEXREPLACE(REGEXREPLACE(REGEXREPLACE(REGEXREPLACE(REGEXREPLACE(REGEXREPLACE(REGEXREPLACE(REGEXREPLACE(REGEXREPLACE(A609, ""one"", ""one1one""), ""two"", ""two2two""), ""three"", ""three3three""), ""four"", ""four4four""),""five"", ""five5five""), ""six"&amp;""", ""six6six""),""seven"", ""seven7seven""),""eight"", ""eight8eight""),""nine"",""nine9nine"")"),"2seven7sevenzseven7seven4xnine9ninesix6six9")</f>
        <v>2seven7sevenzseven7seven4xnine9ninesix6six9</v>
      </c>
      <c r="E609" s="2" t="str">
        <f>IFERROR(__xludf.DUMMYFUNCTION("regexextract(C609, ""\d"")"),"2")</f>
        <v>2</v>
      </c>
      <c r="F609" s="2" t="str">
        <f>IFERROR(__xludf.DUMMYFUNCTION("REGEXEXTRACT(C609, ""\d[^\d]*?\z"")"),"9")</f>
        <v>9</v>
      </c>
      <c r="G609" s="2" t="str">
        <f>IFERROR(__xludf.DUMMYFUNCTION("REGEXExtract(F609,""\d"")"),"9")</f>
        <v>9</v>
      </c>
      <c r="H609" s="3">
        <f t="shared" si="1"/>
        <v>29</v>
      </c>
    </row>
    <row r="610">
      <c r="A610" s="1" t="s">
        <v>608</v>
      </c>
      <c r="C610" s="4" t="str">
        <f>IFERROR(__xludf.DUMMYFUNCTION(" REGEXREPLACE(REGEXREPLACE(REGEXREPLACE(REGEXREPLACE(REGEXREPLACE(REGEXREPLACE(REGEXREPLACE(REGEXREPLACE(REGEXREPLACE(A610, ""one"", ""one1one""), ""two"", ""two2two""), ""three"", ""three3three""), ""four"", ""four4four""),""five"", ""five5five""), ""six"&amp;""", ""six6six""),""seven"", ""seven7seven""),""eight"", ""eight8eight""),""nine"",""nine9nine"")"),"x7ccfj8nine9ninethree3three2one1one")</f>
        <v>x7ccfj8nine9ninethree3three2one1one</v>
      </c>
      <c r="E610" s="2" t="str">
        <f>IFERROR(__xludf.DUMMYFUNCTION("regexextract(C610, ""\d"")"),"7")</f>
        <v>7</v>
      </c>
      <c r="F610" s="2" t="str">
        <f>IFERROR(__xludf.DUMMYFUNCTION("REGEXEXTRACT(C610, ""\d[^\d]*?\z"")"),"1one")</f>
        <v>1one</v>
      </c>
      <c r="G610" s="2" t="str">
        <f>IFERROR(__xludf.DUMMYFUNCTION("REGEXExtract(F610,""\d"")"),"1")</f>
        <v>1</v>
      </c>
      <c r="H610" s="3">
        <f t="shared" si="1"/>
        <v>71</v>
      </c>
    </row>
    <row r="611">
      <c r="A611" s="1" t="s">
        <v>609</v>
      </c>
      <c r="C611" s="4" t="str">
        <f>IFERROR(__xludf.DUMMYFUNCTION(" REGEXREPLACE(REGEXREPLACE(REGEXREPLACE(REGEXREPLACE(REGEXREPLACE(REGEXREPLACE(REGEXREPLACE(REGEXREPLACE(REGEXREPLACE(A611, ""one"", ""one1one""), ""two"", ""two2two""), ""three"", ""three3three""), ""four"", ""four4four""),""five"", ""five5five""), ""six"&amp;""", ""six6six""),""seven"", ""seven7seven""),""eight"", ""eight8eight""),""nine"",""nine9nine"")"),"1cqbrjcncrstqkthree3threethree3threeseven7sevenffive5five")</f>
        <v>1cqbrjcncrstqkthree3threethree3threeseven7sevenffive5five</v>
      </c>
      <c r="E611" s="2" t="str">
        <f>IFERROR(__xludf.DUMMYFUNCTION("regexextract(C611, ""\d"")"),"1")</f>
        <v>1</v>
      </c>
      <c r="F611" s="2" t="str">
        <f>IFERROR(__xludf.DUMMYFUNCTION("REGEXEXTRACT(C611, ""\d[^\d]*?\z"")"),"5five")</f>
        <v>5five</v>
      </c>
      <c r="G611" s="2" t="str">
        <f>IFERROR(__xludf.DUMMYFUNCTION("REGEXExtract(F611,""\d"")"),"5")</f>
        <v>5</v>
      </c>
      <c r="H611" s="3">
        <f t="shared" si="1"/>
        <v>15</v>
      </c>
    </row>
    <row r="612">
      <c r="A612" s="1" t="s">
        <v>610</v>
      </c>
      <c r="C612" s="4" t="str">
        <f>IFERROR(__xludf.DUMMYFUNCTION(" REGEXREPLACE(REGEXREPLACE(REGEXREPLACE(REGEXREPLACE(REGEXREPLACE(REGEXREPLACE(REGEXREPLACE(REGEXREPLACE(REGEXREPLACE(A612, ""one"", ""one1one""), ""two"", ""two2two""), ""three"", ""three3three""), ""four"", ""four4four""),""five"", ""five5five""), ""six"&amp;""", ""six6six""),""seven"", ""seven7seven""),""eight"", ""eight8eight""),""nine"",""nine9nine"")"),"tflsnvfchrxcglnzpxp2njkzvrvpfour4four3one1one")</f>
        <v>tflsnvfchrxcglnzpxp2njkzvrvpfour4four3one1one</v>
      </c>
      <c r="E612" s="2" t="str">
        <f>IFERROR(__xludf.DUMMYFUNCTION("regexextract(C612, ""\d"")"),"2")</f>
        <v>2</v>
      </c>
      <c r="F612" s="2" t="str">
        <f>IFERROR(__xludf.DUMMYFUNCTION("REGEXEXTRACT(C612, ""\d[^\d]*?\z"")"),"1one")</f>
        <v>1one</v>
      </c>
      <c r="G612" s="2" t="str">
        <f>IFERROR(__xludf.DUMMYFUNCTION("REGEXExtract(F612,""\d"")"),"1")</f>
        <v>1</v>
      </c>
      <c r="H612" s="3">
        <f t="shared" si="1"/>
        <v>21</v>
      </c>
    </row>
    <row r="613">
      <c r="A613" s="1" t="s">
        <v>611</v>
      </c>
      <c r="C613" s="4" t="str">
        <f>IFERROR(__xludf.DUMMYFUNCTION(" REGEXREPLACE(REGEXREPLACE(REGEXREPLACE(REGEXREPLACE(REGEXREPLACE(REGEXREPLACE(REGEXREPLACE(REGEXREPLACE(REGEXREPLACE(A613, ""one"", ""one1one""), ""two"", ""two2two""), ""three"", ""three3three""), ""four"", ""four4four""),""five"", ""five5five""), ""six"&amp;""", ""six6six""),""seven"", ""seven7seven""),""eight"", ""eight8eight""),""nine"",""nine9nine"")"),"three3three5tkfvxxrpceight8eight86khcqbnjjsix6sixeight8eight")</f>
        <v>three3three5tkfvxxrpceight8eight86khcqbnjjsix6sixeight8eight</v>
      </c>
      <c r="E613" s="2" t="str">
        <f>IFERROR(__xludf.DUMMYFUNCTION("regexextract(C613, ""\d"")"),"3")</f>
        <v>3</v>
      </c>
      <c r="F613" s="2" t="str">
        <f>IFERROR(__xludf.DUMMYFUNCTION("REGEXEXTRACT(C613, ""\d[^\d]*?\z"")"),"8eight")</f>
        <v>8eight</v>
      </c>
      <c r="G613" s="2" t="str">
        <f>IFERROR(__xludf.DUMMYFUNCTION("REGEXExtract(F613,""\d"")"),"8")</f>
        <v>8</v>
      </c>
      <c r="H613" s="3">
        <f t="shared" si="1"/>
        <v>38</v>
      </c>
    </row>
    <row r="614">
      <c r="A614" s="1" t="s">
        <v>612</v>
      </c>
      <c r="C614" s="4" t="str">
        <f>IFERROR(__xludf.DUMMYFUNCTION(" REGEXREPLACE(REGEXREPLACE(REGEXREPLACE(REGEXREPLACE(REGEXREPLACE(REGEXREPLACE(REGEXREPLACE(REGEXREPLACE(REGEXREPLACE(A614, ""one"", ""one1one""), ""two"", ""two2two""), ""three"", ""three3three""), ""four"", ""four4four""),""five"", ""five5five""), ""six"&amp;""", ""six6six""),""seven"", ""seven7seven""),""eight"", ""eight8eight""),""nine"",""nine9nine"")"),"tzcskpsix6sixsix6six7xlnrd3bb")</f>
        <v>tzcskpsix6sixsix6six7xlnrd3bb</v>
      </c>
      <c r="E614" s="2" t="str">
        <f>IFERROR(__xludf.DUMMYFUNCTION("regexextract(C614, ""\d"")"),"6")</f>
        <v>6</v>
      </c>
      <c r="F614" s="2" t="str">
        <f>IFERROR(__xludf.DUMMYFUNCTION("REGEXEXTRACT(C614, ""\d[^\d]*?\z"")"),"3bb")</f>
        <v>3bb</v>
      </c>
      <c r="G614" s="2" t="str">
        <f>IFERROR(__xludf.DUMMYFUNCTION("REGEXExtract(F614,""\d"")"),"3")</f>
        <v>3</v>
      </c>
      <c r="H614" s="3">
        <f t="shared" si="1"/>
        <v>63</v>
      </c>
    </row>
    <row r="615">
      <c r="A615" s="1" t="s">
        <v>613</v>
      </c>
      <c r="C615" s="4" t="str">
        <f>IFERROR(__xludf.DUMMYFUNCTION(" REGEXREPLACE(REGEXREPLACE(REGEXREPLACE(REGEXREPLACE(REGEXREPLACE(REGEXREPLACE(REGEXREPLACE(REGEXREPLACE(REGEXREPLACE(A615, ""one"", ""one1one""), ""two"", ""two2two""), ""three"", ""three3three""), ""four"", ""four4four""),""five"", ""five5five""), ""six"&amp;""", ""six6six""),""seven"", ""seven7seven""),""eight"", ""eight8eight""),""nine"",""nine9nine"")"),"3seven7seven3five5five9")</f>
        <v>3seven7seven3five5five9</v>
      </c>
      <c r="E615" s="2" t="str">
        <f>IFERROR(__xludf.DUMMYFUNCTION("regexextract(C615, ""\d"")"),"3")</f>
        <v>3</v>
      </c>
      <c r="F615" s="2" t="str">
        <f>IFERROR(__xludf.DUMMYFUNCTION("REGEXEXTRACT(C615, ""\d[^\d]*?\z"")"),"9")</f>
        <v>9</v>
      </c>
      <c r="G615" s="2" t="str">
        <f>IFERROR(__xludf.DUMMYFUNCTION("REGEXExtract(F615,""\d"")"),"9")</f>
        <v>9</v>
      </c>
      <c r="H615" s="3">
        <f t="shared" si="1"/>
        <v>39</v>
      </c>
    </row>
    <row r="616">
      <c r="A616" s="1" t="s">
        <v>614</v>
      </c>
      <c r="C616" s="4" t="str">
        <f>IFERROR(__xludf.DUMMYFUNCTION(" REGEXREPLACE(REGEXREPLACE(REGEXREPLACE(REGEXREPLACE(REGEXREPLACE(REGEXREPLACE(REGEXREPLACE(REGEXREPLACE(REGEXREPLACE(A616, ""one"", ""one1one""), ""two"", ""two2two""), ""three"", ""three3three""), ""four"", ""four4four""),""five"", ""five5five""), ""six"&amp;""", ""six6six""),""seven"", ""seven7seven""),""eight"", ""eight8eight""),""nine"",""nine9nine"")"),"four4fournine9ninetwo2two9nmvlprcprtzmmg")</f>
        <v>four4fournine9ninetwo2two9nmvlprcprtzmmg</v>
      </c>
      <c r="E616" s="2" t="str">
        <f>IFERROR(__xludf.DUMMYFUNCTION("regexextract(C616, ""\d"")"),"4")</f>
        <v>4</v>
      </c>
      <c r="F616" s="2" t="str">
        <f>IFERROR(__xludf.DUMMYFUNCTION("REGEXEXTRACT(C616, ""\d[^\d]*?\z"")"),"9nmvlprcprtzmmg")</f>
        <v>9nmvlprcprtzmmg</v>
      </c>
      <c r="G616" s="2" t="str">
        <f>IFERROR(__xludf.DUMMYFUNCTION("REGEXExtract(F616,""\d"")"),"9")</f>
        <v>9</v>
      </c>
      <c r="H616" s="3">
        <f t="shared" si="1"/>
        <v>49</v>
      </c>
    </row>
    <row r="617">
      <c r="A617" s="1" t="s">
        <v>615</v>
      </c>
      <c r="C617" s="4" t="str">
        <f>IFERROR(__xludf.DUMMYFUNCTION(" REGEXREPLACE(REGEXREPLACE(REGEXREPLACE(REGEXREPLACE(REGEXREPLACE(REGEXREPLACE(REGEXREPLACE(REGEXREPLACE(REGEXREPLACE(A617, ""one"", ""one1one""), ""two"", ""two2two""), ""three"", ""three3three""), ""four"", ""four4four""),""five"", ""five5five""), ""six"&amp;""", ""six6six""),""seven"", ""seven7seven""),""eight"", ""eight8eight""),""nine"",""nine9nine"")"),"88pxd99zhhh9")</f>
        <v>88pxd99zhhh9</v>
      </c>
      <c r="E617" s="2" t="str">
        <f>IFERROR(__xludf.DUMMYFUNCTION("regexextract(C617, ""\d"")"),"8")</f>
        <v>8</v>
      </c>
      <c r="F617" s="2" t="str">
        <f>IFERROR(__xludf.DUMMYFUNCTION("REGEXEXTRACT(C617, ""\d[^\d]*?\z"")"),"9")</f>
        <v>9</v>
      </c>
      <c r="G617" s="2" t="str">
        <f>IFERROR(__xludf.DUMMYFUNCTION("REGEXExtract(F617,""\d"")"),"9")</f>
        <v>9</v>
      </c>
      <c r="H617" s="3">
        <f t="shared" si="1"/>
        <v>89</v>
      </c>
    </row>
    <row r="618">
      <c r="A618" s="1" t="s">
        <v>616</v>
      </c>
      <c r="C618" s="4" t="str">
        <f>IFERROR(__xludf.DUMMYFUNCTION(" REGEXREPLACE(REGEXREPLACE(REGEXREPLACE(REGEXREPLACE(REGEXREPLACE(REGEXREPLACE(REGEXREPLACE(REGEXREPLACE(REGEXREPLACE(A618, ""one"", ""one1one""), ""two"", ""two2two""), ""three"", ""three3three""), ""four"", ""four4four""),""five"", ""five5five""), ""six"&amp;""", ""six6six""),""seven"", ""seven7seven""),""eight"", ""eight8eight""),""nine"",""nine9nine"")"),"qdt9four4fourrztlcsbhvkqrtzkk")</f>
        <v>qdt9four4fourrztlcsbhvkqrtzkk</v>
      </c>
      <c r="E618" s="2" t="str">
        <f>IFERROR(__xludf.DUMMYFUNCTION("regexextract(C618, ""\d"")"),"9")</f>
        <v>9</v>
      </c>
      <c r="F618" s="2" t="str">
        <f>IFERROR(__xludf.DUMMYFUNCTION("REGEXEXTRACT(C618, ""\d[^\d]*?\z"")"),"4fourrztlcsbhvkqrtzkk")</f>
        <v>4fourrztlcsbhvkqrtzkk</v>
      </c>
      <c r="G618" s="2" t="str">
        <f>IFERROR(__xludf.DUMMYFUNCTION("REGEXExtract(F618,""\d"")"),"4")</f>
        <v>4</v>
      </c>
      <c r="H618" s="3">
        <f t="shared" si="1"/>
        <v>94</v>
      </c>
    </row>
    <row r="619">
      <c r="A619" s="1" t="s">
        <v>617</v>
      </c>
      <c r="C619" s="4" t="str">
        <f>IFERROR(__xludf.DUMMYFUNCTION(" REGEXREPLACE(REGEXREPLACE(REGEXREPLACE(REGEXREPLACE(REGEXREPLACE(REGEXREPLACE(REGEXREPLACE(REGEXREPLACE(REGEXREPLACE(A619, ""one"", ""one1one""), ""two"", ""two2two""), ""three"", ""three3three""), ""four"", ""four4four""),""five"", ""five5five""), ""six"&amp;""", ""six6six""),""seven"", ""seven7seven""),""eight"", ""eight8eight""),""nine"",""nine9nine"")"),"xqeight8eightwo2twothree3three9119qmhdltcmvdmxzvsix6six")</f>
        <v>xqeight8eightwo2twothree3three9119qmhdltcmvdmxzvsix6six</v>
      </c>
      <c r="E619" s="2" t="str">
        <f>IFERROR(__xludf.DUMMYFUNCTION("regexextract(C619, ""\d"")"),"8")</f>
        <v>8</v>
      </c>
      <c r="F619" s="2" t="str">
        <f>IFERROR(__xludf.DUMMYFUNCTION("REGEXEXTRACT(C619, ""\d[^\d]*?\z"")"),"6six")</f>
        <v>6six</v>
      </c>
      <c r="G619" s="2" t="str">
        <f>IFERROR(__xludf.DUMMYFUNCTION("REGEXExtract(F619,""\d"")"),"6")</f>
        <v>6</v>
      </c>
      <c r="H619" s="3">
        <f t="shared" si="1"/>
        <v>86</v>
      </c>
    </row>
    <row r="620">
      <c r="A620" s="1" t="s">
        <v>618</v>
      </c>
      <c r="C620" s="4" t="str">
        <f>IFERROR(__xludf.DUMMYFUNCTION(" REGEXREPLACE(REGEXREPLACE(REGEXREPLACE(REGEXREPLACE(REGEXREPLACE(REGEXREPLACE(REGEXREPLACE(REGEXREPLACE(REGEXREPLACE(A620, ""one"", ""one1one""), ""two"", ""two2two""), ""three"", ""three3three""), ""four"", ""four4four""),""five"", ""five5five""), ""six"&amp;""", ""six6six""),""seven"", ""seven7seven""),""eight"", ""eight8eight""),""nine"",""nine9nine"")"),"xkkdzfzone1one3six6six22")</f>
        <v>xkkdzfzone1one3six6six22</v>
      </c>
      <c r="E620" s="2" t="str">
        <f>IFERROR(__xludf.DUMMYFUNCTION("regexextract(C620, ""\d"")"),"1")</f>
        <v>1</v>
      </c>
      <c r="F620" s="2" t="str">
        <f>IFERROR(__xludf.DUMMYFUNCTION("REGEXEXTRACT(C620, ""\d[^\d]*?\z"")"),"2")</f>
        <v>2</v>
      </c>
      <c r="G620" s="2" t="str">
        <f>IFERROR(__xludf.DUMMYFUNCTION("REGEXExtract(F620,""\d"")"),"2")</f>
        <v>2</v>
      </c>
      <c r="H620" s="3">
        <f t="shared" si="1"/>
        <v>12</v>
      </c>
    </row>
    <row r="621">
      <c r="A621" s="1" t="s">
        <v>619</v>
      </c>
      <c r="C621" s="4" t="str">
        <f>IFERROR(__xludf.DUMMYFUNCTION(" REGEXREPLACE(REGEXREPLACE(REGEXREPLACE(REGEXREPLACE(REGEXREPLACE(REGEXREPLACE(REGEXREPLACE(REGEXREPLACE(REGEXREPLACE(A621, ""one"", ""one1one""), ""two"", ""two2two""), ""three"", ""three3three""), ""four"", ""four4four""),""five"", ""five5five""), ""six"&amp;""", ""six6six""),""seven"", ""seven7seven""),""eight"", ""eight8eight""),""nine"",""nine9nine"")"),"5eight8eightlnine9ninengqskzx")</f>
        <v>5eight8eightlnine9ninengqskzx</v>
      </c>
      <c r="E621" s="2" t="str">
        <f>IFERROR(__xludf.DUMMYFUNCTION("regexextract(C621, ""\d"")"),"5")</f>
        <v>5</v>
      </c>
      <c r="F621" s="2" t="str">
        <f>IFERROR(__xludf.DUMMYFUNCTION("REGEXEXTRACT(C621, ""\d[^\d]*?\z"")"),"9ninengqskzx")</f>
        <v>9ninengqskzx</v>
      </c>
      <c r="G621" s="2" t="str">
        <f>IFERROR(__xludf.DUMMYFUNCTION("REGEXExtract(F621,""\d"")"),"9")</f>
        <v>9</v>
      </c>
      <c r="H621" s="3">
        <f t="shared" si="1"/>
        <v>59</v>
      </c>
    </row>
    <row r="622">
      <c r="A622" s="1" t="s">
        <v>620</v>
      </c>
      <c r="C622" s="4" t="str">
        <f>IFERROR(__xludf.DUMMYFUNCTION(" REGEXREPLACE(REGEXREPLACE(REGEXREPLACE(REGEXREPLACE(REGEXREPLACE(REGEXREPLACE(REGEXREPLACE(REGEXREPLACE(REGEXREPLACE(A622, ""one"", ""one1one""), ""two"", ""two2two""), ""three"", ""three3three""), ""four"", ""four4four""),""five"", ""five5five""), ""six"&amp;""", ""six6six""),""seven"", ""seven7seven""),""eight"", ""eight8eight""),""nine"",""nine9nine"")"),"one1onekr3five5five3jkxrqdlvqhr6")</f>
        <v>one1onekr3five5five3jkxrqdlvqhr6</v>
      </c>
      <c r="E622" s="2" t="str">
        <f>IFERROR(__xludf.DUMMYFUNCTION("regexextract(C622, ""\d"")"),"1")</f>
        <v>1</v>
      </c>
      <c r="F622" s="2" t="str">
        <f>IFERROR(__xludf.DUMMYFUNCTION("REGEXEXTRACT(C622, ""\d[^\d]*?\z"")"),"6")</f>
        <v>6</v>
      </c>
      <c r="G622" s="2" t="str">
        <f>IFERROR(__xludf.DUMMYFUNCTION("REGEXExtract(F622,""\d"")"),"6")</f>
        <v>6</v>
      </c>
      <c r="H622" s="3">
        <f t="shared" si="1"/>
        <v>16</v>
      </c>
    </row>
    <row r="623">
      <c r="A623" s="1" t="s">
        <v>621</v>
      </c>
      <c r="C623" s="4" t="str">
        <f>IFERROR(__xludf.DUMMYFUNCTION(" REGEXREPLACE(REGEXREPLACE(REGEXREPLACE(REGEXREPLACE(REGEXREPLACE(REGEXREPLACE(REGEXREPLACE(REGEXREPLACE(REGEXREPLACE(A623, ""one"", ""one1one""), ""two"", ""two2two""), ""three"", ""three3three""), ""four"", ""four4four""),""five"", ""five5five""), ""six"&amp;""", ""six6six""),""seven"", ""seven7seven""),""eight"", ""eight8eight""),""nine"",""nine9nine"")"),"fhnlbzqhltwo2two6three3three")</f>
        <v>fhnlbzqhltwo2two6three3three</v>
      </c>
      <c r="E623" s="2" t="str">
        <f>IFERROR(__xludf.DUMMYFUNCTION("regexextract(C623, ""\d"")"),"2")</f>
        <v>2</v>
      </c>
      <c r="F623" s="2" t="str">
        <f>IFERROR(__xludf.DUMMYFUNCTION("REGEXEXTRACT(C623, ""\d[^\d]*?\z"")"),"3three")</f>
        <v>3three</v>
      </c>
      <c r="G623" s="2" t="str">
        <f>IFERROR(__xludf.DUMMYFUNCTION("REGEXExtract(F623,""\d"")"),"3")</f>
        <v>3</v>
      </c>
      <c r="H623" s="3">
        <f t="shared" si="1"/>
        <v>23</v>
      </c>
    </row>
    <row r="624">
      <c r="A624" s="1" t="s">
        <v>622</v>
      </c>
      <c r="C624" s="4" t="str">
        <f>IFERROR(__xludf.DUMMYFUNCTION(" REGEXREPLACE(REGEXREPLACE(REGEXREPLACE(REGEXREPLACE(REGEXREPLACE(REGEXREPLACE(REGEXREPLACE(REGEXREPLACE(REGEXREPLACE(A624, ""one"", ""one1one""), ""two"", ""two2two""), ""three"", ""three3three""), ""four"", ""four4four""),""five"", ""five5five""), ""six"&amp;""", ""six6six""),""seven"", ""seven7seven""),""eight"", ""eight8eight""),""nine"",""nine9nine"")"),"qxgdqf779")</f>
        <v>qxgdqf779</v>
      </c>
      <c r="E624" s="2" t="str">
        <f>IFERROR(__xludf.DUMMYFUNCTION("regexextract(C624, ""\d"")"),"7")</f>
        <v>7</v>
      </c>
      <c r="F624" s="2" t="str">
        <f>IFERROR(__xludf.DUMMYFUNCTION("REGEXEXTRACT(C624, ""\d[^\d]*?\z"")"),"9")</f>
        <v>9</v>
      </c>
      <c r="G624" s="2" t="str">
        <f>IFERROR(__xludf.DUMMYFUNCTION("REGEXExtract(F624,""\d"")"),"9")</f>
        <v>9</v>
      </c>
      <c r="H624" s="3">
        <f t="shared" si="1"/>
        <v>79</v>
      </c>
    </row>
    <row r="625">
      <c r="A625" s="1" t="s">
        <v>623</v>
      </c>
      <c r="C625" s="4" t="str">
        <f>IFERROR(__xludf.DUMMYFUNCTION(" REGEXREPLACE(REGEXREPLACE(REGEXREPLACE(REGEXREPLACE(REGEXREPLACE(REGEXREPLACE(REGEXREPLACE(REGEXREPLACE(REGEXREPLACE(A625, ""one"", ""one1one""), ""two"", ""two2two""), ""three"", ""three3three""), ""four"", ""four4four""),""five"", ""five5five""), ""six"&amp;""", ""six6six""),""seven"", ""seven7seven""),""eight"", ""eight8eight""),""nine"",""nine9nine"")"),"33one1one29k")</f>
        <v>33one1one29k</v>
      </c>
      <c r="E625" s="2" t="str">
        <f>IFERROR(__xludf.DUMMYFUNCTION("regexextract(C625, ""\d"")"),"3")</f>
        <v>3</v>
      </c>
      <c r="F625" s="2" t="str">
        <f>IFERROR(__xludf.DUMMYFUNCTION("REGEXEXTRACT(C625, ""\d[^\d]*?\z"")"),"9k")</f>
        <v>9k</v>
      </c>
      <c r="G625" s="2" t="str">
        <f>IFERROR(__xludf.DUMMYFUNCTION("REGEXExtract(F625,""\d"")"),"9")</f>
        <v>9</v>
      </c>
      <c r="H625" s="3">
        <f t="shared" si="1"/>
        <v>39</v>
      </c>
    </row>
    <row r="626">
      <c r="A626" s="1" t="s">
        <v>624</v>
      </c>
      <c r="C626" s="4" t="str">
        <f>IFERROR(__xludf.DUMMYFUNCTION(" REGEXREPLACE(REGEXREPLACE(REGEXREPLACE(REGEXREPLACE(REGEXREPLACE(REGEXREPLACE(REGEXREPLACE(REGEXREPLACE(REGEXREPLACE(A626, ""one"", ""one1one""), ""two"", ""two2two""), ""three"", ""three3three""), ""four"", ""four4four""),""five"", ""five5five""), ""six"&amp;""", ""six6six""),""seven"", ""seven7seven""),""eight"", ""eight8eight""),""nine"",""nine9nine"")"),"9one1one69dvnxsrqd")</f>
        <v>9one1one69dvnxsrqd</v>
      </c>
      <c r="E626" s="2" t="str">
        <f>IFERROR(__xludf.DUMMYFUNCTION("regexextract(C626, ""\d"")"),"9")</f>
        <v>9</v>
      </c>
      <c r="F626" s="2" t="str">
        <f>IFERROR(__xludf.DUMMYFUNCTION("REGEXEXTRACT(C626, ""\d[^\d]*?\z"")"),"9dvnxsrqd")</f>
        <v>9dvnxsrqd</v>
      </c>
      <c r="G626" s="2" t="str">
        <f>IFERROR(__xludf.DUMMYFUNCTION("REGEXExtract(F626,""\d"")"),"9")</f>
        <v>9</v>
      </c>
      <c r="H626" s="3">
        <f t="shared" si="1"/>
        <v>99</v>
      </c>
    </row>
    <row r="627">
      <c r="A627" s="1" t="s">
        <v>625</v>
      </c>
      <c r="C627" s="4" t="str">
        <f>IFERROR(__xludf.DUMMYFUNCTION(" REGEXREPLACE(REGEXREPLACE(REGEXREPLACE(REGEXREPLACE(REGEXREPLACE(REGEXREPLACE(REGEXREPLACE(REGEXREPLACE(REGEXREPLACE(A627, ""one"", ""one1one""), ""two"", ""two2two""), ""three"", ""three3three""), ""four"", ""four4four""),""five"", ""five5five""), ""six"&amp;""", ""six6six""),""seven"", ""seven7seven""),""eight"", ""eight8eight""),""nine"",""nine9nine"")"),"five5five2rzgfh")</f>
        <v>five5five2rzgfh</v>
      </c>
      <c r="E627" s="2" t="str">
        <f>IFERROR(__xludf.DUMMYFUNCTION("regexextract(C627, ""\d"")"),"5")</f>
        <v>5</v>
      </c>
      <c r="F627" s="2" t="str">
        <f>IFERROR(__xludf.DUMMYFUNCTION("REGEXEXTRACT(C627, ""\d[^\d]*?\z"")"),"2rzgfh")</f>
        <v>2rzgfh</v>
      </c>
      <c r="G627" s="2" t="str">
        <f>IFERROR(__xludf.DUMMYFUNCTION("REGEXExtract(F627,""\d"")"),"2")</f>
        <v>2</v>
      </c>
      <c r="H627" s="3">
        <f t="shared" si="1"/>
        <v>52</v>
      </c>
    </row>
    <row r="628">
      <c r="A628" s="1" t="s">
        <v>626</v>
      </c>
      <c r="C628" s="4" t="str">
        <f>IFERROR(__xludf.DUMMYFUNCTION(" REGEXREPLACE(REGEXREPLACE(REGEXREPLACE(REGEXREPLACE(REGEXREPLACE(REGEXREPLACE(REGEXREPLACE(REGEXREPLACE(REGEXREPLACE(A628, ""one"", ""one1one""), ""two"", ""two2two""), ""three"", ""three3three""), ""four"", ""four4four""),""five"", ""five5five""), ""six"&amp;""", ""six6six""),""seven"", ""seven7seven""),""eight"", ""eight8eight""),""nine"",""nine9nine"")"),"seven7sevennlfdxpqseven7seven74")</f>
        <v>seven7sevennlfdxpqseven7seven74</v>
      </c>
      <c r="E628" s="2" t="str">
        <f>IFERROR(__xludf.DUMMYFUNCTION("regexextract(C628, ""\d"")"),"7")</f>
        <v>7</v>
      </c>
      <c r="F628" s="2" t="str">
        <f>IFERROR(__xludf.DUMMYFUNCTION("REGEXEXTRACT(C628, ""\d[^\d]*?\z"")"),"4")</f>
        <v>4</v>
      </c>
      <c r="G628" s="2" t="str">
        <f>IFERROR(__xludf.DUMMYFUNCTION("REGEXExtract(F628,""\d"")"),"4")</f>
        <v>4</v>
      </c>
      <c r="H628" s="3">
        <f t="shared" si="1"/>
        <v>74</v>
      </c>
    </row>
    <row r="629">
      <c r="A629" s="1" t="s">
        <v>627</v>
      </c>
      <c r="C629" s="4" t="str">
        <f>IFERROR(__xludf.DUMMYFUNCTION(" REGEXREPLACE(REGEXREPLACE(REGEXREPLACE(REGEXREPLACE(REGEXREPLACE(REGEXREPLACE(REGEXREPLACE(REGEXREPLACE(REGEXREPLACE(A629, ""one"", ""one1one""), ""two"", ""two2two""), ""three"", ""three3three""), ""four"", ""four4four""),""five"", ""five5five""), ""six"&amp;""", ""six6six""),""seven"", ""seven7seven""),""eight"", ""eight8eight""),""nine"",""nine9nine"")"),"four4four19four4four")</f>
        <v>four4four19four4four</v>
      </c>
      <c r="E629" s="2" t="str">
        <f>IFERROR(__xludf.DUMMYFUNCTION("regexextract(C629, ""\d"")"),"4")</f>
        <v>4</v>
      </c>
      <c r="F629" s="2" t="str">
        <f>IFERROR(__xludf.DUMMYFUNCTION("REGEXEXTRACT(C629, ""\d[^\d]*?\z"")"),"4four")</f>
        <v>4four</v>
      </c>
      <c r="G629" s="2" t="str">
        <f>IFERROR(__xludf.DUMMYFUNCTION("REGEXExtract(F629,""\d"")"),"4")</f>
        <v>4</v>
      </c>
      <c r="H629" s="3">
        <f t="shared" si="1"/>
        <v>44</v>
      </c>
    </row>
    <row r="630">
      <c r="A630" s="1" t="s">
        <v>628</v>
      </c>
      <c r="C630" s="4" t="str">
        <f>IFERROR(__xludf.DUMMYFUNCTION(" REGEXREPLACE(REGEXREPLACE(REGEXREPLACE(REGEXREPLACE(REGEXREPLACE(REGEXREPLACE(REGEXREPLACE(REGEXREPLACE(REGEXREPLACE(A630, ""one"", ""one1one""), ""two"", ""two2two""), ""three"", ""three3three""), ""four"", ""four4four""),""five"", ""five5five""), ""six"&amp;""", ""six6six""),""seven"", ""seven7seven""),""eight"", ""eight8eight""),""nine"",""nine9nine"")"),"one1onelpxlgcshrxspbgrvsgxvlzsj6two2two")</f>
        <v>one1onelpxlgcshrxspbgrvsgxvlzsj6two2two</v>
      </c>
      <c r="E630" s="2" t="str">
        <f>IFERROR(__xludf.DUMMYFUNCTION("regexextract(C630, ""\d"")"),"1")</f>
        <v>1</v>
      </c>
      <c r="F630" s="2" t="str">
        <f>IFERROR(__xludf.DUMMYFUNCTION("REGEXEXTRACT(C630, ""\d[^\d]*?\z"")"),"2two")</f>
        <v>2two</v>
      </c>
      <c r="G630" s="2" t="str">
        <f>IFERROR(__xludf.DUMMYFUNCTION("REGEXExtract(F630,""\d"")"),"2")</f>
        <v>2</v>
      </c>
      <c r="H630" s="3">
        <f t="shared" si="1"/>
        <v>12</v>
      </c>
    </row>
    <row r="631">
      <c r="A631" s="1" t="s">
        <v>629</v>
      </c>
      <c r="C631" s="4" t="str">
        <f>IFERROR(__xludf.DUMMYFUNCTION(" REGEXREPLACE(REGEXREPLACE(REGEXREPLACE(REGEXREPLACE(REGEXREPLACE(REGEXREPLACE(REGEXREPLACE(REGEXREPLACE(REGEXREPLACE(A631, ""one"", ""one1one""), ""two"", ""two2two""), ""three"", ""three3three""), ""four"", ""four4four""),""five"", ""five5five""), ""six"&amp;""", ""six6six""),""seven"", ""seven7seven""),""eight"", ""eight8eight""),""nine"",""nine9nine"")"),"mxbsix6sixsix6sixsix6sixfmhrgone1one1eight8eight")</f>
        <v>mxbsix6sixsix6sixsix6sixfmhrgone1one1eight8eight</v>
      </c>
      <c r="E631" s="2" t="str">
        <f>IFERROR(__xludf.DUMMYFUNCTION("regexextract(C631, ""\d"")"),"6")</f>
        <v>6</v>
      </c>
      <c r="F631" s="2" t="str">
        <f>IFERROR(__xludf.DUMMYFUNCTION("REGEXEXTRACT(C631, ""\d[^\d]*?\z"")"),"8eight")</f>
        <v>8eight</v>
      </c>
      <c r="G631" s="2" t="str">
        <f>IFERROR(__xludf.DUMMYFUNCTION("REGEXExtract(F631,""\d"")"),"8")</f>
        <v>8</v>
      </c>
      <c r="H631" s="3">
        <f t="shared" si="1"/>
        <v>68</v>
      </c>
    </row>
    <row r="632">
      <c r="A632" s="1" t="s">
        <v>630</v>
      </c>
      <c r="C632" s="4" t="str">
        <f>IFERROR(__xludf.DUMMYFUNCTION(" REGEXREPLACE(REGEXREPLACE(REGEXREPLACE(REGEXREPLACE(REGEXREPLACE(REGEXREPLACE(REGEXREPLACE(REGEXREPLACE(REGEXREPLACE(A632, ""one"", ""one1one""), ""two"", ""two2two""), ""three"", ""three3three""), ""four"", ""four4four""),""five"", ""five5five""), ""six"&amp;""", ""six6six""),""seven"", ""seven7seven""),""eight"", ""eight8eight""),""nine"",""nine9nine"")"),"nine9ninesix6six5one1one")</f>
        <v>nine9ninesix6six5one1one</v>
      </c>
      <c r="E632" s="2" t="str">
        <f>IFERROR(__xludf.DUMMYFUNCTION("regexextract(C632, ""\d"")"),"9")</f>
        <v>9</v>
      </c>
      <c r="F632" s="2" t="str">
        <f>IFERROR(__xludf.DUMMYFUNCTION("REGEXEXTRACT(C632, ""\d[^\d]*?\z"")"),"1one")</f>
        <v>1one</v>
      </c>
      <c r="G632" s="2" t="str">
        <f>IFERROR(__xludf.DUMMYFUNCTION("REGEXExtract(F632,""\d"")"),"1")</f>
        <v>1</v>
      </c>
      <c r="H632" s="3">
        <f t="shared" si="1"/>
        <v>91</v>
      </c>
    </row>
    <row r="633">
      <c r="A633" s="1" t="s">
        <v>631</v>
      </c>
      <c r="C633" s="4" t="str">
        <f>IFERROR(__xludf.DUMMYFUNCTION(" REGEXREPLACE(REGEXREPLACE(REGEXREPLACE(REGEXREPLACE(REGEXREPLACE(REGEXREPLACE(REGEXREPLACE(REGEXREPLACE(REGEXREPLACE(A633, ""one"", ""one1one""), ""two"", ""two2two""), ""three"", ""three3three""), ""four"", ""four4four""),""five"", ""five5five""), ""six"&amp;""", ""six6six""),""seven"", ""seven7seven""),""eight"", ""eight8eight""),""nine"",""nine9nine"")"),"three3threefour4four2ncbchnfnine9nine9")</f>
        <v>three3threefour4four2ncbchnfnine9nine9</v>
      </c>
      <c r="E633" s="2" t="str">
        <f>IFERROR(__xludf.DUMMYFUNCTION("regexextract(C633, ""\d"")"),"3")</f>
        <v>3</v>
      </c>
      <c r="F633" s="2" t="str">
        <f>IFERROR(__xludf.DUMMYFUNCTION("REGEXEXTRACT(C633, ""\d[^\d]*?\z"")"),"9")</f>
        <v>9</v>
      </c>
      <c r="G633" s="2" t="str">
        <f>IFERROR(__xludf.DUMMYFUNCTION("REGEXExtract(F633,""\d"")"),"9")</f>
        <v>9</v>
      </c>
      <c r="H633" s="3">
        <f t="shared" si="1"/>
        <v>39</v>
      </c>
    </row>
    <row r="634">
      <c r="A634" s="1" t="s">
        <v>632</v>
      </c>
      <c r="C634" s="4" t="str">
        <f>IFERROR(__xludf.DUMMYFUNCTION(" REGEXREPLACE(REGEXREPLACE(REGEXREPLACE(REGEXREPLACE(REGEXREPLACE(REGEXREPLACE(REGEXREPLACE(REGEXREPLACE(REGEXREPLACE(A634, ""one"", ""one1one""), ""two"", ""two2two""), ""three"", ""three3three""), ""four"", ""four4four""),""five"", ""five5five""), ""six"&amp;""", ""six6six""),""seven"", ""seven7seven""),""eight"", ""eight8eight""),""nine"",""nine9nine"")"),"4nine9nine6gstzmsjndcthree3three4cmrhgnnq")</f>
        <v>4nine9nine6gstzmsjndcthree3three4cmrhgnnq</v>
      </c>
      <c r="E634" s="2" t="str">
        <f>IFERROR(__xludf.DUMMYFUNCTION("regexextract(C634, ""\d"")"),"4")</f>
        <v>4</v>
      </c>
      <c r="F634" s="2" t="str">
        <f>IFERROR(__xludf.DUMMYFUNCTION("REGEXEXTRACT(C634, ""\d[^\d]*?\z"")"),"4cmrhgnnq")</f>
        <v>4cmrhgnnq</v>
      </c>
      <c r="G634" s="2" t="str">
        <f>IFERROR(__xludf.DUMMYFUNCTION("REGEXExtract(F634,""\d"")"),"4")</f>
        <v>4</v>
      </c>
      <c r="H634" s="3">
        <f t="shared" si="1"/>
        <v>44</v>
      </c>
    </row>
    <row r="635">
      <c r="A635" s="1" t="s">
        <v>633</v>
      </c>
      <c r="C635" s="4" t="str">
        <f>IFERROR(__xludf.DUMMYFUNCTION(" REGEXREPLACE(REGEXREPLACE(REGEXREPLACE(REGEXREPLACE(REGEXREPLACE(REGEXREPLACE(REGEXREPLACE(REGEXREPLACE(REGEXREPLACE(A635, ""one"", ""one1one""), ""two"", ""two2two""), ""three"", ""three3three""), ""four"", ""four4four""),""five"", ""five5five""), ""six"&amp;""", ""six6six""),""seven"", ""seven7seven""),""eight"", ""eight8eight""),""nine"",""nine9nine"")"),"1one1oneznvhbdtmjxktbc4seven7seven")</f>
        <v>1one1oneznvhbdtmjxktbc4seven7seven</v>
      </c>
      <c r="E635" s="2" t="str">
        <f>IFERROR(__xludf.DUMMYFUNCTION("regexextract(C635, ""\d"")"),"1")</f>
        <v>1</v>
      </c>
      <c r="F635" s="2" t="str">
        <f>IFERROR(__xludf.DUMMYFUNCTION("REGEXEXTRACT(C635, ""\d[^\d]*?\z"")"),"7seven")</f>
        <v>7seven</v>
      </c>
      <c r="G635" s="2" t="str">
        <f>IFERROR(__xludf.DUMMYFUNCTION("REGEXExtract(F635,""\d"")"),"7")</f>
        <v>7</v>
      </c>
      <c r="H635" s="3">
        <f t="shared" si="1"/>
        <v>17</v>
      </c>
    </row>
    <row r="636">
      <c r="A636" s="1" t="s">
        <v>634</v>
      </c>
      <c r="C636" s="4" t="str">
        <f>IFERROR(__xludf.DUMMYFUNCTION(" REGEXREPLACE(REGEXREPLACE(REGEXREPLACE(REGEXREPLACE(REGEXREPLACE(REGEXREPLACE(REGEXREPLACE(REGEXREPLACE(REGEXREPLACE(A636, ""one"", ""one1one""), ""two"", ""two2two""), ""three"", ""three3three""), ""four"", ""four4four""),""five"", ""five5five""), ""six"&amp;""", ""six6six""),""seven"", ""seven7seven""),""eight"", ""eight8eight""),""nine"",""nine9nine"")"),"ttlfbpgjh6")</f>
        <v>ttlfbpgjh6</v>
      </c>
      <c r="E636" s="2" t="str">
        <f>IFERROR(__xludf.DUMMYFUNCTION("regexextract(C636, ""\d"")"),"6")</f>
        <v>6</v>
      </c>
      <c r="F636" s="2" t="str">
        <f>IFERROR(__xludf.DUMMYFUNCTION("REGEXEXTRACT(C636, ""\d[^\d]*?\z"")"),"6")</f>
        <v>6</v>
      </c>
      <c r="G636" s="2" t="str">
        <f>IFERROR(__xludf.DUMMYFUNCTION("REGEXExtract(F636,""\d"")"),"6")</f>
        <v>6</v>
      </c>
      <c r="H636" s="3">
        <f t="shared" si="1"/>
        <v>66</v>
      </c>
    </row>
    <row r="637">
      <c r="A637" s="1" t="s">
        <v>635</v>
      </c>
      <c r="C637" s="4" t="str">
        <f>IFERROR(__xludf.DUMMYFUNCTION(" REGEXREPLACE(REGEXREPLACE(REGEXREPLACE(REGEXREPLACE(REGEXREPLACE(REGEXREPLACE(REGEXREPLACE(REGEXREPLACE(REGEXREPLACE(A637, ""one"", ""one1one""), ""two"", ""two2two""), ""three"", ""three3three""), ""four"", ""four4four""),""five"", ""five5five""), ""six"&amp;""", ""six6six""),""seven"", ""seven7seven""),""eight"", ""eight8eight""),""nine"",""nine9nine"")"),"qnftwo2twone1one7")</f>
        <v>qnftwo2twone1one7</v>
      </c>
      <c r="E637" s="2" t="str">
        <f>IFERROR(__xludf.DUMMYFUNCTION("regexextract(C637, ""\d"")"),"2")</f>
        <v>2</v>
      </c>
      <c r="F637" s="2" t="str">
        <f>IFERROR(__xludf.DUMMYFUNCTION("REGEXEXTRACT(C637, ""\d[^\d]*?\z"")"),"7")</f>
        <v>7</v>
      </c>
      <c r="G637" s="2" t="str">
        <f>IFERROR(__xludf.DUMMYFUNCTION("REGEXExtract(F637,""\d"")"),"7")</f>
        <v>7</v>
      </c>
      <c r="H637" s="3">
        <f t="shared" si="1"/>
        <v>27</v>
      </c>
    </row>
    <row r="638">
      <c r="A638" s="1" t="s">
        <v>636</v>
      </c>
      <c r="C638" s="4" t="str">
        <f>IFERROR(__xludf.DUMMYFUNCTION(" REGEXREPLACE(REGEXREPLACE(REGEXREPLACE(REGEXREPLACE(REGEXREPLACE(REGEXREPLACE(REGEXREPLACE(REGEXREPLACE(REGEXREPLACE(A638, ""one"", ""one1one""), ""two"", ""two2two""), ""three"", ""three3three""), ""four"", ""four4four""),""five"", ""five5five""), ""six"&amp;""", ""six6six""),""seven"", ""seven7seven""),""eight"", ""eight8eight""),""nine"",""nine9nine"")"),"ncfplkcthree3threeseven7sevennine9ninemrxxcx7")</f>
        <v>ncfplkcthree3threeseven7sevennine9ninemrxxcx7</v>
      </c>
      <c r="E638" s="2" t="str">
        <f>IFERROR(__xludf.DUMMYFUNCTION("regexextract(C638, ""\d"")"),"3")</f>
        <v>3</v>
      </c>
      <c r="F638" s="2" t="str">
        <f>IFERROR(__xludf.DUMMYFUNCTION("REGEXEXTRACT(C638, ""\d[^\d]*?\z"")"),"7")</f>
        <v>7</v>
      </c>
      <c r="G638" s="2" t="str">
        <f>IFERROR(__xludf.DUMMYFUNCTION("REGEXExtract(F638,""\d"")"),"7")</f>
        <v>7</v>
      </c>
      <c r="H638" s="3">
        <f t="shared" si="1"/>
        <v>37</v>
      </c>
    </row>
    <row r="639">
      <c r="A639" s="1" t="s">
        <v>637</v>
      </c>
      <c r="C639" s="4" t="str">
        <f>IFERROR(__xludf.DUMMYFUNCTION(" REGEXREPLACE(REGEXREPLACE(REGEXREPLACE(REGEXREPLACE(REGEXREPLACE(REGEXREPLACE(REGEXREPLACE(REGEXREPLACE(REGEXREPLACE(A639, ""one"", ""one1one""), ""two"", ""two2two""), ""three"", ""three3three""), ""four"", ""four4four""),""five"", ""five5five""), ""six"&amp;""", ""six6six""),""seven"", ""seven7seven""),""eight"", ""eight8eight""),""nine"",""nine9nine"")"),"3bxpkseven7seven434four4foureight8eight1")</f>
        <v>3bxpkseven7seven434four4foureight8eight1</v>
      </c>
      <c r="E639" s="2" t="str">
        <f>IFERROR(__xludf.DUMMYFUNCTION("regexextract(C639, ""\d"")"),"3")</f>
        <v>3</v>
      </c>
      <c r="F639" s="2" t="str">
        <f>IFERROR(__xludf.DUMMYFUNCTION("REGEXEXTRACT(C639, ""\d[^\d]*?\z"")"),"1")</f>
        <v>1</v>
      </c>
      <c r="G639" s="2" t="str">
        <f>IFERROR(__xludf.DUMMYFUNCTION("REGEXExtract(F639,""\d"")"),"1")</f>
        <v>1</v>
      </c>
      <c r="H639" s="3">
        <f t="shared" si="1"/>
        <v>31</v>
      </c>
    </row>
    <row r="640">
      <c r="A640" s="1" t="s">
        <v>638</v>
      </c>
      <c r="C640" s="4" t="str">
        <f>IFERROR(__xludf.DUMMYFUNCTION(" REGEXREPLACE(REGEXREPLACE(REGEXREPLACE(REGEXREPLACE(REGEXREPLACE(REGEXREPLACE(REGEXREPLACE(REGEXREPLACE(REGEXREPLACE(A640, ""one"", ""one1one""), ""two"", ""two2two""), ""three"", ""three3three""), ""four"", ""four4four""),""five"", ""five5five""), ""six"&amp;""", ""six6six""),""seven"", ""seven7seven""),""eight"", ""eight8eight""),""nine"",""nine9nine"")"),"5kmfr9three3threeone1onesix6six4rnneight8eight")</f>
        <v>5kmfr9three3threeone1onesix6six4rnneight8eight</v>
      </c>
      <c r="E640" s="2" t="str">
        <f>IFERROR(__xludf.DUMMYFUNCTION("regexextract(C640, ""\d"")"),"5")</f>
        <v>5</v>
      </c>
      <c r="F640" s="2" t="str">
        <f>IFERROR(__xludf.DUMMYFUNCTION("REGEXEXTRACT(C640, ""\d[^\d]*?\z"")"),"8eight")</f>
        <v>8eight</v>
      </c>
      <c r="G640" s="2" t="str">
        <f>IFERROR(__xludf.DUMMYFUNCTION("REGEXExtract(F640,""\d"")"),"8")</f>
        <v>8</v>
      </c>
      <c r="H640" s="3">
        <f t="shared" si="1"/>
        <v>58</v>
      </c>
    </row>
    <row r="641">
      <c r="A641" s="1" t="s">
        <v>639</v>
      </c>
      <c r="C641" s="4" t="str">
        <f>IFERROR(__xludf.DUMMYFUNCTION(" REGEXREPLACE(REGEXREPLACE(REGEXREPLACE(REGEXREPLACE(REGEXREPLACE(REGEXREPLACE(REGEXREPLACE(REGEXREPLACE(REGEXREPLACE(A641, ""one"", ""one1one""), ""two"", ""two2two""), ""three"", ""three3three""), ""four"", ""four4four""),""five"", ""five5five""), ""six"&amp;""", ""six6six""),""seven"", ""seven7seven""),""eight"", ""eight8eight""),""nine"",""nine9nine"")"),"fxstzpjmjt85bsvlfktflq348")</f>
        <v>fxstzpjmjt85bsvlfktflq348</v>
      </c>
      <c r="E641" s="2" t="str">
        <f>IFERROR(__xludf.DUMMYFUNCTION("regexextract(C641, ""\d"")"),"8")</f>
        <v>8</v>
      </c>
      <c r="F641" s="2" t="str">
        <f>IFERROR(__xludf.DUMMYFUNCTION("REGEXEXTRACT(C641, ""\d[^\d]*?\z"")"),"8")</f>
        <v>8</v>
      </c>
      <c r="G641" s="2" t="str">
        <f>IFERROR(__xludf.DUMMYFUNCTION("REGEXExtract(F641,""\d"")"),"8")</f>
        <v>8</v>
      </c>
      <c r="H641" s="3">
        <f t="shared" si="1"/>
        <v>88</v>
      </c>
    </row>
    <row r="642">
      <c r="A642" s="1" t="s">
        <v>640</v>
      </c>
      <c r="C642" s="4" t="str">
        <f>IFERROR(__xludf.DUMMYFUNCTION(" REGEXREPLACE(REGEXREPLACE(REGEXREPLACE(REGEXREPLACE(REGEXREPLACE(REGEXREPLACE(REGEXREPLACE(REGEXREPLACE(REGEXREPLACE(A642, ""one"", ""one1one""), ""two"", ""two2two""), ""three"", ""three3three""), ""four"", ""four4four""),""five"", ""five5five""), ""six"&amp;""", ""six6six""),""seven"", ""seven7seven""),""eight"", ""eight8eight""),""nine"",""nine9nine"")"),"eight8eighteight8eight8tzqm")</f>
        <v>eight8eighteight8eight8tzqm</v>
      </c>
      <c r="E642" s="2" t="str">
        <f>IFERROR(__xludf.DUMMYFUNCTION("regexextract(C642, ""\d"")"),"8")</f>
        <v>8</v>
      </c>
      <c r="F642" s="2" t="str">
        <f>IFERROR(__xludf.DUMMYFUNCTION("REGEXEXTRACT(C642, ""\d[^\d]*?\z"")"),"8tzqm")</f>
        <v>8tzqm</v>
      </c>
      <c r="G642" s="2" t="str">
        <f>IFERROR(__xludf.DUMMYFUNCTION("REGEXExtract(F642,""\d"")"),"8")</f>
        <v>8</v>
      </c>
      <c r="H642" s="3">
        <f t="shared" si="1"/>
        <v>88</v>
      </c>
    </row>
    <row r="643">
      <c r="A643" s="1" t="s">
        <v>641</v>
      </c>
      <c r="C643" s="4" t="str">
        <f>IFERROR(__xludf.DUMMYFUNCTION(" REGEXREPLACE(REGEXREPLACE(REGEXREPLACE(REGEXREPLACE(REGEXREPLACE(REGEXREPLACE(REGEXREPLACE(REGEXREPLACE(REGEXREPLACE(A643, ""one"", ""one1one""), ""two"", ""two2two""), ""three"", ""three3three""), ""four"", ""four4four""),""five"", ""five5five""), ""six"&amp;""", ""six6six""),""seven"", ""seven7seven""),""eight"", ""eight8eight""),""nine"",""nine9nine"")"),"4seven7sevenbkknfzshr9hkphkg")</f>
        <v>4seven7sevenbkknfzshr9hkphkg</v>
      </c>
      <c r="E643" s="2" t="str">
        <f>IFERROR(__xludf.DUMMYFUNCTION("regexextract(C643, ""\d"")"),"4")</f>
        <v>4</v>
      </c>
      <c r="F643" s="2" t="str">
        <f>IFERROR(__xludf.DUMMYFUNCTION("REGEXEXTRACT(C643, ""\d[^\d]*?\z"")"),"9hkphkg")</f>
        <v>9hkphkg</v>
      </c>
      <c r="G643" s="2" t="str">
        <f>IFERROR(__xludf.DUMMYFUNCTION("REGEXExtract(F643,""\d"")"),"9")</f>
        <v>9</v>
      </c>
      <c r="H643" s="3">
        <f t="shared" si="1"/>
        <v>49</v>
      </c>
    </row>
    <row r="644">
      <c r="A644" s="1" t="s">
        <v>642</v>
      </c>
      <c r="C644" s="4" t="str">
        <f>IFERROR(__xludf.DUMMYFUNCTION(" REGEXREPLACE(REGEXREPLACE(REGEXREPLACE(REGEXREPLACE(REGEXREPLACE(REGEXREPLACE(REGEXREPLACE(REGEXREPLACE(REGEXREPLACE(A644, ""one"", ""one1one""), ""two"", ""two2two""), ""three"", ""three3three""), ""four"", ""four4four""),""five"", ""five5five""), ""six"&amp;""", ""six6six""),""seven"", ""seven7seven""),""eight"", ""eight8eight""),""nine"",""nine9nine"")"),"8rjsh9")</f>
        <v>8rjsh9</v>
      </c>
      <c r="E644" s="2" t="str">
        <f>IFERROR(__xludf.DUMMYFUNCTION("regexextract(C644, ""\d"")"),"8")</f>
        <v>8</v>
      </c>
      <c r="F644" s="2" t="str">
        <f>IFERROR(__xludf.DUMMYFUNCTION("REGEXEXTRACT(C644, ""\d[^\d]*?\z"")"),"9")</f>
        <v>9</v>
      </c>
      <c r="G644" s="2" t="str">
        <f>IFERROR(__xludf.DUMMYFUNCTION("REGEXExtract(F644,""\d"")"),"9")</f>
        <v>9</v>
      </c>
      <c r="H644" s="3">
        <f t="shared" si="1"/>
        <v>89</v>
      </c>
    </row>
    <row r="645">
      <c r="A645" s="1" t="s">
        <v>643</v>
      </c>
      <c r="C645" s="4" t="str">
        <f>IFERROR(__xludf.DUMMYFUNCTION(" REGEXREPLACE(REGEXREPLACE(REGEXREPLACE(REGEXREPLACE(REGEXREPLACE(REGEXREPLACE(REGEXREPLACE(REGEXREPLACE(REGEXREPLACE(A645, ""one"", ""one1one""), ""two"", ""two2two""), ""three"", ""three3three""), ""four"", ""four4four""),""five"", ""five5five""), ""six"&amp;""", ""six6six""),""seven"", ""seven7seven""),""eight"", ""eight8eight""),""nine"",""nine9nine"")"),"pxvlpc5lf7jnmtprk61")</f>
        <v>pxvlpc5lf7jnmtprk61</v>
      </c>
      <c r="E645" s="2" t="str">
        <f>IFERROR(__xludf.DUMMYFUNCTION("regexextract(C645, ""\d"")"),"5")</f>
        <v>5</v>
      </c>
      <c r="F645" s="2" t="str">
        <f>IFERROR(__xludf.DUMMYFUNCTION("REGEXEXTRACT(C645, ""\d[^\d]*?\z"")"),"1")</f>
        <v>1</v>
      </c>
      <c r="G645" s="2" t="str">
        <f>IFERROR(__xludf.DUMMYFUNCTION("REGEXExtract(F645,""\d"")"),"1")</f>
        <v>1</v>
      </c>
      <c r="H645" s="3">
        <f t="shared" si="1"/>
        <v>51</v>
      </c>
    </row>
    <row r="646">
      <c r="A646" s="1" t="s">
        <v>644</v>
      </c>
      <c r="C646" s="4" t="str">
        <f>IFERROR(__xludf.DUMMYFUNCTION(" REGEXREPLACE(REGEXREPLACE(REGEXREPLACE(REGEXREPLACE(REGEXREPLACE(REGEXREPLACE(REGEXREPLACE(REGEXREPLACE(REGEXREPLACE(A646, ""one"", ""one1one""), ""two"", ""two2two""), ""three"", ""three3three""), ""four"", ""four4four""),""five"", ""five5five""), ""six"&amp;""", ""six6six""),""seven"", ""seven7seven""),""eight"", ""eight8eight""),""nine"",""nine9nine"")"),"qmkhqnlp8four4fourzjbdrthree3three9")</f>
        <v>qmkhqnlp8four4fourzjbdrthree3three9</v>
      </c>
      <c r="E646" s="2" t="str">
        <f>IFERROR(__xludf.DUMMYFUNCTION("regexextract(C646, ""\d"")"),"8")</f>
        <v>8</v>
      </c>
      <c r="F646" s="2" t="str">
        <f>IFERROR(__xludf.DUMMYFUNCTION("REGEXEXTRACT(C646, ""\d[^\d]*?\z"")"),"9")</f>
        <v>9</v>
      </c>
      <c r="G646" s="2" t="str">
        <f>IFERROR(__xludf.DUMMYFUNCTION("REGEXExtract(F646,""\d"")"),"9")</f>
        <v>9</v>
      </c>
      <c r="H646" s="3">
        <f t="shared" si="1"/>
        <v>89</v>
      </c>
    </row>
    <row r="647">
      <c r="A647" s="1" t="s">
        <v>645</v>
      </c>
      <c r="C647" s="4" t="str">
        <f>IFERROR(__xludf.DUMMYFUNCTION(" REGEXREPLACE(REGEXREPLACE(REGEXREPLACE(REGEXREPLACE(REGEXREPLACE(REGEXREPLACE(REGEXREPLACE(REGEXREPLACE(REGEXREPLACE(A647, ""one"", ""one1one""), ""two"", ""two2two""), ""three"", ""three3three""), ""four"", ""four4four""),""five"", ""five5five""), ""six"&amp;""", ""six6six""),""seven"", ""seven7seven""),""eight"", ""eight8eight""),""nine"",""nine9nine"")"),"seven7seven5tlcthree3threethree3three75")</f>
        <v>seven7seven5tlcthree3threethree3three75</v>
      </c>
      <c r="E647" s="2" t="str">
        <f>IFERROR(__xludf.DUMMYFUNCTION("regexextract(C647, ""\d"")"),"7")</f>
        <v>7</v>
      </c>
      <c r="F647" s="2" t="str">
        <f>IFERROR(__xludf.DUMMYFUNCTION("REGEXEXTRACT(C647, ""\d[^\d]*?\z"")"),"5")</f>
        <v>5</v>
      </c>
      <c r="G647" s="2" t="str">
        <f>IFERROR(__xludf.DUMMYFUNCTION("REGEXExtract(F647,""\d"")"),"5")</f>
        <v>5</v>
      </c>
      <c r="H647" s="3">
        <f t="shared" si="1"/>
        <v>75</v>
      </c>
    </row>
    <row r="648">
      <c r="A648" s="1" t="s">
        <v>646</v>
      </c>
      <c r="C648" s="4" t="str">
        <f>IFERROR(__xludf.DUMMYFUNCTION(" REGEXREPLACE(REGEXREPLACE(REGEXREPLACE(REGEXREPLACE(REGEXREPLACE(REGEXREPLACE(REGEXREPLACE(REGEXREPLACE(REGEXREPLACE(A648, ""one"", ""one1one""), ""two"", ""two2two""), ""three"", ""three3three""), ""four"", ""four4four""),""five"", ""five5five""), ""six"&amp;""", ""six6six""),""seven"", ""seven7seven""),""eight"", ""eight8eight""),""nine"",""nine9nine"")"),"3lkxlfzk")</f>
        <v>3lkxlfzk</v>
      </c>
      <c r="E648" s="2" t="str">
        <f>IFERROR(__xludf.DUMMYFUNCTION("regexextract(C648, ""\d"")"),"3")</f>
        <v>3</v>
      </c>
      <c r="F648" s="2" t="str">
        <f>IFERROR(__xludf.DUMMYFUNCTION("REGEXEXTRACT(C648, ""\d[^\d]*?\z"")"),"3lkxlfzk")</f>
        <v>3lkxlfzk</v>
      </c>
      <c r="G648" s="2" t="str">
        <f>IFERROR(__xludf.DUMMYFUNCTION("REGEXExtract(F648,""\d"")"),"3")</f>
        <v>3</v>
      </c>
      <c r="H648" s="3">
        <f t="shared" si="1"/>
        <v>33</v>
      </c>
    </row>
    <row r="649">
      <c r="A649" s="1" t="s">
        <v>647</v>
      </c>
      <c r="C649" s="4" t="str">
        <f>IFERROR(__xludf.DUMMYFUNCTION(" REGEXREPLACE(REGEXREPLACE(REGEXREPLACE(REGEXREPLACE(REGEXREPLACE(REGEXREPLACE(REGEXREPLACE(REGEXREPLACE(REGEXREPLACE(A649, ""one"", ""one1one""), ""two"", ""two2two""), ""three"", ""three3three""), ""four"", ""four4four""),""five"", ""five5five""), ""six"&amp;""", ""six6six""),""seven"", ""seven7seven""),""eight"", ""eight8eight""),""nine"",""nine9nine"")"),"one1one12bkxtnxrsrg1")</f>
        <v>one1one12bkxtnxrsrg1</v>
      </c>
      <c r="E649" s="2" t="str">
        <f>IFERROR(__xludf.DUMMYFUNCTION("regexextract(C649, ""\d"")"),"1")</f>
        <v>1</v>
      </c>
      <c r="F649" s="2" t="str">
        <f>IFERROR(__xludf.DUMMYFUNCTION("REGEXEXTRACT(C649, ""\d[^\d]*?\z"")"),"1")</f>
        <v>1</v>
      </c>
      <c r="G649" s="2" t="str">
        <f>IFERROR(__xludf.DUMMYFUNCTION("REGEXExtract(F649,""\d"")"),"1")</f>
        <v>1</v>
      </c>
      <c r="H649" s="3">
        <f t="shared" si="1"/>
        <v>11</v>
      </c>
    </row>
    <row r="650">
      <c r="A650" s="1" t="s">
        <v>648</v>
      </c>
      <c r="C650" s="4" t="str">
        <f>IFERROR(__xludf.DUMMYFUNCTION(" REGEXREPLACE(REGEXREPLACE(REGEXREPLACE(REGEXREPLACE(REGEXREPLACE(REGEXREPLACE(REGEXREPLACE(REGEXREPLACE(REGEXREPLACE(A650, ""one"", ""one1one""), ""two"", ""two2two""), ""three"", ""three3three""), ""four"", ""four4four""),""five"", ""five5five""), ""six"&amp;""", ""six6six""),""seven"", ""seven7seven""),""eight"", ""eight8eight""),""nine"",""nine9nine"")"),"seven7seven6six6six")</f>
        <v>seven7seven6six6six</v>
      </c>
      <c r="E650" s="2" t="str">
        <f>IFERROR(__xludf.DUMMYFUNCTION("regexextract(C650, ""\d"")"),"7")</f>
        <v>7</v>
      </c>
      <c r="F650" s="2" t="str">
        <f>IFERROR(__xludf.DUMMYFUNCTION("REGEXEXTRACT(C650, ""\d[^\d]*?\z"")"),"6six")</f>
        <v>6six</v>
      </c>
      <c r="G650" s="2" t="str">
        <f>IFERROR(__xludf.DUMMYFUNCTION("REGEXExtract(F650,""\d"")"),"6")</f>
        <v>6</v>
      </c>
      <c r="H650" s="3">
        <f t="shared" si="1"/>
        <v>76</v>
      </c>
    </row>
    <row r="651">
      <c r="A651" s="1" t="s">
        <v>649</v>
      </c>
      <c r="C651" s="4" t="str">
        <f>IFERROR(__xludf.DUMMYFUNCTION(" REGEXREPLACE(REGEXREPLACE(REGEXREPLACE(REGEXREPLACE(REGEXREPLACE(REGEXREPLACE(REGEXREPLACE(REGEXREPLACE(REGEXREPLACE(A651, ""one"", ""one1one""), ""two"", ""two2two""), ""three"", ""three3three""), ""four"", ""four4four""),""five"", ""five5five""), ""six"&amp;""", ""six6six""),""seven"", ""seven7seven""),""eight"", ""eight8eight""),""nine"",""nine9nine"")"),"nine9ninethree3threezz2five5five")</f>
        <v>nine9ninethree3threezz2five5five</v>
      </c>
      <c r="E651" s="2" t="str">
        <f>IFERROR(__xludf.DUMMYFUNCTION("regexextract(C651, ""\d"")"),"9")</f>
        <v>9</v>
      </c>
      <c r="F651" s="2" t="str">
        <f>IFERROR(__xludf.DUMMYFUNCTION("REGEXEXTRACT(C651, ""\d[^\d]*?\z"")"),"5five")</f>
        <v>5five</v>
      </c>
      <c r="G651" s="2" t="str">
        <f>IFERROR(__xludf.DUMMYFUNCTION("REGEXExtract(F651,""\d"")"),"5")</f>
        <v>5</v>
      </c>
      <c r="H651" s="3">
        <f t="shared" si="1"/>
        <v>95</v>
      </c>
    </row>
    <row r="652">
      <c r="A652" s="1" t="s">
        <v>650</v>
      </c>
      <c r="C652" s="4" t="str">
        <f>IFERROR(__xludf.DUMMYFUNCTION(" REGEXREPLACE(REGEXREPLACE(REGEXREPLACE(REGEXREPLACE(REGEXREPLACE(REGEXREPLACE(REGEXREPLACE(REGEXREPLACE(REGEXREPLACE(A652, ""one"", ""one1one""), ""two"", ""two2two""), ""three"", ""three3three""), ""four"", ""four4four""),""five"", ""five5five""), ""six"&amp;""", ""six6six""),""seven"", ""seven7seven""),""eight"", ""eight8eight""),""nine"",""nine9nine"")"),"tmgmz6fbffftcstwo2twotwo2twoeight8eight")</f>
        <v>tmgmz6fbffftcstwo2twotwo2twoeight8eight</v>
      </c>
      <c r="E652" s="2" t="str">
        <f>IFERROR(__xludf.DUMMYFUNCTION("regexextract(C652, ""\d"")"),"6")</f>
        <v>6</v>
      </c>
      <c r="F652" s="2" t="str">
        <f>IFERROR(__xludf.DUMMYFUNCTION("REGEXEXTRACT(C652, ""\d[^\d]*?\z"")"),"8eight")</f>
        <v>8eight</v>
      </c>
      <c r="G652" s="2" t="str">
        <f>IFERROR(__xludf.DUMMYFUNCTION("REGEXExtract(F652,""\d"")"),"8")</f>
        <v>8</v>
      </c>
      <c r="H652" s="3">
        <f t="shared" si="1"/>
        <v>68</v>
      </c>
    </row>
    <row r="653">
      <c r="A653" s="1" t="s">
        <v>651</v>
      </c>
      <c r="C653" s="4" t="str">
        <f>IFERROR(__xludf.DUMMYFUNCTION(" REGEXREPLACE(REGEXREPLACE(REGEXREPLACE(REGEXREPLACE(REGEXREPLACE(REGEXREPLACE(REGEXREPLACE(REGEXREPLACE(REGEXREPLACE(A653, ""one"", ""one1one""), ""two"", ""two2two""), ""three"", ""three3three""), ""four"", ""four4four""),""five"", ""five5five""), ""six"&amp;""", ""six6six""),""seven"", ""seven7seven""),""eight"", ""eight8eight""),""nine"",""nine9nine"")"),"five5fivelrmgkjcmdv2two2twogzljrklcg4")</f>
        <v>five5fivelrmgkjcmdv2two2twogzljrklcg4</v>
      </c>
      <c r="E653" s="2" t="str">
        <f>IFERROR(__xludf.DUMMYFUNCTION("regexextract(C653, ""\d"")"),"5")</f>
        <v>5</v>
      </c>
      <c r="F653" s="2" t="str">
        <f>IFERROR(__xludf.DUMMYFUNCTION("REGEXEXTRACT(C653, ""\d[^\d]*?\z"")"),"4")</f>
        <v>4</v>
      </c>
      <c r="G653" s="2" t="str">
        <f>IFERROR(__xludf.DUMMYFUNCTION("REGEXExtract(F653,""\d"")"),"4")</f>
        <v>4</v>
      </c>
      <c r="H653" s="3">
        <f t="shared" si="1"/>
        <v>54</v>
      </c>
    </row>
    <row r="654">
      <c r="A654" s="1" t="s">
        <v>652</v>
      </c>
      <c r="C654" s="4" t="str">
        <f>IFERROR(__xludf.DUMMYFUNCTION(" REGEXREPLACE(REGEXREPLACE(REGEXREPLACE(REGEXREPLACE(REGEXREPLACE(REGEXREPLACE(REGEXREPLACE(REGEXREPLACE(REGEXREPLACE(A654, ""one"", ""one1one""), ""two"", ""two2two""), ""three"", ""three3three""), ""four"", ""four4four""),""five"", ""five5five""), ""six"&amp;""", ""six6six""),""seven"", ""seven7seven""),""eight"", ""eight8eight""),""nine"",""nine9nine"")"),"2bmgrtf")</f>
        <v>2bmgrtf</v>
      </c>
      <c r="E654" s="2" t="str">
        <f>IFERROR(__xludf.DUMMYFUNCTION("regexextract(C654, ""\d"")"),"2")</f>
        <v>2</v>
      </c>
      <c r="F654" s="2" t="str">
        <f>IFERROR(__xludf.DUMMYFUNCTION("REGEXEXTRACT(C654, ""\d[^\d]*?\z"")"),"2bmgrtf")</f>
        <v>2bmgrtf</v>
      </c>
      <c r="G654" s="2" t="str">
        <f>IFERROR(__xludf.DUMMYFUNCTION("REGEXExtract(F654,""\d"")"),"2")</f>
        <v>2</v>
      </c>
      <c r="H654" s="3">
        <f t="shared" si="1"/>
        <v>22</v>
      </c>
    </row>
    <row r="655">
      <c r="A655" s="1" t="s">
        <v>653</v>
      </c>
      <c r="C655" s="4" t="str">
        <f>IFERROR(__xludf.DUMMYFUNCTION(" REGEXREPLACE(REGEXREPLACE(REGEXREPLACE(REGEXREPLACE(REGEXREPLACE(REGEXREPLACE(REGEXREPLACE(REGEXREPLACE(REGEXREPLACE(A655, ""one"", ""one1one""), ""two"", ""two2two""), ""three"", ""three3three""), ""four"", ""four4four""),""five"", ""five5five""), ""six"&amp;""", ""six6six""),""seven"", ""seven7seven""),""eight"", ""eight8eight""),""nine"",""nine9nine"")"),"nvpftbs9one1one4mpdeight8eight")</f>
        <v>nvpftbs9one1one4mpdeight8eight</v>
      </c>
      <c r="E655" s="2" t="str">
        <f>IFERROR(__xludf.DUMMYFUNCTION("regexextract(C655, ""\d"")"),"9")</f>
        <v>9</v>
      </c>
      <c r="F655" s="2" t="str">
        <f>IFERROR(__xludf.DUMMYFUNCTION("REGEXEXTRACT(C655, ""\d[^\d]*?\z"")"),"8eight")</f>
        <v>8eight</v>
      </c>
      <c r="G655" s="2" t="str">
        <f>IFERROR(__xludf.DUMMYFUNCTION("REGEXExtract(F655,""\d"")"),"8")</f>
        <v>8</v>
      </c>
      <c r="H655" s="3">
        <f t="shared" si="1"/>
        <v>98</v>
      </c>
    </row>
    <row r="656">
      <c r="A656" s="1" t="s">
        <v>654</v>
      </c>
      <c r="C656" s="4" t="str">
        <f>IFERROR(__xludf.DUMMYFUNCTION(" REGEXREPLACE(REGEXREPLACE(REGEXREPLACE(REGEXREPLACE(REGEXREPLACE(REGEXREPLACE(REGEXREPLACE(REGEXREPLACE(REGEXREPLACE(A656, ""one"", ""one1one""), ""two"", ""two2two""), ""three"", ""three3three""), ""four"", ""four4four""),""five"", ""five5five""), ""six"&amp;""", ""six6six""),""seven"", ""seven7seven""),""eight"", ""eight8eight""),""nine"",""nine9nine"")"),"rrgdzbhrx82cctzm")</f>
        <v>rrgdzbhrx82cctzm</v>
      </c>
      <c r="E656" s="2" t="str">
        <f>IFERROR(__xludf.DUMMYFUNCTION("regexextract(C656, ""\d"")"),"8")</f>
        <v>8</v>
      </c>
      <c r="F656" s="2" t="str">
        <f>IFERROR(__xludf.DUMMYFUNCTION("REGEXEXTRACT(C656, ""\d[^\d]*?\z"")"),"2cctzm")</f>
        <v>2cctzm</v>
      </c>
      <c r="G656" s="2" t="str">
        <f>IFERROR(__xludf.DUMMYFUNCTION("REGEXExtract(F656,""\d"")"),"2")</f>
        <v>2</v>
      </c>
      <c r="H656" s="3">
        <f t="shared" si="1"/>
        <v>82</v>
      </c>
    </row>
    <row r="657">
      <c r="A657" s="1" t="s">
        <v>655</v>
      </c>
      <c r="C657" s="4" t="str">
        <f>IFERROR(__xludf.DUMMYFUNCTION(" REGEXREPLACE(REGEXREPLACE(REGEXREPLACE(REGEXREPLACE(REGEXREPLACE(REGEXREPLACE(REGEXREPLACE(REGEXREPLACE(REGEXREPLACE(A657, ""one"", ""one1one""), ""two"", ""two2two""), ""three"", ""three3three""), ""four"", ""four4four""),""five"", ""five5five""), ""six"&amp;""", ""six6six""),""seven"", ""seven7seven""),""eight"", ""eight8eight""),""nine"",""nine9nine"")"),"two2two3gbxcmdzxfive5five")</f>
        <v>two2two3gbxcmdzxfive5five</v>
      </c>
      <c r="E657" s="2" t="str">
        <f>IFERROR(__xludf.DUMMYFUNCTION("regexextract(C657, ""\d"")"),"2")</f>
        <v>2</v>
      </c>
      <c r="F657" s="2" t="str">
        <f>IFERROR(__xludf.DUMMYFUNCTION("REGEXEXTRACT(C657, ""\d[^\d]*?\z"")"),"5five")</f>
        <v>5five</v>
      </c>
      <c r="G657" s="2" t="str">
        <f>IFERROR(__xludf.DUMMYFUNCTION("REGEXExtract(F657,""\d"")"),"5")</f>
        <v>5</v>
      </c>
      <c r="H657" s="3">
        <f t="shared" si="1"/>
        <v>25</v>
      </c>
    </row>
    <row r="658">
      <c r="A658" s="1" t="s">
        <v>656</v>
      </c>
      <c r="C658" s="4" t="str">
        <f>IFERROR(__xludf.DUMMYFUNCTION(" REGEXREPLACE(REGEXREPLACE(REGEXREPLACE(REGEXREPLACE(REGEXREPLACE(REGEXREPLACE(REGEXREPLACE(REGEXREPLACE(REGEXREPLACE(A658, ""one"", ""one1one""), ""two"", ""two2two""), ""three"", ""three3three""), ""four"", ""four4four""),""five"", ""five5five""), ""six"&amp;""", ""six6six""),""seven"", ""seven7seven""),""eight"", ""eight8eight""),""nine"",""nine9nine"")"),"8nine9nine237rgrpfnztwo2twosix6sixfive5five")</f>
        <v>8nine9nine237rgrpfnztwo2twosix6sixfive5five</v>
      </c>
      <c r="E658" s="2" t="str">
        <f>IFERROR(__xludf.DUMMYFUNCTION("regexextract(C658, ""\d"")"),"8")</f>
        <v>8</v>
      </c>
      <c r="F658" s="2" t="str">
        <f>IFERROR(__xludf.DUMMYFUNCTION("REGEXEXTRACT(C658, ""\d[^\d]*?\z"")"),"5five")</f>
        <v>5five</v>
      </c>
      <c r="G658" s="2" t="str">
        <f>IFERROR(__xludf.DUMMYFUNCTION("REGEXExtract(F658,""\d"")"),"5")</f>
        <v>5</v>
      </c>
      <c r="H658" s="3">
        <f t="shared" si="1"/>
        <v>85</v>
      </c>
    </row>
    <row r="659">
      <c r="A659" s="1" t="s">
        <v>657</v>
      </c>
      <c r="C659" s="4" t="str">
        <f>IFERROR(__xludf.DUMMYFUNCTION(" REGEXREPLACE(REGEXREPLACE(REGEXREPLACE(REGEXREPLACE(REGEXREPLACE(REGEXREPLACE(REGEXREPLACE(REGEXREPLACE(REGEXREPLACE(A659, ""one"", ""one1one""), ""two"", ""two2two""), ""three"", ""three3three""), ""four"", ""four4four""),""five"", ""five5five""), ""six"&amp;""", ""six6six""),""seven"", ""seven7seven""),""eight"", ""eight8eight""),""nine"",""nine9nine"")"),"6rfqjgfzfcjccr5")</f>
        <v>6rfqjgfzfcjccr5</v>
      </c>
      <c r="E659" s="2" t="str">
        <f>IFERROR(__xludf.DUMMYFUNCTION("regexextract(C659, ""\d"")"),"6")</f>
        <v>6</v>
      </c>
      <c r="F659" s="2" t="str">
        <f>IFERROR(__xludf.DUMMYFUNCTION("REGEXEXTRACT(C659, ""\d[^\d]*?\z"")"),"5")</f>
        <v>5</v>
      </c>
      <c r="G659" s="2" t="str">
        <f>IFERROR(__xludf.DUMMYFUNCTION("REGEXExtract(F659,""\d"")"),"5")</f>
        <v>5</v>
      </c>
      <c r="H659" s="3">
        <f t="shared" si="1"/>
        <v>65</v>
      </c>
    </row>
    <row r="660">
      <c r="A660" s="1" t="s">
        <v>658</v>
      </c>
      <c r="C660" s="4" t="str">
        <f>IFERROR(__xludf.DUMMYFUNCTION(" REGEXREPLACE(REGEXREPLACE(REGEXREPLACE(REGEXREPLACE(REGEXREPLACE(REGEXREPLACE(REGEXREPLACE(REGEXREPLACE(REGEXREPLACE(A660, ""one"", ""one1one""), ""two"", ""two2two""), ""three"", ""three3three""), ""four"", ""four4four""),""five"", ""five5five""), ""six"&amp;""", ""six6six""),""seven"", ""seven7seven""),""eight"", ""eight8eight""),""nine"",""nine9nine"")"),"86nndqtbpgz8")</f>
        <v>86nndqtbpgz8</v>
      </c>
      <c r="E660" s="2" t="str">
        <f>IFERROR(__xludf.DUMMYFUNCTION("regexextract(C660, ""\d"")"),"8")</f>
        <v>8</v>
      </c>
      <c r="F660" s="2" t="str">
        <f>IFERROR(__xludf.DUMMYFUNCTION("REGEXEXTRACT(C660, ""\d[^\d]*?\z"")"),"8")</f>
        <v>8</v>
      </c>
      <c r="G660" s="2" t="str">
        <f>IFERROR(__xludf.DUMMYFUNCTION("REGEXExtract(F660,""\d"")"),"8")</f>
        <v>8</v>
      </c>
      <c r="H660" s="3">
        <f t="shared" si="1"/>
        <v>88</v>
      </c>
    </row>
    <row r="661">
      <c r="A661" s="1" t="s">
        <v>659</v>
      </c>
      <c r="C661" s="4" t="str">
        <f>IFERROR(__xludf.DUMMYFUNCTION(" REGEXREPLACE(REGEXREPLACE(REGEXREPLACE(REGEXREPLACE(REGEXREPLACE(REGEXREPLACE(REGEXREPLACE(REGEXREPLACE(REGEXREPLACE(A661, ""one"", ""one1one""), ""two"", ""two2two""), ""three"", ""three3three""), ""four"", ""four4four""),""five"", ""five5five""), ""six"&amp;""", ""six6six""),""seven"", ""seven7seven""),""eight"", ""eight8eight""),""nine"",""nine9nine"")"),"four4fourone1one8")</f>
        <v>four4fourone1one8</v>
      </c>
      <c r="E661" s="2" t="str">
        <f>IFERROR(__xludf.DUMMYFUNCTION("regexextract(C661, ""\d"")"),"4")</f>
        <v>4</v>
      </c>
      <c r="F661" s="2" t="str">
        <f>IFERROR(__xludf.DUMMYFUNCTION("REGEXEXTRACT(C661, ""\d[^\d]*?\z"")"),"8")</f>
        <v>8</v>
      </c>
      <c r="G661" s="2" t="str">
        <f>IFERROR(__xludf.DUMMYFUNCTION("REGEXExtract(F661,""\d"")"),"8")</f>
        <v>8</v>
      </c>
      <c r="H661" s="3">
        <f t="shared" si="1"/>
        <v>48</v>
      </c>
    </row>
    <row r="662">
      <c r="A662" s="1" t="s">
        <v>660</v>
      </c>
      <c r="C662" s="4" t="str">
        <f>IFERROR(__xludf.DUMMYFUNCTION(" REGEXREPLACE(REGEXREPLACE(REGEXREPLACE(REGEXREPLACE(REGEXREPLACE(REGEXREPLACE(REGEXREPLACE(REGEXREPLACE(REGEXREPLACE(A662, ""one"", ""one1one""), ""two"", ""two2two""), ""three"", ""three3three""), ""four"", ""four4four""),""five"", ""five5five""), ""six"&amp;""", ""six6six""),""seven"", ""seven7seven""),""eight"", ""eight8eight""),""nine"",""nine9nine"")"),"vvzxhzxndbone1one57cmsrmxdlvgx")</f>
        <v>vvzxhzxndbone1one57cmsrmxdlvgx</v>
      </c>
      <c r="E662" s="2" t="str">
        <f>IFERROR(__xludf.DUMMYFUNCTION("regexextract(C662, ""\d"")"),"1")</f>
        <v>1</v>
      </c>
      <c r="F662" s="2" t="str">
        <f>IFERROR(__xludf.DUMMYFUNCTION("REGEXEXTRACT(C662, ""\d[^\d]*?\z"")"),"7cmsrmxdlvgx")</f>
        <v>7cmsrmxdlvgx</v>
      </c>
      <c r="G662" s="2" t="str">
        <f>IFERROR(__xludf.DUMMYFUNCTION("REGEXExtract(F662,""\d"")"),"7")</f>
        <v>7</v>
      </c>
      <c r="H662" s="3">
        <f t="shared" si="1"/>
        <v>17</v>
      </c>
    </row>
    <row r="663">
      <c r="A663" s="1" t="s">
        <v>661</v>
      </c>
      <c r="C663" s="4" t="str">
        <f>IFERROR(__xludf.DUMMYFUNCTION(" REGEXREPLACE(REGEXREPLACE(REGEXREPLACE(REGEXREPLACE(REGEXREPLACE(REGEXREPLACE(REGEXREPLACE(REGEXREPLACE(REGEXREPLACE(A663, ""one"", ""one1one""), ""two"", ""two2two""), ""three"", ""three3three""), ""four"", ""four4four""),""five"", ""five5five""), ""six"&amp;""", ""six6six""),""seven"", ""seven7seven""),""eight"", ""eight8eight""),""nine"",""nine9nine"")"),"6one1onesix6sixnine9ninethree3three")</f>
        <v>6one1onesix6sixnine9ninethree3three</v>
      </c>
      <c r="E663" s="2" t="str">
        <f>IFERROR(__xludf.DUMMYFUNCTION("regexextract(C663, ""\d"")"),"6")</f>
        <v>6</v>
      </c>
      <c r="F663" s="2" t="str">
        <f>IFERROR(__xludf.DUMMYFUNCTION("REGEXEXTRACT(C663, ""\d[^\d]*?\z"")"),"3three")</f>
        <v>3three</v>
      </c>
      <c r="G663" s="2" t="str">
        <f>IFERROR(__xludf.DUMMYFUNCTION("REGEXExtract(F663,""\d"")"),"3")</f>
        <v>3</v>
      </c>
      <c r="H663" s="3">
        <f t="shared" si="1"/>
        <v>63</v>
      </c>
    </row>
    <row r="664">
      <c r="A664" s="1" t="s">
        <v>662</v>
      </c>
      <c r="C664" s="4" t="str">
        <f>IFERROR(__xludf.DUMMYFUNCTION(" REGEXREPLACE(REGEXREPLACE(REGEXREPLACE(REGEXREPLACE(REGEXREPLACE(REGEXREPLACE(REGEXREPLACE(REGEXREPLACE(REGEXREPLACE(A664, ""one"", ""one1one""), ""two"", ""two2two""), ""three"", ""three3three""), ""four"", ""four4four""),""five"", ""five5five""), ""six"&amp;""", ""six6six""),""seven"", ""seven7seven""),""eight"", ""eight8eight""),""nine"",""nine9nine"")"),"9four4fourprkvkvnczdk9")</f>
        <v>9four4fourprkvkvnczdk9</v>
      </c>
      <c r="E664" s="2" t="str">
        <f>IFERROR(__xludf.DUMMYFUNCTION("regexextract(C664, ""\d"")"),"9")</f>
        <v>9</v>
      </c>
      <c r="F664" s="2" t="str">
        <f>IFERROR(__xludf.DUMMYFUNCTION("REGEXEXTRACT(C664, ""\d[^\d]*?\z"")"),"9")</f>
        <v>9</v>
      </c>
      <c r="G664" s="2" t="str">
        <f>IFERROR(__xludf.DUMMYFUNCTION("REGEXExtract(F664,""\d"")"),"9")</f>
        <v>9</v>
      </c>
      <c r="H664" s="3">
        <f t="shared" si="1"/>
        <v>99</v>
      </c>
    </row>
    <row r="665">
      <c r="A665" s="1" t="s">
        <v>663</v>
      </c>
      <c r="C665" s="4" t="str">
        <f>IFERROR(__xludf.DUMMYFUNCTION(" REGEXREPLACE(REGEXREPLACE(REGEXREPLACE(REGEXREPLACE(REGEXREPLACE(REGEXREPLACE(REGEXREPLACE(REGEXREPLACE(REGEXREPLACE(A665, ""one"", ""one1one""), ""two"", ""two2two""), ""three"", ""three3three""), ""four"", ""four4four""),""five"", ""five5five""), ""six"&amp;""", ""six6six""),""seven"", ""seven7seven""),""eight"", ""eight8eight""),""nine"",""nine9nine"")"),"f3qkjjlvkcps13two2two2cgqjrptz")</f>
        <v>f3qkjjlvkcps13two2two2cgqjrptz</v>
      </c>
      <c r="E665" s="2" t="str">
        <f>IFERROR(__xludf.DUMMYFUNCTION("regexextract(C665, ""\d"")"),"3")</f>
        <v>3</v>
      </c>
      <c r="F665" s="2" t="str">
        <f>IFERROR(__xludf.DUMMYFUNCTION("REGEXEXTRACT(C665, ""\d[^\d]*?\z"")"),"2cgqjrptz")</f>
        <v>2cgqjrptz</v>
      </c>
      <c r="G665" s="2" t="str">
        <f>IFERROR(__xludf.DUMMYFUNCTION("REGEXExtract(F665,""\d"")"),"2")</f>
        <v>2</v>
      </c>
      <c r="H665" s="3">
        <f t="shared" si="1"/>
        <v>32</v>
      </c>
    </row>
    <row r="666">
      <c r="A666" s="1" t="s">
        <v>664</v>
      </c>
      <c r="C666" s="4" t="str">
        <f>IFERROR(__xludf.DUMMYFUNCTION(" REGEXREPLACE(REGEXREPLACE(REGEXREPLACE(REGEXREPLACE(REGEXREPLACE(REGEXREPLACE(REGEXREPLACE(REGEXREPLACE(REGEXREPLACE(A666, ""one"", ""one1one""), ""two"", ""two2two""), ""three"", ""three3three""), ""four"", ""four4four""),""five"", ""five5five""), ""six"&amp;""", ""six6six""),""seven"", ""seven7seven""),""eight"", ""eight8eight""),""nine"",""nine9nine"")"),"ftseven7sevenglksjf38r7")</f>
        <v>ftseven7sevenglksjf38r7</v>
      </c>
      <c r="E666" s="2" t="str">
        <f>IFERROR(__xludf.DUMMYFUNCTION("regexextract(C666, ""\d"")"),"7")</f>
        <v>7</v>
      </c>
      <c r="F666" s="2" t="str">
        <f>IFERROR(__xludf.DUMMYFUNCTION("REGEXEXTRACT(C666, ""\d[^\d]*?\z"")"),"7")</f>
        <v>7</v>
      </c>
      <c r="G666" s="2" t="str">
        <f>IFERROR(__xludf.DUMMYFUNCTION("REGEXExtract(F666,""\d"")"),"7")</f>
        <v>7</v>
      </c>
      <c r="H666" s="3">
        <f t="shared" si="1"/>
        <v>77</v>
      </c>
    </row>
    <row r="667">
      <c r="A667" s="1" t="s">
        <v>665</v>
      </c>
      <c r="C667" s="4" t="str">
        <f>IFERROR(__xludf.DUMMYFUNCTION(" REGEXREPLACE(REGEXREPLACE(REGEXREPLACE(REGEXREPLACE(REGEXREPLACE(REGEXREPLACE(REGEXREPLACE(REGEXREPLACE(REGEXREPLACE(A667, ""one"", ""one1one""), ""two"", ""two2two""), ""three"", ""three3three""), ""four"", ""four4four""),""five"", ""five5five""), ""six"&amp;""", ""six6six""),""seven"", ""seven7seven""),""eight"", ""eight8eight""),""nine"",""nine9nine"")"),"vczfghj4hdseven7seveneight8eightfour4four")</f>
        <v>vczfghj4hdseven7seveneight8eightfour4four</v>
      </c>
      <c r="E667" s="2" t="str">
        <f>IFERROR(__xludf.DUMMYFUNCTION("regexextract(C667, ""\d"")"),"4")</f>
        <v>4</v>
      </c>
      <c r="F667" s="2" t="str">
        <f>IFERROR(__xludf.DUMMYFUNCTION("REGEXEXTRACT(C667, ""\d[^\d]*?\z"")"),"4four")</f>
        <v>4four</v>
      </c>
      <c r="G667" s="2" t="str">
        <f>IFERROR(__xludf.DUMMYFUNCTION("REGEXExtract(F667,""\d"")"),"4")</f>
        <v>4</v>
      </c>
      <c r="H667" s="3">
        <f t="shared" si="1"/>
        <v>44</v>
      </c>
    </row>
    <row r="668">
      <c r="A668" s="1" t="s">
        <v>666</v>
      </c>
      <c r="C668" s="4" t="str">
        <f>IFERROR(__xludf.DUMMYFUNCTION(" REGEXREPLACE(REGEXREPLACE(REGEXREPLACE(REGEXREPLACE(REGEXREPLACE(REGEXREPLACE(REGEXREPLACE(REGEXREPLACE(REGEXREPLACE(A668, ""one"", ""one1one""), ""two"", ""two2two""), ""three"", ""three3three""), ""four"", ""four4four""),""five"", ""five5five""), ""six"&amp;""", ""six6six""),""seven"", ""seven7seven""),""eight"", ""eight8eight""),""nine"",""nine9nine"")"),"rltwo2twone1one5jqszprf2six6six")</f>
        <v>rltwo2twone1one5jqszprf2six6six</v>
      </c>
      <c r="E668" s="2" t="str">
        <f>IFERROR(__xludf.DUMMYFUNCTION("regexextract(C668, ""\d"")"),"2")</f>
        <v>2</v>
      </c>
      <c r="F668" s="2" t="str">
        <f>IFERROR(__xludf.DUMMYFUNCTION("REGEXEXTRACT(C668, ""\d[^\d]*?\z"")"),"6six")</f>
        <v>6six</v>
      </c>
      <c r="G668" s="2" t="str">
        <f>IFERROR(__xludf.DUMMYFUNCTION("REGEXExtract(F668,""\d"")"),"6")</f>
        <v>6</v>
      </c>
      <c r="H668" s="3">
        <f t="shared" si="1"/>
        <v>26</v>
      </c>
    </row>
    <row r="669">
      <c r="A669" s="1" t="s">
        <v>667</v>
      </c>
      <c r="C669" s="4" t="str">
        <f>IFERROR(__xludf.DUMMYFUNCTION(" REGEXREPLACE(REGEXREPLACE(REGEXREPLACE(REGEXREPLACE(REGEXREPLACE(REGEXREPLACE(REGEXREPLACE(REGEXREPLACE(REGEXREPLACE(A669, ""one"", ""one1one""), ""two"", ""two2two""), ""three"", ""three3three""), ""four"", ""four4four""),""five"", ""five5five""), ""six"&amp;""", ""six6six""),""seven"", ""seven7seven""),""eight"", ""eight8eight""),""nine"",""nine9nine"")"),"1nine9ninemjvkrghtnine9nine")</f>
        <v>1nine9ninemjvkrghtnine9nine</v>
      </c>
      <c r="E669" s="2" t="str">
        <f>IFERROR(__xludf.DUMMYFUNCTION("regexextract(C669, ""\d"")"),"1")</f>
        <v>1</v>
      </c>
      <c r="F669" s="2" t="str">
        <f>IFERROR(__xludf.DUMMYFUNCTION("REGEXEXTRACT(C669, ""\d[^\d]*?\z"")"),"9nine")</f>
        <v>9nine</v>
      </c>
      <c r="G669" s="2" t="str">
        <f>IFERROR(__xludf.DUMMYFUNCTION("REGEXExtract(F669,""\d"")"),"9")</f>
        <v>9</v>
      </c>
      <c r="H669" s="3">
        <f t="shared" si="1"/>
        <v>19</v>
      </c>
    </row>
    <row r="670">
      <c r="A670" s="1" t="s">
        <v>668</v>
      </c>
      <c r="C670" s="4" t="str">
        <f>IFERROR(__xludf.DUMMYFUNCTION(" REGEXREPLACE(REGEXREPLACE(REGEXREPLACE(REGEXREPLACE(REGEXREPLACE(REGEXREPLACE(REGEXREPLACE(REGEXREPLACE(REGEXREPLACE(A670, ""one"", ""one1one""), ""two"", ""two2two""), ""three"", ""three3three""), ""four"", ""four4four""),""five"", ""five5five""), ""six"&amp;""", ""six6six""),""seven"", ""seven7seven""),""eight"", ""eight8eight""),""nine"",""nine9nine"")"),"6one1one6pvjgrmtjmzgsqbgrdhclr71")</f>
        <v>6one1one6pvjgrmtjmzgsqbgrdhclr71</v>
      </c>
      <c r="E670" s="2" t="str">
        <f>IFERROR(__xludf.DUMMYFUNCTION("regexextract(C670, ""\d"")"),"6")</f>
        <v>6</v>
      </c>
      <c r="F670" s="2" t="str">
        <f>IFERROR(__xludf.DUMMYFUNCTION("REGEXEXTRACT(C670, ""\d[^\d]*?\z"")"),"1")</f>
        <v>1</v>
      </c>
      <c r="G670" s="2" t="str">
        <f>IFERROR(__xludf.DUMMYFUNCTION("REGEXExtract(F670,""\d"")"),"1")</f>
        <v>1</v>
      </c>
      <c r="H670" s="3">
        <f t="shared" si="1"/>
        <v>61</v>
      </c>
    </row>
    <row r="671">
      <c r="A671" s="1" t="s">
        <v>669</v>
      </c>
      <c r="C671" s="4" t="str">
        <f>IFERROR(__xludf.DUMMYFUNCTION(" REGEXREPLACE(REGEXREPLACE(REGEXREPLACE(REGEXREPLACE(REGEXREPLACE(REGEXREPLACE(REGEXREPLACE(REGEXREPLACE(REGEXREPLACE(A671, ""one"", ""one1one""), ""two"", ""two2two""), ""three"", ""three3three""), ""four"", ""four4four""),""five"", ""five5five""), ""six"&amp;""", ""six6six""),""seven"", ""seven7seven""),""eight"", ""eight8eight""),""nine"",""nine9nine"")"),"11hp2bbhjcxthree3threenine9nineone1onenine9nine")</f>
        <v>11hp2bbhjcxthree3threenine9nineone1onenine9nine</v>
      </c>
      <c r="E671" s="2" t="str">
        <f>IFERROR(__xludf.DUMMYFUNCTION("regexextract(C671, ""\d"")"),"1")</f>
        <v>1</v>
      </c>
      <c r="F671" s="2" t="str">
        <f>IFERROR(__xludf.DUMMYFUNCTION("REGEXEXTRACT(C671, ""\d[^\d]*?\z"")"),"9nine")</f>
        <v>9nine</v>
      </c>
      <c r="G671" s="2" t="str">
        <f>IFERROR(__xludf.DUMMYFUNCTION("REGEXExtract(F671,""\d"")"),"9")</f>
        <v>9</v>
      </c>
      <c r="H671" s="3">
        <f t="shared" si="1"/>
        <v>19</v>
      </c>
    </row>
    <row r="672">
      <c r="A672" s="1" t="s">
        <v>670</v>
      </c>
      <c r="C672" s="4" t="str">
        <f>IFERROR(__xludf.DUMMYFUNCTION(" REGEXREPLACE(REGEXREPLACE(REGEXREPLACE(REGEXREPLACE(REGEXREPLACE(REGEXREPLACE(REGEXREPLACE(REGEXREPLACE(REGEXREPLACE(A672, ""one"", ""one1one""), ""two"", ""two2two""), ""three"", ""three3three""), ""four"", ""four4four""),""five"", ""five5five""), ""six"&amp;""", ""six6six""),""seven"", ""seven7seven""),""eight"", ""eight8eight""),""nine"",""nine9nine"")"),"hjhlngdtxmqseight8eight8tqbtzgtnd")</f>
        <v>hjhlngdtxmqseight8eight8tqbtzgtnd</v>
      </c>
      <c r="E672" s="2" t="str">
        <f>IFERROR(__xludf.DUMMYFUNCTION("regexextract(C672, ""\d"")"),"8")</f>
        <v>8</v>
      </c>
      <c r="F672" s="2" t="str">
        <f>IFERROR(__xludf.DUMMYFUNCTION("REGEXEXTRACT(C672, ""\d[^\d]*?\z"")"),"8tqbtzgtnd")</f>
        <v>8tqbtzgtnd</v>
      </c>
      <c r="G672" s="2" t="str">
        <f>IFERROR(__xludf.DUMMYFUNCTION("REGEXExtract(F672,""\d"")"),"8")</f>
        <v>8</v>
      </c>
      <c r="H672" s="3">
        <f t="shared" si="1"/>
        <v>88</v>
      </c>
    </row>
    <row r="673">
      <c r="A673" s="1" t="s">
        <v>671</v>
      </c>
      <c r="C673" s="4" t="str">
        <f>IFERROR(__xludf.DUMMYFUNCTION(" REGEXREPLACE(REGEXREPLACE(REGEXREPLACE(REGEXREPLACE(REGEXREPLACE(REGEXREPLACE(REGEXREPLACE(REGEXREPLACE(REGEXREPLACE(A673, ""one"", ""one1one""), ""two"", ""two2two""), ""three"", ""three3three""), ""four"", ""four4four""),""five"", ""five5five""), ""six"&amp;""", ""six6six""),""seven"", ""seven7seven""),""eight"", ""eight8eight""),""nine"",""nine9nine"")"),"grkxvnqhnzthree3threefive5five6tqptwo2two")</f>
        <v>grkxvnqhnzthree3threefive5five6tqptwo2two</v>
      </c>
      <c r="E673" s="2" t="str">
        <f>IFERROR(__xludf.DUMMYFUNCTION("regexextract(C673, ""\d"")"),"3")</f>
        <v>3</v>
      </c>
      <c r="F673" s="2" t="str">
        <f>IFERROR(__xludf.DUMMYFUNCTION("REGEXEXTRACT(C673, ""\d[^\d]*?\z"")"),"2two")</f>
        <v>2two</v>
      </c>
      <c r="G673" s="2" t="str">
        <f>IFERROR(__xludf.DUMMYFUNCTION("REGEXExtract(F673,""\d"")"),"2")</f>
        <v>2</v>
      </c>
      <c r="H673" s="3">
        <f t="shared" si="1"/>
        <v>32</v>
      </c>
    </row>
    <row r="674">
      <c r="A674" s="1" t="s">
        <v>672</v>
      </c>
      <c r="C674" s="4" t="str">
        <f>IFERROR(__xludf.DUMMYFUNCTION(" REGEXREPLACE(REGEXREPLACE(REGEXREPLACE(REGEXREPLACE(REGEXREPLACE(REGEXREPLACE(REGEXREPLACE(REGEXREPLACE(REGEXREPLACE(A674, ""one"", ""one1one""), ""two"", ""two2two""), ""three"", ""three3three""), ""four"", ""four4four""),""five"", ""five5five""), ""six"&amp;""", ""six6six""),""seven"", ""seven7seven""),""eight"", ""eight8eight""),""nine"",""nine9nine"")"),"2sxpjpp9dqvvpbz85six6six")</f>
        <v>2sxpjpp9dqvvpbz85six6six</v>
      </c>
      <c r="E674" s="2" t="str">
        <f>IFERROR(__xludf.DUMMYFUNCTION("regexextract(C674, ""\d"")"),"2")</f>
        <v>2</v>
      </c>
      <c r="F674" s="2" t="str">
        <f>IFERROR(__xludf.DUMMYFUNCTION("REGEXEXTRACT(C674, ""\d[^\d]*?\z"")"),"6six")</f>
        <v>6six</v>
      </c>
      <c r="G674" s="2" t="str">
        <f>IFERROR(__xludf.DUMMYFUNCTION("REGEXExtract(F674,""\d"")"),"6")</f>
        <v>6</v>
      </c>
      <c r="H674" s="3">
        <f t="shared" si="1"/>
        <v>26</v>
      </c>
    </row>
    <row r="675">
      <c r="A675" s="1" t="s">
        <v>673</v>
      </c>
      <c r="C675" s="4" t="str">
        <f>IFERROR(__xludf.DUMMYFUNCTION(" REGEXREPLACE(REGEXREPLACE(REGEXREPLACE(REGEXREPLACE(REGEXREPLACE(REGEXREPLACE(REGEXREPLACE(REGEXREPLACE(REGEXREPLACE(A675, ""one"", ""one1one""), ""two"", ""two2two""), ""three"", ""three3three""), ""four"", ""four4four""),""five"", ""five5five""), ""six"&amp;""", ""six6six""),""seven"", ""seven7seven""),""eight"", ""eight8eight""),""nine"",""nine9nine"")"),"7one1onezpqjzmdmdclv9seven7seven")</f>
        <v>7one1onezpqjzmdmdclv9seven7seven</v>
      </c>
      <c r="E675" s="2" t="str">
        <f>IFERROR(__xludf.DUMMYFUNCTION("regexextract(C675, ""\d"")"),"7")</f>
        <v>7</v>
      </c>
      <c r="F675" s="2" t="str">
        <f>IFERROR(__xludf.DUMMYFUNCTION("REGEXEXTRACT(C675, ""\d[^\d]*?\z"")"),"7seven")</f>
        <v>7seven</v>
      </c>
      <c r="G675" s="2" t="str">
        <f>IFERROR(__xludf.DUMMYFUNCTION("REGEXExtract(F675,""\d"")"),"7")</f>
        <v>7</v>
      </c>
      <c r="H675" s="3">
        <f t="shared" si="1"/>
        <v>77</v>
      </c>
    </row>
    <row r="676">
      <c r="A676" s="1" t="s">
        <v>674</v>
      </c>
      <c r="C676" s="4" t="str">
        <f>IFERROR(__xludf.DUMMYFUNCTION(" REGEXREPLACE(REGEXREPLACE(REGEXREPLACE(REGEXREPLACE(REGEXREPLACE(REGEXREPLACE(REGEXREPLACE(REGEXREPLACE(REGEXREPLACE(A676, ""one"", ""one1one""), ""two"", ""two2two""), ""three"", ""three3three""), ""four"", ""four4four""),""five"", ""five5five""), ""six"&amp;""", ""six6six""),""seven"", ""seven7seven""),""eight"", ""eight8eight""),""nine"",""nine9nine"")"),"one1onefour4fourfour4fourkrxvpbkrxxfbcsmr8gkbrrktbsix6six")</f>
        <v>one1onefour4fourfour4fourkrxvpbkrxxfbcsmr8gkbrrktbsix6six</v>
      </c>
      <c r="E676" s="2" t="str">
        <f>IFERROR(__xludf.DUMMYFUNCTION("regexextract(C676, ""\d"")"),"1")</f>
        <v>1</v>
      </c>
      <c r="F676" s="2" t="str">
        <f>IFERROR(__xludf.DUMMYFUNCTION("REGEXEXTRACT(C676, ""\d[^\d]*?\z"")"),"6six")</f>
        <v>6six</v>
      </c>
      <c r="G676" s="2" t="str">
        <f>IFERROR(__xludf.DUMMYFUNCTION("REGEXExtract(F676,""\d"")"),"6")</f>
        <v>6</v>
      </c>
      <c r="H676" s="3">
        <f t="shared" si="1"/>
        <v>16</v>
      </c>
    </row>
    <row r="677">
      <c r="A677" s="1" t="s">
        <v>675</v>
      </c>
      <c r="C677" s="4" t="str">
        <f>IFERROR(__xludf.DUMMYFUNCTION(" REGEXREPLACE(REGEXREPLACE(REGEXREPLACE(REGEXREPLACE(REGEXREPLACE(REGEXREPLACE(REGEXREPLACE(REGEXREPLACE(REGEXREPLACE(A677, ""one"", ""one1one""), ""two"", ""two2two""), ""three"", ""three3three""), ""four"", ""four4four""),""five"", ""five5five""), ""six"&amp;""", ""six6six""),""seven"", ""seven7seven""),""eight"", ""eight8eight""),""nine"",""nine9nine"")"),"8pjnnkhhrppeight8eight25")</f>
        <v>8pjnnkhhrppeight8eight25</v>
      </c>
      <c r="E677" s="2" t="str">
        <f>IFERROR(__xludf.DUMMYFUNCTION("regexextract(C677, ""\d"")"),"8")</f>
        <v>8</v>
      </c>
      <c r="F677" s="2" t="str">
        <f>IFERROR(__xludf.DUMMYFUNCTION("REGEXEXTRACT(C677, ""\d[^\d]*?\z"")"),"5")</f>
        <v>5</v>
      </c>
      <c r="G677" s="2" t="str">
        <f>IFERROR(__xludf.DUMMYFUNCTION("REGEXExtract(F677,""\d"")"),"5")</f>
        <v>5</v>
      </c>
      <c r="H677" s="3">
        <f t="shared" si="1"/>
        <v>85</v>
      </c>
    </row>
    <row r="678">
      <c r="A678" s="1" t="s">
        <v>676</v>
      </c>
      <c r="C678" s="4" t="str">
        <f>IFERROR(__xludf.DUMMYFUNCTION(" REGEXREPLACE(REGEXREPLACE(REGEXREPLACE(REGEXREPLACE(REGEXREPLACE(REGEXREPLACE(REGEXREPLACE(REGEXREPLACE(REGEXREPLACE(A678, ""one"", ""one1one""), ""two"", ""two2two""), ""three"", ""three3three""), ""four"", ""four4four""),""five"", ""five5five""), ""six"&amp;""", ""six6six""),""seven"", ""seven7seven""),""eight"", ""eight8eight""),""nine"",""nine9nine"")"),"2five5five9one1onethree3threejvnnzfour4fourtwo2twone1onefr")</f>
        <v>2five5five9one1onethree3threejvnnzfour4fourtwo2twone1onefr</v>
      </c>
      <c r="E678" s="2" t="str">
        <f>IFERROR(__xludf.DUMMYFUNCTION("regexextract(C678, ""\d"")"),"2")</f>
        <v>2</v>
      </c>
      <c r="F678" s="2" t="str">
        <f>IFERROR(__xludf.DUMMYFUNCTION("REGEXEXTRACT(C678, ""\d[^\d]*?\z"")"),"1onefr")</f>
        <v>1onefr</v>
      </c>
      <c r="G678" s="2" t="str">
        <f>IFERROR(__xludf.DUMMYFUNCTION("REGEXExtract(F678,""\d"")"),"1")</f>
        <v>1</v>
      </c>
      <c r="H678" s="3">
        <f t="shared" si="1"/>
        <v>21</v>
      </c>
    </row>
    <row r="679">
      <c r="A679" s="1" t="s">
        <v>677</v>
      </c>
      <c r="C679" s="4" t="str">
        <f>IFERROR(__xludf.DUMMYFUNCTION(" REGEXREPLACE(REGEXREPLACE(REGEXREPLACE(REGEXREPLACE(REGEXREPLACE(REGEXREPLACE(REGEXREPLACE(REGEXREPLACE(REGEXREPLACE(A679, ""one"", ""one1one""), ""two"", ""two2two""), ""three"", ""three3three""), ""four"", ""four4four""),""five"", ""five5five""), ""six"&amp;""", ""six6six""),""seven"", ""seven7seven""),""eight"", ""eight8eight""),""nine"",""nine9nine"")"),"7nine9nineseven7sevenfour4fourq")</f>
        <v>7nine9nineseven7sevenfour4fourq</v>
      </c>
      <c r="E679" s="2" t="str">
        <f>IFERROR(__xludf.DUMMYFUNCTION("regexextract(C679, ""\d"")"),"7")</f>
        <v>7</v>
      </c>
      <c r="F679" s="2" t="str">
        <f>IFERROR(__xludf.DUMMYFUNCTION("REGEXEXTRACT(C679, ""\d[^\d]*?\z"")"),"4fourq")</f>
        <v>4fourq</v>
      </c>
      <c r="G679" s="2" t="str">
        <f>IFERROR(__xludf.DUMMYFUNCTION("REGEXExtract(F679,""\d"")"),"4")</f>
        <v>4</v>
      </c>
      <c r="H679" s="3">
        <f t="shared" si="1"/>
        <v>74</v>
      </c>
    </row>
    <row r="680">
      <c r="A680" s="1" t="s">
        <v>678</v>
      </c>
      <c r="C680" s="4" t="str">
        <f>IFERROR(__xludf.DUMMYFUNCTION(" REGEXREPLACE(REGEXREPLACE(REGEXREPLACE(REGEXREPLACE(REGEXREPLACE(REGEXREPLACE(REGEXREPLACE(REGEXREPLACE(REGEXREPLACE(A680, ""one"", ""one1one""), ""two"", ""two2two""), ""three"", ""three3three""), ""four"", ""four4four""),""five"", ""five5five""), ""six"&amp;""", ""six6six""),""seven"", ""seven7seven""),""eight"", ""eight8eight""),""nine"",""nine9nine"")"),"hpztwo2twoseven7seven2")</f>
        <v>hpztwo2twoseven7seven2</v>
      </c>
      <c r="E680" s="2" t="str">
        <f>IFERROR(__xludf.DUMMYFUNCTION("regexextract(C680, ""\d"")"),"2")</f>
        <v>2</v>
      </c>
      <c r="F680" s="2" t="str">
        <f>IFERROR(__xludf.DUMMYFUNCTION("REGEXEXTRACT(C680, ""\d[^\d]*?\z"")"),"2")</f>
        <v>2</v>
      </c>
      <c r="G680" s="2" t="str">
        <f>IFERROR(__xludf.DUMMYFUNCTION("REGEXExtract(F680,""\d"")"),"2")</f>
        <v>2</v>
      </c>
      <c r="H680" s="3">
        <f t="shared" si="1"/>
        <v>22</v>
      </c>
    </row>
    <row r="681">
      <c r="A681" s="1" t="s">
        <v>679</v>
      </c>
      <c r="C681" s="4" t="str">
        <f>IFERROR(__xludf.DUMMYFUNCTION(" REGEXREPLACE(REGEXREPLACE(REGEXREPLACE(REGEXREPLACE(REGEXREPLACE(REGEXREPLACE(REGEXREPLACE(REGEXREPLACE(REGEXREPLACE(A681, ""one"", ""one1one""), ""two"", ""two2two""), ""three"", ""three3three""), ""four"", ""four4four""),""five"", ""five5five""), ""six"&amp;""", ""six6six""),""seven"", ""seven7seven""),""eight"", ""eight8eight""),""nine"",""nine9nine"")"),"nine9nine5four4four4two2twofive5fiveone1onexct9")</f>
        <v>nine9nine5four4four4two2twofive5fiveone1onexct9</v>
      </c>
      <c r="E681" s="2" t="str">
        <f>IFERROR(__xludf.DUMMYFUNCTION("regexextract(C681, ""\d"")"),"9")</f>
        <v>9</v>
      </c>
      <c r="F681" s="2" t="str">
        <f>IFERROR(__xludf.DUMMYFUNCTION("REGEXEXTRACT(C681, ""\d[^\d]*?\z"")"),"9")</f>
        <v>9</v>
      </c>
      <c r="G681" s="2" t="str">
        <f>IFERROR(__xludf.DUMMYFUNCTION("REGEXExtract(F681,""\d"")"),"9")</f>
        <v>9</v>
      </c>
      <c r="H681" s="3">
        <f t="shared" si="1"/>
        <v>99</v>
      </c>
    </row>
    <row r="682">
      <c r="A682" s="1" t="s">
        <v>680</v>
      </c>
      <c r="C682" s="4" t="str">
        <f>IFERROR(__xludf.DUMMYFUNCTION(" REGEXREPLACE(REGEXREPLACE(REGEXREPLACE(REGEXREPLACE(REGEXREPLACE(REGEXREPLACE(REGEXREPLACE(REGEXREPLACE(REGEXREPLACE(A682, ""one"", ""one1one""), ""two"", ""two2two""), ""three"", ""three3three""), ""four"", ""four4four""),""five"", ""five5five""), ""six"&amp;""", ""six6six""),""seven"", ""seven7seven""),""eight"", ""eight8eight""),""nine"",""nine9nine"")"),"5two2twodklsrzsix6six6")</f>
        <v>5two2twodklsrzsix6six6</v>
      </c>
      <c r="E682" s="2" t="str">
        <f>IFERROR(__xludf.DUMMYFUNCTION("regexextract(C682, ""\d"")"),"5")</f>
        <v>5</v>
      </c>
      <c r="F682" s="2" t="str">
        <f>IFERROR(__xludf.DUMMYFUNCTION("REGEXEXTRACT(C682, ""\d[^\d]*?\z"")"),"6")</f>
        <v>6</v>
      </c>
      <c r="G682" s="2" t="str">
        <f>IFERROR(__xludf.DUMMYFUNCTION("REGEXExtract(F682,""\d"")"),"6")</f>
        <v>6</v>
      </c>
      <c r="H682" s="3">
        <f t="shared" si="1"/>
        <v>56</v>
      </c>
    </row>
    <row r="683">
      <c r="A683" s="1" t="s">
        <v>681</v>
      </c>
      <c r="C683" s="4" t="str">
        <f>IFERROR(__xludf.DUMMYFUNCTION(" REGEXREPLACE(REGEXREPLACE(REGEXREPLACE(REGEXREPLACE(REGEXREPLACE(REGEXREPLACE(REGEXREPLACE(REGEXREPLACE(REGEXREPLACE(A683, ""one"", ""one1one""), ""two"", ""two2two""), ""three"", ""three3three""), ""four"", ""four4four""),""five"", ""five5five""), ""six"&amp;""", ""six6six""),""seven"", ""seven7seven""),""eight"", ""eight8eight""),""nine"",""nine9nine"")"),"19pvhtmgvssdpz7five5five7five5five")</f>
        <v>19pvhtmgvssdpz7five5five7five5five</v>
      </c>
      <c r="E683" s="2" t="str">
        <f>IFERROR(__xludf.DUMMYFUNCTION("regexextract(C683, ""\d"")"),"1")</f>
        <v>1</v>
      </c>
      <c r="F683" s="2" t="str">
        <f>IFERROR(__xludf.DUMMYFUNCTION("REGEXEXTRACT(C683, ""\d[^\d]*?\z"")"),"5five")</f>
        <v>5five</v>
      </c>
      <c r="G683" s="2" t="str">
        <f>IFERROR(__xludf.DUMMYFUNCTION("REGEXExtract(F683,""\d"")"),"5")</f>
        <v>5</v>
      </c>
      <c r="H683" s="3">
        <f t="shared" si="1"/>
        <v>15</v>
      </c>
    </row>
    <row r="684">
      <c r="A684" s="1" t="s">
        <v>682</v>
      </c>
      <c r="C684" s="4" t="str">
        <f>IFERROR(__xludf.DUMMYFUNCTION(" REGEXREPLACE(REGEXREPLACE(REGEXREPLACE(REGEXREPLACE(REGEXREPLACE(REGEXREPLACE(REGEXREPLACE(REGEXREPLACE(REGEXREPLACE(A684, ""one"", ""one1one""), ""two"", ""two2two""), ""three"", ""three3three""), ""four"", ""four4four""),""five"", ""five5five""), ""six"&amp;""", ""six6six""),""seven"", ""seven7seven""),""eight"", ""eight8eight""),""nine"",""nine9nine"")"),"495dxsmf4reight8eightvmpvc")</f>
        <v>495dxsmf4reight8eightvmpvc</v>
      </c>
      <c r="E684" s="2" t="str">
        <f>IFERROR(__xludf.DUMMYFUNCTION("regexextract(C684, ""\d"")"),"4")</f>
        <v>4</v>
      </c>
      <c r="F684" s="2" t="str">
        <f>IFERROR(__xludf.DUMMYFUNCTION("REGEXEXTRACT(C684, ""\d[^\d]*?\z"")"),"8eightvmpvc")</f>
        <v>8eightvmpvc</v>
      </c>
      <c r="G684" s="2" t="str">
        <f>IFERROR(__xludf.DUMMYFUNCTION("REGEXExtract(F684,""\d"")"),"8")</f>
        <v>8</v>
      </c>
      <c r="H684" s="3">
        <f t="shared" si="1"/>
        <v>48</v>
      </c>
    </row>
    <row r="685">
      <c r="A685" s="1" t="s">
        <v>683</v>
      </c>
      <c r="C685" s="4" t="str">
        <f>IFERROR(__xludf.DUMMYFUNCTION(" REGEXREPLACE(REGEXREPLACE(REGEXREPLACE(REGEXREPLACE(REGEXREPLACE(REGEXREPLACE(REGEXREPLACE(REGEXREPLACE(REGEXREPLACE(A685, ""one"", ""one1one""), ""two"", ""two2two""), ""three"", ""three3three""), ""four"", ""four4four""),""five"", ""five5five""), ""six"&amp;""", ""six6six""),""seven"", ""seven7seven""),""eight"", ""eight8eight""),""nine"",""nine9nine"")"),"ckccxpxcp6five5five749")</f>
        <v>ckccxpxcp6five5five749</v>
      </c>
      <c r="E685" s="2" t="str">
        <f>IFERROR(__xludf.DUMMYFUNCTION("regexextract(C685, ""\d"")"),"6")</f>
        <v>6</v>
      </c>
      <c r="F685" s="2" t="str">
        <f>IFERROR(__xludf.DUMMYFUNCTION("REGEXEXTRACT(C685, ""\d[^\d]*?\z"")"),"9")</f>
        <v>9</v>
      </c>
      <c r="G685" s="2" t="str">
        <f>IFERROR(__xludf.DUMMYFUNCTION("REGEXExtract(F685,""\d"")"),"9")</f>
        <v>9</v>
      </c>
      <c r="H685" s="3">
        <f t="shared" si="1"/>
        <v>69</v>
      </c>
    </row>
    <row r="686">
      <c r="A686" s="1" t="s">
        <v>684</v>
      </c>
      <c r="C686" s="4" t="str">
        <f>IFERROR(__xludf.DUMMYFUNCTION(" REGEXREPLACE(REGEXREPLACE(REGEXREPLACE(REGEXREPLACE(REGEXREPLACE(REGEXREPLACE(REGEXREPLACE(REGEXREPLACE(REGEXREPLACE(A686, ""one"", ""one1one""), ""two"", ""two2two""), ""three"", ""three3three""), ""four"", ""four4four""),""five"", ""five5five""), ""six"&amp;""", ""six6six""),""seven"", ""seven7seven""),""eight"", ""eight8eight""),""nine"",""nine9nine"")"),"tvpzsix6six18four4four4")</f>
        <v>tvpzsix6six18four4four4</v>
      </c>
      <c r="E686" s="2" t="str">
        <f>IFERROR(__xludf.DUMMYFUNCTION("regexextract(C686, ""\d"")"),"6")</f>
        <v>6</v>
      </c>
      <c r="F686" s="2" t="str">
        <f>IFERROR(__xludf.DUMMYFUNCTION("REGEXEXTRACT(C686, ""\d[^\d]*?\z"")"),"4")</f>
        <v>4</v>
      </c>
      <c r="G686" s="2" t="str">
        <f>IFERROR(__xludf.DUMMYFUNCTION("REGEXExtract(F686,""\d"")"),"4")</f>
        <v>4</v>
      </c>
      <c r="H686" s="3">
        <f t="shared" si="1"/>
        <v>64</v>
      </c>
    </row>
    <row r="687">
      <c r="A687" s="1" t="s">
        <v>685</v>
      </c>
      <c r="C687" s="4" t="str">
        <f>IFERROR(__xludf.DUMMYFUNCTION(" REGEXREPLACE(REGEXREPLACE(REGEXREPLACE(REGEXREPLACE(REGEXREPLACE(REGEXREPLACE(REGEXREPLACE(REGEXREPLACE(REGEXREPLACE(A687, ""one"", ""one1one""), ""two"", ""two2two""), ""three"", ""three3three""), ""four"", ""four4four""),""five"", ""five5five""), ""six"&amp;""", ""six6six""),""seven"", ""seven7seven""),""eight"", ""eight8eight""),""nine"",""nine9nine"")"),"65seven7sevenfive5fiveqvcrbfour4fourhmbf")</f>
        <v>65seven7sevenfive5fiveqvcrbfour4fourhmbf</v>
      </c>
      <c r="E687" s="2" t="str">
        <f>IFERROR(__xludf.DUMMYFUNCTION("regexextract(C687, ""\d"")"),"6")</f>
        <v>6</v>
      </c>
      <c r="F687" s="2" t="str">
        <f>IFERROR(__xludf.DUMMYFUNCTION("REGEXEXTRACT(C687, ""\d[^\d]*?\z"")"),"4fourhmbf")</f>
        <v>4fourhmbf</v>
      </c>
      <c r="G687" s="2" t="str">
        <f>IFERROR(__xludf.DUMMYFUNCTION("REGEXExtract(F687,""\d"")"),"4")</f>
        <v>4</v>
      </c>
      <c r="H687" s="3">
        <f t="shared" si="1"/>
        <v>64</v>
      </c>
    </row>
    <row r="688">
      <c r="A688" s="1" t="s">
        <v>686</v>
      </c>
      <c r="C688" s="4" t="str">
        <f>IFERROR(__xludf.DUMMYFUNCTION(" REGEXREPLACE(REGEXREPLACE(REGEXREPLACE(REGEXREPLACE(REGEXREPLACE(REGEXREPLACE(REGEXREPLACE(REGEXREPLACE(REGEXREPLACE(A688, ""one"", ""one1one""), ""two"", ""two2two""), ""three"", ""three3three""), ""four"", ""four4four""),""five"", ""five5five""), ""six"&amp;""", ""six6six""),""seven"", ""seven7seven""),""eight"", ""eight8eight""),""nine"",""nine9nine"")"),"833gtqpszrknllzc")</f>
        <v>833gtqpszrknllzc</v>
      </c>
      <c r="E688" s="2" t="str">
        <f>IFERROR(__xludf.DUMMYFUNCTION("regexextract(C688, ""\d"")"),"8")</f>
        <v>8</v>
      </c>
      <c r="F688" s="2" t="str">
        <f>IFERROR(__xludf.DUMMYFUNCTION("REGEXEXTRACT(C688, ""\d[^\d]*?\z"")"),"3gtqpszrknllzc")</f>
        <v>3gtqpszrknllzc</v>
      </c>
      <c r="G688" s="2" t="str">
        <f>IFERROR(__xludf.DUMMYFUNCTION("REGEXExtract(F688,""\d"")"),"3")</f>
        <v>3</v>
      </c>
      <c r="H688" s="3">
        <f t="shared" si="1"/>
        <v>83</v>
      </c>
    </row>
    <row r="689">
      <c r="A689" s="1" t="s">
        <v>687</v>
      </c>
      <c r="C689" s="4" t="str">
        <f>IFERROR(__xludf.DUMMYFUNCTION(" REGEXREPLACE(REGEXREPLACE(REGEXREPLACE(REGEXREPLACE(REGEXREPLACE(REGEXREPLACE(REGEXREPLACE(REGEXREPLACE(REGEXREPLACE(A689, ""one"", ""one1one""), ""two"", ""two2two""), ""three"", ""three3three""), ""four"", ""four4four""),""five"", ""five5five""), ""six"&amp;""", ""six6six""),""seven"", ""seven7seven""),""eight"", ""eight8eight""),""nine"",""nine9nine"")"),"4seven7sevensix6six")</f>
        <v>4seven7sevensix6six</v>
      </c>
      <c r="E689" s="2" t="str">
        <f>IFERROR(__xludf.DUMMYFUNCTION("regexextract(C689, ""\d"")"),"4")</f>
        <v>4</v>
      </c>
      <c r="F689" s="2" t="str">
        <f>IFERROR(__xludf.DUMMYFUNCTION("REGEXEXTRACT(C689, ""\d[^\d]*?\z"")"),"6six")</f>
        <v>6six</v>
      </c>
      <c r="G689" s="2" t="str">
        <f>IFERROR(__xludf.DUMMYFUNCTION("REGEXExtract(F689,""\d"")"),"6")</f>
        <v>6</v>
      </c>
      <c r="H689" s="3">
        <f t="shared" si="1"/>
        <v>46</v>
      </c>
    </row>
    <row r="690">
      <c r="A690" s="1" t="s">
        <v>688</v>
      </c>
      <c r="C690" s="4" t="str">
        <f>IFERROR(__xludf.DUMMYFUNCTION(" REGEXREPLACE(REGEXREPLACE(REGEXREPLACE(REGEXREPLACE(REGEXREPLACE(REGEXREPLACE(REGEXREPLACE(REGEXREPLACE(REGEXREPLACE(A690, ""one"", ""one1one""), ""two"", ""two2two""), ""three"", ""three3three""), ""four"", ""four4four""),""five"", ""five5five""), ""six"&amp;""", ""six6six""),""seven"", ""seven7seven""),""eight"", ""eight8eight""),""nine"",""nine9nine"")"),"ttjnbfd2gqkgfive5five")</f>
        <v>ttjnbfd2gqkgfive5five</v>
      </c>
      <c r="E690" s="2" t="str">
        <f>IFERROR(__xludf.DUMMYFUNCTION("regexextract(C690, ""\d"")"),"2")</f>
        <v>2</v>
      </c>
      <c r="F690" s="2" t="str">
        <f>IFERROR(__xludf.DUMMYFUNCTION("REGEXEXTRACT(C690, ""\d[^\d]*?\z"")"),"5five")</f>
        <v>5five</v>
      </c>
      <c r="G690" s="2" t="str">
        <f>IFERROR(__xludf.DUMMYFUNCTION("REGEXExtract(F690,""\d"")"),"5")</f>
        <v>5</v>
      </c>
      <c r="H690" s="3">
        <f t="shared" si="1"/>
        <v>25</v>
      </c>
    </row>
    <row r="691">
      <c r="A691" s="1" t="s">
        <v>689</v>
      </c>
      <c r="C691" s="4" t="str">
        <f>IFERROR(__xludf.DUMMYFUNCTION(" REGEXREPLACE(REGEXREPLACE(REGEXREPLACE(REGEXREPLACE(REGEXREPLACE(REGEXREPLACE(REGEXREPLACE(REGEXREPLACE(REGEXREPLACE(A691, ""one"", ""one1one""), ""two"", ""two2two""), ""three"", ""three3three""), ""four"", ""four4four""),""five"", ""five5five""), ""six"&amp;""", ""six6six""),""seven"", ""seven7seven""),""eight"", ""eight8eight""),""nine"",""nine9nine"")"),"feight8eighthzhtwo2twoone1one6three3three2")</f>
        <v>feight8eighthzhtwo2twoone1one6three3three2</v>
      </c>
      <c r="E691" s="2" t="str">
        <f>IFERROR(__xludf.DUMMYFUNCTION("regexextract(C691, ""\d"")"),"8")</f>
        <v>8</v>
      </c>
      <c r="F691" s="2" t="str">
        <f>IFERROR(__xludf.DUMMYFUNCTION("REGEXEXTRACT(C691, ""\d[^\d]*?\z"")"),"2")</f>
        <v>2</v>
      </c>
      <c r="G691" s="2" t="str">
        <f>IFERROR(__xludf.DUMMYFUNCTION("REGEXExtract(F691,""\d"")"),"2")</f>
        <v>2</v>
      </c>
      <c r="H691" s="3">
        <f t="shared" si="1"/>
        <v>82</v>
      </c>
    </row>
    <row r="692">
      <c r="A692" s="1" t="s">
        <v>690</v>
      </c>
      <c r="C692" s="4" t="str">
        <f>IFERROR(__xludf.DUMMYFUNCTION(" REGEXREPLACE(REGEXREPLACE(REGEXREPLACE(REGEXREPLACE(REGEXREPLACE(REGEXREPLACE(REGEXREPLACE(REGEXREPLACE(REGEXREPLACE(A692, ""one"", ""one1one""), ""two"", ""two2two""), ""three"", ""three3three""), ""four"", ""four4four""),""five"", ""five5five""), ""six"&amp;""", ""six6six""),""seven"", ""seven7seven""),""eight"", ""eight8eight""),""nine"",""nine9nine"")"),"one1one19two2twodxvdnkgcr1nhlmcjqcsrdcx")</f>
        <v>one1one19two2twodxvdnkgcr1nhlmcjqcsrdcx</v>
      </c>
      <c r="E692" s="2" t="str">
        <f>IFERROR(__xludf.DUMMYFUNCTION("regexextract(C692, ""\d"")"),"1")</f>
        <v>1</v>
      </c>
      <c r="F692" s="2" t="str">
        <f>IFERROR(__xludf.DUMMYFUNCTION("REGEXEXTRACT(C692, ""\d[^\d]*?\z"")"),"1nhlmcjqcsrdcx")</f>
        <v>1nhlmcjqcsrdcx</v>
      </c>
      <c r="G692" s="2" t="str">
        <f>IFERROR(__xludf.DUMMYFUNCTION("REGEXExtract(F692,""\d"")"),"1")</f>
        <v>1</v>
      </c>
      <c r="H692" s="3">
        <f t="shared" si="1"/>
        <v>11</v>
      </c>
    </row>
    <row r="693">
      <c r="A693" s="1" t="s">
        <v>691</v>
      </c>
      <c r="C693" s="4" t="str">
        <f>IFERROR(__xludf.DUMMYFUNCTION(" REGEXREPLACE(REGEXREPLACE(REGEXREPLACE(REGEXREPLACE(REGEXREPLACE(REGEXREPLACE(REGEXREPLACE(REGEXREPLACE(REGEXREPLACE(A693, ""one"", ""one1one""), ""two"", ""two2two""), ""three"", ""three3three""), ""four"", ""four4four""),""five"", ""five5five""), ""six"&amp;""", ""six6six""),""seven"", ""seven7seven""),""eight"", ""eight8eight""),""nine"",""nine9nine"")"),"bdvrxkcltwo2twoqseven7sevensix6six2")</f>
        <v>bdvrxkcltwo2twoqseven7sevensix6six2</v>
      </c>
      <c r="E693" s="2" t="str">
        <f>IFERROR(__xludf.DUMMYFUNCTION("regexextract(C693, ""\d"")"),"2")</f>
        <v>2</v>
      </c>
      <c r="F693" s="2" t="str">
        <f>IFERROR(__xludf.DUMMYFUNCTION("REGEXEXTRACT(C693, ""\d[^\d]*?\z"")"),"2")</f>
        <v>2</v>
      </c>
      <c r="G693" s="2" t="str">
        <f>IFERROR(__xludf.DUMMYFUNCTION("REGEXExtract(F693,""\d"")"),"2")</f>
        <v>2</v>
      </c>
      <c r="H693" s="3">
        <f t="shared" si="1"/>
        <v>22</v>
      </c>
    </row>
    <row r="694">
      <c r="A694" s="1" t="s">
        <v>692</v>
      </c>
      <c r="C694" s="4" t="str">
        <f>IFERROR(__xludf.DUMMYFUNCTION(" REGEXREPLACE(REGEXREPLACE(REGEXREPLACE(REGEXREPLACE(REGEXREPLACE(REGEXREPLACE(REGEXREPLACE(REGEXREPLACE(REGEXREPLACE(A694, ""one"", ""one1one""), ""two"", ""two2two""), ""three"", ""three3three""), ""four"", ""four4four""),""five"", ""five5five""), ""six"&amp;""", ""six6six""),""seven"", ""seven7seven""),""eight"", ""eight8eight""),""nine"",""nine9nine"")"),"1fmqfive5five8")</f>
        <v>1fmqfive5five8</v>
      </c>
      <c r="E694" s="2" t="str">
        <f>IFERROR(__xludf.DUMMYFUNCTION("regexextract(C694, ""\d"")"),"1")</f>
        <v>1</v>
      </c>
      <c r="F694" s="2" t="str">
        <f>IFERROR(__xludf.DUMMYFUNCTION("REGEXEXTRACT(C694, ""\d[^\d]*?\z"")"),"8")</f>
        <v>8</v>
      </c>
      <c r="G694" s="2" t="str">
        <f>IFERROR(__xludf.DUMMYFUNCTION("REGEXExtract(F694,""\d"")"),"8")</f>
        <v>8</v>
      </c>
      <c r="H694" s="3">
        <f t="shared" si="1"/>
        <v>18</v>
      </c>
    </row>
    <row r="695">
      <c r="A695" s="1" t="s">
        <v>693</v>
      </c>
      <c r="C695" s="4" t="str">
        <f>IFERROR(__xludf.DUMMYFUNCTION(" REGEXREPLACE(REGEXREPLACE(REGEXREPLACE(REGEXREPLACE(REGEXREPLACE(REGEXREPLACE(REGEXREPLACE(REGEXREPLACE(REGEXREPLACE(A695, ""one"", ""one1one""), ""two"", ""two2two""), ""three"", ""three3three""), ""four"", ""four4four""),""five"", ""five5five""), ""six"&amp;""", ""six6six""),""seven"", ""seven7seven""),""eight"", ""eight8eight""),""nine"",""nine9nine"")"),"eight8eightcjhngkdmbpone1onevqgshhj4four4four")</f>
        <v>eight8eightcjhngkdmbpone1onevqgshhj4four4four</v>
      </c>
      <c r="E695" s="2" t="str">
        <f>IFERROR(__xludf.DUMMYFUNCTION("regexextract(C695, ""\d"")"),"8")</f>
        <v>8</v>
      </c>
      <c r="F695" s="2" t="str">
        <f>IFERROR(__xludf.DUMMYFUNCTION("REGEXEXTRACT(C695, ""\d[^\d]*?\z"")"),"4four")</f>
        <v>4four</v>
      </c>
      <c r="G695" s="2" t="str">
        <f>IFERROR(__xludf.DUMMYFUNCTION("REGEXExtract(F695,""\d"")"),"4")</f>
        <v>4</v>
      </c>
      <c r="H695" s="3">
        <f t="shared" si="1"/>
        <v>84</v>
      </c>
    </row>
    <row r="696">
      <c r="A696" s="1" t="s">
        <v>694</v>
      </c>
      <c r="C696" s="4" t="str">
        <f>IFERROR(__xludf.DUMMYFUNCTION(" REGEXREPLACE(REGEXREPLACE(REGEXREPLACE(REGEXREPLACE(REGEXREPLACE(REGEXREPLACE(REGEXREPLACE(REGEXREPLACE(REGEXREPLACE(A696, ""one"", ""one1one""), ""two"", ""two2two""), ""three"", ""three3three""), ""four"", ""four4four""),""five"", ""five5five""), ""six"&amp;""", ""six6six""),""seven"", ""seven7seven""),""eight"", ""eight8eight""),""nine"",""nine9nine"")"),"gjpprh3eight8eightcnpbtskmppone1onexrxfive5fivesgprhdkx3")</f>
        <v>gjpprh3eight8eightcnpbtskmppone1onexrxfive5fivesgprhdkx3</v>
      </c>
      <c r="E696" s="2" t="str">
        <f>IFERROR(__xludf.DUMMYFUNCTION("regexextract(C696, ""\d"")"),"3")</f>
        <v>3</v>
      </c>
      <c r="F696" s="2" t="str">
        <f>IFERROR(__xludf.DUMMYFUNCTION("REGEXEXTRACT(C696, ""\d[^\d]*?\z"")"),"3")</f>
        <v>3</v>
      </c>
      <c r="G696" s="2" t="str">
        <f>IFERROR(__xludf.DUMMYFUNCTION("REGEXExtract(F696,""\d"")"),"3")</f>
        <v>3</v>
      </c>
      <c r="H696" s="3">
        <f t="shared" si="1"/>
        <v>33</v>
      </c>
    </row>
    <row r="697">
      <c r="A697" s="1" t="s">
        <v>695</v>
      </c>
      <c r="C697" s="4" t="str">
        <f>IFERROR(__xludf.DUMMYFUNCTION(" REGEXREPLACE(REGEXREPLACE(REGEXREPLACE(REGEXREPLACE(REGEXREPLACE(REGEXREPLACE(REGEXREPLACE(REGEXREPLACE(REGEXREPLACE(A697, ""one"", ""one1one""), ""two"", ""two2two""), ""three"", ""three3three""), ""four"", ""four4four""),""five"", ""five5five""), ""six"&amp;""", ""six6six""),""seven"", ""seven7seven""),""eight"", ""eight8eight""),""nine"",""nine9nine"")"),"3tgmsbxsntv")</f>
        <v>3tgmsbxsntv</v>
      </c>
      <c r="E697" s="2" t="str">
        <f>IFERROR(__xludf.DUMMYFUNCTION("regexextract(C697, ""\d"")"),"3")</f>
        <v>3</v>
      </c>
      <c r="F697" s="2" t="str">
        <f>IFERROR(__xludf.DUMMYFUNCTION("REGEXEXTRACT(C697, ""\d[^\d]*?\z"")"),"3tgmsbxsntv")</f>
        <v>3tgmsbxsntv</v>
      </c>
      <c r="G697" s="2" t="str">
        <f>IFERROR(__xludf.DUMMYFUNCTION("REGEXExtract(F697,""\d"")"),"3")</f>
        <v>3</v>
      </c>
      <c r="H697" s="3">
        <f t="shared" si="1"/>
        <v>33</v>
      </c>
    </row>
    <row r="698">
      <c r="A698" s="1" t="s">
        <v>696</v>
      </c>
      <c r="C698" s="4" t="str">
        <f>IFERROR(__xludf.DUMMYFUNCTION(" REGEXREPLACE(REGEXREPLACE(REGEXREPLACE(REGEXREPLACE(REGEXREPLACE(REGEXREPLACE(REGEXREPLACE(REGEXREPLACE(REGEXREPLACE(A698, ""one"", ""one1one""), ""two"", ""two2two""), ""three"", ""three3three""), ""four"", ""four4four""),""five"", ""five5five""), ""six"&amp;""", ""six6six""),""seven"", ""seven7seven""),""eight"", ""eight8eight""),""nine"",""nine9nine"")"),"7ksrhqknxsix6sixqrjbseven7seventvrsxrbnzv")</f>
        <v>7ksrhqknxsix6sixqrjbseven7seventvrsxrbnzv</v>
      </c>
      <c r="E698" s="2" t="str">
        <f>IFERROR(__xludf.DUMMYFUNCTION("regexextract(C698, ""\d"")"),"7")</f>
        <v>7</v>
      </c>
      <c r="F698" s="2" t="str">
        <f>IFERROR(__xludf.DUMMYFUNCTION("REGEXEXTRACT(C698, ""\d[^\d]*?\z"")"),"7seventvrsxrbnzv")</f>
        <v>7seventvrsxrbnzv</v>
      </c>
      <c r="G698" s="2" t="str">
        <f>IFERROR(__xludf.DUMMYFUNCTION("REGEXExtract(F698,""\d"")"),"7")</f>
        <v>7</v>
      </c>
      <c r="H698" s="3">
        <f t="shared" si="1"/>
        <v>77</v>
      </c>
    </row>
    <row r="699">
      <c r="A699" s="1" t="s">
        <v>697</v>
      </c>
      <c r="C699" s="4" t="str">
        <f>IFERROR(__xludf.DUMMYFUNCTION(" REGEXREPLACE(REGEXREPLACE(REGEXREPLACE(REGEXREPLACE(REGEXREPLACE(REGEXREPLACE(REGEXREPLACE(REGEXREPLACE(REGEXREPLACE(A699, ""one"", ""one1one""), ""two"", ""two2two""), ""three"", ""three3three""), ""four"", ""four4four""),""five"", ""five5five""), ""six"&amp;""", ""six6six""),""seven"", ""seven7seven""),""eight"", ""eight8eight""),""nine"",""nine9nine"")"),"3vdrzmnxp")</f>
        <v>3vdrzmnxp</v>
      </c>
      <c r="E699" s="2" t="str">
        <f>IFERROR(__xludf.DUMMYFUNCTION("regexextract(C699, ""\d"")"),"3")</f>
        <v>3</v>
      </c>
      <c r="F699" s="2" t="str">
        <f>IFERROR(__xludf.DUMMYFUNCTION("REGEXEXTRACT(C699, ""\d[^\d]*?\z"")"),"3vdrzmnxp")</f>
        <v>3vdrzmnxp</v>
      </c>
      <c r="G699" s="2" t="str">
        <f>IFERROR(__xludf.DUMMYFUNCTION("REGEXExtract(F699,""\d"")"),"3")</f>
        <v>3</v>
      </c>
      <c r="H699" s="3">
        <f t="shared" si="1"/>
        <v>33</v>
      </c>
    </row>
    <row r="700">
      <c r="A700" s="1" t="s">
        <v>698</v>
      </c>
      <c r="C700" s="4" t="str">
        <f>IFERROR(__xludf.DUMMYFUNCTION(" REGEXREPLACE(REGEXREPLACE(REGEXREPLACE(REGEXREPLACE(REGEXREPLACE(REGEXREPLACE(REGEXREPLACE(REGEXREPLACE(REGEXREPLACE(A700, ""one"", ""one1one""), ""two"", ""two2two""), ""three"", ""three3three""), ""four"", ""four4four""),""five"", ""five5five""), ""six"&amp;""", ""six6six""),""seven"", ""seven7seven""),""eight"", ""eight8eight""),""nine"",""nine9nine"")"),"nine9nineseven7seventhree3threesrxzjmdh3pfdgzdbdrgps4two2two")</f>
        <v>nine9nineseven7seventhree3threesrxzjmdh3pfdgzdbdrgps4two2two</v>
      </c>
      <c r="E700" s="2" t="str">
        <f>IFERROR(__xludf.DUMMYFUNCTION("regexextract(C700, ""\d"")"),"9")</f>
        <v>9</v>
      </c>
      <c r="F700" s="2" t="str">
        <f>IFERROR(__xludf.DUMMYFUNCTION("REGEXEXTRACT(C700, ""\d[^\d]*?\z"")"),"2two")</f>
        <v>2two</v>
      </c>
      <c r="G700" s="2" t="str">
        <f>IFERROR(__xludf.DUMMYFUNCTION("REGEXExtract(F700,""\d"")"),"2")</f>
        <v>2</v>
      </c>
      <c r="H700" s="3">
        <f t="shared" si="1"/>
        <v>92</v>
      </c>
    </row>
    <row r="701">
      <c r="A701" s="1" t="s">
        <v>699</v>
      </c>
      <c r="C701" s="4" t="str">
        <f>IFERROR(__xludf.DUMMYFUNCTION(" REGEXREPLACE(REGEXREPLACE(REGEXREPLACE(REGEXREPLACE(REGEXREPLACE(REGEXREPLACE(REGEXREPLACE(REGEXREPLACE(REGEXREPLACE(A701, ""one"", ""one1one""), ""two"", ""two2two""), ""three"", ""three3three""), ""four"", ""four4four""),""five"", ""five5five""), ""six"&amp;""", ""six6six""),""seven"", ""seven7seven""),""eight"", ""eight8eight""),""nine"",""nine9nine"")"),"four4fourk73nine9nine5xfctncone1one")</f>
        <v>four4fourk73nine9nine5xfctncone1one</v>
      </c>
      <c r="E701" s="2" t="str">
        <f>IFERROR(__xludf.DUMMYFUNCTION("regexextract(C701, ""\d"")"),"4")</f>
        <v>4</v>
      </c>
      <c r="F701" s="2" t="str">
        <f>IFERROR(__xludf.DUMMYFUNCTION("REGEXEXTRACT(C701, ""\d[^\d]*?\z"")"),"1one")</f>
        <v>1one</v>
      </c>
      <c r="G701" s="2" t="str">
        <f>IFERROR(__xludf.DUMMYFUNCTION("REGEXExtract(F701,""\d"")"),"1")</f>
        <v>1</v>
      </c>
      <c r="H701" s="3">
        <f t="shared" si="1"/>
        <v>41</v>
      </c>
    </row>
    <row r="702">
      <c r="A702" s="1" t="s">
        <v>700</v>
      </c>
      <c r="C702" s="4" t="str">
        <f>IFERROR(__xludf.DUMMYFUNCTION(" REGEXREPLACE(REGEXREPLACE(REGEXREPLACE(REGEXREPLACE(REGEXREPLACE(REGEXREPLACE(REGEXREPLACE(REGEXREPLACE(REGEXREPLACE(A702, ""one"", ""one1one""), ""two"", ""two2two""), ""three"", ""three3three""), ""four"", ""four4four""),""five"", ""five5five""), ""six"&amp;""", ""six6six""),""seven"", ""seven7seven""),""eight"", ""eight8eight""),""nine"",""nine9nine"")"),"zbtsrtcczn51two2twofour4fourplxptsk")</f>
        <v>zbtsrtcczn51two2twofour4fourplxptsk</v>
      </c>
      <c r="E702" s="2" t="str">
        <f>IFERROR(__xludf.DUMMYFUNCTION("regexextract(C702, ""\d"")"),"5")</f>
        <v>5</v>
      </c>
      <c r="F702" s="2" t="str">
        <f>IFERROR(__xludf.DUMMYFUNCTION("REGEXEXTRACT(C702, ""\d[^\d]*?\z"")"),"4fourplxptsk")</f>
        <v>4fourplxptsk</v>
      </c>
      <c r="G702" s="2" t="str">
        <f>IFERROR(__xludf.DUMMYFUNCTION("REGEXExtract(F702,""\d"")"),"4")</f>
        <v>4</v>
      </c>
      <c r="H702" s="3">
        <f t="shared" si="1"/>
        <v>54</v>
      </c>
    </row>
    <row r="703">
      <c r="A703" s="1" t="s">
        <v>701</v>
      </c>
      <c r="C703" s="4" t="str">
        <f>IFERROR(__xludf.DUMMYFUNCTION(" REGEXREPLACE(REGEXREPLACE(REGEXREPLACE(REGEXREPLACE(REGEXREPLACE(REGEXREPLACE(REGEXREPLACE(REGEXREPLACE(REGEXREPLACE(A703, ""one"", ""one1one""), ""two"", ""two2two""), ""three"", ""three3three""), ""four"", ""four4four""),""five"", ""five5five""), ""six"&amp;""", ""six6six""),""seven"", ""seven7seven""),""eight"", ""eight8eight""),""nine"",""nine9nine"")"),"five5fiver296")</f>
        <v>five5fiver296</v>
      </c>
      <c r="E703" s="2" t="str">
        <f>IFERROR(__xludf.DUMMYFUNCTION("regexextract(C703, ""\d"")"),"5")</f>
        <v>5</v>
      </c>
      <c r="F703" s="2" t="str">
        <f>IFERROR(__xludf.DUMMYFUNCTION("REGEXEXTRACT(C703, ""\d[^\d]*?\z"")"),"6")</f>
        <v>6</v>
      </c>
      <c r="G703" s="2" t="str">
        <f>IFERROR(__xludf.DUMMYFUNCTION("REGEXExtract(F703,""\d"")"),"6")</f>
        <v>6</v>
      </c>
      <c r="H703" s="3">
        <f t="shared" si="1"/>
        <v>56</v>
      </c>
    </row>
    <row r="704">
      <c r="A704" s="1" t="s">
        <v>702</v>
      </c>
      <c r="C704" s="4" t="str">
        <f>IFERROR(__xludf.DUMMYFUNCTION(" REGEXREPLACE(REGEXREPLACE(REGEXREPLACE(REGEXREPLACE(REGEXREPLACE(REGEXREPLACE(REGEXREPLACE(REGEXREPLACE(REGEXREPLACE(A704, ""one"", ""one1one""), ""two"", ""two2two""), ""three"", ""three3three""), ""four"", ""four4four""),""five"", ""five5five""), ""six"&amp;""", ""six6six""),""seven"", ""seven7seven""),""eight"", ""eight8eight""),""nine"",""nine9nine"")"),"mbmtrmvbfive5fiveeight8eight6")</f>
        <v>mbmtrmvbfive5fiveeight8eight6</v>
      </c>
      <c r="E704" s="2" t="str">
        <f>IFERROR(__xludf.DUMMYFUNCTION("regexextract(C704, ""\d"")"),"5")</f>
        <v>5</v>
      </c>
      <c r="F704" s="2" t="str">
        <f>IFERROR(__xludf.DUMMYFUNCTION("REGEXEXTRACT(C704, ""\d[^\d]*?\z"")"),"6")</f>
        <v>6</v>
      </c>
      <c r="G704" s="2" t="str">
        <f>IFERROR(__xludf.DUMMYFUNCTION("REGEXExtract(F704,""\d"")"),"6")</f>
        <v>6</v>
      </c>
      <c r="H704" s="3">
        <f t="shared" si="1"/>
        <v>56</v>
      </c>
    </row>
    <row r="705">
      <c r="A705" s="1" t="s">
        <v>703</v>
      </c>
      <c r="C705" s="4" t="str">
        <f>IFERROR(__xludf.DUMMYFUNCTION(" REGEXREPLACE(REGEXREPLACE(REGEXREPLACE(REGEXREPLACE(REGEXREPLACE(REGEXREPLACE(REGEXREPLACE(REGEXREPLACE(REGEXREPLACE(A705, ""one"", ""one1one""), ""two"", ""two2two""), ""three"", ""three3three""), ""four"", ""four4four""),""five"", ""five5five""), ""six"&amp;""", ""six6six""),""seven"", ""seven7seven""),""eight"", ""eight8eight""),""nine"",""nine9nine"")"),"nine9nine1156")</f>
        <v>nine9nine1156</v>
      </c>
      <c r="E705" s="2" t="str">
        <f>IFERROR(__xludf.DUMMYFUNCTION("regexextract(C705, ""\d"")"),"9")</f>
        <v>9</v>
      </c>
      <c r="F705" s="2" t="str">
        <f>IFERROR(__xludf.DUMMYFUNCTION("REGEXEXTRACT(C705, ""\d[^\d]*?\z"")"),"6")</f>
        <v>6</v>
      </c>
      <c r="G705" s="2" t="str">
        <f>IFERROR(__xludf.DUMMYFUNCTION("REGEXExtract(F705,""\d"")"),"6")</f>
        <v>6</v>
      </c>
      <c r="H705" s="3">
        <f t="shared" si="1"/>
        <v>96</v>
      </c>
    </row>
    <row r="706">
      <c r="A706" s="1" t="s">
        <v>704</v>
      </c>
      <c r="C706" s="4" t="str">
        <f>IFERROR(__xludf.DUMMYFUNCTION(" REGEXREPLACE(REGEXREPLACE(REGEXREPLACE(REGEXREPLACE(REGEXREPLACE(REGEXREPLACE(REGEXREPLACE(REGEXREPLACE(REGEXREPLACE(A706, ""one"", ""one1one""), ""two"", ""two2two""), ""three"", ""three3three""), ""four"", ""four4four""),""five"", ""five5five""), ""six"&amp;""", ""six6six""),""seven"", ""seven7seven""),""eight"", ""eight8eight""),""nine"",""nine9nine"")"),"vmppxzgsvbcstvfqd2")</f>
        <v>vmppxzgsvbcstvfqd2</v>
      </c>
      <c r="E706" s="2" t="str">
        <f>IFERROR(__xludf.DUMMYFUNCTION("regexextract(C706, ""\d"")"),"2")</f>
        <v>2</v>
      </c>
      <c r="F706" s="2" t="str">
        <f>IFERROR(__xludf.DUMMYFUNCTION("REGEXEXTRACT(C706, ""\d[^\d]*?\z"")"),"2")</f>
        <v>2</v>
      </c>
      <c r="G706" s="2" t="str">
        <f>IFERROR(__xludf.DUMMYFUNCTION("REGEXExtract(F706,""\d"")"),"2")</f>
        <v>2</v>
      </c>
      <c r="H706" s="3">
        <f t="shared" si="1"/>
        <v>22</v>
      </c>
    </row>
    <row r="707">
      <c r="A707" s="1" t="s">
        <v>705</v>
      </c>
      <c r="C707" s="4" t="str">
        <f>IFERROR(__xludf.DUMMYFUNCTION(" REGEXREPLACE(REGEXREPLACE(REGEXREPLACE(REGEXREPLACE(REGEXREPLACE(REGEXREPLACE(REGEXREPLACE(REGEXREPLACE(REGEXREPLACE(A707, ""one"", ""one1one""), ""two"", ""two2two""), ""three"", ""three3three""), ""four"", ""four4four""),""five"", ""five5five""), ""six"&amp;""", ""six6six""),""seven"", ""seven7seven""),""eight"", ""eight8eight""),""nine"",""nine9nine"")"),"nine9nine419thjfggone1one6")</f>
        <v>nine9nine419thjfggone1one6</v>
      </c>
      <c r="E707" s="2" t="str">
        <f>IFERROR(__xludf.DUMMYFUNCTION("regexextract(C707, ""\d"")"),"9")</f>
        <v>9</v>
      </c>
      <c r="F707" s="2" t="str">
        <f>IFERROR(__xludf.DUMMYFUNCTION("REGEXEXTRACT(C707, ""\d[^\d]*?\z"")"),"6")</f>
        <v>6</v>
      </c>
      <c r="G707" s="2" t="str">
        <f>IFERROR(__xludf.DUMMYFUNCTION("REGEXExtract(F707,""\d"")"),"6")</f>
        <v>6</v>
      </c>
      <c r="H707" s="3">
        <f t="shared" si="1"/>
        <v>96</v>
      </c>
    </row>
    <row r="708">
      <c r="A708" s="1" t="s">
        <v>706</v>
      </c>
      <c r="C708" s="4" t="str">
        <f>IFERROR(__xludf.DUMMYFUNCTION(" REGEXREPLACE(REGEXREPLACE(REGEXREPLACE(REGEXREPLACE(REGEXREPLACE(REGEXREPLACE(REGEXREPLACE(REGEXREPLACE(REGEXREPLACE(A708, ""one"", ""one1one""), ""two"", ""two2two""), ""three"", ""three3three""), ""four"", ""four4four""),""five"", ""five5five""), ""six"&amp;""", ""six6six""),""seven"", ""seven7seven""),""eight"", ""eight8eight""),""nine"",""nine9nine"")"),"6three3threefour4fourfour4fourseven7seventhree3three")</f>
        <v>6three3threefour4fourfour4fourseven7seventhree3three</v>
      </c>
      <c r="E708" s="2" t="str">
        <f>IFERROR(__xludf.DUMMYFUNCTION("regexextract(C708, ""\d"")"),"6")</f>
        <v>6</v>
      </c>
      <c r="F708" s="2" t="str">
        <f>IFERROR(__xludf.DUMMYFUNCTION("REGEXEXTRACT(C708, ""\d[^\d]*?\z"")"),"3three")</f>
        <v>3three</v>
      </c>
      <c r="G708" s="2" t="str">
        <f>IFERROR(__xludf.DUMMYFUNCTION("REGEXExtract(F708,""\d"")"),"3")</f>
        <v>3</v>
      </c>
      <c r="H708" s="3">
        <f t="shared" si="1"/>
        <v>63</v>
      </c>
    </row>
    <row r="709">
      <c r="A709" s="1" t="s">
        <v>707</v>
      </c>
      <c r="C709" s="4" t="str">
        <f>IFERROR(__xludf.DUMMYFUNCTION(" REGEXREPLACE(REGEXREPLACE(REGEXREPLACE(REGEXREPLACE(REGEXREPLACE(REGEXREPLACE(REGEXREPLACE(REGEXREPLACE(REGEXREPLACE(A709, ""one"", ""one1one""), ""two"", ""two2two""), ""three"", ""three3three""), ""four"", ""four4four""),""five"", ""five5five""), ""six"&amp;""", ""six6six""),""seven"", ""seven7seven""),""eight"", ""eight8eight""),""nine"",""nine9nine"")"),"tdtdxczbxrthree3threerdxzksix6six9one1oneight8eights")</f>
        <v>tdtdxczbxrthree3threerdxzksix6six9one1oneight8eights</v>
      </c>
      <c r="E709" s="2" t="str">
        <f>IFERROR(__xludf.DUMMYFUNCTION("regexextract(C709, ""\d"")"),"3")</f>
        <v>3</v>
      </c>
      <c r="F709" s="2" t="str">
        <f>IFERROR(__xludf.DUMMYFUNCTION("REGEXEXTRACT(C709, ""\d[^\d]*?\z"")"),"8eights")</f>
        <v>8eights</v>
      </c>
      <c r="G709" s="2" t="str">
        <f>IFERROR(__xludf.DUMMYFUNCTION("REGEXExtract(F709,""\d"")"),"8")</f>
        <v>8</v>
      </c>
      <c r="H709" s="3">
        <f t="shared" si="1"/>
        <v>38</v>
      </c>
    </row>
    <row r="710">
      <c r="A710" s="1" t="s">
        <v>708</v>
      </c>
      <c r="C710" s="4" t="str">
        <f>IFERROR(__xludf.DUMMYFUNCTION(" REGEXREPLACE(REGEXREPLACE(REGEXREPLACE(REGEXREPLACE(REGEXREPLACE(REGEXREPLACE(REGEXREPLACE(REGEXREPLACE(REGEXREPLACE(A710, ""one"", ""one1one""), ""two"", ""two2two""), ""three"", ""three3three""), ""four"", ""four4four""),""five"", ""five5five""), ""six"&amp;""", ""six6six""),""seven"", ""seven7seven""),""eight"", ""eight8eight""),""nine"",""nine9nine"")"),"qcx18qfive5fivetwo2two54hklzzzk")</f>
        <v>qcx18qfive5fivetwo2two54hklzzzk</v>
      </c>
      <c r="E710" s="2" t="str">
        <f>IFERROR(__xludf.DUMMYFUNCTION("regexextract(C710, ""\d"")"),"1")</f>
        <v>1</v>
      </c>
      <c r="F710" s="2" t="str">
        <f>IFERROR(__xludf.DUMMYFUNCTION("REGEXEXTRACT(C710, ""\d[^\d]*?\z"")"),"4hklzzzk")</f>
        <v>4hklzzzk</v>
      </c>
      <c r="G710" s="2" t="str">
        <f>IFERROR(__xludf.DUMMYFUNCTION("REGEXExtract(F710,""\d"")"),"4")</f>
        <v>4</v>
      </c>
      <c r="H710" s="3">
        <f t="shared" si="1"/>
        <v>14</v>
      </c>
    </row>
    <row r="711">
      <c r="A711" s="1" t="s">
        <v>709</v>
      </c>
      <c r="C711" s="4" t="str">
        <f>IFERROR(__xludf.DUMMYFUNCTION(" REGEXREPLACE(REGEXREPLACE(REGEXREPLACE(REGEXREPLACE(REGEXREPLACE(REGEXREPLACE(REGEXREPLACE(REGEXREPLACE(REGEXREPLACE(A711, ""one"", ""one1one""), ""two"", ""two2two""), ""three"", ""three3three""), ""four"", ""four4four""),""five"", ""five5five""), ""six"&amp;""", ""six6six""),""seven"", ""seven7seven""),""eight"", ""eight8eight""),""nine"",""nine9nine"")"),"five5five9two2two")</f>
        <v>five5five9two2two</v>
      </c>
      <c r="E711" s="2" t="str">
        <f>IFERROR(__xludf.DUMMYFUNCTION("regexextract(C711, ""\d"")"),"5")</f>
        <v>5</v>
      </c>
      <c r="F711" s="2" t="str">
        <f>IFERROR(__xludf.DUMMYFUNCTION("REGEXEXTRACT(C711, ""\d[^\d]*?\z"")"),"2two")</f>
        <v>2two</v>
      </c>
      <c r="G711" s="2" t="str">
        <f>IFERROR(__xludf.DUMMYFUNCTION("REGEXExtract(F711,""\d"")"),"2")</f>
        <v>2</v>
      </c>
      <c r="H711" s="3">
        <f t="shared" si="1"/>
        <v>52</v>
      </c>
    </row>
    <row r="712">
      <c r="A712" s="1" t="s">
        <v>710</v>
      </c>
      <c r="C712" s="4" t="str">
        <f>IFERROR(__xludf.DUMMYFUNCTION(" REGEXREPLACE(REGEXREPLACE(REGEXREPLACE(REGEXREPLACE(REGEXREPLACE(REGEXREPLACE(REGEXREPLACE(REGEXREPLACE(REGEXREPLACE(A712, ""one"", ""one1one""), ""two"", ""two2two""), ""three"", ""three3three""), ""four"", ""four4four""),""five"", ""five5five""), ""six"&amp;""", ""six6six""),""seven"", ""seven7seven""),""eight"", ""eight8eight""),""nine"",""nine9nine"")"),"2six6sixvzbljmbdqqzbch3")</f>
        <v>2six6sixvzbljmbdqqzbch3</v>
      </c>
      <c r="E712" s="2" t="str">
        <f>IFERROR(__xludf.DUMMYFUNCTION("regexextract(C712, ""\d"")"),"2")</f>
        <v>2</v>
      </c>
      <c r="F712" s="2" t="str">
        <f>IFERROR(__xludf.DUMMYFUNCTION("REGEXEXTRACT(C712, ""\d[^\d]*?\z"")"),"3")</f>
        <v>3</v>
      </c>
      <c r="G712" s="2" t="str">
        <f>IFERROR(__xludf.DUMMYFUNCTION("REGEXExtract(F712,""\d"")"),"3")</f>
        <v>3</v>
      </c>
      <c r="H712" s="3">
        <f t="shared" si="1"/>
        <v>23</v>
      </c>
    </row>
    <row r="713">
      <c r="A713" s="1" t="s">
        <v>711</v>
      </c>
      <c r="C713" s="4" t="str">
        <f>IFERROR(__xludf.DUMMYFUNCTION(" REGEXREPLACE(REGEXREPLACE(REGEXREPLACE(REGEXREPLACE(REGEXREPLACE(REGEXREPLACE(REGEXREPLACE(REGEXREPLACE(REGEXREPLACE(A713, ""one"", ""one1one""), ""two"", ""two2two""), ""three"", ""three3three""), ""four"", ""four4four""),""five"", ""five5five""), ""six"&amp;""", ""six6six""),""seven"", ""seven7seven""),""eight"", ""eight8eight""),""nine"",""nine9nine"")"),"3xseven7seveneight8eightbcqgjk")</f>
        <v>3xseven7seveneight8eightbcqgjk</v>
      </c>
      <c r="E713" s="2" t="str">
        <f>IFERROR(__xludf.DUMMYFUNCTION("regexextract(C713, ""\d"")"),"3")</f>
        <v>3</v>
      </c>
      <c r="F713" s="2" t="str">
        <f>IFERROR(__xludf.DUMMYFUNCTION("REGEXEXTRACT(C713, ""\d[^\d]*?\z"")"),"8eightbcqgjk")</f>
        <v>8eightbcqgjk</v>
      </c>
      <c r="G713" s="2" t="str">
        <f>IFERROR(__xludf.DUMMYFUNCTION("REGEXExtract(F713,""\d"")"),"8")</f>
        <v>8</v>
      </c>
      <c r="H713" s="3">
        <f t="shared" si="1"/>
        <v>38</v>
      </c>
    </row>
    <row r="714">
      <c r="A714" s="1" t="s">
        <v>712</v>
      </c>
      <c r="C714" s="4" t="str">
        <f>IFERROR(__xludf.DUMMYFUNCTION(" REGEXREPLACE(REGEXREPLACE(REGEXREPLACE(REGEXREPLACE(REGEXREPLACE(REGEXREPLACE(REGEXREPLACE(REGEXREPLACE(REGEXREPLACE(A714, ""one"", ""one1one""), ""two"", ""two2two""), ""three"", ""three3three""), ""four"", ""four4four""),""five"", ""five5five""), ""six"&amp;""", ""six6six""),""seven"", ""seven7seven""),""eight"", ""eight8eight""),""nine"",""nine9nine"")"),"7p7qqtssffh57")</f>
        <v>7p7qqtssffh57</v>
      </c>
      <c r="E714" s="2" t="str">
        <f>IFERROR(__xludf.DUMMYFUNCTION("regexextract(C714, ""\d"")"),"7")</f>
        <v>7</v>
      </c>
      <c r="F714" s="2" t="str">
        <f>IFERROR(__xludf.DUMMYFUNCTION("REGEXEXTRACT(C714, ""\d[^\d]*?\z"")"),"7")</f>
        <v>7</v>
      </c>
      <c r="G714" s="2" t="str">
        <f>IFERROR(__xludf.DUMMYFUNCTION("REGEXExtract(F714,""\d"")"),"7")</f>
        <v>7</v>
      </c>
      <c r="H714" s="3">
        <f t="shared" si="1"/>
        <v>77</v>
      </c>
    </row>
    <row r="715">
      <c r="A715" s="1" t="s">
        <v>713</v>
      </c>
      <c r="C715" s="4" t="str">
        <f>IFERROR(__xludf.DUMMYFUNCTION(" REGEXREPLACE(REGEXREPLACE(REGEXREPLACE(REGEXREPLACE(REGEXREPLACE(REGEXREPLACE(REGEXREPLACE(REGEXREPLACE(REGEXREPLACE(A715, ""one"", ""one1one""), ""two"", ""two2two""), ""three"", ""three3three""), ""four"", ""four4four""),""five"", ""five5five""), ""six"&amp;""", ""six6six""),""seven"", ""seven7seven""),""eight"", ""eight8eight""),""nine"",""nine9nine"")"),"5five5fivezkg")</f>
        <v>5five5fivezkg</v>
      </c>
      <c r="E715" s="2" t="str">
        <f>IFERROR(__xludf.DUMMYFUNCTION("regexextract(C715, ""\d"")"),"5")</f>
        <v>5</v>
      </c>
      <c r="F715" s="2" t="str">
        <f>IFERROR(__xludf.DUMMYFUNCTION("REGEXEXTRACT(C715, ""\d[^\d]*?\z"")"),"5fivezkg")</f>
        <v>5fivezkg</v>
      </c>
      <c r="G715" s="2" t="str">
        <f>IFERROR(__xludf.DUMMYFUNCTION("REGEXExtract(F715,""\d"")"),"5")</f>
        <v>5</v>
      </c>
      <c r="H715" s="3">
        <f t="shared" si="1"/>
        <v>55</v>
      </c>
    </row>
    <row r="716">
      <c r="A716" s="1" t="s">
        <v>714</v>
      </c>
      <c r="C716" s="4" t="str">
        <f>IFERROR(__xludf.DUMMYFUNCTION(" REGEXREPLACE(REGEXREPLACE(REGEXREPLACE(REGEXREPLACE(REGEXREPLACE(REGEXREPLACE(REGEXREPLACE(REGEXREPLACE(REGEXREPLACE(A716, ""one"", ""one1one""), ""two"", ""two2two""), ""three"", ""three3three""), ""four"", ""four4four""),""five"", ""five5five""), ""six"&amp;""", ""six6six""),""seven"", ""seven7seven""),""eight"", ""eight8eight""),""nine"",""nine9nine"")"),"four4foureight8eight1nine9nine")</f>
        <v>four4foureight8eight1nine9nine</v>
      </c>
      <c r="E716" s="2" t="str">
        <f>IFERROR(__xludf.DUMMYFUNCTION("regexextract(C716, ""\d"")"),"4")</f>
        <v>4</v>
      </c>
      <c r="F716" s="2" t="str">
        <f>IFERROR(__xludf.DUMMYFUNCTION("REGEXEXTRACT(C716, ""\d[^\d]*?\z"")"),"9nine")</f>
        <v>9nine</v>
      </c>
      <c r="G716" s="2" t="str">
        <f>IFERROR(__xludf.DUMMYFUNCTION("REGEXExtract(F716,""\d"")"),"9")</f>
        <v>9</v>
      </c>
      <c r="H716" s="3">
        <f t="shared" si="1"/>
        <v>49</v>
      </c>
    </row>
    <row r="717">
      <c r="A717" s="1" t="s">
        <v>715</v>
      </c>
      <c r="C717" s="4" t="str">
        <f>IFERROR(__xludf.DUMMYFUNCTION(" REGEXREPLACE(REGEXREPLACE(REGEXREPLACE(REGEXREPLACE(REGEXREPLACE(REGEXREPLACE(REGEXREPLACE(REGEXREPLACE(REGEXREPLACE(A717, ""one"", ""one1one""), ""two"", ""two2two""), ""three"", ""three3three""), ""four"", ""four4four""),""five"", ""five5five""), ""six"&amp;""", ""six6six""),""seven"", ""seven7seven""),""eight"", ""eight8eight""),""nine"",""nine9nine"")"),"zbjgnine9nine3one1onejdzjtbfive5fivesix6sixjs")</f>
        <v>zbjgnine9nine3one1onejdzjtbfive5fivesix6sixjs</v>
      </c>
      <c r="E717" s="2" t="str">
        <f>IFERROR(__xludf.DUMMYFUNCTION("regexextract(C717, ""\d"")"),"9")</f>
        <v>9</v>
      </c>
      <c r="F717" s="2" t="str">
        <f>IFERROR(__xludf.DUMMYFUNCTION("REGEXEXTRACT(C717, ""\d[^\d]*?\z"")"),"6sixjs")</f>
        <v>6sixjs</v>
      </c>
      <c r="G717" s="2" t="str">
        <f>IFERROR(__xludf.DUMMYFUNCTION("REGEXExtract(F717,""\d"")"),"6")</f>
        <v>6</v>
      </c>
      <c r="H717" s="3">
        <f t="shared" si="1"/>
        <v>96</v>
      </c>
    </row>
    <row r="718">
      <c r="A718" s="1" t="s">
        <v>716</v>
      </c>
      <c r="C718" s="4" t="str">
        <f>IFERROR(__xludf.DUMMYFUNCTION(" REGEXREPLACE(REGEXREPLACE(REGEXREPLACE(REGEXREPLACE(REGEXREPLACE(REGEXREPLACE(REGEXREPLACE(REGEXREPLACE(REGEXREPLACE(A718, ""one"", ""one1one""), ""two"", ""two2two""), ""three"", ""three3three""), ""four"", ""four4four""),""five"", ""five5five""), ""six"&amp;""", ""six6six""),""seven"", ""seven7seven""),""eight"", ""eight8eight""),""nine"",""nine9nine"")"),"sv8g2five5five7")</f>
        <v>sv8g2five5five7</v>
      </c>
      <c r="E718" s="2" t="str">
        <f>IFERROR(__xludf.DUMMYFUNCTION("regexextract(C718, ""\d"")"),"8")</f>
        <v>8</v>
      </c>
      <c r="F718" s="2" t="str">
        <f>IFERROR(__xludf.DUMMYFUNCTION("REGEXEXTRACT(C718, ""\d[^\d]*?\z"")"),"7")</f>
        <v>7</v>
      </c>
      <c r="G718" s="2" t="str">
        <f>IFERROR(__xludf.DUMMYFUNCTION("REGEXExtract(F718,""\d"")"),"7")</f>
        <v>7</v>
      </c>
      <c r="H718" s="3">
        <f t="shared" si="1"/>
        <v>87</v>
      </c>
    </row>
    <row r="719">
      <c r="A719" s="1" t="s">
        <v>717</v>
      </c>
      <c r="C719" s="4" t="str">
        <f>IFERROR(__xludf.DUMMYFUNCTION(" REGEXREPLACE(REGEXREPLACE(REGEXREPLACE(REGEXREPLACE(REGEXREPLACE(REGEXREPLACE(REGEXREPLACE(REGEXREPLACE(REGEXREPLACE(A719, ""one"", ""one1one""), ""two"", ""two2two""), ""three"", ""three3three""), ""four"", ""four4four""),""five"", ""five5five""), ""six"&amp;""", ""six6six""),""seven"", ""seven7seven""),""eight"", ""eight8eight""),""nine"",""nine9nine"")"),"eight8eight7two2twolt1")</f>
        <v>eight8eight7two2twolt1</v>
      </c>
      <c r="E719" s="2" t="str">
        <f>IFERROR(__xludf.DUMMYFUNCTION("regexextract(C719, ""\d"")"),"8")</f>
        <v>8</v>
      </c>
      <c r="F719" s="2" t="str">
        <f>IFERROR(__xludf.DUMMYFUNCTION("REGEXEXTRACT(C719, ""\d[^\d]*?\z"")"),"1")</f>
        <v>1</v>
      </c>
      <c r="G719" s="2" t="str">
        <f>IFERROR(__xludf.DUMMYFUNCTION("REGEXExtract(F719,""\d"")"),"1")</f>
        <v>1</v>
      </c>
      <c r="H719" s="3">
        <f t="shared" si="1"/>
        <v>81</v>
      </c>
    </row>
    <row r="720">
      <c r="A720" s="1" t="s">
        <v>718</v>
      </c>
      <c r="C720" s="4" t="str">
        <f>IFERROR(__xludf.DUMMYFUNCTION(" REGEXREPLACE(REGEXREPLACE(REGEXREPLACE(REGEXREPLACE(REGEXREPLACE(REGEXREPLACE(REGEXREPLACE(REGEXREPLACE(REGEXREPLACE(A720, ""one"", ""one1one""), ""two"", ""two2two""), ""three"", ""three3three""), ""four"", ""four4four""),""five"", ""five5five""), ""six"&amp;""", ""six6six""),""seven"", ""seven7seven""),""eight"", ""eight8eight""),""nine"",""nine9nine"")"),"1five5fiveeight8eightthree3three27")</f>
        <v>1five5fiveeight8eightthree3three27</v>
      </c>
      <c r="E720" s="2" t="str">
        <f>IFERROR(__xludf.DUMMYFUNCTION("regexextract(C720, ""\d"")"),"1")</f>
        <v>1</v>
      </c>
      <c r="F720" s="2" t="str">
        <f>IFERROR(__xludf.DUMMYFUNCTION("REGEXEXTRACT(C720, ""\d[^\d]*?\z"")"),"7")</f>
        <v>7</v>
      </c>
      <c r="G720" s="2" t="str">
        <f>IFERROR(__xludf.DUMMYFUNCTION("REGEXExtract(F720,""\d"")"),"7")</f>
        <v>7</v>
      </c>
      <c r="H720" s="3">
        <f t="shared" si="1"/>
        <v>17</v>
      </c>
    </row>
    <row r="721">
      <c r="A721" s="1" t="s">
        <v>719</v>
      </c>
      <c r="C721" s="4" t="str">
        <f>IFERROR(__xludf.DUMMYFUNCTION(" REGEXREPLACE(REGEXREPLACE(REGEXREPLACE(REGEXREPLACE(REGEXREPLACE(REGEXREPLACE(REGEXREPLACE(REGEXREPLACE(REGEXREPLACE(A721, ""one"", ""one1one""), ""two"", ""two2two""), ""three"", ""three3three""), ""four"", ""four4four""),""five"", ""five5five""), ""six"&amp;""", ""six6six""),""seven"", ""seven7seven""),""eight"", ""eight8eight""),""nine"",""nine9nine"")"),"6two2twobmqplkv6")</f>
        <v>6two2twobmqplkv6</v>
      </c>
      <c r="E721" s="2" t="str">
        <f>IFERROR(__xludf.DUMMYFUNCTION("regexextract(C721, ""\d"")"),"6")</f>
        <v>6</v>
      </c>
      <c r="F721" s="2" t="str">
        <f>IFERROR(__xludf.DUMMYFUNCTION("REGEXEXTRACT(C721, ""\d[^\d]*?\z"")"),"6")</f>
        <v>6</v>
      </c>
      <c r="G721" s="2" t="str">
        <f>IFERROR(__xludf.DUMMYFUNCTION("REGEXExtract(F721,""\d"")"),"6")</f>
        <v>6</v>
      </c>
      <c r="H721" s="3">
        <f t="shared" si="1"/>
        <v>66</v>
      </c>
    </row>
    <row r="722">
      <c r="A722" s="1" t="s">
        <v>720</v>
      </c>
      <c r="C722" s="4" t="str">
        <f>IFERROR(__xludf.DUMMYFUNCTION(" REGEXREPLACE(REGEXREPLACE(REGEXREPLACE(REGEXREPLACE(REGEXREPLACE(REGEXREPLACE(REGEXREPLACE(REGEXREPLACE(REGEXREPLACE(A722, ""one"", ""one1one""), ""two"", ""two2two""), ""three"", ""three3three""), ""four"", ""four4four""),""five"", ""five5five""), ""six"&amp;""", ""six6six""),""seven"", ""seven7seven""),""eight"", ""eight8eight""),""nine"",""nine9nine"")"),"7mmvq")</f>
        <v>7mmvq</v>
      </c>
      <c r="E722" s="2" t="str">
        <f>IFERROR(__xludf.DUMMYFUNCTION("regexextract(C722, ""\d"")"),"7")</f>
        <v>7</v>
      </c>
      <c r="F722" s="2" t="str">
        <f>IFERROR(__xludf.DUMMYFUNCTION("REGEXEXTRACT(C722, ""\d[^\d]*?\z"")"),"7mmvq")</f>
        <v>7mmvq</v>
      </c>
      <c r="G722" s="2" t="str">
        <f>IFERROR(__xludf.DUMMYFUNCTION("REGEXExtract(F722,""\d"")"),"7")</f>
        <v>7</v>
      </c>
      <c r="H722" s="3">
        <f t="shared" si="1"/>
        <v>77</v>
      </c>
    </row>
    <row r="723">
      <c r="A723" s="1" t="s">
        <v>721</v>
      </c>
      <c r="C723" s="4" t="str">
        <f>IFERROR(__xludf.DUMMYFUNCTION(" REGEXREPLACE(REGEXREPLACE(REGEXREPLACE(REGEXREPLACE(REGEXREPLACE(REGEXREPLACE(REGEXREPLACE(REGEXREPLACE(REGEXREPLACE(A723, ""one"", ""one1one""), ""two"", ""two2two""), ""three"", ""three3three""), ""four"", ""four4four""),""five"", ""five5five""), ""six"&amp;""", ""six6six""),""seven"", ""seven7seven""),""eight"", ""eight8eight""),""nine"",""nine9nine"")"),"six6sixxvjdzclvpqj7zpcpzdfzjfive5fivekmjqtzmvsfnzrsm")</f>
        <v>six6sixxvjdzclvpqj7zpcpzdfzjfive5fivekmjqtzmvsfnzrsm</v>
      </c>
      <c r="E723" s="2" t="str">
        <f>IFERROR(__xludf.DUMMYFUNCTION("regexextract(C723, ""\d"")"),"6")</f>
        <v>6</v>
      </c>
      <c r="F723" s="2" t="str">
        <f>IFERROR(__xludf.DUMMYFUNCTION("REGEXEXTRACT(C723, ""\d[^\d]*?\z"")"),"5fivekmjqtzmvsfnzrsm")</f>
        <v>5fivekmjqtzmvsfnzrsm</v>
      </c>
      <c r="G723" s="2" t="str">
        <f>IFERROR(__xludf.DUMMYFUNCTION("REGEXExtract(F723,""\d"")"),"5")</f>
        <v>5</v>
      </c>
      <c r="H723" s="3">
        <f t="shared" si="1"/>
        <v>65</v>
      </c>
    </row>
    <row r="724">
      <c r="A724" s="1" t="s">
        <v>722</v>
      </c>
      <c r="C724" s="4" t="str">
        <f>IFERROR(__xludf.DUMMYFUNCTION(" REGEXREPLACE(REGEXREPLACE(REGEXREPLACE(REGEXREPLACE(REGEXREPLACE(REGEXREPLACE(REGEXREPLACE(REGEXREPLACE(REGEXREPLACE(A724, ""one"", ""one1one""), ""two"", ""two2two""), ""three"", ""three3three""), ""four"", ""four4four""),""five"", ""five5five""), ""six"&amp;""", ""six6six""),""seven"", ""seven7seven""),""eight"", ""eight8eight""),""nine"",""nine9nine"")"),"2pdkfhpkff8")</f>
        <v>2pdkfhpkff8</v>
      </c>
      <c r="E724" s="2" t="str">
        <f>IFERROR(__xludf.DUMMYFUNCTION("regexextract(C724, ""\d"")"),"2")</f>
        <v>2</v>
      </c>
      <c r="F724" s="2" t="str">
        <f>IFERROR(__xludf.DUMMYFUNCTION("REGEXEXTRACT(C724, ""\d[^\d]*?\z"")"),"8")</f>
        <v>8</v>
      </c>
      <c r="G724" s="2" t="str">
        <f>IFERROR(__xludf.DUMMYFUNCTION("REGEXExtract(F724,""\d"")"),"8")</f>
        <v>8</v>
      </c>
      <c r="H724" s="3">
        <f t="shared" si="1"/>
        <v>28</v>
      </c>
    </row>
    <row r="725">
      <c r="A725" s="1" t="s">
        <v>723</v>
      </c>
      <c r="C725" s="4" t="str">
        <f>IFERROR(__xludf.DUMMYFUNCTION(" REGEXREPLACE(REGEXREPLACE(REGEXREPLACE(REGEXREPLACE(REGEXREPLACE(REGEXREPLACE(REGEXREPLACE(REGEXREPLACE(REGEXREPLACE(A725, ""one"", ""one1one""), ""two"", ""two2two""), ""three"", ""three3three""), ""four"", ""four4four""),""five"", ""five5five""), ""six"&amp;""", ""six6six""),""seven"", ""seven7seven""),""eight"", ""eight8eight""),""nine"",""nine9nine"")"),"fhskqtwo2twoseven7seven8four4four8hksjpvntr")</f>
        <v>fhskqtwo2twoseven7seven8four4four8hksjpvntr</v>
      </c>
      <c r="E725" s="2" t="str">
        <f>IFERROR(__xludf.DUMMYFUNCTION("regexextract(C725, ""\d"")"),"2")</f>
        <v>2</v>
      </c>
      <c r="F725" s="2" t="str">
        <f>IFERROR(__xludf.DUMMYFUNCTION("REGEXEXTRACT(C725, ""\d[^\d]*?\z"")"),"8hksjpvntr")</f>
        <v>8hksjpvntr</v>
      </c>
      <c r="G725" s="2" t="str">
        <f>IFERROR(__xludf.DUMMYFUNCTION("REGEXExtract(F725,""\d"")"),"8")</f>
        <v>8</v>
      </c>
      <c r="H725" s="3">
        <f t="shared" si="1"/>
        <v>28</v>
      </c>
    </row>
    <row r="726">
      <c r="A726" s="1" t="s">
        <v>724</v>
      </c>
      <c r="C726" s="4" t="str">
        <f>IFERROR(__xludf.DUMMYFUNCTION(" REGEXREPLACE(REGEXREPLACE(REGEXREPLACE(REGEXREPLACE(REGEXREPLACE(REGEXREPLACE(REGEXREPLACE(REGEXREPLACE(REGEXREPLACE(A726, ""one"", ""one1one""), ""two"", ""two2two""), ""three"", ""three3three""), ""four"", ""four4four""),""five"", ""five5five""), ""six"&amp;""", ""six6six""),""seven"", ""seven7seven""),""eight"", ""eight8eight""),""nine"",""nine9nine"")"),"9kqzczkflbdxp5xzxdqdgsix6six9")</f>
        <v>9kqzczkflbdxp5xzxdqdgsix6six9</v>
      </c>
      <c r="E726" s="2" t="str">
        <f>IFERROR(__xludf.DUMMYFUNCTION("regexextract(C726, ""\d"")"),"9")</f>
        <v>9</v>
      </c>
      <c r="F726" s="2" t="str">
        <f>IFERROR(__xludf.DUMMYFUNCTION("REGEXEXTRACT(C726, ""\d[^\d]*?\z"")"),"9")</f>
        <v>9</v>
      </c>
      <c r="G726" s="2" t="str">
        <f>IFERROR(__xludf.DUMMYFUNCTION("REGEXExtract(F726,""\d"")"),"9")</f>
        <v>9</v>
      </c>
      <c r="H726" s="3">
        <f t="shared" si="1"/>
        <v>99</v>
      </c>
    </row>
    <row r="727">
      <c r="A727" s="1" t="s">
        <v>725</v>
      </c>
      <c r="C727" s="4" t="str">
        <f>IFERROR(__xludf.DUMMYFUNCTION(" REGEXREPLACE(REGEXREPLACE(REGEXREPLACE(REGEXREPLACE(REGEXREPLACE(REGEXREPLACE(REGEXREPLACE(REGEXREPLACE(REGEXREPLACE(A727, ""one"", ""one1one""), ""two"", ""two2two""), ""three"", ""three3three""), ""four"", ""four4four""),""five"", ""five5five""), ""six"&amp;""", ""six6six""),""seven"", ""seven7seven""),""eight"", ""eight8eight""),""nine"",""nine9nine"")"),"5zckqcm6lxhzxtjhsqbrjjb")</f>
        <v>5zckqcm6lxhzxtjhsqbrjjb</v>
      </c>
      <c r="E727" s="2" t="str">
        <f>IFERROR(__xludf.DUMMYFUNCTION("regexextract(C727, ""\d"")"),"5")</f>
        <v>5</v>
      </c>
      <c r="F727" s="2" t="str">
        <f>IFERROR(__xludf.DUMMYFUNCTION("REGEXEXTRACT(C727, ""\d[^\d]*?\z"")"),"6lxhzxtjhsqbrjjb")</f>
        <v>6lxhzxtjhsqbrjjb</v>
      </c>
      <c r="G727" s="2" t="str">
        <f>IFERROR(__xludf.DUMMYFUNCTION("REGEXExtract(F727,""\d"")"),"6")</f>
        <v>6</v>
      </c>
      <c r="H727" s="3">
        <f t="shared" si="1"/>
        <v>56</v>
      </c>
    </row>
    <row r="728">
      <c r="A728" s="1" t="s">
        <v>726</v>
      </c>
      <c r="C728" s="4" t="str">
        <f>IFERROR(__xludf.DUMMYFUNCTION(" REGEXREPLACE(REGEXREPLACE(REGEXREPLACE(REGEXREPLACE(REGEXREPLACE(REGEXREPLACE(REGEXREPLACE(REGEXREPLACE(REGEXREPLACE(A728, ""one"", ""one1one""), ""two"", ""two2two""), ""three"", ""three3three""), ""four"", ""four4four""),""five"", ""five5five""), ""six"&amp;""", ""six6six""),""seven"", ""seven7seven""),""eight"", ""eight8eight""),""nine"",""nine9nine"")"),"kxjrkvf46two2twovbflfbjbsix6sixvntvcchdthree3three")</f>
        <v>kxjrkvf46two2twovbflfbjbsix6sixvntvcchdthree3three</v>
      </c>
      <c r="E728" s="2" t="str">
        <f>IFERROR(__xludf.DUMMYFUNCTION("regexextract(C728, ""\d"")"),"4")</f>
        <v>4</v>
      </c>
      <c r="F728" s="2" t="str">
        <f>IFERROR(__xludf.DUMMYFUNCTION("REGEXEXTRACT(C728, ""\d[^\d]*?\z"")"),"3three")</f>
        <v>3three</v>
      </c>
      <c r="G728" s="2" t="str">
        <f>IFERROR(__xludf.DUMMYFUNCTION("REGEXExtract(F728,""\d"")"),"3")</f>
        <v>3</v>
      </c>
      <c r="H728" s="3">
        <f t="shared" si="1"/>
        <v>43</v>
      </c>
    </row>
    <row r="729">
      <c r="A729" s="1" t="s">
        <v>727</v>
      </c>
      <c r="C729" s="4" t="str">
        <f>IFERROR(__xludf.DUMMYFUNCTION(" REGEXREPLACE(REGEXREPLACE(REGEXREPLACE(REGEXREPLACE(REGEXREPLACE(REGEXREPLACE(REGEXREPLACE(REGEXREPLACE(REGEXREPLACE(A729, ""one"", ""one1one""), ""two"", ""two2two""), ""three"", ""three3three""), ""four"", ""four4four""),""five"", ""five5five""), ""six"&amp;""", ""six6six""),""seven"", ""seven7seven""),""eight"", ""eight8eight""),""nine"",""nine9nine"")"),"3rbdbvmmqbnine9ninetwo2two359")</f>
        <v>3rbdbvmmqbnine9ninetwo2two359</v>
      </c>
      <c r="E729" s="2" t="str">
        <f>IFERROR(__xludf.DUMMYFUNCTION("regexextract(C729, ""\d"")"),"3")</f>
        <v>3</v>
      </c>
      <c r="F729" s="2" t="str">
        <f>IFERROR(__xludf.DUMMYFUNCTION("REGEXEXTRACT(C729, ""\d[^\d]*?\z"")"),"9")</f>
        <v>9</v>
      </c>
      <c r="G729" s="2" t="str">
        <f>IFERROR(__xludf.DUMMYFUNCTION("REGEXExtract(F729,""\d"")"),"9")</f>
        <v>9</v>
      </c>
      <c r="H729" s="3">
        <f t="shared" si="1"/>
        <v>39</v>
      </c>
    </row>
    <row r="730">
      <c r="A730" s="1" t="s">
        <v>728</v>
      </c>
      <c r="C730" s="4" t="str">
        <f>IFERROR(__xludf.DUMMYFUNCTION(" REGEXREPLACE(REGEXREPLACE(REGEXREPLACE(REGEXREPLACE(REGEXREPLACE(REGEXREPLACE(REGEXREPLACE(REGEXREPLACE(REGEXREPLACE(A730, ""one"", ""one1one""), ""two"", ""two2two""), ""three"", ""three3three""), ""four"", ""four4four""),""five"", ""five5five""), ""six"&amp;""", ""six6six""),""seven"", ""seven7seven""),""eight"", ""eight8eight""),""nine"",""nine9nine"")"),"8six6six67")</f>
        <v>8six6six67</v>
      </c>
      <c r="E730" s="2" t="str">
        <f>IFERROR(__xludf.DUMMYFUNCTION("regexextract(C730, ""\d"")"),"8")</f>
        <v>8</v>
      </c>
      <c r="F730" s="2" t="str">
        <f>IFERROR(__xludf.DUMMYFUNCTION("REGEXEXTRACT(C730, ""\d[^\d]*?\z"")"),"7")</f>
        <v>7</v>
      </c>
      <c r="G730" s="2" t="str">
        <f>IFERROR(__xludf.DUMMYFUNCTION("REGEXExtract(F730,""\d"")"),"7")</f>
        <v>7</v>
      </c>
      <c r="H730" s="3">
        <f t="shared" si="1"/>
        <v>87</v>
      </c>
    </row>
    <row r="731">
      <c r="A731" s="1" t="s">
        <v>729</v>
      </c>
      <c r="C731" s="4" t="str">
        <f>IFERROR(__xludf.DUMMYFUNCTION(" REGEXREPLACE(REGEXREPLACE(REGEXREPLACE(REGEXREPLACE(REGEXREPLACE(REGEXREPLACE(REGEXREPLACE(REGEXREPLACE(REGEXREPLACE(A731, ""one"", ""one1one""), ""two"", ""two2two""), ""three"", ""three3three""), ""four"", ""four4four""),""five"", ""five5five""), ""six"&amp;""", ""six6six""),""seven"", ""seven7seven""),""eight"", ""eight8eight""),""nine"",""nine9nine"")"),"g17one1oneseven7sevenfour4fourtwo2two")</f>
        <v>g17one1oneseven7sevenfour4fourtwo2two</v>
      </c>
      <c r="E731" s="2" t="str">
        <f>IFERROR(__xludf.DUMMYFUNCTION("regexextract(C731, ""\d"")"),"1")</f>
        <v>1</v>
      </c>
      <c r="F731" s="2" t="str">
        <f>IFERROR(__xludf.DUMMYFUNCTION("REGEXEXTRACT(C731, ""\d[^\d]*?\z"")"),"2two")</f>
        <v>2two</v>
      </c>
      <c r="G731" s="2" t="str">
        <f>IFERROR(__xludf.DUMMYFUNCTION("REGEXExtract(F731,""\d"")"),"2")</f>
        <v>2</v>
      </c>
      <c r="H731" s="3">
        <f t="shared" si="1"/>
        <v>12</v>
      </c>
    </row>
    <row r="732">
      <c r="A732" s="1" t="s">
        <v>730</v>
      </c>
      <c r="C732" s="4" t="str">
        <f>IFERROR(__xludf.DUMMYFUNCTION(" REGEXREPLACE(REGEXREPLACE(REGEXREPLACE(REGEXREPLACE(REGEXREPLACE(REGEXREPLACE(REGEXREPLACE(REGEXREPLACE(REGEXREPLACE(A732, ""one"", ""one1one""), ""two"", ""two2two""), ""three"", ""three3three""), ""four"", ""four4four""),""five"", ""five5five""), ""six"&amp;""", ""six6six""),""seven"", ""seven7seven""),""eight"", ""eight8eight""),""nine"",""nine9nine"")"),"five5fivethree3threeeight8eightseven7seven19five5five")</f>
        <v>five5fivethree3threeeight8eightseven7seven19five5five</v>
      </c>
      <c r="E732" s="2" t="str">
        <f>IFERROR(__xludf.DUMMYFUNCTION("regexextract(C732, ""\d"")"),"5")</f>
        <v>5</v>
      </c>
      <c r="F732" s="2" t="str">
        <f>IFERROR(__xludf.DUMMYFUNCTION("REGEXEXTRACT(C732, ""\d[^\d]*?\z"")"),"5five")</f>
        <v>5five</v>
      </c>
      <c r="G732" s="2" t="str">
        <f>IFERROR(__xludf.DUMMYFUNCTION("REGEXExtract(F732,""\d"")"),"5")</f>
        <v>5</v>
      </c>
      <c r="H732" s="3">
        <f t="shared" si="1"/>
        <v>55</v>
      </c>
    </row>
    <row r="733">
      <c r="A733" s="1" t="s">
        <v>731</v>
      </c>
      <c r="C733" s="4" t="str">
        <f>IFERROR(__xludf.DUMMYFUNCTION(" REGEXREPLACE(REGEXREPLACE(REGEXREPLACE(REGEXREPLACE(REGEXREPLACE(REGEXREPLACE(REGEXREPLACE(REGEXREPLACE(REGEXREPLACE(A733, ""one"", ""one1one""), ""two"", ""two2two""), ""three"", ""three3three""), ""four"", ""four4four""),""five"", ""five5five""), ""six"&amp;""", ""six6six""),""seven"", ""seven7seven""),""eight"", ""eight8eight""),""nine"",""nine9nine"")"),"8seven7seven5seven7sevenh7two2twoncbjrlbsjtwo2two")</f>
        <v>8seven7seven5seven7sevenh7two2twoncbjrlbsjtwo2two</v>
      </c>
      <c r="E733" s="2" t="str">
        <f>IFERROR(__xludf.DUMMYFUNCTION("regexextract(C733, ""\d"")"),"8")</f>
        <v>8</v>
      </c>
      <c r="F733" s="2" t="str">
        <f>IFERROR(__xludf.DUMMYFUNCTION("REGEXEXTRACT(C733, ""\d[^\d]*?\z"")"),"2two")</f>
        <v>2two</v>
      </c>
      <c r="G733" s="2" t="str">
        <f>IFERROR(__xludf.DUMMYFUNCTION("REGEXExtract(F733,""\d"")"),"2")</f>
        <v>2</v>
      </c>
      <c r="H733" s="3">
        <f t="shared" si="1"/>
        <v>82</v>
      </c>
    </row>
    <row r="734">
      <c r="A734" s="1" t="s">
        <v>732</v>
      </c>
      <c r="C734" s="4" t="str">
        <f>IFERROR(__xludf.DUMMYFUNCTION(" REGEXREPLACE(REGEXREPLACE(REGEXREPLACE(REGEXREPLACE(REGEXREPLACE(REGEXREPLACE(REGEXREPLACE(REGEXREPLACE(REGEXREPLACE(A734, ""one"", ""one1one""), ""two"", ""two2two""), ""three"", ""three3three""), ""four"", ""four4four""),""five"", ""five5five""), ""six"&amp;""", ""six6six""),""seven"", ""seven7seven""),""eight"", ""eight8eight""),""nine"",""nine9nine"")"),"three3three7five5fivethree3three2four4fourhkfbcz")</f>
        <v>three3three7five5fivethree3three2four4fourhkfbcz</v>
      </c>
      <c r="E734" s="2" t="str">
        <f>IFERROR(__xludf.DUMMYFUNCTION("regexextract(C734, ""\d"")"),"3")</f>
        <v>3</v>
      </c>
      <c r="F734" s="2" t="str">
        <f>IFERROR(__xludf.DUMMYFUNCTION("REGEXEXTRACT(C734, ""\d[^\d]*?\z"")"),"4fourhkfbcz")</f>
        <v>4fourhkfbcz</v>
      </c>
      <c r="G734" s="2" t="str">
        <f>IFERROR(__xludf.DUMMYFUNCTION("REGEXExtract(F734,""\d"")"),"4")</f>
        <v>4</v>
      </c>
      <c r="H734" s="3">
        <f t="shared" si="1"/>
        <v>34</v>
      </c>
    </row>
    <row r="735">
      <c r="A735" s="1" t="s">
        <v>733</v>
      </c>
      <c r="C735" s="4" t="str">
        <f>IFERROR(__xludf.DUMMYFUNCTION(" REGEXREPLACE(REGEXREPLACE(REGEXREPLACE(REGEXREPLACE(REGEXREPLACE(REGEXREPLACE(REGEXREPLACE(REGEXREPLACE(REGEXREPLACE(A735, ""one"", ""one1one""), ""two"", ""two2two""), ""three"", ""three3three""), ""four"", ""four4four""),""five"", ""five5five""), ""six"&amp;""", ""six6six""),""seven"", ""seven7seven""),""eight"", ""eight8eight""),""nine"",""nine9nine"")"),"three3three8dggjtk5five5fivefive5fiverkctnine9nine")</f>
        <v>three3three8dggjtk5five5fivefive5fiverkctnine9nine</v>
      </c>
      <c r="E735" s="2" t="str">
        <f>IFERROR(__xludf.DUMMYFUNCTION("regexextract(C735, ""\d"")"),"3")</f>
        <v>3</v>
      </c>
      <c r="F735" s="2" t="str">
        <f>IFERROR(__xludf.DUMMYFUNCTION("REGEXEXTRACT(C735, ""\d[^\d]*?\z"")"),"9nine")</f>
        <v>9nine</v>
      </c>
      <c r="G735" s="2" t="str">
        <f>IFERROR(__xludf.DUMMYFUNCTION("REGEXExtract(F735,""\d"")"),"9")</f>
        <v>9</v>
      </c>
      <c r="H735" s="3">
        <f t="shared" si="1"/>
        <v>39</v>
      </c>
    </row>
    <row r="736">
      <c r="A736" s="1" t="s">
        <v>734</v>
      </c>
      <c r="C736" s="4" t="str">
        <f>IFERROR(__xludf.DUMMYFUNCTION(" REGEXREPLACE(REGEXREPLACE(REGEXREPLACE(REGEXREPLACE(REGEXREPLACE(REGEXREPLACE(REGEXREPLACE(REGEXREPLACE(REGEXREPLACE(A736, ""one"", ""one1one""), ""two"", ""two2two""), ""three"", ""three3three""), ""four"", ""four4four""),""five"", ""five5five""), ""six"&amp;""", ""six6six""),""seven"", ""seven7seven""),""eight"", ""eight8eight""),""nine"",""nine9nine"")"),"kxn6426qcdvhnmjsgj")</f>
        <v>kxn6426qcdvhnmjsgj</v>
      </c>
      <c r="E736" s="2" t="str">
        <f>IFERROR(__xludf.DUMMYFUNCTION("regexextract(C736, ""\d"")"),"6")</f>
        <v>6</v>
      </c>
      <c r="F736" s="2" t="str">
        <f>IFERROR(__xludf.DUMMYFUNCTION("REGEXEXTRACT(C736, ""\d[^\d]*?\z"")"),"6qcdvhnmjsgj")</f>
        <v>6qcdvhnmjsgj</v>
      </c>
      <c r="G736" s="2" t="str">
        <f>IFERROR(__xludf.DUMMYFUNCTION("REGEXExtract(F736,""\d"")"),"6")</f>
        <v>6</v>
      </c>
      <c r="H736" s="3">
        <f t="shared" si="1"/>
        <v>66</v>
      </c>
    </row>
    <row r="737">
      <c r="A737" s="1" t="s">
        <v>735</v>
      </c>
      <c r="C737" s="4" t="str">
        <f>IFERROR(__xludf.DUMMYFUNCTION(" REGEXREPLACE(REGEXREPLACE(REGEXREPLACE(REGEXREPLACE(REGEXREPLACE(REGEXREPLACE(REGEXREPLACE(REGEXREPLACE(REGEXREPLACE(A737, ""one"", ""one1one""), ""two"", ""two2two""), ""three"", ""three3three""), ""four"", ""four4four""),""five"", ""five5five""), ""six"&amp;""", ""six6six""),""seven"", ""seven7seven""),""eight"", ""eight8eight""),""nine"",""nine9nine"")"),"three3three8dssix6six")</f>
        <v>three3three8dssix6six</v>
      </c>
      <c r="E737" s="2" t="str">
        <f>IFERROR(__xludf.DUMMYFUNCTION("regexextract(C737, ""\d"")"),"3")</f>
        <v>3</v>
      </c>
      <c r="F737" s="2" t="str">
        <f>IFERROR(__xludf.DUMMYFUNCTION("REGEXEXTRACT(C737, ""\d[^\d]*?\z"")"),"6six")</f>
        <v>6six</v>
      </c>
      <c r="G737" s="2" t="str">
        <f>IFERROR(__xludf.DUMMYFUNCTION("REGEXExtract(F737,""\d"")"),"6")</f>
        <v>6</v>
      </c>
      <c r="H737" s="3">
        <f t="shared" si="1"/>
        <v>36</v>
      </c>
    </row>
    <row r="738">
      <c r="A738" s="1" t="s">
        <v>736</v>
      </c>
      <c r="C738" s="4" t="str">
        <f>IFERROR(__xludf.DUMMYFUNCTION(" REGEXREPLACE(REGEXREPLACE(REGEXREPLACE(REGEXREPLACE(REGEXREPLACE(REGEXREPLACE(REGEXREPLACE(REGEXREPLACE(REGEXREPLACE(A738, ""one"", ""one1one""), ""two"", ""two2two""), ""three"", ""three3three""), ""four"", ""four4four""),""five"", ""five5five""), ""six"&amp;""", ""six6six""),""seven"", ""seven7seven""),""eight"", ""eight8eight""),""nine"",""nine9nine"")"),"nine9nine2chbxhqclhf56")</f>
        <v>nine9nine2chbxhqclhf56</v>
      </c>
      <c r="E738" s="2" t="str">
        <f>IFERROR(__xludf.DUMMYFUNCTION("regexextract(C738, ""\d"")"),"9")</f>
        <v>9</v>
      </c>
      <c r="F738" s="2" t="str">
        <f>IFERROR(__xludf.DUMMYFUNCTION("REGEXEXTRACT(C738, ""\d[^\d]*?\z"")"),"6")</f>
        <v>6</v>
      </c>
      <c r="G738" s="2" t="str">
        <f>IFERROR(__xludf.DUMMYFUNCTION("REGEXExtract(F738,""\d"")"),"6")</f>
        <v>6</v>
      </c>
      <c r="H738" s="3">
        <f t="shared" si="1"/>
        <v>96</v>
      </c>
    </row>
    <row r="739">
      <c r="A739" s="1" t="s">
        <v>737</v>
      </c>
      <c r="C739" s="4" t="str">
        <f>IFERROR(__xludf.DUMMYFUNCTION(" REGEXREPLACE(REGEXREPLACE(REGEXREPLACE(REGEXREPLACE(REGEXREPLACE(REGEXREPLACE(REGEXREPLACE(REGEXREPLACE(REGEXREPLACE(A739, ""one"", ""one1one""), ""two"", ""two2two""), ""three"", ""three3three""), ""four"", ""four4four""),""five"", ""five5five""), ""six"&amp;""", ""six6six""),""seven"", ""seven7seven""),""eight"", ""eight8eight""),""nine"",""nine9nine"")"),"72hnjmbsdtzeight8eight29")</f>
        <v>72hnjmbsdtzeight8eight29</v>
      </c>
      <c r="E739" s="2" t="str">
        <f>IFERROR(__xludf.DUMMYFUNCTION("regexextract(C739, ""\d"")"),"7")</f>
        <v>7</v>
      </c>
      <c r="F739" s="2" t="str">
        <f>IFERROR(__xludf.DUMMYFUNCTION("REGEXEXTRACT(C739, ""\d[^\d]*?\z"")"),"9")</f>
        <v>9</v>
      </c>
      <c r="G739" s="2" t="str">
        <f>IFERROR(__xludf.DUMMYFUNCTION("REGEXExtract(F739,""\d"")"),"9")</f>
        <v>9</v>
      </c>
      <c r="H739" s="3">
        <f t="shared" si="1"/>
        <v>79</v>
      </c>
    </row>
    <row r="740">
      <c r="A740" s="1" t="s">
        <v>738</v>
      </c>
      <c r="C740" s="4" t="str">
        <f>IFERROR(__xludf.DUMMYFUNCTION(" REGEXREPLACE(REGEXREPLACE(REGEXREPLACE(REGEXREPLACE(REGEXREPLACE(REGEXREPLACE(REGEXREPLACE(REGEXREPLACE(REGEXREPLACE(A740, ""one"", ""one1one""), ""two"", ""two2two""), ""three"", ""three3three""), ""four"", ""four4four""),""five"", ""five5five""), ""six"&amp;""", ""six6six""),""seven"", ""seven7seven""),""eight"", ""eight8eight""),""nine"",""nine9nine"")"),"five5fivelvxxdeight8eight9dkjdhtd")</f>
        <v>five5fivelvxxdeight8eight9dkjdhtd</v>
      </c>
      <c r="E740" s="2" t="str">
        <f>IFERROR(__xludf.DUMMYFUNCTION("regexextract(C740, ""\d"")"),"5")</f>
        <v>5</v>
      </c>
      <c r="F740" s="2" t="str">
        <f>IFERROR(__xludf.DUMMYFUNCTION("REGEXEXTRACT(C740, ""\d[^\d]*?\z"")"),"9dkjdhtd")</f>
        <v>9dkjdhtd</v>
      </c>
      <c r="G740" s="2" t="str">
        <f>IFERROR(__xludf.DUMMYFUNCTION("REGEXExtract(F740,""\d"")"),"9")</f>
        <v>9</v>
      </c>
      <c r="H740" s="3">
        <f t="shared" si="1"/>
        <v>59</v>
      </c>
    </row>
    <row r="741">
      <c r="A741" s="1" t="s">
        <v>739</v>
      </c>
      <c r="C741" s="4" t="str">
        <f>IFERROR(__xludf.DUMMYFUNCTION(" REGEXREPLACE(REGEXREPLACE(REGEXREPLACE(REGEXREPLACE(REGEXREPLACE(REGEXREPLACE(REGEXREPLACE(REGEXREPLACE(REGEXREPLACE(A741, ""one"", ""one1one""), ""two"", ""two2two""), ""three"", ""three3three""), ""four"", ""four4four""),""five"", ""five5five""), ""six"&amp;""", ""six6six""),""seven"", ""seven7seven""),""eight"", ""eight8eight""),""nine"",""nine9nine"")"),"21ghjpseven7seven")</f>
        <v>21ghjpseven7seven</v>
      </c>
      <c r="E741" s="2" t="str">
        <f>IFERROR(__xludf.DUMMYFUNCTION("regexextract(C741, ""\d"")"),"2")</f>
        <v>2</v>
      </c>
      <c r="F741" s="2" t="str">
        <f>IFERROR(__xludf.DUMMYFUNCTION("REGEXEXTRACT(C741, ""\d[^\d]*?\z"")"),"7seven")</f>
        <v>7seven</v>
      </c>
      <c r="G741" s="2" t="str">
        <f>IFERROR(__xludf.DUMMYFUNCTION("REGEXExtract(F741,""\d"")"),"7")</f>
        <v>7</v>
      </c>
      <c r="H741" s="3">
        <f t="shared" si="1"/>
        <v>27</v>
      </c>
    </row>
    <row r="742">
      <c r="A742" s="1" t="s">
        <v>740</v>
      </c>
      <c r="C742" s="4" t="str">
        <f>IFERROR(__xludf.DUMMYFUNCTION(" REGEXREPLACE(REGEXREPLACE(REGEXREPLACE(REGEXREPLACE(REGEXREPLACE(REGEXREPLACE(REGEXREPLACE(REGEXREPLACE(REGEXREPLACE(A742, ""one"", ""one1one""), ""two"", ""two2two""), ""three"", ""three3three""), ""four"", ""four4four""),""five"", ""five5five""), ""six"&amp;""", ""six6six""),""seven"", ""seven7seven""),""eight"", ""eight8eight""),""nine"",""nine9nine"")"),"three3three1gkmlklfrchtjpfvlqmbsqtwo2twonsix6six6")</f>
        <v>three3three1gkmlklfrchtjpfvlqmbsqtwo2twonsix6six6</v>
      </c>
      <c r="E742" s="2" t="str">
        <f>IFERROR(__xludf.DUMMYFUNCTION("regexextract(C742, ""\d"")"),"3")</f>
        <v>3</v>
      </c>
      <c r="F742" s="2" t="str">
        <f>IFERROR(__xludf.DUMMYFUNCTION("REGEXEXTRACT(C742, ""\d[^\d]*?\z"")"),"6")</f>
        <v>6</v>
      </c>
      <c r="G742" s="2" t="str">
        <f>IFERROR(__xludf.DUMMYFUNCTION("REGEXExtract(F742,""\d"")"),"6")</f>
        <v>6</v>
      </c>
      <c r="H742" s="3">
        <f t="shared" si="1"/>
        <v>36</v>
      </c>
    </row>
    <row r="743">
      <c r="A743" s="1" t="s">
        <v>741</v>
      </c>
      <c r="C743" s="4" t="str">
        <f>IFERROR(__xludf.DUMMYFUNCTION(" REGEXREPLACE(REGEXREPLACE(REGEXREPLACE(REGEXREPLACE(REGEXREPLACE(REGEXREPLACE(REGEXREPLACE(REGEXREPLACE(REGEXREPLACE(A743, ""one"", ""one1one""), ""two"", ""two2two""), ""three"", ""three3three""), ""four"", ""four4four""),""five"", ""five5five""), ""six"&amp;""", ""six6six""),""seven"", ""seven7seven""),""eight"", ""eight8eight""),""nine"",""nine9nine"")"),"three3threeckvgbndgr56xphxnlfm3")</f>
        <v>three3threeckvgbndgr56xphxnlfm3</v>
      </c>
      <c r="E743" s="2" t="str">
        <f>IFERROR(__xludf.DUMMYFUNCTION("regexextract(C743, ""\d"")"),"3")</f>
        <v>3</v>
      </c>
      <c r="F743" s="2" t="str">
        <f>IFERROR(__xludf.DUMMYFUNCTION("REGEXEXTRACT(C743, ""\d[^\d]*?\z"")"),"3")</f>
        <v>3</v>
      </c>
      <c r="G743" s="2" t="str">
        <f>IFERROR(__xludf.DUMMYFUNCTION("REGEXExtract(F743,""\d"")"),"3")</f>
        <v>3</v>
      </c>
      <c r="H743" s="3">
        <f t="shared" si="1"/>
        <v>33</v>
      </c>
    </row>
    <row r="744">
      <c r="A744" s="1" t="s">
        <v>742</v>
      </c>
      <c r="C744" s="4" t="str">
        <f>IFERROR(__xludf.DUMMYFUNCTION(" REGEXREPLACE(REGEXREPLACE(REGEXREPLACE(REGEXREPLACE(REGEXREPLACE(REGEXREPLACE(REGEXREPLACE(REGEXREPLACE(REGEXREPLACE(A744, ""one"", ""one1one""), ""two"", ""two2two""), ""three"", ""three3three""), ""four"", ""four4four""),""five"", ""five5five""), ""six"&amp;""", ""six6six""),""seven"", ""seven7seven""),""eight"", ""eight8eight""),""nine"",""nine9nine"")"),"ctqqgvznsix6sixfqfgc1rhctvvqxnxlrthree3threehjjtchk")</f>
        <v>ctqqgvznsix6sixfqfgc1rhctvvqxnxlrthree3threehjjtchk</v>
      </c>
      <c r="E744" s="2" t="str">
        <f>IFERROR(__xludf.DUMMYFUNCTION("regexextract(C744, ""\d"")"),"6")</f>
        <v>6</v>
      </c>
      <c r="F744" s="2" t="str">
        <f>IFERROR(__xludf.DUMMYFUNCTION("REGEXEXTRACT(C744, ""\d[^\d]*?\z"")"),"3threehjjtchk")</f>
        <v>3threehjjtchk</v>
      </c>
      <c r="G744" s="2" t="str">
        <f>IFERROR(__xludf.DUMMYFUNCTION("REGEXExtract(F744,""\d"")"),"3")</f>
        <v>3</v>
      </c>
      <c r="H744" s="3">
        <f t="shared" si="1"/>
        <v>63</v>
      </c>
    </row>
    <row r="745">
      <c r="A745" s="1" t="s">
        <v>743</v>
      </c>
      <c r="C745" s="4" t="str">
        <f>IFERROR(__xludf.DUMMYFUNCTION(" REGEXREPLACE(REGEXREPLACE(REGEXREPLACE(REGEXREPLACE(REGEXREPLACE(REGEXREPLACE(REGEXREPLACE(REGEXREPLACE(REGEXREPLACE(A745, ""one"", ""one1one""), ""two"", ""two2two""), ""three"", ""three3three""), ""four"", ""four4four""),""five"", ""five5five""), ""six"&amp;""", ""six6six""),""seven"", ""seven7seven""),""eight"", ""eight8eight""),""nine"",""nine9nine"")"),"6cpfnqthctd")</f>
        <v>6cpfnqthctd</v>
      </c>
      <c r="E745" s="2" t="str">
        <f>IFERROR(__xludf.DUMMYFUNCTION("regexextract(C745, ""\d"")"),"6")</f>
        <v>6</v>
      </c>
      <c r="F745" s="2" t="str">
        <f>IFERROR(__xludf.DUMMYFUNCTION("REGEXEXTRACT(C745, ""\d[^\d]*?\z"")"),"6cpfnqthctd")</f>
        <v>6cpfnqthctd</v>
      </c>
      <c r="G745" s="2" t="str">
        <f>IFERROR(__xludf.DUMMYFUNCTION("REGEXExtract(F745,""\d"")"),"6")</f>
        <v>6</v>
      </c>
      <c r="H745" s="3">
        <f t="shared" si="1"/>
        <v>66</v>
      </c>
    </row>
    <row r="746">
      <c r="A746" s="1" t="s">
        <v>744</v>
      </c>
      <c r="C746" s="4" t="str">
        <f>IFERROR(__xludf.DUMMYFUNCTION(" REGEXREPLACE(REGEXREPLACE(REGEXREPLACE(REGEXREPLACE(REGEXREPLACE(REGEXREPLACE(REGEXREPLACE(REGEXREPLACE(REGEXREPLACE(A746, ""one"", ""one1one""), ""two"", ""two2two""), ""three"", ""three3three""), ""four"", ""four4four""),""five"", ""five5five""), ""six"&amp;""", ""six6six""),""seven"", ""seven7seven""),""eight"", ""eight8eight""),""nine"",""nine9nine"")"),"jbsvjcfds1three3three8one1onesldppzbxh")</f>
        <v>jbsvjcfds1three3three8one1onesldppzbxh</v>
      </c>
      <c r="E746" s="2" t="str">
        <f>IFERROR(__xludf.DUMMYFUNCTION("regexextract(C746, ""\d"")"),"1")</f>
        <v>1</v>
      </c>
      <c r="F746" s="2" t="str">
        <f>IFERROR(__xludf.DUMMYFUNCTION("REGEXEXTRACT(C746, ""\d[^\d]*?\z"")"),"1onesldppzbxh")</f>
        <v>1onesldppzbxh</v>
      </c>
      <c r="G746" s="2" t="str">
        <f>IFERROR(__xludf.DUMMYFUNCTION("REGEXExtract(F746,""\d"")"),"1")</f>
        <v>1</v>
      </c>
      <c r="H746" s="3">
        <f t="shared" si="1"/>
        <v>11</v>
      </c>
    </row>
    <row r="747">
      <c r="A747" s="1" t="s">
        <v>745</v>
      </c>
      <c r="C747" s="4" t="str">
        <f>IFERROR(__xludf.DUMMYFUNCTION(" REGEXREPLACE(REGEXREPLACE(REGEXREPLACE(REGEXREPLACE(REGEXREPLACE(REGEXREPLACE(REGEXREPLACE(REGEXREPLACE(REGEXREPLACE(A747, ""one"", ""one1one""), ""two"", ""two2two""), ""three"", ""three3three""), ""four"", ""four4four""),""five"", ""five5five""), ""six"&amp;""", ""six6six""),""seven"", ""seven7seven""),""eight"", ""eight8eight""),""nine"",""nine9nine"")"),"eight8eightgfhrxtvcsg38")</f>
        <v>eight8eightgfhrxtvcsg38</v>
      </c>
      <c r="E747" s="2" t="str">
        <f>IFERROR(__xludf.DUMMYFUNCTION("regexextract(C747, ""\d"")"),"8")</f>
        <v>8</v>
      </c>
      <c r="F747" s="2" t="str">
        <f>IFERROR(__xludf.DUMMYFUNCTION("REGEXEXTRACT(C747, ""\d[^\d]*?\z"")"),"8")</f>
        <v>8</v>
      </c>
      <c r="G747" s="2" t="str">
        <f>IFERROR(__xludf.DUMMYFUNCTION("REGEXExtract(F747,""\d"")"),"8")</f>
        <v>8</v>
      </c>
      <c r="H747" s="3">
        <f t="shared" si="1"/>
        <v>88</v>
      </c>
    </row>
    <row r="748">
      <c r="A748" s="1" t="s">
        <v>746</v>
      </c>
      <c r="C748" s="4" t="str">
        <f>IFERROR(__xludf.DUMMYFUNCTION(" REGEXREPLACE(REGEXREPLACE(REGEXREPLACE(REGEXREPLACE(REGEXREPLACE(REGEXREPLACE(REGEXREPLACE(REGEXREPLACE(REGEXREPLACE(A748, ""one"", ""one1one""), ""two"", ""two2two""), ""three"", ""three3three""), ""four"", ""four4four""),""five"", ""five5five""), ""six"&amp;""", ""six6six""),""seven"", ""seven7seven""),""eight"", ""eight8eight""),""nine"",""nine9nine"")"),"fkrzkgg5m")</f>
        <v>fkrzkgg5m</v>
      </c>
      <c r="E748" s="2" t="str">
        <f>IFERROR(__xludf.DUMMYFUNCTION("regexextract(C748, ""\d"")"),"5")</f>
        <v>5</v>
      </c>
      <c r="F748" s="2" t="str">
        <f>IFERROR(__xludf.DUMMYFUNCTION("REGEXEXTRACT(C748, ""\d[^\d]*?\z"")"),"5m")</f>
        <v>5m</v>
      </c>
      <c r="G748" s="2" t="str">
        <f>IFERROR(__xludf.DUMMYFUNCTION("REGEXExtract(F748,""\d"")"),"5")</f>
        <v>5</v>
      </c>
      <c r="H748" s="3">
        <f t="shared" si="1"/>
        <v>55</v>
      </c>
    </row>
    <row r="749">
      <c r="A749" s="1" t="s">
        <v>747</v>
      </c>
      <c r="C749" s="4" t="str">
        <f>IFERROR(__xludf.DUMMYFUNCTION(" REGEXREPLACE(REGEXREPLACE(REGEXREPLACE(REGEXREPLACE(REGEXREPLACE(REGEXREPLACE(REGEXREPLACE(REGEXREPLACE(REGEXREPLACE(A749, ""one"", ""one1one""), ""two"", ""two2two""), ""three"", ""three3three""), ""four"", ""four4four""),""five"", ""five5five""), ""six"&amp;""", ""six6six""),""seven"", ""seven7seven""),""eight"", ""eight8eight""),""nine"",""nine9nine"")"),"ztxlljfslg5ztgfmbzcgnsbxkbsone1oneqvphnzgmg3")</f>
        <v>ztxlljfslg5ztgfmbzcgnsbxkbsone1oneqvphnzgmg3</v>
      </c>
      <c r="E749" s="2" t="str">
        <f>IFERROR(__xludf.DUMMYFUNCTION("regexextract(C749, ""\d"")"),"5")</f>
        <v>5</v>
      </c>
      <c r="F749" s="2" t="str">
        <f>IFERROR(__xludf.DUMMYFUNCTION("REGEXEXTRACT(C749, ""\d[^\d]*?\z"")"),"3")</f>
        <v>3</v>
      </c>
      <c r="G749" s="2" t="str">
        <f>IFERROR(__xludf.DUMMYFUNCTION("REGEXExtract(F749,""\d"")"),"3")</f>
        <v>3</v>
      </c>
      <c r="H749" s="3">
        <f t="shared" si="1"/>
        <v>53</v>
      </c>
    </row>
    <row r="750">
      <c r="A750" s="1" t="s">
        <v>748</v>
      </c>
      <c r="C750" s="4" t="str">
        <f>IFERROR(__xludf.DUMMYFUNCTION(" REGEXREPLACE(REGEXREPLACE(REGEXREPLACE(REGEXREPLACE(REGEXREPLACE(REGEXREPLACE(REGEXREPLACE(REGEXREPLACE(REGEXREPLACE(A750, ""one"", ""one1one""), ""two"", ""two2two""), ""three"", ""three3three""), ""four"", ""four4four""),""five"", ""five5five""), ""six"&amp;""", ""six6six""),""seven"", ""seven7seven""),""eight"", ""eight8eight""),""nine"",""nine9nine"")"),"five5five7four4fourseven7sevendrcrff3hfdqffhzjk")</f>
        <v>five5five7four4fourseven7sevendrcrff3hfdqffhzjk</v>
      </c>
      <c r="E750" s="2" t="str">
        <f>IFERROR(__xludf.DUMMYFUNCTION("regexextract(C750, ""\d"")"),"5")</f>
        <v>5</v>
      </c>
      <c r="F750" s="2" t="str">
        <f>IFERROR(__xludf.DUMMYFUNCTION("REGEXEXTRACT(C750, ""\d[^\d]*?\z"")"),"3hfdqffhzjk")</f>
        <v>3hfdqffhzjk</v>
      </c>
      <c r="G750" s="2" t="str">
        <f>IFERROR(__xludf.DUMMYFUNCTION("REGEXExtract(F750,""\d"")"),"3")</f>
        <v>3</v>
      </c>
      <c r="H750" s="3">
        <f t="shared" si="1"/>
        <v>53</v>
      </c>
    </row>
    <row r="751">
      <c r="A751" s="1" t="s">
        <v>749</v>
      </c>
      <c r="C751" s="4" t="str">
        <f>IFERROR(__xludf.DUMMYFUNCTION(" REGEXREPLACE(REGEXREPLACE(REGEXREPLACE(REGEXREPLACE(REGEXREPLACE(REGEXREPLACE(REGEXREPLACE(REGEXREPLACE(REGEXREPLACE(A751, ""one"", ""one1one""), ""two"", ""two2two""), ""three"", ""three3three""), ""four"", ""four4four""),""five"", ""five5five""), ""six"&amp;""", ""six6six""),""seven"", ""seven7seven""),""eight"", ""eight8eight""),""nine"",""nine9nine"")"),"8six6sixfour4four9")</f>
        <v>8six6sixfour4four9</v>
      </c>
      <c r="E751" s="2" t="str">
        <f>IFERROR(__xludf.DUMMYFUNCTION("regexextract(C751, ""\d"")"),"8")</f>
        <v>8</v>
      </c>
      <c r="F751" s="2" t="str">
        <f>IFERROR(__xludf.DUMMYFUNCTION("REGEXEXTRACT(C751, ""\d[^\d]*?\z"")"),"9")</f>
        <v>9</v>
      </c>
      <c r="G751" s="2" t="str">
        <f>IFERROR(__xludf.DUMMYFUNCTION("REGEXExtract(F751,""\d"")"),"9")</f>
        <v>9</v>
      </c>
      <c r="H751" s="3">
        <f t="shared" si="1"/>
        <v>89</v>
      </c>
    </row>
    <row r="752">
      <c r="A752" s="1" t="s">
        <v>750</v>
      </c>
      <c r="C752" s="4" t="str">
        <f>IFERROR(__xludf.DUMMYFUNCTION(" REGEXREPLACE(REGEXREPLACE(REGEXREPLACE(REGEXREPLACE(REGEXREPLACE(REGEXREPLACE(REGEXREPLACE(REGEXREPLACE(REGEXREPLACE(A752, ""one"", ""one1one""), ""two"", ""two2two""), ""three"", ""three3three""), ""four"", ""four4four""),""five"", ""five5five""), ""six"&amp;""", ""six6six""),""seven"", ""seven7seven""),""eight"", ""eight8eight""),""nine"",""nine9nine"")"),"three3threeeight8eightnine9nine9")</f>
        <v>three3threeeight8eightnine9nine9</v>
      </c>
      <c r="E752" s="2" t="str">
        <f>IFERROR(__xludf.DUMMYFUNCTION("regexextract(C752, ""\d"")"),"3")</f>
        <v>3</v>
      </c>
      <c r="F752" s="2" t="str">
        <f>IFERROR(__xludf.DUMMYFUNCTION("REGEXEXTRACT(C752, ""\d[^\d]*?\z"")"),"9")</f>
        <v>9</v>
      </c>
      <c r="G752" s="2" t="str">
        <f>IFERROR(__xludf.DUMMYFUNCTION("REGEXExtract(F752,""\d"")"),"9")</f>
        <v>9</v>
      </c>
      <c r="H752" s="3">
        <f t="shared" si="1"/>
        <v>39</v>
      </c>
    </row>
    <row r="753">
      <c r="A753" s="1" t="s">
        <v>751</v>
      </c>
      <c r="C753" s="4" t="str">
        <f>IFERROR(__xludf.DUMMYFUNCTION(" REGEXREPLACE(REGEXREPLACE(REGEXREPLACE(REGEXREPLACE(REGEXREPLACE(REGEXREPLACE(REGEXREPLACE(REGEXREPLACE(REGEXREPLACE(A753, ""one"", ""one1one""), ""two"", ""two2two""), ""three"", ""three3three""), ""four"", ""four4four""),""five"", ""five5five""), ""six"&amp;""", ""six6six""),""seven"", ""seven7seven""),""eight"", ""eight8eight""),""nine"",""nine9nine"")"),"vpqhvlppldcntxtwo2two7mxdptmgvp8seven7sevenndqmfgrfour4four")</f>
        <v>vpqhvlppldcntxtwo2two7mxdptmgvp8seven7sevenndqmfgrfour4four</v>
      </c>
      <c r="E753" s="2" t="str">
        <f>IFERROR(__xludf.DUMMYFUNCTION("regexextract(C753, ""\d"")"),"2")</f>
        <v>2</v>
      </c>
      <c r="F753" s="2" t="str">
        <f>IFERROR(__xludf.DUMMYFUNCTION("REGEXEXTRACT(C753, ""\d[^\d]*?\z"")"),"4four")</f>
        <v>4four</v>
      </c>
      <c r="G753" s="2" t="str">
        <f>IFERROR(__xludf.DUMMYFUNCTION("REGEXExtract(F753,""\d"")"),"4")</f>
        <v>4</v>
      </c>
      <c r="H753" s="3">
        <f t="shared" si="1"/>
        <v>24</v>
      </c>
    </row>
    <row r="754">
      <c r="A754" s="1" t="s">
        <v>752</v>
      </c>
      <c r="C754" s="4" t="str">
        <f>IFERROR(__xludf.DUMMYFUNCTION(" REGEXREPLACE(REGEXREPLACE(REGEXREPLACE(REGEXREPLACE(REGEXREPLACE(REGEXREPLACE(REGEXREPLACE(REGEXREPLACE(REGEXREPLACE(A754, ""one"", ""one1one""), ""two"", ""two2two""), ""three"", ""three3three""), ""four"", ""four4four""),""five"", ""five5five""), ""six"&amp;""", ""six6six""),""seven"", ""seven7seven""),""eight"", ""eight8eight""),""nine"",""nine9nine"")"),"vtpmjrhktdfour4fourone1onesxxkrkdxf9seven7seven")</f>
        <v>vtpmjrhktdfour4fourone1onesxxkrkdxf9seven7seven</v>
      </c>
      <c r="E754" s="2" t="str">
        <f>IFERROR(__xludf.DUMMYFUNCTION("regexextract(C754, ""\d"")"),"4")</f>
        <v>4</v>
      </c>
      <c r="F754" s="2" t="str">
        <f>IFERROR(__xludf.DUMMYFUNCTION("REGEXEXTRACT(C754, ""\d[^\d]*?\z"")"),"7seven")</f>
        <v>7seven</v>
      </c>
      <c r="G754" s="2" t="str">
        <f>IFERROR(__xludf.DUMMYFUNCTION("REGEXExtract(F754,""\d"")"),"7")</f>
        <v>7</v>
      </c>
      <c r="H754" s="3">
        <f t="shared" si="1"/>
        <v>47</v>
      </c>
    </row>
    <row r="755">
      <c r="A755" s="1" t="s">
        <v>753</v>
      </c>
      <c r="C755" s="4" t="str">
        <f>IFERROR(__xludf.DUMMYFUNCTION(" REGEXREPLACE(REGEXREPLACE(REGEXREPLACE(REGEXREPLACE(REGEXREPLACE(REGEXREPLACE(REGEXREPLACE(REGEXREPLACE(REGEXREPLACE(A755, ""one"", ""one1one""), ""two"", ""two2two""), ""three"", ""three3three""), ""four"", ""four4four""),""five"", ""five5five""), ""six"&amp;""", ""six6six""),""seven"", ""seven7seven""),""eight"", ""eight8eight""),""nine"",""nine9nine"")"),"two2twothree3threetwo2two9two2twonchzd1one1one")</f>
        <v>two2twothree3threetwo2two9two2twonchzd1one1one</v>
      </c>
      <c r="E755" s="2" t="str">
        <f>IFERROR(__xludf.DUMMYFUNCTION("regexextract(C755, ""\d"")"),"2")</f>
        <v>2</v>
      </c>
      <c r="F755" s="2" t="str">
        <f>IFERROR(__xludf.DUMMYFUNCTION("REGEXEXTRACT(C755, ""\d[^\d]*?\z"")"),"1one")</f>
        <v>1one</v>
      </c>
      <c r="G755" s="2" t="str">
        <f>IFERROR(__xludf.DUMMYFUNCTION("REGEXExtract(F755,""\d"")"),"1")</f>
        <v>1</v>
      </c>
      <c r="H755" s="3">
        <f t="shared" si="1"/>
        <v>21</v>
      </c>
    </row>
    <row r="756">
      <c r="A756" s="1" t="s">
        <v>754</v>
      </c>
      <c r="C756" s="4" t="str">
        <f>IFERROR(__xludf.DUMMYFUNCTION(" REGEXREPLACE(REGEXREPLACE(REGEXREPLACE(REGEXREPLACE(REGEXREPLACE(REGEXREPLACE(REGEXREPLACE(REGEXREPLACE(REGEXREPLACE(A756, ""one"", ""one1one""), ""two"", ""two2two""), ""three"", ""three3three""), ""four"", ""four4four""),""five"", ""five5five""), ""six"&amp;""", ""six6six""),""seven"", ""seven7seven""),""eight"", ""eight8eight""),""nine"",""nine9nine"")"),"eight8eight7bppcdn")</f>
        <v>eight8eight7bppcdn</v>
      </c>
      <c r="E756" s="2" t="str">
        <f>IFERROR(__xludf.DUMMYFUNCTION("regexextract(C756, ""\d"")"),"8")</f>
        <v>8</v>
      </c>
      <c r="F756" s="2" t="str">
        <f>IFERROR(__xludf.DUMMYFUNCTION("REGEXEXTRACT(C756, ""\d[^\d]*?\z"")"),"7bppcdn")</f>
        <v>7bppcdn</v>
      </c>
      <c r="G756" s="2" t="str">
        <f>IFERROR(__xludf.DUMMYFUNCTION("REGEXExtract(F756,""\d"")"),"7")</f>
        <v>7</v>
      </c>
      <c r="H756" s="3">
        <f t="shared" si="1"/>
        <v>87</v>
      </c>
    </row>
    <row r="757">
      <c r="A757" s="1" t="s">
        <v>755</v>
      </c>
      <c r="C757" s="4" t="str">
        <f>IFERROR(__xludf.DUMMYFUNCTION(" REGEXREPLACE(REGEXREPLACE(REGEXREPLACE(REGEXREPLACE(REGEXREPLACE(REGEXREPLACE(REGEXREPLACE(REGEXREPLACE(REGEXREPLACE(A757, ""one"", ""one1one""), ""two"", ""two2two""), ""three"", ""three3three""), ""four"", ""four4four""),""five"", ""five5five""), ""six"&amp;""", ""six6six""),""seven"", ""seven7seven""),""eight"", ""eight8eight""),""nine"",""nine9nine"")"),"six6six3three3threesix6six3xclphmsbs48")</f>
        <v>six6six3three3threesix6six3xclphmsbs48</v>
      </c>
      <c r="E757" s="2" t="str">
        <f>IFERROR(__xludf.DUMMYFUNCTION("regexextract(C757, ""\d"")"),"6")</f>
        <v>6</v>
      </c>
      <c r="F757" s="2" t="str">
        <f>IFERROR(__xludf.DUMMYFUNCTION("REGEXEXTRACT(C757, ""\d[^\d]*?\z"")"),"8")</f>
        <v>8</v>
      </c>
      <c r="G757" s="2" t="str">
        <f>IFERROR(__xludf.DUMMYFUNCTION("REGEXExtract(F757,""\d"")"),"8")</f>
        <v>8</v>
      </c>
      <c r="H757" s="3">
        <f t="shared" si="1"/>
        <v>68</v>
      </c>
    </row>
    <row r="758">
      <c r="A758" s="1" t="s">
        <v>756</v>
      </c>
      <c r="C758" s="4" t="str">
        <f>IFERROR(__xludf.DUMMYFUNCTION(" REGEXREPLACE(REGEXREPLACE(REGEXREPLACE(REGEXREPLACE(REGEXREPLACE(REGEXREPLACE(REGEXREPLACE(REGEXREPLACE(REGEXREPLACE(A758, ""one"", ""one1one""), ""two"", ""two2two""), ""three"", ""three3three""), ""four"", ""four4four""),""five"", ""five5five""), ""six"&amp;""", ""six6six""),""seven"", ""seven7seven""),""eight"", ""eight8eight""),""nine"",""nine9nine"")"),"five5fivemhpdttg7bs")</f>
        <v>five5fivemhpdttg7bs</v>
      </c>
      <c r="E758" s="2" t="str">
        <f>IFERROR(__xludf.DUMMYFUNCTION("regexextract(C758, ""\d"")"),"5")</f>
        <v>5</v>
      </c>
      <c r="F758" s="2" t="str">
        <f>IFERROR(__xludf.DUMMYFUNCTION("REGEXEXTRACT(C758, ""\d[^\d]*?\z"")"),"7bs")</f>
        <v>7bs</v>
      </c>
      <c r="G758" s="2" t="str">
        <f>IFERROR(__xludf.DUMMYFUNCTION("REGEXExtract(F758,""\d"")"),"7")</f>
        <v>7</v>
      </c>
      <c r="H758" s="3">
        <f t="shared" si="1"/>
        <v>57</v>
      </c>
    </row>
    <row r="759">
      <c r="A759" s="1" t="s">
        <v>757</v>
      </c>
      <c r="C759" s="4" t="str">
        <f>IFERROR(__xludf.DUMMYFUNCTION(" REGEXREPLACE(REGEXREPLACE(REGEXREPLACE(REGEXREPLACE(REGEXREPLACE(REGEXREPLACE(REGEXREPLACE(REGEXREPLACE(REGEXREPLACE(A759, ""one"", ""one1one""), ""two"", ""two2two""), ""three"", ""three3three""), ""four"", ""four4four""),""five"", ""five5five""), ""six"&amp;""", ""six6six""),""seven"", ""seven7seven""),""eight"", ""eight8eight""),""nine"",""nine9nine"")"),"ftpthree3threepqjdtqlmr9")</f>
        <v>ftpthree3threepqjdtqlmr9</v>
      </c>
      <c r="E759" s="2" t="str">
        <f>IFERROR(__xludf.DUMMYFUNCTION("regexextract(C759, ""\d"")"),"3")</f>
        <v>3</v>
      </c>
      <c r="F759" s="2" t="str">
        <f>IFERROR(__xludf.DUMMYFUNCTION("REGEXEXTRACT(C759, ""\d[^\d]*?\z"")"),"9")</f>
        <v>9</v>
      </c>
      <c r="G759" s="2" t="str">
        <f>IFERROR(__xludf.DUMMYFUNCTION("REGEXExtract(F759,""\d"")"),"9")</f>
        <v>9</v>
      </c>
      <c r="H759" s="3">
        <f t="shared" si="1"/>
        <v>39</v>
      </c>
    </row>
    <row r="760">
      <c r="A760" s="1" t="s">
        <v>758</v>
      </c>
      <c r="C760" s="4" t="str">
        <f>IFERROR(__xludf.DUMMYFUNCTION(" REGEXREPLACE(REGEXREPLACE(REGEXREPLACE(REGEXREPLACE(REGEXREPLACE(REGEXREPLACE(REGEXREPLACE(REGEXREPLACE(REGEXREPLACE(A760, ""one"", ""one1one""), ""two"", ""two2two""), ""three"", ""three3three""), ""four"", ""four4four""),""five"", ""five5five""), ""six"&amp;""", ""six6six""),""seven"", ""seven7seven""),""eight"", ""eight8eight""),""nine"",""nine9nine"")"),"nine9nineone1one2")</f>
        <v>nine9nineone1one2</v>
      </c>
      <c r="E760" s="2" t="str">
        <f>IFERROR(__xludf.DUMMYFUNCTION("regexextract(C760, ""\d"")"),"9")</f>
        <v>9</v>
      </c>
      <c r="F760" s="2" t="str">
        <f>IFERROR(__xludf.DUMMYFUNCTION("REGEXEXTRACT(C760, ""\d[^\d]*?\z"")"),"2")</f>
        <v>2</v>
      </c>
      <c r="G760" s="2" t="str">
        <f>IFERROR(__xludf.DUMMYFUNCTION("REGEXExtract(F760,""\d"")"),"2")</f>
        <v>2</v>
      </c>
      <c r="H760" s="3">
        <f t="shared" si="1"/>
        <v>92</v>
      </c>
    </row>
    <row r="761">
      <c r="A761" s="1" t="s">
        <v>759</v>
      </c>
      <c r="C761" s="4" t="str">
        <f>IFERROR(__xludf.DUMMYFUNCTION(" REGEXREPLACE(REGEXREPLACE(REGEXREPLACE(REGEXREPLACE(REGEXREPLACE(REGEXREPLACE(REGEXREPLACE(REGEXREPLACE(REGEXREPLACE(A761, ""one"", ""one1one""), ""two"", ""two2two""), ""three"", ""three3three""), ""four"", ""four4four""),""five"", ""five5five""), ""six"&amp;""", ""six6six""),""seven"", ""seven7seven""),""eight"", ""eight8eight""),""nine"",""nine9nine"")"),"one1onecvnine9ninenine9nine9kxmhzmh")</f>
        <v>one1onecvnine9ninenine9nine9kxmhzmh</v>
      </c>
      <c r="E761" s="2" t="str">
        <f>IFERROR(__xludf.DUMMYFUNCTION("regexextract(C761, ""\d"")"),"1")</f>
        <v>1</v>
      </c>
      <c r="F761" s="2" t="str">
        <f>IFERROR(__xludf.DUMMYFUNCTION("REGEXEXTRACT(C761, ""\d[^\d]*?\z"")"),"9kxmhzmh")</f>
        <v>9kxmhzmh</v>
      </c>
      <c r="G761" s="2" t="str">
        <f>IFERROR(__xludf.DUMMYFUNCTION("REGEXExtract(F761,""\d"")"),"9")</f>
        <v>9</v>
      </c>
      <c r="H761" s="3">
        <f t="shared" si="1"/>
        <v>19</v>
      </c>
    </row>
    <row r="762">
      <c r="A762" s="1" t="s">
        <v>760</v>
      </c>
      <c r="C762" s="4" t="str">
        <f>IFERROR(__xludf.DUMMYFUNCTION(" REGEXREPLACE(REGEXREPLACE(REGEXREPLACE(REGEXREPLACE(REGEXREPLACE(REGEXREPLACE(REGEXREPLACE(REGEXREPLACE(REGEXREPLACE(A762, ""one"", ""one1one""), ""two"", ""two2two""), ""three"", ""three3three""), ""four"", ""four4four""),""five"", ""five5five""), ""six"&amp;""", ""six6six""),""seven"", ""seven7seven""),""eight"", ""eight8eight""),""nine"",""nine9nine"")"),"1llghdnx")</f>
        <v>1llghdnx</v>
      </c>
      <c r="E762" s="2" t="str">
        <f>IFERROR(__xludf.DUMMYFUNCTION("regexextract(C762, ""\d"")"),"1")</f>
        <v>1</v>
      </c>
      <c r="F762" s="2" t="str">
        <f>IFERROR(__xludf.DUMMYFUNCTION("REGEXEXTRACT(C762, ""\d[^\d]*?\z"")"),"1llghdnx")</f>
        <v>1llghdnx</v>
      </c>
      <c r="G762" s="2" t="str">
        <f>IFERROR(__xludf.DUMMYFUNCTION("REGEXExtract(F762,""\d"")"),"1")</f>
        <v>1</v>
      </c>
      <c r="H762" s="3">
        <f t="shared" si="1"/>
        <v>11</v>
      </c>
    </row>
    <row r="763">
      <c r="A763" s="1" t="s">
        <v>761</v>
      </c>
      <c r="C763" s="4" t="str">
        <f>IFERROR(__xludf.DUMMYFUNCTION(" REGEXREPLACE(REGEXREPLACE(REGEXREPLACE(REGEXREPLACE(REGEXREPLACE(REGEXREPLACE(REGEXREPLACE(REGEXREPLACE(REGEXREPLACE(A763, ""one"", ""one1one""), ""two"", ""two2two""), ""three"", ""three3three""), ""four"", ""four4four""),""five"", ""five5five""), ""six"&amp;""", ""six6six""),""seven"", ""seven7seven""),""eight"", ""eight8eight""),""nine"",""nine9nine"")"),"6six6sixhjqeight8eightfour4four2five5five")</f>
        <v>6six6sixhjqeight8eightfour4four2five5five</v>
      </c>
      <c r="E763" s="2" t="str">
        <f>IFERROR(__xludf.DUMMYFUNCTION("regexextract(C763, ""\d"")"),"6")</f>
        <v>6</v>
      </c>
      <c r="F763" s="2" t="str">
        <f>IFERROR(__xludf.DUMMYFUNCTION("REGEXEXTRACT(C763, ""\d[^\d]*?\z"")"),"5five")</f>
        <v>5five</v>
      </c>
      <c r="G763" s="2" t="str">
        <f>IFERROR(__xludf.DUMMYFUNCTION("REGEXExtract(F763,""\d"")"),"5")</f>
        <v>5</v>
      </c>
      <c r="H763" s="3">
        <f t="shared" si="1"/>
        <v>65</v>
      </c>
    </row>
    <row r="764">
      <c r="A764" s="1" t="s">
        <v>762</v>
      </c>
      <c r="C764" s="4" t="str">
        <f>IFERROR(__xludf.DUMMYFUNCTION(" REGEXREPLACE(REGEXREPLACE(REGEXREPLACE(REGEXREPLACE(REGEXREPLACE(REGEXREPLACE(REGEXREPLACE(REGEXREPLACE(REGEXREPLACE(A764, ""one"", ""one1one""), ""two"", ""two2two""), ""three"", ""three3three""), ""four"", ""four4four""),""five"", ""five5five""), ""six"&amp;""", ""six6six""),""seven"", ""seven7seven""),""eight"", ""eight8eight""),""nine"",""nine9nine"")"),"five5five29six6sixeight8eightlzzhxvmnnhxqrmpvczlfsljdmvb")</f>
        <v>five5five29six6sixeight8eightlzzhxvmnnhxqrmpvczlfsljdmvb</v>
      </c>
      <c r="E764" s="2" t="str">
        <f>IFERROR(__xludf.DUMMYFUNCTION("regexextract(C764, ""\d"")"),"5")</f>
        <v>5</v>
      </c>
      <c r="F764" s="2" t="str">
        <f>IFERROR(__xludf.DUMMYFUNCTION("REGEXEXTRACT(C764, ""\d[^\d]*?\z"")"),"8eightlzzhxvmnnhxqrmpvczlfsljdmvb")</f>
        <v>8eightlzzhxvmnnhxqrmpvczlfsljdmvb</v>
      </c>
      <c r="G764" s="2" t="str">
        <f>IFERROR(__xludf.DUMMYFUNCTION("REGEXExtract(F764,""\d"")"),"8")</f>
        <v>8</v>
      </c>
      <c r="H764" s="3">
        <f t="shared" si="1"/>
        <v>58</v>
      </c>
    </row>
    <row r="765">
      <c r="A765" s="1" t="s">
        <v>763</v>
      </c>
      <c r="C765" s="4" t="str">
        <f>IFERROR(__xludf.DUMMYFUNCTION(" REGEXREPLACE(REGEXREPLACE(REGEXREPLACE(REGEXREPLACE(REGEXREPLACE(REGEXREPLACE(REGEXREPLACE(REGEXREPLACE(REGEXREPLACE(A765, ""one"", ""one1one""), ""two"", ""two2two""), ""three"", ""three3three""), ""four"", ""four4four""),""five"", ""five5five""), ""six"&amp;""", ""six6six""),""seven"", ""seven7seven""),""eight"", ""eight8eight""),""nine"",""nine9nine"")"),"8seven7seven6seven7seven5")</f>
        <v>8seven7seven6seven7seven5</v>
      </c>
      <c r="E765" s="2" t="str">
        <f>IFERROR(__xludf.DUMMYFUNCTION("regexextract(C765, ""\d"")"),"8")</f>
        <v>8</v>
      </c>
      <c r="F765" s="2" t="str">
        <f>IFERROR(__xludf.DUMMYFUNCTION("REGEXEXTRACT(C765, ""\d[^\d]*?\z"")"),"5")</f>
        <v>5</v>
      </c>
      <c r="G765" s="2" t="str">
        <f>IFERROR(__xludf.DUMMYFUNCTION("REGEXExtract(F765,""\d"")"),"5")</f>
        <v>5</v>
      </c>
      <c r="H765" s="3">
        <f t="shared" si="1"/>
        <v>85</v>
      </c>
    </row>
    <row r="766">
      <c r="A766" s="1" t="s">
        <v>764</v>
      </c>
      <c r="C766" s="4" t="str">
        <f>IFERROR(__xludf.DUMMYFUNCTION(" REGEXREPLACE(REGEXREPLACE(REGEXREPLACE(REGEXREPLACE(REGEXREPLACE(REGEXREPLACE(REGEXREPLACE(REGEXREPLACE(REGEXREPLACE(A766, ""one"", ""one1one""), ""two"", ""two2two""), ""three"", ""three3three""), ""four"", ""four4four""),""five"", ""five5five""), ""six"&amp;""", ""six6six""),""seven"", ""seven7seven""),""eight"", ""eight8eight""),""nine"",""nine9nine"")"),"3five5five18four4four2five5five")</f>
        <v>3five5five18four4four2five5five</v>
      </c>
      <c r="E766" s="2" t="str">
        <f>IFERROR(__xludf.DUMMYFUNCTION("regexextract(C766, ""\d"")"),"3")</f>
        <v>3</v>
      </c>
      <c r="F766" s="2" t="str">
        <f>IFERROR(__xludf.DUMMYFUNCTION("REGEXEXTRACT(C766, ""\d[^\d]*?\z"")"),"5five")</f>
        <v>5five</v>
      </c>
      <c r="G766" s="2" t="str">
        <f>IFERROR(__xludf.DUMMYFUNCTION("REGEXExtract(F766,""\d"")"),"5")</f>
        <v>5</v>
      </c>
      <c r="H766" s="3">
        <f t="shared" si="1"/>
        <v>35</v>
      </c>
    </row>
    <row r="767">
      <c r="A767" s="1" t="s">
        <v>765</v>
      </c>
      <c r="C767" s="4" t="str">
        <f>IFERROR(__xludf.DUMMYFUNCTION(" REGEXREPLACE(REGEXREPLACE(REGEXREPLACE(REGEXREPLACE(REGEXREPLACE(REGEXREPLACE(REGEXREPLACE(REGEXREPLACE(REGEXREPLACE(A767, ""one"", ""one1one""), ""two"", ""two2two""), ""three"", ""three3three""), ""four"", ""four4four""),""five"", ""five5five""), ""six"&amp;""", ""six6six""),""seven"", ""seven7seven""),""eight"", ""eight8eight""),""nine"",""nine9nine"")"),"ndhsdrdrqllh43two2two3four4four1kgtdxdj")</f>
        <v>ndhsdrdrqllh43two2two3four4four1kgtdxdj</v>
      </c>
      <c r="E767" s="2" t="str">
        <f>IFERROR(__xludf.DUMMYFUNCTION("regexextract(C767, ""\d"")"),"4")</f>
        <v>4</v>
      </c>
      <c r="F767" s="2" t="str">
        <f>IFERROR(__xludf.DUMMYFUNCTION("REGEXEXTRACT(C767, ""\d[^\d]*?\z"")"),"1kgtdxdj")</f>
        <v>1kgtdxdj</v>
      </c>
      <c r="G767" s="2" t="str">
        <f>IFERROR(__xludf.DUMMYFUNCTION("REGEXExtract(F767,""\d"")"),"1")</f>
        <v>1</v>
      </c>
      <c r="H767" s="3">
        <f t="shared" si="1"/>
        <v>41</v>
      </c>
    </row>
    <row r="768">
      <c r="A768" s="1" t="s">
        <v>766</v>
      </c>
      <c r="C768" s="4" t="str">
        <f>IFERROR(__xludf.DUMMYFUNCTION(" REGEXREPLACE(REGEXREPLACE(REGEXREPLACE(REGEXREPLACE(REGEXREPLACE(REGEXREPLACE(REGEXREPLACE(REGEXREPLACE(REGEXREPLACE(A768, ""one"", ""one1one""), ""two"", ""two2two""), ""three"", ""three3three""), ""four"", ""four4four""),""five"", ""five5five""), ""six"&amp;""", ""six6six""),""seven"", ""seven7seven""),""eight"", ""eight8eight""),""nine"",""nine9nine"")"),"fpjzzkdvseven7seventwo2two5")</f>
        <v>fpjzzkdvseven7seventwo2two5</v>
      </c>
      <c r="E768" s="2" t="str">
        <f>IFERROR(__xludf.DUMMYFUNCTION("regexextract(C768, ""\d"")"),"7")</f>
        <v>7</v>
      </c>
      <c r="F768" s="2" t="str">
        <f>IFERROR(__xludf.DUMMYFUNCTION("REGEXEXTRACT(C768, ""\d[^\d]*?\z"")"),"5")</f>
        <v>5</v>
      </c>
      <c r="G768" s="2" t="str">
        <f>IFERROR(__xludf.DUMMYFUNCTION("REGEXExtract(F768,""\d"")"),"5")</f>
        <v>5</v>
      </c>
      <c r="H768" s="3">
        <f t="shared" si="1"/>
        <v>75</v>
      </c>
    </row>
    <row r="769">
      <c r="A769" s="1" t="s">
        <v>767</v>
      </c>
      <c r="C769" s="4" t="str">
        <f>IFERROR(__xludf.DUMMYFUNCTION(" REGEXREPLACE(REGEXREPLACE(REGEXREPLACE(REGEXREPLACE(REGEXREPLACE(REGEXREPLACE(REGEXREPLACE(REGEXREPLACE(REGEXREPLACE(A769, ""one"", ""one1one""), ""two"", ""two2two""), ""three"", ""three3three""), ""four"", ""four4four""),""five"", ""five5five""), ""six"&amp;""", ""six6six""),""seven"", ""seven7seven""),""eight"", ""eight8eight""),""nine"",""nine9nine"")"),"2npqgrs3six6six")</f>
        <v>2npqgrs3six6six</v>
      </c>
      <c r="E769" s="2" t="str">
        <f>IFERROR(__xludf.DUMMYFUNCTION("regexextract(C769, ""\d"")"),"2")</f>
        <v>2</v>
      </c>
      <c r="F769" s="2" t="str">
        <f>IFERROR(__xludf.DUMMYFUNCTION("REGEXEXTRACT(C769, ""\d[^\d]*?\z"")"),"6six")</f>
        <v>6six</v>
      </c>
      <c r="G769" s="2" t="str">
        <f>IFERROR(__xludf.DUMMYFUNCTION("REGEXExtract(F769,""\d"")"),"6")</f>
        <v>6</v>
      </c>
      <c r="H769" s="3">
        <f t="shared" si="1"/>
        <v>26</v>
      </c>
    </row>
    <row r="770">
      <c r="A770" s="1" t="s">
        <v>768</v>
      </c>
      <c r="C770" s="4" t="str">
        <f>IFERROR(__xludf.DUMMYFUNCTION(" REGEXREPLACE(REGEXREPLACE(REGEXREPLACE(REGEXREPLACE(REGEXREPLACE(REGEXREPLACE(REGEXREPLACE(REGEXREPLACE(REGEXREPLACE(A770, ""one"", ""one1one""), ""two"", ""two2two""), ""three"", ""three3three""), ""four"", ""four4four""),""five"", ""five5five""), ""six"&amp;""", ""six6six""),""seven"", ""seven7seven""),""eight"", ""eight8eight""),""nine"",""nine9nine"")"),"rone1onenqbvbcjsjxrpphq6three3threetxkqq")</f>
        <v>rone1onenqbvbcjsjxrpphq6three3threetxkqq</v>
      </c>
      <c r="E770" s="2" t="str">
        <f>IFERROR(__xludf.DUMMYFUNCTION("regexextract(C770, ""\d"")"),"1")</f>
        <v>1</v>
      </c>
      <c r="F770" s="2" t="str">
        <f>IFERROR(__xludf.DUMMYFUNCTION("REGEXEXTRACT(C770, ""\d[^\d]*?\z"")"),"3threetxkqq")</f>
        <v>3threetxkqq</v>
      </c>
      <c r="G770" s="2" t="str">
        <f>IFERROR(__xludf.DUMMYFUNCTION("REGEXExtract(F770,""\d"")"),"3")</f>
        <v>3</v>
      </c>
      <c r="H770" s="3">
        <f t="shared" si="1"/>
        <v>13</v>
      </c>
    </row>
    <row r="771">
      <c r="A771" s="1" t="s">
        <v>769</v>
      </c>
      <c r="C771" s="4" t="str">
        <f>IFERROR(__xludf.DUMMYFUNCTION(" REGEXREPLACE(REGEXREPLACE(REGEXREPLACE(REGEXREPLACE(REGEXREPLACE(REGEXREPLACE(REGEXREPLACE(REGEXREPLACE(REGEXREPLACE(A771, ""one"", ""one1one""), ""two"", ""two2two""), ""three"", ""three3three""), ""four"", ""four4four""),""five"", ""five5five""), ""six"&amp;""", ""six6six""),""seven"", ""seven7seven""),""eight"", ""eight8eight""),""nine"",""nine9nine"")"),"k5six6six536eight8eight5")</f>
        <v>k5six6six536eight8eight5</v>
      </c>
      <c r="E771" s="2" t="str">
        <f>IFERROR(__xludf.DUMMYFUNCTION("regexextract(C771, ""\d"")"),"5")</f>
        <v>5</v>
      </c>
      <c r="F771" s="2" t="str">
        <f>IFERROR(__xludf.DUMMYFUNCTION("REGEXEXTRACT(C771, ""\d[^\d]*?\z"")"),"5")</f>
        <v>5</v>
      </c>
      <c r="G771" s="2" t="str">
        <f>IFERROR(__xludf.DUMMYFUNCTION("REGEXExtract(F771,""\d"")"),"5")</f>
        <v>5</v>
      </c>
      <c r="H771" s="3">
        <f t="shared" si="1"/>
        <v>55</v>
      </c>
    </row>
    <row r="772">
      <c r="A772" s="1" t="s">
        <v>770</v>
      </c>
      <c r="C772" s="4" t="str">
        <f>IFERROR(__xludf.DUMMYFUNCTION(" REGEXREPLACE(REGEXREPLACE(REGEXREPLACE(REGEXREPLACE(REGEXREPLACE(REGEXREPLACE(REGEXREPLACE(REGEXREPLACE(REGEXREPLACE(A772, ""one"", ""one1one""), ""two"", ""two2two""), ""three"", ""three3three""), ""four"", ""four4four""),""five"", ""five5five""), ""six"&amp;""", ""six6six""),""seven"", ""seven7seven""),""eight"", ""eight8eight""),""nine"",""nine9nine"")"),"7four4fourtfmeight8eightvdzbd5")</f>
        <v>7four4fourtfmeight8eightvdzbd5</v>
      </c>
      <c r="E772" s="2" t="str">
        <f>IFERROR(__xludf.DUMMYFUNCTION("regexextract(C772, ""\d"")"),"7")</f>
        <v>7</v>
      </c>
      <c r="F772" s="2" t="str">
        <f>IFERROR(__xludf.DUMMYFUNCTION("REGEXEXTRACT(C772, ""\d[^\d]*?\z"")"),"5")</f>
        <v>5</v>
      </c>
      <c r="G772" s="2" t="str">
        <f>IFERROR(__xludf.DUMMYFUNCTION("REGEXExtract(F772,""\d"")"),"5")</f>
        <v>5</v>
      </c>
      <c r="H772" s="3">
        <f t="shared" si="1"/>
        <v>75</v>
      </c>
    </row>
    <row r="773">
      <c r="A773" s="1" t="s">
        <v>771</v>
      </c>
      <c r="C773" s="4" t="str">
        <f>IFERROR(__xludf.DUMMYFUNCTION(" REGEXREPLACE(REGEXREPLACE(REGEXREPLACE(REGEXREPLACE(REGEXREPLACE(REGEXREPLACE(REGEXREPLACE(REGEXREPLACE(REGEXREPLACE(A773, ""one"", ""one1one""), ""two"", ""two2two""), ""three"", ""three3three""), ""four"", ""four4four""),""five"", ""five5five""), ""six"&amp;""", ""six6six""),""seven"", ""seven7seven""),""eight"", ""eight8eight""),""nine"",""nine9nine"")"),"qds857two2twone1onesc")</f>
        <v>qds857two2twone1onesc</v>
      </c>
      <c r="E773" s="2" t="str">
        <f>IFERROR(__xludf.DUMMYFUNCTION("regexextract(C773, ""\d"")"),"8")</f>
        <v>8</v>
      </c>
      <c r="F773" s="2" t="str">
        <f>IFERROR(__xludf.DUMMYFUNCTION("REGEXEXTRACT(C773, ""\d[^\d]*?\z"")"),"1onesc")</f>
        <v>1onesc</v>
      </c>
      <c r="G773" s="2" t="str">
        <f>IFERROR(__xludf.DUMMYFUNCTION("REGEXExtract(F773,""\d"")"),"1")</f>
        <v>1</v>
      </c>
      <c r="H773" s="3">
        <f t="shared" si="1"/>
        <v>81</v>
      </c>
    </row>
    <row r="774">
      <c r="A774" s="1" t="s">
        <v>772</v>
      </c>
      <c r="C774" s="4" t="str">
        <f>IFERROR(__xludf.DUMMYFUNCTION(" REGEXREPLACE(REGEXREPLACE(REGEXREPLACE(REGEXREPLACE(REGEXREPLACE(REGEXREPLACE(REGEXREPLACE(REGEXREPLACE(REGEXREPLACE(A774, ""one"", ""one1one""), ""two"", ""two2two""), ""three"", ""three3three""), ""four"", ""four4four""),""five"", ""five5five""), ""six"&amp;""", ""six6six""),""seven"", ""seven7seven""),""eight"", ""eight8eight""),""nine"",""nine9nine"")"),"qscvcllfnz31mhfqvt")</f>
        <v>qscvcllfnz31mhfqvt</v>
      </c>
      <c r="E774" s="2" t="str">
        <f>IFERROR(__xludf.DUMMYFUNCTION("regexextract(C774, ""\d"")"),"3")</f>
        <v>3</v>
      </c>
      <c r="F774" s="2" t="str">
        <f>IFERROR(__xludf.DUMMYFUNCTION("REGEXEXTRACT(C774, ""\d[^\d]*?\z"")"),"1mhfqvt")</f>
        <v>1mhfqvt</v>
      </c>
      <c r="G774" s="2" t="str">
        <f>IFERROR(__xludf.DUMMYFUNCTION("REGEXExtract(F774,""\d"")"),"1")</f>
        <v>1</v>
      </c>
      <c r="H774" s="3">
        <f t="shared" si="1"/>
        <v>31</v>
      </c>
    </row>
    <row r="775">
      <c r="A775" s="1" t="s">
        <v>773</v>
      </c>
      <c r="C775" s="4" t="str">
        <f>IFERROR(__xludf.DUMMYFUNCTION(" REGEXREPLACE(REGEXREPLACE(REGEXREPLACE(REGEXREPLACE(REGEXREPLACE(REGEXREPLACE(REGEXREPLACE(REGEXREPLACE(REGEXREPLACE(A775, ""one"", ""one1one""), ""two"", ""two2two""), ""three"", ""three3three""), ""four"", ""four4four""),""five"", ""five5five""), ""six"&amp;""", ""six6six""),""seven"", ""seven7seven""),""eight"", ""eight8eight""),""nine"",""nine9nine"")"),"one1onetwo2twocjnz6vprnd")</f>
        <v>one1onetwo2twocjnz6vprnd</v>
      </c>
      <c r="E775" s="2" t="str">
        <f>IFERROR(__xludf.DUMMYFUNCTION("regexextract(C775, ""\d"")"),"1")</f>
        <v>1</v>
      </c>
      <c r="F775" s="2" t="str">
        <f>IFERROR(__xludf.DUMMYFUNCTION("REGEXEXTRACT(C775, ""\d[^\d]*?\z"")"),"6vprnd")</f>
        <v>6vprnd</v>
      </c>
      <c r="G775" s="2" t="str">
        <f>IFERROR(__xludf.DUMMYFUNCTION("REGEXExtract(F775,""\d"")"),"6")</f>
        <v>6</v>
      </c>
      <c r="H775" s="3">
        <f t="shared" si="1"/>
        <v>16</v>
      </c>
    </row>
    <row r="776">
      <c r="A776" s="1" t="s">
        <v>774</v>
      </c>
      <c r="C776" s="4" t="str">
        <f>IFERROR(__xludf.DUMMYFUNCTION(" REGEXREPLACE(REGEXREPLACE(REGEXREPLACE(REGEXREPLACE(REGEXREPLACE(REGEXREPLACE(REGEXREPLACE(REGEXREPLACE(REGEXREPLACE(A776, ""one"", ""one1one""), ""two"", ""two2two""), ""three"", ""three3three""), ""four"", ""four4four""),""five"", ""five5five""), ""six"&amp;""", ""six6six""),""seven"", ""seven7seven""),""eight"", ""eight8eight""),""nine"",""nine9nine"")"),"one1onesix6six1")</f>
        <v>one1onesix6six1</v>
      </c>
      <c r="E776" s="2" t="str">
        <f>IFERROR(__xludf.DUMMYFUNCTION("regexextract(C776, ""\d"")"),"1")</f>
        <v>1</v>
      </c>
      <c r="F776" s="2" t="str">
        <f>IFERROR(__xludf.DUMMYFUNCTION("REGEXEXTRACT(C776, ""\d[^\d]*?\z"")"),"1")</f>
        <v>1</v>
      </c>
      <c r="G776" s="2" t="str">
        <f>IFERROR(__xludf.DUMMYFUNCTION("REGEXExtract(F776,""\d"")"),"1")</f>
        <v>1</v>
      </c>
      <c r="H776" s="3">
        <f t="shared" si="1"/>
        <v>11</v>
      </c>
    </row>
    <row r="777">
      <c r="A777" s="1" t="s">
        <v>775</v>
      </c>
      <c r="C777" s="4" t="str">
        <f>IFERROR(__xludf.DUMMYFUNCTION(" REGEXREPLACE(REGEXREPLACE(REGEXREPLACE(REGEXREPLACE(REGEXREPLACE(REGEXREPLACE(REGEXREPLACE(REGEXREPLACE(REGEXREPLACE(A777, ""one"", ""one1one""), ""two"", ""two2two""), ""three"", ""three3three""), ""four"", ""four4four""),""five"", ""five5five""), ""six"&amp;""", ""six6six""),""seven"", ""seven7seven""),""eight"", ""eight8eight""),""nine"",""nine9nine"")"),"six6six6one1onenvh")</f>
        <v>six6six6one1onenvh</v>
      </c>
      <c r="E777" s="2" t="str">
        <f>IFERROR(__xludf.DUMMYFUNCTION("regexextract(C777, ""\d"")"),"6")</f>
        <v>6</v>
      </c>
      <c r="F777" s="2" t="str">
        <f>IFERROR(__xludf.DUMMYFUNCTION("REGEXEXTRACT(C777, ""\d[^\d]*?\z"")"),"1onenvh")</f>
        <v>1onenvh</v>
      </c>
      <c r="G777" s="2" t="str">
        <f>IFERROR(__xludf.DUMMYFUNCTION("REGEXExtract(F777,""\d"")"),"1")</f>
        <v>1</v>
      </c>
      <c r="H777" s="3">
        <f t="shared" si="1"/>
        <v>61</v>
      </c>
    </row>
    <row r="778">
      <c r="A778" s="1" t="s">
        <v>776</v>
      </c>
      <c r="C778" s="4" t="str">
        <f>IFERROR(__xludf.DUMMYFUNCTION(" REGEXREPLACE(REGEXREPLACE(REGEXREPLACE(REGEXREPLACE(REGEXREPLACE(REGEXREPLACE(REGEXREPLACE(REGEXREPLACE(REGEXREPLACE(A778, ""one"", ""one1one""), ""two"", ""two2two""), ""three"", ""three3three""), ""four"", ""four4four""),""five"", ""five5five""), ""six"&amp;""", ""six6six""),""seven"", ""seven7seven""),""eight"", ""eight8eight""),""nine"",""nine9nine"")"),"two2twoxdmnvdnrd3smlzkbrqcvone1onekgzlbjgvnlpcvclcv2")</f>
        <v>two2twoxdmnvdnrd3smlzkbrqcvone1onekgzlbjgvnlpcvclcv2</v>
      </c>
      <c r="E778" s="2" t="str">
        <f>IFERROR(__xludf.DUMMYFUNCTION("regexextract(C778, ""\d"")"),"2")</f>
        <v>2</v>
      </c>
      <c r="F778" s="2" t="str">
        <f>IFERROR(__xludf.DUMMYFUNCTION("REGEXEXTRACT(C778, ""\d[^\d]*?\z"")"),"2")</f>
        <v>2</v>
      </c>
      <c r="G778" s="2" t="str">
        <f>IFERROR(__xludf.DUMMYFUNCTION("REGEXExtract(F778,""\d"")"),"2")</f>
        <v>2</v>
      </c>
      <c r="H778" s="3">
        <f t="shared" si="1"/>
        <v>22</v>
      </c>
    </row>
    <row r="779">
      <c r="A779" s="1" t="s">
        <v>777</v>
      </c>
      <c r="C779" s="4" t="str">
        <f>IFERROR(__xludf.DUMMYFUNCTION(" REGEXREPLACE(REGEXREPLACE(REGEXREPLACE(REGEXREPLACE(REGEXREPLACE(REGEXREPLACE(REGEXREPLACE(REGEXREPLACE(REGEXREPLACE(A779, ""one"", ""one1one""), ""two"", ""two2two""), ""three"", ""three3three""), ""four"", ""four4four""),""five"", ""five5five""), ""six"&amp;""", ""six6six""),""seven"", ""seven7seven""),""eight"", ""eight8eight""),""nine"",""nine9nine"")"),"jmhftwo2twoqgfns9seven7sevenjxgmmrsldlzmpz")</f>
        <v>jmhftwo2twoqgfns9seven7sevenjxgmmrsldlzmpz</v>
      </c>
      <c r="E779" s="2" t="str">
        <f>IFERROR(__xludf.DUMMYFUNCTION("regexextract(C779, ""\d"")"),"2")</f>
        <v>2</v>
      </c>
      <c r="F779" s="2" t="str">
        <f>IFERROR(__xludf.DUMMYFUNCTION("REGEXEXTRACT(C779, ""\d[^\d]*?\z"")"),"7sevenjxgmmrsldlzmpz")</f>
        <v>7sevenjxgmmrsldlzmpz</v>
      </c>
      <c r="G779" s="2" t="str">
        <f>IFERROR(__xludf.DUMMYFUNCTION("REGEXExtract(F779,""\d"")"),"7")</f>
        <v>7</v>
      </c>
      <c r="H779" s="3">
        <f t="shared" si="1"/>
        <v>27</v>
      </c>
    </row>
    <row r="780">
      <c r="A780" s="1" t="s">
        <v>778</v>
      </c>
      <c r="C780" s="4" t="str">
        <f>IFERROR(__xludf.DUMMYFUNCTION(" REGEXREPLACE(REGEXREPLACE(REGEXREPLACE(REGEXREPLACE(REGEXREPLACE(REGEXREPLACE(REGEXREPLACE(REGEXREPLACE(REGEXREPLACE(A780, ""one"", ""one1one""), ""two"", ""two2two""), ""three"", ""three3three""), ""four"", ""four4four""),""five"", ""five5five""), ""six"&amp;""", ""six6six""),""seven"", ""seven7seven""),""eight"", ""eight8eight""),""nine"",""nine9nine"")"),"fczkrsphfknkf4one1one93three3threetwo2twone1oned")</f>
        <v>fczkrsphfknkf4one1one93three3threetwo2twone1oned</v>
      </c>
      <c r="E780" s="2" t="str">
        <f>IFERROR(__xludf.DUMMYFUNCTION("regexextract(C780, ""\d"")"),"4")</f>
        <v>4</v>
      </c>
      <c r="F780" s="2" t="str">
        <f>IFERROR(__xludf.DUMMYFUNCTION("REGEXEXTRACT(C780, ""\d[^\d]*?\z"")"),"1oned")</f>
        <v>1oned</v>
      </c>
      <c r="G780" s="2" t="str">
        <f>IFERROR(__xludf.DUMMYFUNCTION("REGEXExtract(F780,""\d"")"),"1")</f>
        <v>1</v>
      </c>
      <c r="H780" s="3">
        <f t="shared" si="1"/>
        <v>41</v>
      </c>
    </row>
    <row r="781">
      <c r="A781" s="1" t="s">
        <v>779</v>
      </c>
      <c r="C781" s="4" t="str">
        <f>IFERROR(__xludf.DUMMYFUNCTION(" REGEXREPLACE(REGEXREPLACE(REGEXREPLACE(REGEXREPLACE(REGEXREPLACE(REGEXREPLACE(REGEXREPLACE(REGEXREPLACE(REGEXREPLACE(A781, ""one"", ""one1one""), ""two"", ""two2two""), ""three"", ""three3three""), ""four"", ""four4four""),""five"", ""five5five""), ""six"&amp;""", ""six6six""),""seven"", ""seven7seven""),""eight"", ""eight8eight""),""nine"",""nine9nine"")"),"lfeight8eightwo2twoxcnvbrrqjnone1one8five5five")</f>
        <v>lfeight8eightwo2twoxcnvbrrqjnone1one8five5five</v>
      </c>
      <c r="E781" s="2" t="str">
        <f>IFERROR(__xludf.DUMMYFUNCTION("regexextract(C781, ""\d"")"),"8")</f>
        <v>8</v>
      </c>
      <c r="F781" s="2" t="str">
        <f>IFERROR(__xludf.DUMMYFUNCTION("REGEXEXTRACT(C781, ""\d[^\d]*?\z"")"),"5five")</f>
        <v>5five</v>
      </c>
      <c r="G781" s="2" t="str">
        <f>IFERROR(__xludf.DUMMYFUNCTION("REGEXExtract(F781,""\d"")"),"5")</f>
        <v>5</v>
      </c>
      <c r="H781" s="3">
        <f t="shared" si="1"/>
        <v>85</v>
      </c>
    </row>
    <row r="782">
      <c r="A782" s="1" t="s">
        <v>780</v>
      </c>
      <c r="C782" s="4" t="str">
        <f>IFERROR(__xludf.DUMMYFUNCTION(" REGEXREPLACE(REGEXREPLACE(REGEXREPLACE(REGEXREPLACE(REGEXREPLACE(REGEXREPLACE(REGEXREPLACE(REGEXREPLACE(REGEXREPLACE(A782, ""one"", ""one1one""), ""two"", ""two2two""), ""three"", ""three3three""), ""four"", ""four4four""),""five"", ""five5five""), ""six"&amp;""", ""six6six""),""seven"", ""seven7seven""),""eight"", ""eight8eight""),""nine"",""nine9nine"")"),"tpqhpxxtmhscvzzcrvnmkh2grq7")</f>
        <v>tpqhpxxtmhscvzzcrvnmkh2grq7</v>
      </c>
      <c r="E782" s="2" t="str">
        <f>IFERROR(__xludf.DUMMYFUNCTION("regexextract(C782, ""\d"")"),"2")</f>
        <v>2</v>
      </c>
      <c r="F782" s="2" t="str">
        <f>IFERROR(__xludf.DUMMYFUNCTION("REGEXEXTRACT(C782, ""\d[^\d]*?\z"")"),"7")</f>
        <v>7</v>
      </c>
      <c r="G782" s="2" t="str">
        <f>IFERROR(__xludf.DUMMYFUNCTION("REGEXExtract(F782,""\d"")"),"7")</f>
        <v>7</v>
      </c>
      <c r="H782" s="3">
        <f t="shared" si="1"/>
        <v>27</v>
      </c>
    </row>
    <row r="783">
      <c r="A783" s="1" t="s">
        <v>781</v>
      </c>
      <c r="C783" s="4" t="str">
        <f>IFERROR(__xludf.DUMMYFUNCTION(" REGEXREPLACE(REGEXREPLACE(REGEXREPLACE(REGEXREPLACE(REGEXREPLACE(REGEXREPLACE(REGEXREPLACE(REGEXREPLACE(REGEXREPLACE(A783, ""one"", ""one1one""), ""two"", ""two2two""), ""three"", ""three3three""), ""four"", ""four4four""),""five"", ""five5five""), ""six"&amp;""", ""six6six""),""seven"", ""seven7seven""),""eight"", ""eight8eight""),""nine"",""nine9nine"")"),"5k7three3three7")</f>
        <v>5k7three3three7</v>
      </c>
      <c r="E783" s="2" t="str">
        <f>IFERROR(__xludf.DUMMYFUNCTION("regexextract(C783, ""\d"")"),"5")</f>
        <v>5</v>
      </c>
      <c r="F783" s="2" t="str">
        <f>IFERROR(__xludf.DUMMYFUNCTION("REGEXEXTRACT(C783, ""\d[^\d]*?\z"")"),"7")</f>
        <v>7</v>
      </c>
      <c r="G783" s="2" t="str">
        <f>IFERROR(__xludf.DUMMYFUNCTION("REGEXExtract(F783,""\d"")"),"7")</f>
        <v>7</v>
      </c>
      <c r="H783" s="3">
        <f t="shared" si="1"/>
        <v>57</v>
      </c>
    </row>
    <row r="784">
      <c r="A784" s="1" t="s">
        <v>782</v>
      </c>
      <c r="C784" s="4" t="str">
        <f>IFERROR(__xludf.DUMMYFUNCTION(" REGEXREPLACE(REGEXREPLACE(REGEXREPLACE(REGEXREPLACE(REGEXREPLACE(REGEXREPLACE(REGEXREPLACE(REGEXREPLACE(REGEXREPLACE(A784, ""one"", ""one1one""), ""two"", ""two2two""), ""three"", ""three3three""), ""four"", ""four4four""),""five"", ""five5five""), ""six"&amp;""", ""six6six""),""seven"", ""seven7seven""),""eight"", ""eight8eight""),""nine"",""nine9nine"")"),"four4fourzfgttcflph239seven7seven5five5five")</f>
        <v>four4fourzfgttcflph239seven7seven5five5five</v>
      </c>
      <c r="E784" s="2" t="str">
        <f>IFERROR(__xludf.DUMMYFUNCTION("regexextract(C784, ""\d"")"),"4")</f>
        <v>4</v>
      </c>
      <c r="F784" s="2" t="str">
        <f>IFERROR(__xludf.DUMMYFUNCTION("REGEXEXTRACT(C784, ""\d[^\d]*?\z"")"),"5five")</f>
        <v>5five</v>
      </c>
      <c r="G784" s="2" t="str">
        <f>IFERROR(__xludf.DUMMYFUNCTION("REGEXExtract(F784,""\d"")"),"5")</f>
        <v>5</v>
      </c>
      <c r="H784" s="3">
        <f t="shared" si="1"/>
        <v>45</v>
      </c>
    </row>
    <row r="785">
      <c r="A785" s="1" t="s">
        <v>783</v>
      </c>
      <c r="C785" s="4" t="str">
        <f>IFERROR(__xludf.DUMMYFUNCTION(" REGEXREPLACE(REGEXREPLACE(REGEXREPLACE(REGEXREPLACE(REGEXREPLACE(REGEXREPLACE(REGEXREPLACE(REGEXREPLACE(REGEXREPLACE(A785, ""one"", ""one1one""), ""two"", ""two2two""), ""three"", ""three3three""), ""four"", ""four4four""),""five"", ""five5five""), ""six"&amp;""", ""six6six""),""seven"", ""seven7seven""),""eight"", ""eight8eight""),""nine"",""nine9nine"")"),"8seven7sevenseven7seveneight8eightvgfdkdglq89")</f>
        <v>8seven7sevenseven7seveneight8eightvgfdkdglq89</v>
      </c>
      <c r="E785" s="2" t="str">
        <f>IFERROR(__xludf.DUMMYFUNCTION("regexextract(C785, ""\d"")"),"8")</f>
        <v>8</v>
      </c>
      <c r="F785" s="2" t="str">
        <f>IFERROR(__xludf.DUMMYFUNCTION("REGEXEXTRACT(C785, ""\d[^\d]*?\z"")"),"9")</f>
        <v>9</v>
      </c>
      <c r="G785" s="2" t="str">
        <f>IFERROR(__xludf.DUMMYFUNCTION("REGEXExtract(F785,""\d"")"),"9")</f>
        <v>9</v>
      </c>
      <c r="H785" s="3">
        <f t="shared" si="1"/>
        <v>89</v>
      </c>
    </row>
    <row r="786">
      <c r="A786" s="1" t="s">
        <v>784</v>
      </c>
      <c r="C786" s="4" t="str">
        <f>IFERROR(__xludf.DUMMYFUNCTION(" REGEXREPLACE(REGEXREPLACE(REGEXREPLACE(REGEXREPLACE(REGEXREPLACE(REGEXREPLACE(REGEXREPLACE(REGEXREPLACE(REGEXREPLACE(A786, ""one"", ""one1one""), ""two"", ""two2two""), ""three"", ""three3three""), ""four"", ""four4four""),""five"", ""five5five""), ""six"&amp;""", ""six6six""),""seven"", ""seven7seven""),""eight"", ""eight8eight""),""nine"",""nine9nine"")"),"nplmgprvtxfdjdlrdvnsffcxgdsln6")</f>
        <v>nplmgprvtxfdjdlrdvnsffcxgdsln6</v>
      </c>
      <c r="E786" s="2" t="str">
        <f>IFERROR(__xludf.DUMMYFUNCTION("regexextract(C786, ""\d"")"),"6")</f>
        <v>6</v>
      </c>
      <c r="F786" s="2" t="str">
        <f>IFERROR(__xludf.DUMMYFUNCTION("REGEXEXTRACT(C786, ""\d[^\d]*?\z"")"),"6")</f>
        <v>6</v>
      </c>
      <c r="G786" s="2" t="str">
        <f>IFERROR(__xludf.DUMMYFUNCTION("REGEXExtract(F786,""\d"")"),"6")</f>
        <v>6</v>
      </c>
      <c r="H786" s="3">
        <f t="shared" si="1"/>
        <v>66</v>
      </c>
    </row>
    <row r="787">
      <c r="A787" s="1" t="s">
        <v>785</v>
      </c>
      <c r="C787" s="4" t="str">
        <f>IFERROR(__xludf.DUMMYFUNCTION(" REGEXREPLACE(REGEXREPLACE(REGEXREPLACE(REGEXREPLACE(REGEXREPLACE(REGEXREPLACE(REGEXREPLACE(REGEXREPLACE(REGEXREPLACE(A787, ""one"", ""one1one""), ""two"", ""two2two""), ""three"", ""three3three""), ""four"", ""four4four""),""five"", ""five5five""), ""six"&amp;""", ""six6six""),""seven"", ""seven7seven""),""eight"", ""eight8eight""),""nine"",""nine9nine"")"),"nine9ninethree3three8one1onetwo2twohfrbjclfx3ptxgdvnng")</f>
        <v>nine9ninethree3three8one1onetwo2twohfrbjclfx3ptxgdvnng</v>
      </c>
      <c r="E787" s="2" t="str">
        <f>IFERROR(__xludf.DUMMYFUNCTION("regexextract(C787, ""\d"")"),"9")</f>
        <v>9</v>
      </c>
      <c r="F787" s="2" t="str">
        <f>IFERROR(__xludf.DUMMYFUNCTION("REGEXEXTRACT(C787, ""\d[^\d]*?\z"")"),"3ptxgdvnng")</f>
        <v>3ptxgdvnng</v>
      </c>
      <c r="G787" s="2" t="str">
        <f>IFERROR(__xludf.DUMMYFUNCTION("REGEXExtract(F787,""\d"")"),"3")</f>
        <v>3</v>
      </c>
      <c r="H787" s="3">
        <f t="shared" si="1"/>
        <v>93</v>
      </c>
    </row>
    <row r="788">
      <c r="A788" s="1" t="s">
        <v>786</v>
      </c>
      <c r="C788" s="4" t="str">
        <f>IFERROR(__xludf.DUMMYFUNCTION(" REGEXREPLACE(REGEXREPLACE(REGEXREPLACE(REGEXREPLACE(REGEXREPLACE(REGEXREPLACE(REGEXREPLACE(REGEXREPLACE(REGEXREPLACE(A788, ""one"", ""one1one""), ""two"", ""two2two""), ""three"", ""three3three""), ""four"", ""four4four""),""five"", ""five5five""), ""six"&amp;""", ""six6six""),""seven"", ""seven7seven""),""eight"", ""eight8eight""),""nine"",""nine9nine"")"),"cftxznvnmgdtzrqvqtwo2twofour4four145")</f>
        <v>cftxznvnmgdtzrqvqtwo2twofour4four145</v>
      </c>
      <c r="E788" s="2" t="str">
        <f>IFERROR(__xludf.DUMMYFUNCTION("regexextract(C788, ""\d"")"),"2")</f>
        <v>2</v>
      </c>
      <c r="F788" s="2" t="str">
        <f>IFERROR(__xludf.DUMMYFUNCTION("REGEXEXTRACT(C788, ""\d[^\d]*?\z"")"),"5")</f>
        <v>5</v>
      </c>
      <c r="G788" s="2" t="str">
        <f>IFERROR(__xludf.DUMMYFUNCTION("REGEXExtract(F788,""\d"")"),"5")</f>
        <v>5</v>
      </c>
      <c r="H788" s="3">
        <f t="shared" si="1"/>
        <v>25</v>
      </c>
    </row>
    <row r="789">
      <c r="A789" s="1" t="s">
        <v>787</v>
      </c>
      <c r="C789" s="4" t="str">
        <f>IFERROR(__xludf.DUMMYFUNCTION(" REGEXREPLACE(REGEXREPLACE(REGEXREPLACE(REGEXREPLACE(REGEXREPLACE(REGEXREPLACE(REGEXREPLACE(REGEXREPLACE(REGEXREPLACE(A789, ""one"", ""one1one""), ""two"", ""two2two""), ""three"", ""three3three""), ""four"", ""four4four""),""five"", ""five5five""), ""six"&amp;""", ""six6six""),""seven"", ""seven7seven""),""eight"", ""eight8eight""),""nine"",""nine9nine"")"),"1one1oneeight8eight64")</f>
        <v>1one1oneeight8eight64</v>
      </c>
      <c r="E789" s="2" t="str">
        <f>IFERROR(__xludf.DUMMYFUNCTION("regexextract(C789, ""\d"")"),"1")</f>
        <v>1</v>
      </c>
      <c r="F789" s="2" t="str">
        <f>IFERROR(__xludf.DUMMYFUNCTION("REGEXEXTRACT(C789, ""\d[^\d]*?\z"")"),"4")</f>
        <v>4</v>
      </c>
      <c r="G789" s="2" t="str">
        <f>IFERROR(__xludf.DUMMYFUNCTION("REGEXExtract(F789,""\d"")"),"4")</f>
        <v>4</v>
      </c>
      <c r="H789" s="3">
        <f t="shared" si="1"/>
        <v>14</v>
      </c>
    </row>
    <row r="790">
      <c r="A790" s="1" t="s">
        <v>788</v>
      </c>
      <c r="C790" s="4" t="str">
        <f>IFERROR(__xludf.DUMMYFUNCTION(" REGEXREPLACE(REGEXREPLACE(REGEXREPLACE(REGEXREPLACE(REGEXREPLACE(REGEXREPLACE(REGEXREPLACE(REGEXREPLACE(REGEXREPLACE(A790, ""one"", ""one1one""), ""two"", ""two2two""), ""three"", ""three3three""), ""four"", ""four4four""),""five"", ""five5five""), ""six"&amp;""", ""six6six""),""seven"", ""seven7seven""),""eight"", ""eight8eight""),""nine"",""nine9nine"")"),"2pvvtpzpktjnine9nine5phrthree3three8three3three")</f>
        <v>2pvvtpzpktjnine9nine5phrthree3three8three3three</v>
      </c>
      <c r="E790" s="2" t="str">
        <f>IFERROR(__xludf.DUMMYFUNCTION("regexextract(C790, ""\d"")"),"2")</f>
        <v>2</v>
      </c>
      <c r="F790" s="2" t="str">
        <f>IFERROR(__xludf.DUMMYFUNCTION("REGEXEXTRACT(C790, ""\d[^\d]*?\z"")"),"3three")</f>
        <v>3three</v>
      </c>
      <c r="G790" s="2" t="str">
        <f>IFERROR(__xludf.DUMMYFUNCTION("REGEXExtract(F790,""\d"")"),"3")</f>
        <v>3</v>
      </c>
      <c r="H790" s="3">
        <f t="shared" si="1"/>
        <v>23</v>
      </c>
    </row>
    <row r="791">
      <c r="A791" s="1" t="s">
        <v>789</v>
      </c>
      <c r="C791" s="4" t="str">
        <f>IFERROR(__xludf.DUMMYFUNCTION(" REGEXREPLACE(REGEXREPLACE(REGEXREPLACE(REGEXREPLACE(REGEXREPLACE(REGEXREPLACE(REGEXREPLACE(REGEXREPLACE(REGEXREPLACE(A791, ""one"", ""one1one""), ""two"", ""two2two""), ""three"", ""three3three""), ""four"", ""four4four""),""five"", ""five5five""), ""six"&amp;""", ""six6six""),""seven"", ""seven7seven""),""eight"", ""eight8eight""),""nine"",""nine9nine"")"),"lchqzhdn1")</f>
        <v>lchqzhdn1</v>
      </c>
      <c r="E791" s="2" t="str">
        <f>IFERROR(__xludf.DUMMYFUNCTION("regexextract(C791, ""\d"")"),"1")</f>
        <v>1</v>
      </c>
      <c r="F791" s="2" t="str">
        <f>IFERROR(__xludf.DUMMYFUNCTION("REGEXEXTRACT(C791, ""\d[^\d]*?\z"")"),"1")</f>
        <v>1</v>
      </c>
      <c r="G791" s="2" t="str">
        <f>IFERROR(__xludf.DUMMYFUNCTION("REGEXExtract(F791,""\d"")"),"1")</f>
        <v>1</v>
      </c>
      <c r="H791" s="3">
        <f t="shared" si="1"/>
        <v>11</v>
      </c>
    </row>
    <row r="792">
      <c r="A792" s="1" t="s">
        <v>790</v>
      </c>
      <c r="C792" s="4" t="str">
        <f>IFERROR(__xludf.DUMMYFUNCTION(" REGEXREPLACE(REGEXREPLACE(REGEXREPLACE(REGEXREPLACE(REGEXREPLACE(REGEXREPLACE(REGEXREPLACE(REGEXREPLACE(REGEXREPLACE(A792, ""one"", ""one1one""), ""two"", ""two2two""), ""three"", ""three3three""), ""four"", ""four4four""),""five"", ""five5five""), ""six"&amp;""", ""six6six""),""seven"", ""seven7seven""),""eight"", ""eight8eight""),""nine"",""nine9nine"")"),"four4foureight8eightvxvf7vpzkgrkvk5zvlhnpdrvfour4foureight8eightwo2twoxz")</f>
        <v>four4foureight8eightvxvf7vpzkgrkvk5zvlhnpdrvfour4foureight8eightwo2twoxz</v>
      </c>
      <c r="E792" s="2" t="str">
        <f>IFERROR(__xludf.DUMMYFUNCTION("regexextract(C792, ""\d"")"),"4")</f>
        <v>4</v>
      </c>
      <c r="F792" s="2" t="str">
        <f>IFERROR(__xludf.DUMMYFUNCTION("REGEXEXTRACT(C792, ""\d[^\d]*?\z"")"),"2twoxz")</f>
        <v>2twoxz</v>
      </c>
      <c r="G792" s="2" t="str">
        <f>IFERROR(__xludf.DUMMYFUNCTION("REGEXExtract(F792,""\d"")"),"2")</f>
        <v>2</v>
      </c>
      <c r="H792" s="3">
        <f t="shared" si="1"/>
        <v>42</v>
      </c>
    </row>
    <row r="793">
      <c r="A793" s="1" t="s">
        <v>791</v>
      </c>
      <c r="C793" s="4" t="str">
        <f>IFERROR(__xludf.DUMMYFUNCTION(" REGEXREPLACE(REGEXREPLACE(REGEXREPLACE(REGEXREPLACE(REGEXREPLACE(REGEXREPLACE(REGEXREPLACE(REGEXREPLACE(REGEXREPLACE(A793, ""one"", ""one1one""), ""two"", ""two2two""), ""three"", ""three3three""), ""four"", ""four4four""),""five"", ""five5five""), ""six"&amp;""", ""six6six""),""seven"", ""seven7seven""),""eight"", ""eight8eight""),""nine"",""nine9nine"")"),"lp7shzrbmzfive5fivemrknxcfxbmbkplzhnbtdvsjqthree3three")</f>
        <v>lp7shzrbmzfive5fivemrknxcfxbmbkplzhnbtdvsjqthree3three</v>
      </c>
      <c r="E793" s="2" t="str">
        <f>IFERROR(__xludf.DUMMYFUNCTION("regexextract(C793, ""\d"")"),"7")</f>
        <v>7</v>
      </c>
      <c r="F793" s="2" t="str">
        <f>IFERROR(__xludf.DUMMYFUNCTION("REGEXEXTRACT(C793, ""\d[^\d]*?\z"")"),"3three")</f>
        <v>3three</v>
      </c>
      <c r="G793" s="2" t="str">
        <f>IFERROR(__xludf.DUMMYFUNCTION("REGEXExtract(F793,""\d"")"),"3")</f>
        <v>3</v>
      </c>
      <c r="H793" s="3">
        <f t="shared" si="1"/>
        <v>73</v>
      </c>
    </row>
    <row r="794">
      <c r="A794" s="1" t="s">
        <v>792</v>
      </c>
      <c r="C794" s="4" t="str">
        <f>IFERROR(__xludf.DUMMYFUNCTION(" REGEXREPLACE(REGEXREPLACE(REGEXREPLACE(REGEXREPLACE(REGEXREPLACE(REGEXREPLACE(REGEXREPLACE(REGEXREPLACE(REGEXREPLACE(A794, ""one"", ""one1one""), ""two"", ""two2two""), ""three"", ""three3three""), ""four"", ""four4four""),""five"", ""five5five""), ""six"&amp;""", ""six6six""),""seven"", ""seven7seven""),""eight"", ""eight8eight""),""nine"",""nine9nine"")"),"four4fourfour4fourthree3threemhccp4")</f>
        <v>four4fourfour4fourthree3threemhccp4</v>
      </c>
      <c r="E794" s="2" t="str">
        <f>IFERROR(__xludf.DUMMYFUNCTION("regexextract(C794, ""\d"")"),"4")</f>
        <v>4</v>
      </c>
      <c r="F794" s="2" t="str">
        <f>IFERROR(__xludf.DUMMYFUNCTION("REGEXEXTRACT(C794, ""\d[^\d]*?\z"")"),"4")</f>
        <v>4</v>
      </c>
      <c r="G794" s="2" t="str">
        <f>IFERROR(__xludf.DUMMYFUNCTION("REGEXExtract(F794,""\d"")"),"4")</f>
        <v>4</v>
      </c>
      <c r="H794" s="3">
        <f t="shared" si="1"/>
        <v>44</v>
      </c>
    </row>
    <row r="795">
      <c r="A795" s="1" t="s">
        <v>793</v>
      </c>
      <c r="C795" s="4" t="str">
        <f>IFERROR(__xludf.DUMMYFUNCTION(" REGEXREPLACE(REGEXREPLACE(REGEXREPLACE(REGEXREPLACE(REGEXREPLACE(REGEXREPLACE(REGEXREPLACE(REGEXREPLACE(REGEXREPLACE(A795, ""one"", ""one1one""), ""two"", ""two2two""), ""three"", ""three3three""), ""four"", ""four4four""),""five"", ""five5five""), ""six"&amp;""", ""six6six""),""seven"", ""seven7seven""),""eight"", ""eight8eight""),""nine"",""nine9nine"")"),"jlcnfsix6sixsix6six8six6sixfour4four99")</f>
        <v>jlcnfsix6sixsix6six8six6sixfour4four99</v>
      </c>
      <c r="E795" s="2" t="str">
        <f>IFERROR(__xludf.DUMMYFUNCTION("regexextract(C795, ""\d"")"),"6")</f>
        <v>6</v>
      </c>
      <c r="F795" s="2" t="str">
        <f>IFERROR(__xludf.DUMMYFUNCTION("REGEXEXTRACT(C795, ""\d[^\d]*?\z"")"),"9")</f>
        <v>9</v>
      </c>
      <c r="G795" s="2" t="str">
        <f>IFERROR(__xludf.DUMMYFUNCTION("REGEXExtract(F795,""\d"")"),"9")</f>
        <v>9</v>
      </c>
      <c r="H795" s="3">
        <f t="shared" si="1"/>
        <v>69</v>
      </c>
    </row>
    <row r="796">
      <c r="A796" s="1" t="s">
        <v>794</v>
      </c>
      <c r="C796" s="4" t="str">
        <f>IFERROR(__xludf.DUMMYFUNCTION(" REGEXREPLACE(REGEXREPLACE(REGEXREPLACE(REGEXREPLACE(REGEXREPLACE(REGEXREPLACE(REGEXREPLACE(REGEXREPLACE(REGEXREPLACE(A796, ""one"", ""one1one""), ""two"", ""two2two""), ""three"", ""three3three""), ""four"", ""four4four""),""five"", ""five5five""), ""six"&amp;""", ""six6six""),""seven"", ""seven7seven""),""eight"", ""eight8eight""),""nine"",""nine9nine"")"),"three3three5seven7seventhree3threexsbbrmlnqb9four4fourqqbcrg9")</f>
        <v>three3three5seven7seventhree3threexsbbrmlnqb9four4fourqqbcrg9</v>
      </c>
      <c r="E796" s="2" t="str">
        <f>IFERROR(__xludf.DUMMYFUNCTION("regexextract(C796, ""\d"")"),"3")</f>
        <v>3</v>
      </c>
      <c r="F796" s="2" t="str">
        <f>IFERROR(__xludf.DUMMYFUNCTION("REGEXEXTRACT(C796, ""\d[^\d]*?\z"")"),"9")</f>
        <v>9</v>
      </c>
      <c r="G796" s="2" t="str">
        <f>IFERROR(__xludf.DUMMYFUNCTION("REGEXExtract(F796,""\d"")"),"9")</f>
        <v>9</v>
      </c>
      <c r="H796" s="3">
        <f t="shared" si="1"/>
        <v>39</v>
      </c>
    </row>
    <row r="797">
      <c r="A797" s="1" t="s">
        <v>795</v>
      </c>
      <c r="C797" s="4" t="str">
        <f>IFERROR(__xludf.DUMMYFUNCTION(" REGEXREPLACE(REGEXREPLACE(REGEXREPLACE(REGEXREPLACE(REGEXREPLACE(REGEXREPLACE(REGEXREPLACE(REGEXREPLACE(REGEXREPLACE(A797, ""one"", ""one1one""), ""two"", ""two2two""), ""three"", ""three3three""), ""four"", ""four4four""),""five"", ""five5five""), ""six"&amp;""", ""six6six""),""seven"", ""seven7seven""),""eight"", ""eight8eight""),""nine"",""nine9nine"")"),"tkrjllccbqgtgvthx5three3three")</f>
        <v>tkrjllccbqgtgvthx5three3three</v>
      </c>
      <c r="E797" s="2" t="str">
        <f>IFERROR(__xludf.DUMMYFUNCTION("regexextract(C797, ""\d"")"),"5")</f>
        <v>5</v>
      </c>
      <c r="F797" s="2" t="str">
        <f>IFERROR(__xludf.DUMMYFUNCTION("REGEXEXTRACT(C797, ""\d[^\d]*?\z"")"),"3three")</f>
        <v>3three</v>
      </c>
      <c r="G797" s="2" t="str">
        <f>IFERROR(__xludf.DUMMYFUNCTION("REGEXExtract(F797,""\d"")"),"3")</f>
        <v>3</v>
      </c>
      <c r="H797" s="3">
        <f t="shared" si="1"/>
        <v>53</v>
      </c>
    </row>
    <row r="798">
      <c r="A798" s="1" t="s">
        <v>796</v>
      </c>
      <c r="C798" s="4" t="str">
        <f>IFERROR(__xludf.DUMMYFUNCTION(" REGEXREPLACE(REGEXREPLACE(REGEXREPLACE(REGEXREPLACE(REGEXREPLACE(REGEXREPLACE(REGEXREPLACE(REGEXREPLACE(REGEXREPLACE(A798, ""one"", ""one1one""), ""two"", ""two2two""), ""three"", ""three3three""), ""four"", ""four4four""),""five"", ""five5five""), ""six"&amp;""", ""six6six""),""seven"", ""seven7seven""),""eight"", ""eight8eight""),""nine"",""nine9nine"")"),"eight8eightthree3threenine9nine5mv3two2two5four4four")</f>
        <v>eight8eightthree3threenine9nine5mv3two2two5four4four</v>
      </c>
      <c r="E798" s="2" t="str">
        <f>IFERROR(__xludf.DUMMYFUNCTION("regexextract(C798, ""\d"")"),"8")</f>
        <v>8</v>
      </c>
      <c r="F798" s="2" t="str">
        <f>IFERROR(__xludf.DUMMYFUNCTION("REGEXEXTRACT(C798, ""\d[^\d]*?\z"")"),"4four")</f>
        <v>4four</v>
      </c>
      <c r="G798" s="2" t="str">
        <f>IFERROR(__xludf.DUMMYFUNCTION("REGEXExtract(F798,""\d"")"),"4")</f>
        <v>4</v>
      </c>
      <c r="H798" s="3">
        <f t="shared" si="1"/>
        <v>84</v>
      </c>
    </row>
    <row r="799">
      <c r="A799" s="1" t="s">
        <v>797</v>
      </c>
      <c r="C799" s="4" t="str">
        <f>IFERROR(__xludf.DUMMYFUNCTION(" REGEXREPLACE(REGEXREPLACE(REGEXREPLACE(REGEXREPLACE(REGEXREPLACE(REGEXREPLACE(REGEXREPLACE(REGEXREPLACE(REGEXREPLACE(A799, ""one"", ""one1one""), ""two"", ""two2two""), ""three"", ""three3three""), ""four"", ""four4four""),""five"", ""five5five""), ""six"&amp;""", ""six6six""),""seven"", ""seven7seven""),""eight"", ""eight8eight""),""nine"",""nine9nine"")"),"mpxhm38njdsnls8nine9nine9sgck")</f>
        <v>mpxhm38njdsnls8nine9nine9sgck</v>
      </c>
      <c r="E799" s="2" t="str">
        <f>IFERROR(__xludf.DUMMYFUNCTION("regexextract(C799, ""\d"")"),"3")</f>
        <v>3</v>
      </c>
      <c r="F799" s="2" t="str">
        <f>IFERROR(__xludf.DUMMYFUNCTION("REGEXEXTRACT(C799, ""\d[^\d]*?\z"")"),"9sgck")</f>
        <v>9sgck</v>
      </c>
      <c r="G799" s="2" t="str">
        <f>IFERROR(__xludf.DUMMYFUNCTION("REGEXExtract(F799,""\d"")"),"9")</f>
        <v>9</v>
      </c>
      <c r="H799" s="3">
        <f t="shared" si="1"/>
        <v>39</v>
      </c>
    </row>
    <row r="800">
      <c r="A800" s="1" t="s">
        <v>798</v>
      </c>
      <c r="C800" s="4" t="str">
        <f>IFERROR(__xludf.DUMMYFUNCTION(" REGEXREPLACE(REGEXREPLACE(REGEXREPLACE(REGEXREPLACE(REGEXREPLACE(REGEXREPLACE(REGEXREPLACE(REGEXREPLACE(REGEXREPLACE(A800, ""one"", ""one1one""), ""two"", ""two2two""), ""three"", ""three3three""), ""four"", ""four4four""),""five"", ""five5five""), ""six"&amp;""", ""six6six""),""seven"", ""seven7seven""),""eight"", ""eight8eight""),""nine"",""nine9nine"")"),"11six6sixtwo2two4bf6five5five3one1oneight8eightj")</f>
        <v>11six6sixtwo2two4bf6five5five3one1oneight8eightj</v>
      </c>
      <c r="E800" s="2" t="str">
        <f>IFERROR(__xludf.DUMMYFUNCTION("regexextract(C800, ""\d"")"),"1")</f>
        <v>1</v>
      </c>
      <c r="F800" s="2" t="str">
        <f>IFERROR(__xludf.DUMMYFUNCTION("REGEXEXTRACT(C800, ""\d[^\d]*?\z"")"),"8eightj")</f>
        <v>8eightj</v>
      </c>
      <c r="G800" s="2" t="str">
        <f>IFERROR(__xludf.DUMMYFUNCTION("REGEXExtract(F800,""\d"")"),"8")</f>
        <v>8</v>
      </c>
      <c r="H800" s="3">
        <f t="shared" si="1"/>
        <v>18</v>
      </c>
    </row>
    <row r="801">
      <c r="A801" s="1" t="s">
        <v>799</v>
      </c>
      <c r="C801" s="4" t="str">
        <f>IFERROR(__xludf.DUMMYFUNCTION(" REGEXREPLACE(REGEXREPLACE(REGEXREPLACE(REGEXREPLACE(REGEXREPLACE(REGEXREPLACE(REGEXREPLACE(REGEXREPLACE(REGEXREPLACE(A801, ""one"", ""one1one""), ""two"", ""two2two""), ""three"", ""three3three""), ""four"", ""four4four""),""five"", ""five5five""), ""six"&amp;""", ""six6six""),""seven"", ""seven7seven""),""eight"", ""eight8eight""),""nine"",""nine9nine"")"),"djkfjcsix6six8eight8eightkqvqrxghsphfnz")</f>
        <v>djkfjcsix6six8eight8eightkqvqrxghsphfnz</v>
      </c>
      <c r="E801" s="2" t="str">
        <f>IFERROR(__xludf.DUMMYFUNCTION("regexextract(C801, ""\d"")"),"6")</f>
        <v>6</v>
      </c>
      <c r="F801" s="2" t="str">
        <f>IFERROR(__xludf.DUMMYFUNCTION("REGEXEXTRACT(C801, ""\d[^\d]*?\z"")"),"8eightkqvqrxghsphfnz")</f>
        <v>8eightkqvqrxghsphfnz</v>
      </c>
      <c r="G801" s="2" t="str">
        <f>IFERROR(__xludf.DUMMYFUNCTION("REGEXExtract(F801,""\d"")"),"8")</f>
        <v>8</v>
      </c>
      <c r="H801" s="3">
        <f t="shared" si="1"/>
        <v>68</v>
      </c>
    </row>
    <row r="802">
      <c r="A802" s="1" t="s">
        <v>800</v>
      </c>
      <c r="C802" s="4" t="str">
        <f>IFERROR(__xludf.DUMMYFUNCTION(" REGEXREPLACE(REGEXREPLACE(REGEXREPLACE(REGEXREPLACE(REGEXREPLACE(REGEXREPLACE(REGEXREPLACE(REGEXREPLACE(REGEXREPLACE(A802, ""one"", ""one1one""), ""two"", ""two2two""), ""three"", ""three3three""), ""four"", ""four4four""),""five"", ""five5five""), ""six"&amp;""", ""six6six""),""seven"", ""seven7seven""),""eight"", ""eight8eight""),""nine"",""nine9nine"")"),"pcspdk896six6sixldtxqdd3one1one")</f>
        <v>pcspdk896six6sixldtxqdd3one1one</v>
      </c>
      <c r="E802" s="2" t="str">
        <f>IFERROR(__xludf.DUMMYFUNCTION("regexextract(C802, ""\d"")"),"8")</f>
        <v>8</v>
      </c>
      <c r="F802" s="2" t="str">
        <f>IFERROR(__xludf.DUMMYFUNCTION("REGEXEXTRACT(C802, ""\d[^\d]*?\z"")"),"1one")</f>
        <v>1one</v>
      </c>
      <c r="G802" s="2" t="str">
        <f>IFERROR(__xludf.DUMMYFUNCTION("REGEXExtract(F802,""\d"")"),"1")</f>
        <v>1</v>
      </c>
      <c r="H802" s="3">
        <f t="shared" si="1"/>
        <v>81</v>
      </c>
    </row>
    <row r="803">
      <c r="A803" s="1" t="s">
        <v>801</v>
      </c>
      <c r="C803" s="4" t="str">
        <f>IFERROR(__xludf.DUMMYFUNCTION(" REGEXREPLACE(REGEXREPLACE(REGEXREPLACE(REGEXREPLACE(REGEXREPLACE(REGEXREPLACE(REGEXREPLACE(REGEXREPLACE(REGEXREPLACE(A803, ""one"", ""one1one""), ""two"", ""two2two""), ""three"", ""three3three""), ""four"", ""four4four""),""five"", ""five5five""), ""six"&amp;""", ""six6six""),""seven"", ""seven7seven""),""eight"", ""eight8eight""),""nine"",""nine9nine"")"),"three3three2dhzmdggcgs9pgbpvhjtlnine9nineone1oneseven7seven")</f>
        <v>three3three2dhzmdggcgs9pgbpvhjtlnine9nineone1oneseven7seven</v>
      </c>
      <c r="E803" s="2" t="str">
        <f>IFERROR(__xludf.DUMMYFUNCTION("regexextract(C803, ""\d"")"),"3")</f>
        <v>3</v>
      </c>
      <c r="F803" s="2" t="str">
        <f>IFERROR(__xludf.DUMMYFUNCTION("REGEXEXTRACT(C803, ""\d[^\d]*?\z"")"),"7seven")</f>
        <v>7seven</v>
      </c>
      <c r="G803" s="2" t="str">
        <f>IFERROR(__xludf.DUMMYFUNCTION("REGEXExtract(F803,""\d"")"),"7")</f>
        <v>7</v>
      </c>
      <c r="H803" s="3">
        <f t="shared" si="1"/>
        <v>37</v>
      </c>
    </row>
    <row r="804">
      <c r="A804" s="1" t="s">
        <v>802</v>
      </c>
      <c r="C804" s="4" t="str">
        <f>IFERROR(__xludf.DUMMYFUNCTION(" REGEXREPLACE(REGEXREPLACE(REGEXREPLACE(REGEXREPLACE(REGEXREPLACE(REGEXREPLACE(REGEXREPLACE(REGEXREPLACE(REGEXREPLACE(A804, ""one"", ""one1one""), ""two"", ""two2two""), ""three"", ""three3three""), ""four"", ""four4four""),""five"", ""five5five""), ""six"&amp;""", ""six6six""),""seven"", ""seven7seven""),""eight"", ""eight8eight""),""nine"",""nine9nine"")"),"qztxtbp43one1onethree3threejmmxbmv31")</f>
        <v>qztxtbp43one1onethree3threejmmxbmv31</v>
      </c>
      <c r="E804" s="2" t="str">
        <f>IFERROR(__xludf.DUMMYFUNCTION("regexextract(C804, ""\d"")"),"4")</f>
        <v>4</v>
      </c>
      <c r="F804" s="2" t="str">
        <f>IFERROR(__xludf.DUMMYFUNCTION("REGEXEXTRACT(C804, ""\d[^\d]*?\z"")"),"1")</f>
        <v>1</v>
      </c>
      <c r="G804" s="2" t="str">
        <f>IFERROR(__xludf.DUMMYFUNCTION("REGEXExtract(F804,""\d"")"),"1")</f>
        <v>1</v>
      </c>
      <c r="H804" s="3">
        <f t="shared" si="1"/>
        <v>41</v>
      </c>
    </row>
    <row r="805">
      <c r="A805" s="1" t="s">
        <v>803</v>
      </c>
      <c r="C805" s="4" t="str">
        <f>IFERROR(__xludf.DUMMYFUNCTION(" REGEXREPLACE(REGEXREPLACE(REGEXREPLACE(REGEXREPLACE(REGEXREPLACE(REGEXREPLACE(REGEXREPLACE(REGEXREPLACE(REGEXREPLACE(A805, ""one"", ""one1one""), ""two"", ""two2two""), ""three"", ""three3three""), ""four"", ""four4four""),""five"", ""five5five""), ""six"&amp;""", ""six6six""),""seven"", ""seven7seven""),""eight"", ""eight8eight""),""nine"",""nine9nine"")"),"mcvmtn4three3three7four4four")</f>
        <v>mcvmtn4three3three7four4four</v>
      </c>
      <c r="E805" s="2" t="str">
        <f>IFERROR(__xludf.DUMMYFUNCTION("regexextract(C805, ""\d"")"),"4")</f>
        <v>4</v>
      </c>
      <c r="F805" s="2" t="str">
        <f>IFERROR(__xludf.DUMMYFUNCTION("REGEXEXTRACT(C805, ""\d[^\d]*?\z"")"),"4four")</f>
        <v>4four</v>
      </c>
      <c r="G805" s="2" t="str">
        <f>IFERROR(__xludf.DUMMYFUNCTION("REGEXExtract(F805,""\d"")"),"4")</f>
        <v>4</v>
      </c>
      <c r="H805" s="3">
        <f t="shared" si="1"/>
        <v>44</v>
      </c>
    </row>
    <row r="806">
      <c r="A806" s="1" t="s">
        <v>804</v>
      </c>
      <c r="C806" s="4" t="str">
        <f>IFERROR(__xludf.DUMMYFUNCTION(" REGEXREPLACE(REGEXREPLACE(REGEXREPLACE(REGEXREPLACE(REGEXREPLACE(REGEXREPLACE(REGEXREPLACE(REGEXREPLACE(REGEXREPLACE(A806, ""one"", ""one1one""), ""two"", ""two2two""), ""three"", ""three3three""), ""four"", ""four4four""),""five"", ""five5five""), ""six"&amp;""", ""six6six""),""seven"", ""seven7seven""),""eight"", ""eight8eight""),""nine"",""nine9nine"")"),"vf92nbcqxznrgfour4four6")</f>
        <v>vf92nbcqxznrgfour4four6</v>
      </c>
      <c r="E806" s="2" t="str">
        <f>IFERROR(__xludf.DUMMYFUNCTION("regexextract(C806, ""\d"")"),"9")</f>
        <v>9</v>
      </c>
      <c r="F806" s="2" t="str">
        <f>IFERROR(__xludf.DUMMYFUNCTION("REGEXEXTRACT(C806, ""\d[^\d]*?\z"")"),"6")</f>
        <v>6</v>
      </c>
      <c r="G806" s="2" t="str">
        <f>IFERROR(__xludf.DUMMYFUNCTION("REGEXExtract(F806,""\d"")"),"6")</f>
        <v>6</v>
      </c>
      <c r="H806" s="3">
        <f t="shared" si="1"/>
        <v>96</v>
      </c>
    </row>
    <row r="807">
      <c r="A807" s="1" t="s">
        <v>805</v>
      </c>
      <c r="C807" s="4" t="str">
        <f>IFERROR(__xludf.DUMMYFUNCTION(" REGEXREPLACE(REGEXREPLACE(REGEXREPLACE(REGEXREPLACE(REGEXREPLACE(REGEXREPLACE(REGEXREPLACE(REGEXREPLACE(REGEXREPLACE(A807, ""one"", ""one1one""), ""two"", ""two2two""), ""three"", ""three3three""), ""four"", ""four4four""),""five"", ""five5five""), ""six"&amp;""", ""six6six""),""seven"", ""seven7seven""),""eight"", ""eight8eight""),""nine"",""nine9nine"")"),"three3three12")</f>
        <v>three3three12</v>
      </c>
      <c r="E807" s="2" t="str">
        <f>IFERROR(__xludf.DUMMYFUNCTION("regexextract(C807, ""\d"")"),"3")</f>
        <v>3</v>
      </c>
      <c r="F807" s="2" t="str">
        <f>IFERROR(__xludf.DUMMYFUNCTION("REGEXEXTRACT(C807, ""\d[^\d]*?\z"")"),"2")</f>
        <v>2</v>
      </c>
      <c r="G807" s="2" t="str">
        <f>IFERROR(__xludf.DUMMYFUNCTION("REGEXExtract(F807,""\d"")"),"2")</f>
        <v>2</v>
      </c>
      <c r="H807" s="3">
        <f t="shared" si="1"/>
        <v>32</v>
      </c>
    </row>
    <row r="808">
      <c r="A808" s="1" t="s">
        <v>806</v>
      </c>
      <c r="C808" s="4" t="str">
        <f>IFERROR(__xludf.DUMMYFUNCTION(" REGEXREPLACE(REGEXREPLACE(REGEXREPLACE(REGEXREPLACE(REGEXREPLACE(REGEXREPLACE(REGEXREPLACE(REGEXREPLACE(REGEXREPLACE(A808, ""one"", ""one1one""), ""two"", ""two2two""), ""three"", ""three3three""), ""four"", ""four4four""),""five"", ""five5five""), ""six"&amp;""", ""six6six""),""seven"", ""seven7seven""),""eight"", ""eight8eight""),""nine"",""nine9nine"")"),"28hh")</f>
        <v>28hh</v>
      </c>
      <c r="E808" s="2" t="str">
        <f>IFERROR(__xludf.DUMMYFUNCTION("regexextract(C808, ""\d"")"),"2")</f>
        <v>2</v>
      </c>
      <c r="F808" s="2" t="str">
        <f>IFERROR(__xludf.DUMMYFUNCTION("REGEXEXTRACT(C808, ""\d[^\d]*?\z"")"),"8hh")</f>
        <v>8hh</v>
      </c>
      <c r="G808" s="2" t="str">
        <f>IFERROR(__xludf.DUMMYFUNCTION("REGEXExtract(F808,""\d"")"),"8")</f>
        <v>8</v>
      </c>
      <c r="H808" s="3">
        <f t="shared" si="1"/>
        <v>28</v>
      </c>
    </row>
    <row r="809">
      <c r="A809" s="1" t="s">
        <v>807</v>
      </c>
      <c r="C809" s="4" t="str">
        <f>IFERROR(__xludf.DUMMYFUNCTION(" REGEXREPLACE(REGEXREPLACE(REGEXREPLACE(REGEXREPLACE(REGEXREPLACE(REGEXREPLACE(REGEXREPLACE(REGEXREPLACE(REGEXREPLACE(A809, ""one"", ""one1one""), ""two"", ""two2two""), ""three"", ""three3three""), ""four"", ""four4four""),""five"", ""five5five""), ""six"&amp;""", ""six6six""),""seven"", ""seven7seven""),""eight"", ""eight8eight""),""nine"",""nine9nine"")"),"jdkdsqkone1one3four4fourtwo2two62")</f>
        <v>jdkdsqkone1one3four4fourtwo2two62</v>
      </c>
      <c r="E809" s="2" t="str">
        <f>IFERROR(__xludf.DUMMYFUNCTION("regexextract(C809, ""\d"")"),"1")</f>
        <v>1</v>
      </c>
      <c r="F809" s="2" t="str">
        <f>IFERROR(__xludf.DUMMYFUNCTION("REGEXEXTRACT(C809, ""\d[^\d]*?\z"")"),"2")</f>
        <v>2</v>
      </c>
      <c r="G809" s="2" t="str">
        <f>IFERROR(__xludf.DUMMYFUNCTION("REGEXExtract(F809,""\d"")"),"2")</f>
        <v>2</v>
      </c>
      <c r="H809" s="3">
        <f t="shared" si="1"/>
        <v>12</v>
      </c>
    </row>
    <row r="810">
      <c r="A810" s="1" t="s">
        <v>808</v>
      </c>
      <c r="C810" s="4" t="str">
        <f>IFERROR(__xludf.DUMMYFUNCTION(" REGEXREPLACE(REGEXREPLACE(REGEXREPLACE(REGEXREPLACE(REGEXREPLACE(REGEXREPLACE(REGEXREPLACE(REGEXREPLACE(REGEXREPLACE(A810, ""one"", ""one1one""), ""two"", ""two2two""), ""three"", ""three3three""), ""four"", ""four4four""),""five"", ""five5five""), ""six"&amp;""", ""six6six""),""seven"", ""seven7seven""),""eight"", ""eight8eight""),""nine"",""nine9nine"")"),"79dgsjdsnfrkrbng")</f>
        <v>79dgsjdsnfrkrbng</v>
      </c>
      <c r="E810" s="2" t="str">
        <f>IFERROR(__xludf.DUMMYFUNCTION("regexextract(C810, ""\d"")"),"7")</f>
        <v>7</v>
      </c>
      <c r="F810" s="2" t="str">
        <f>IFERROR(__xludf.DUMMYFUNCTION("REGEXEXTRACT(C810, ""\d[^\d]*?\z"")"),"9dgsjdsnfrkrbng")</f>
        <v>9dgsjdsnfrkrbng</v>
      </c>
      <c r="G810" s="2" t="str">
        <f>IFERROR(__xludf.DUMMYFUNCTION("REGEXExtract(F810,""\d"")"),"9")</f>
        <v>9</v>
      </c>
      <c r="H810" s="3">
        <f t="shared" si="1"/>
        <v>79</v>
      </c>
    </row>
    <row r="811">
      <c r="A811" s="1" t="s">
        <v>809</v>
      </c>
      <c r="C811" s="4" t="str">
        <f>IFERROR(__xludf.DUMMYFUNCTION(" REGEXREPLACE(REGEXREPLACE(REGEXREPLACE(REGEXREPLACE(REGEXREPLACE(REGEXREPLACE(REGEXREPLACE(REGEXREPLACE(REGEXREPLACE(A811, ""one"", ""one1one""), ""two"", ""two2two""), ""three"", ""three3three""), ""four"", ""four4four""),""five"", ""five5five""), ""six"&amp;""", ""six6six""),""seven"", ""seven7seven""),""eight"", ""eight8eight""),""nine"",""nine9nine"")"),"seven7sevennine9ninetwo2two62")</f>
        <v>seven7sevennine9ninetwo2two62</v>
      </c>
      <c r="E811" s="2" t="str">
        <f>IFERROR(__xludf.DUMMYFUNCTION("regexextract(C811, ""\d"")"),"7")</f>
        <v>7</v>
      </c>
      <c r="F811" s="2" t="str">
        <f>IFERROR(__xludf.DUMMYFUNCTION("REGEXEXTRACT(C811, ""\d[^\d]*?\z"")"),"2")</f>
        <v>2</v>
      </c>
      <c r="G811" s="2" t="str">
        <f>IFERROR(__xludf.DUMMYFUNCTION("REGEXExtract(F811,""\d"")"),"2")</f>
        <v>2</v>
      </c>
      <c r="H811" s="3">
        <f t="shared" si="1"/>
        <v>72</v>
      </c>
    </row>
    <row r="812">
      <c r="A812" s="1" t="s">
        <v>810</v>
      </c>
      <c r="C812" s="4" t="str">
        <f>IFERROR(__xludf.DUMMYFUNCTION(" REGEXREPLACE(REGEXREPLACE(REGEXREPLACE(REGEXREPLACE(REGEXREPLACE(REGEXREPLACE(REGEXREPLACE(REGEXREPLACE(REGEXREPLACE(A812, ""one"", ""one1one""), ""two"", ""two2two""), ""three"", ""three3three""), ""four"", ""four4four""),""five"", ""five5five""), ""six"&amp;""", ""six6six""),""seven"", ""seven7seven""),""eight"", ""eight8eight""),""nine"",""nine9nine"")"),"three3threelfvclbbnpknrfive5five4")</f>
        <v>three3threelfvclbbnpknrfive5five4</v>
      </c>
      <c r="E812" s="2" t="str">
        <f>IFERROR(__xludf.DUMMYFUNCTION("regexextract(C812, ""\d"")"),"3")</f>
        <v>3</v>
      </c>
      <c r="F812" s="2" t="str">
        <f>IFERROR(__xludf.DUMMYFUNCTION("REGEXEXTRACT(C812, ""\d[^\d]*?\z"")"),"4")</f>
        <v>4</v>
      </c>
      <c r="G812" s="2" t="str">
        <f>IFERROR(__xludf.DUMMYFUNCTION("REGEXExtract(F812,""\d"")"),"4")</f>
        <v>4</v>
      </c>
      <c r="H812" s="3">
        <f t="shared" si="1"/>
        <v>34</v>
      </c>
    </row>
    <row r="813">
      <c r="A813" s="1" t="s">
        <v>811</v>
      </c>
      <c r="C813" s="4" t="str">
        <f>IFERROR(__xludf.DUMMYFUNCTION(" REGEXREPLACE(REGEXREPLACE(REGEXREPLACE(REGEXREPLACE(REGEXREPLACE(REGEXREPLACE(REGEXREPLACE(REGEXREPLACE(REGEXREPLACE(A813, ""one"", ""one1one""), ""two"", ""two2two""), ""three"", ""three3three""), ""four"", ""four4four""),""five"", ""five5five""), ""six"&amp;""", ""six6six""),""seven"", ""seven7seven""),""eight"", ""eight8eight""),""nine"",""nine9nine"")"),"two2twothree3three8five5five9kqkzjcqxmt2nine9nine8")</f>
        <v>two2twothree3three8five5five9kqkzjcqxmt2nine9nine8</v>
      </c>
      <c r="E813" s="2" t="str">
        <f>IFERROR(__xludf.DUMMYFUNCTION("regexextract(C813, ""\d"")"),"2")</f>
        <v>2</v>
      </c>
      <c r="F813" s="2" t="str">
        <f>IFERROR(__xludf.DUMMYFUNCTION("REGEXEXTRACT(C813, ""\d[^\d]*?\z"")"),"8")</f>
        <v>8</v>
      </c>
      <c r="G813" s="2" t="str">
        <f>IFERROR(__xludf.DUMMYFUNCTION("REGEXExtract(F813,""\d"")"),"8")</f>
        <v>8</v>
      </c>
      <c r="H813" s="3">
        <f t="shared" si="1"/>
        <v>28</v>
      </c>
    </row>
    <row r="814">
      <c r="A814" s="1" t="s">
        <v>812</v>
      </c>
      <c r="C814" s="4" t="str">
        <f>IFERROR(__xludf.DUMMYFUNCTION(" REGEXREPLACE(REGEXREPLACE(REGEXREPLACE(REGEXREPLACE(REGEXREPLACE(REGEXREPLACE(REGEXREPLACE(REGEXREPLACE(REGEXREPLACE(A814, ""one"", ""one1one""), ""two"", ""two2two""), ""three"", ""three3three""), ""four"", ""four4four""),""five"", ""five5five""), ""six"&amp;""", ""six6six""),""seven"", ""seven7seven""),""eight"", ""eight8eight""),""nine"",""nine9nine"")"),"feight8eightwo2twothree3three7nine9nine4lddn")</f>
        <v>feight8eightwo2twothree3three7nine9nine4lddn</v>
      </c>
      <c r="E814" s="2" t="str">
        <f>IFERROR(__xludf.DUMMYFUNCTION("regexextract(C814, ""\d"")"),"8")</f>
        <v>8</v>
      </c>
      <c r="F814" s="2" t="str">
        <f>IFERROR(__xludf.DUMMYFUNCTION("REGEXEXTRACT(C814, ""\d[^\d]*?\z"")"),"4lddn")</f>
        <v>4lddn</v>
      </c>
      <c r="G814" s="2" t="str">
        <f>IFERROR(__xludf.DUMMYFUNCTION("REGEXExtract(F814,""\d"")"),"4")</f>
        <v>4</v>
      </c>
      <c r="H814" s="3">
        <f t="shared" si="1"/>
        <v>84</v>
      </c>
    </row>
    <row r="815">
      <c r="A815" s="1" t="s">
        <v>813</v>
      </c>
      <c r="C815" s="4" t="str">
        <f>IFERROR(__xludf.DUMMYFUNCTION(" REGEXREPLACE(REGEXREPLACE(REGEXREPLACE(REGEXREPLACE(REGEXREPLACE(REGEXREPLACE(REGEXREPLACE(REGEXREPLACE(REGEXREPLACE(A815, ""one"", ""one1one""), ""two"", ""two2two""), ""three"", ""three3three""), ""four"", ""four4four""),""five"", ""five5five""), ""six"&amp;""", ""six6six""),""seven"", ""seven7seven""),""eight"", ""eight8eight""),""nine"",""nine9nine"")"),"tsljmdxlfhgsgkbone1one9nine9nineseven7seven7rrxqqh")</f>
        <v>tsljmdxlfhgsgkbone1one9nine9nineseven7seven7rrxqqh</v>
      </c>
      <c r="E815" s="2" t="str">
        <f>IFERROR(__xludf.DUMMYFUNCTION("regexextract(C815, ""\d"")"),"1")</f>
        <v>1</v>
      </c>
      <c r="F815" s="2" t="str">
        <f>IFERROR(__xludf.DUMMYFUNCTION("REGEXEXTRACT(C815, ""\d[^\d]*?\z"")"),"7rrxqqh")</f>
        <v>7rrxqqh</v>
      </c>
      <c r="G815" s="2" t="str">
        <f>IFERROR(__xludf.DUMMYFUNCTION("REGEXExtract(F815,""\d"")"),"7")</f>
        <v>7</v>
      </c>
      <c r="H815" s="3">
        <f t="shared" si="1"/>
        <v>17</v>
      </c>
    </row>
    <row r="816">
      <c r="A816" s="1" t="s">
        <v>814</v>
      </c>
      <c r="C816" s="4" t="str">
        <f>IFERROR(__xludf.DUMMYFUNCTION(" REGEXREPLACE(REGEXREPLACE(REGEXREPLACE(REGEXREPLACE(REGEXREPLACE(REGEXREPLACE(REGEXREPLACE(REGEXREPLACE(REGEXREPLACE(A816, ""one"", ""one1one""), ""two"", ""two2two""), ""three"", ""three3three""), ""four"", ""four4four""),""five"", ""five5five""), ""six"&amp;""", ""six6six""),""seven"", ""seven7seven""),""eight"", ""eight8eight""),""nine"",""nine9nine"")"),"ftnplzthree3three32dcjtq")</f>
        <v>ftnplzthree3three32dcjtq</v>
      </c>
      <c r="E816" s="2" t="str">
        <f>IFERROR(__xludf.DUMMYFUNCTION("regexextract(C816, ""\d"")"),"3")</f>
        <v>3</v>
      </c>
      <c r="F816" s="2" t="str">
        <f>IFERROR(__xludf.DUMMYFUNCTION("REGEXEXTRACT(C816, ""\d[^\d]*?\z"")"),"2dcjtq")</f>
        <v>2dcjtq</v>
      </c>
      <c r="G816" s="2" t="str">
        <f>IFERROR(__xludf.DUMMYFUNCTION("REGEXExtract(F816,""\d"")"),"2")</f>
        <v>2</v>
      </c>
      <c r="H816" s="3">
        <f t="shared" si="1"/>
        <v>32</v>
      </c>
    </row>
    <row r="817">
      <c r="A817" s="1" t="s">
        <v>815</v>
      </c>
      <c r="C817" s="4" t="str">
        <f>IFERROR(__xludf.DUMMYFUNCTION(" REGEXREPLACE(REGEXREPLACE(REGEXREPLACE(REGEXREPLACE(REGEXREPLACE(REGEXREPLACE(REGEXREPLACE(REGEXREPLACE(REGEXREPLACE(A817, ""one"", ""one1one""), ""two"", ""two2two""), ""three"", ""three3three""), ""four"", ""four4four""),""five"", ""five5five""), ""six"&amp;""", ""six6six""),""seven"", ""seven7seven""),""eight"", ""eight8eight""),""nine"",""nine9nine"")"),"nine9ninemzvxnine9nine7zt6")</f>
        <v>nine9ninemzvxnine9nine7zt6</v>
      </c>
      <c r="E817" s="2" t="str">
        <f>IFERROR(__xludf.DUMMYFUNCTION("regexextract(C817, ""\d"")"),"9")</f>
        <v>9</v>
      </c>
      <c r="F817" s="2" t="str">
        <f>IFERROR(__xludf.DUMMYFUNCTION("REGEXEXTRACT(C817, ""\d[^\d]*?\z"")"),"6")</f>
        <v>6</v>
      </c>
      <c r="G817" s="2" t="str">
        <f>IFERROR(__xludf.DUMMYFUNCTION("REGEXExtract(F817,""\d"")"),"6")</f>
        <v>6</v>
      </c>
      <c r="H817" s="3">
        <f t="shared" si="1"/>
        <v>96</v>
      </c>
    </row>
    <row r="818">
      <c r="A818" s="1" t="s">
        <v>816</v>
      </c>
      <c r="C818" s="4" t="str">
        <f>IFERROR(__xludf.DUMMYFUNCTION(" REGEXREPLACE(REGEXREPLACE(REGEXREPLACE(REGEXREPLACE(REGEXREPLACE(REGEXREPLACE(REGEXREPLACE(REGEXREPLACE(REGEXREPLACE(A818, ""one"", ""one1one""), ""two"", ""two2two""), ""three"", ""three3three""), ""four"", ""four4four""),""five"", ""five5five""), ""six"&amp;""", ""six6six""),""seven"", ""seven7seven""),""eight"", ""eight8eight""),""nine"",""nine9nine"")"),"four4four56six6sixfive5fiveftzxcfqltbtprs")</f>
        <v>four4four56six6sixfive5fiveftzxcfqltbtprs</v>
      </c>
      <c r="E818" s="2" t="str">
        <f>IFERROR(__xludf.DUMMYFUNCTION("regexextract(C818, ""\d"")"),"4")</f>
        <v>4</v>
      </c>
      <c r="F818" s="2" t="str">
        <f>IFERROR(__xludf.DUMMYFUNCTION("REGEXEXTRACT(C818, ""\d[^\d]*?\z"")"),"5fiveftzxcfqltbtprs")</f>
        <v>5fiveftzxcfqltbtprs</v>
      </c>
      <c r="G818" s="2" t="str">
        <f>IFERROR(__xludf.DUMMYFUNCTION("REGEXExtract(F818,""\d"")"),"5")</f>
        <v>5</v>
      </c>
      <c r="H818" s="3">
        <f t="shared" si="1"/>
        <v>45</v>
      </c>
    </row>
    <row r="819">
      <c r="A819" s="1" t="s">
        <v>817</v>
      </c>
      <c r="C819" s="4" t="str">
        <f>IFERROR(__xludf.DUMMYFUNCTION(" REGEXREPLACE(REGEXREPLACE(REGEXREPLACE(REGEXREPLACE(REGEXREPLACE(REGEXREPLACE(REGEXREPLACE(REGEXREPLACE(REGEXREPLACE(A819, ""one"", ""one1one""), ""two"", ""two2two""), ""three"", ""three3three""), ""four"", ""four4four""),""five"", ""five5five""), ""six"&amp;""", ""six6six""),""seven"", ""seven7seven""),""eight"", ""eight8eight""),""nine"",""nine9nine"")"),"eight8eightpggxhkthnine9nine9chk")</f>
        <v>eight8eightpggxhkthnine9nine9chk</v>
      </c>
      <c r="E819" s="2" t="str">
        <f>IFERROR(__xludf.DUMMYFUNCTION("regexextract(C819, ""\d"")"),"8")</f>
        <v>8</v>
      </c>
      <c r="F819" s="2" t="str">
        <f>IFERROR(__xludf.DUMMYFUNCTION("REGEXEXTRACT(C819, ""\d[^\d]*?\z"")"),"9chk")</f>
        <v>9chk</v>
      </c>
      <c r="G819" s="2" t="str">
        <f>IFERROR(__xludf.DUMMYFUNCTION("REGEXExtract(F819,""\d"")"),"9")</f>
        <v>9</v>
      </c>
      <c r="H819" s="3">
        <f t="shared" si="1"/>
        <v>89</v>
      </c>
    </row>
    <row r="820">
      <c r="A820" s="1" t="s">
        <v>818</v>
      </c>
      <c r="C820" s="4" t="str">
        <f>IFERROR(__xludf.DUMMYFUNCTION(" REGEXREPLACE(REGEXREPLACE(REGEXREPLACE(REGEXREPLACE(REGEXREPLACE(REGEXREPLACE(REGEXREPLACE(REGEXREPLACE(REGEXREPLACE(A820, ""one"", ""one1one""), ""two"", ""two2two""), ""three"", ""three3three""), ""four"", ""four4four""),""five"", ""five5five""), ""six"&amp;""", ""six6six""),""seven"", ""seven7seven""),""eight"", ""eight8eight""),""nine"",""nine9nine"")"),"nzcxrvtc13fndpcvzjhcfrfmqsfour4fourfgchxqgbzc9")</f>
        <v>nzcxrvtc13fndpcvzjhcfrfmqsfour4fourfgchxqgbzc9</v>
      </c>
      <c r="E820" s="2" t="str">
        <f>IFERROR(__xludf.DUMMYFUNCTION("regexextract(C820, ""\d"")"),"1")</f>
        <v>1</v>
      </c>
      <c r="F820" s="2" t="str">
        <f>IFERROR(__xludf.DUMMYFUNCTION("REGEXEXTRACT(C820, ""\d[^\d]*?\z"")"),"9")</f>
        <v>9</v>
      </c>
      <c r="G820" s="2" t="str">
        <f>IFERROR(__xludf.DUMMYFUNCTION("REGEXExtract(F820,""\d"")"),"9")</f>
        <v>9</v>
      </c>
      <c r="H820" s="3">
        <f t="shared" si="1"/>
        <v>19</v>
      </c>
    </row>
    <row r="821">
      <c r="A821" s="1" t="s">
        <v>819</v>
      </c>
      <c r="C821" s="4" t="str">
        <f>IFERROR(__xludf.DUMMYFUNCTION(" REGEXREPLACE(REGEXREPLACE(REGEXREPLACE(REGEXREPLACE(REGEXREPLACE(REGEXREPLACE(REGEXREPLACE(REGEXREPLACE(REGEXREPLACE(A821, ""one"", ""one1one""), ""two"", ""two2two""), ""three"", ""three3three""), ""four"", ""four4four""),""five"", ""five5five""), ""six"&amp;""", ""six6six""),""seven"", ""seven7seven""),""eight"", ""eight8eight""),""nine"",""nine9nine"")"),"pcgpcqtklcc4")</f>
        <v>pcgpcqtklcc4</v>
      </c>
      <c r="E821" s="2" t="str">
        <f>IFERROR(__xludf.DUMMYFUNCTION("regexextract(C821, ""\d"")"),"4")</f>
        <v>4</v>
      </c>
      <c r="F821" s="2" t="str">
        <f>IFERROR(__xludf.DUMMYFUNCTION("REGEXEXTRACT(C821, ""\d[^\d]*?\z"")"),"4")</f>
        <v>4</v>
      </c>
      <c r="G821" s="2" t="str">
        <f>IFERROR(__xludf.DUMMYFUNCTION("REGEXExtract(F821,""\d"")"),"4")</f>
        <v>4</v>
      </c>
      <c r="H821" s="3">
        <f t="shared" si="1"/>
        <v>44</v>
      </c>
    </row>
    <row r="822">
      <c r="A822" s="1" t="s">
        <v>820</v>
      </c>
      <c r="C822" s="4" t="str">
        <f>IFERROR(__xludf.DUMMYFUNCTION(" REGEXREPLACE(REGEXREPLACE(REGEXREPLACE(REGEXREPLACE(REGEXREPLACE(REGEXREPLACE(REGEXREPLACE(REGEXREPLACE(REGEXREPLACE(A822, ""one"", ""one1one""), ""two"", ""two2two""), ""three"", ""three3three""), ""four"", ""four4four""),""five"", ""five5five""), ""six"&amp;""", ""six6six""),""seven"", ""seven7seven""),""eight"", ""eight8eight""),""nine"",""nine9nine"")"),"4846one1onetwo2two3")</f>
        <v>4846one1onetwo2two3</v>
      </c>
      <c r="E822" s="2" t="str">
        <f>IFERROR(__xludf.DUMMYFUNCTION("regexextract(C822, ""\d"")"),"4")</f>
        <v>4</v>
      </c>
      <c r="F822" s="2" t="str">
        <f>IFERROR(__xludf.DUMMYFUNCTION("REGEXEXTRACT(C822, ""\d[^\d]*?\z"")"),"3")</f>
        <v>3</v>
      </c>
      <c r="G822" s="2" t="str">
        <f>IFERROR(__xludf.DUMMYFUNCTION("REGEXExtract(F822,""\d"")"),"3")</f>
        <v>3</v>
      </c>
      <c r="H822" s="3">
        <f t="shared" si="1"/>
        <v>43</v>
      </c>
    </row>
    <row r="823">
      <c r="A823" s="1" t="s">
        <v>821</v>
      </c>
      <c r="C823" s="4" t="str">
        <f>IFERROR(__xludf.DUMMYFUNCTION(" REGEXREPLACE(REGEXREPLACE(REGEXREPLACE(REGEXREPLACE(REGEXREPLACE(REGEXREPLACE(REGEXREPLACE(REGEXREPLACE(REGEXREPLACE(A823, ""one"", ""one1one""), ""two"", ""two2two""), ""three"", ""three3three""), ""four"", ""four4four""),""five"", ""five5five""), ""six"&amp;""", ""six6six""),""seven"", ""seven7seven""),""eight"", ""eight8eight""),""nine"",""nine9nine"")"),"fkpbcj2six6six2")</f>
        <v>fkpbcj2six6six2</v>
      </c>
      <c r="E823" s="2" t="str">
        <f>IFERROR(__xludf.DUMMYFUNCTION("regexextract(C823, ""\d"")"),"2")</f>
        <v>2</v>
      </c>
      <c r="F823" s="2" t="str">
        <f>IFERROR(__xludf.DUMMYFUNCTION("REGEXEXTRACT(C823, ""\d[^\d]*?\z"")"),"2")</f>
        <v>2</v>
      </c>
      <c r="G823" s="2" t="str">
        <f>IFERROR(__xludf.DUMMYFUNCTION("REGEXExtract(F823,""\d"")"),"2")</f>
        <v>2</v>
      </c>
      <c r="H823" s="3">
        <f t="shared" si="1"/>
        <v>22</v>
      </c>
    </row>
    <row r="824">
      <c r="A824" s="1" t="s">
        <v>822</v>
      </c>
      <c r="C824" s="4" t="str">
        <f>IFERROR(__xludf.DUMMYFUNCTION(" REGEXREPLACE(REGEXREPLACE(REGEXREPLACE(REGEXREPLACE(REGEXREPLACE(REGEXREPLACE(REGEXREPLACE(REGEXREPLACE(REGEXREPLACE(A824, ""one"", ""one1one""), ""two"", ""two2two""), ""three"", ""three3three""), ""four"", ""four4four""),""five"", ""five5five""), ""six"&amp;""", ""six6six""),""seven"", ""seven7seven""),""eight"", ""eight8eight""),""nine"",""nine9nine"")"),"pxsj33five5five1four4four5eight8eighttwo2two")</f>
        <v>pxsj33five5five1four4four5eight8eighttwo2two</v>
      </c>
      <c r="E824" s="2" t="str">
        <f>IFERROR(__xludf.DUMMYFUNCTION("regexextract(C824, ""\d"")"),"3")</f>
        <v>3</v>
      </c>
      <c r="F824" s="2" t="str">
        <f>IFERROR(__xludf.DUMMYFUNCTION("REGEXEXTRACT(C824, ""\d[^\d]*?\z"")"),"2two")</f>
        <v>2two</v>
      </c>
      <c r="G824" s="2" t="str">
        <f>IFERROR(__xludf.DUMMYFUNCTION("REGEXExtract(F824,""\d"")"),"2")</f>
        <v>2</v>
      </c>
      <c r="H824" s="3">
        <f t="shared" si="1"/>
        <v>32</v>
      </c>
    </row>
    <row r="825">
      <c r="A825" s="1" t="s">
        <v>823</v>
      </c>
      <c r="C825" s="4" t="str">
        <f>IFERROR(__xludf.DUMMYFUNCTION(" REGEXREPLACE(REGEXREPLACE(REGEXREPLACE(REGEXREPLACE(REGEXREPLACE(REGEXREPLACE(REGEXREPLACE(REGEXREPLACE(REGEXREPLACE(A825, ""one"", ""one1one""), ""two"", ""two2two""), ""three"", ""three3three""), ""four"", ""four4four""),""five"", ""five5five""), ""six"&amp;""", ""six6six""),""seven"", ""seven7seven""),""eight"", ""eight8eight""),""nine"",""nine9nine"")"),"6five5five7four4fourdccz468five5five")</f>
        <v>6five5five7four4fourdccz468five5five</v>
      </c>
      <c r="E825" s="2" t="str">
        <f>IFERROR(__xludf.DUMMYFUNCTION("regexextract(C825, ""\d"")"),"6")</f>
        <v>6</v>
      </c>
      <c r="F825" s="2" t="str">
        <f>IFERROR(__xludf.DUMMYFUNCTION("REGEXEXTRACT(C825, ""\d[^\d]*?\z"")"),"5five")</f>
        <v>5five</v>
      </c>
      <c r="G825" s="2" t="str">
        <f>IFERROR(__xludf.DUMMYFUNCTION("REGEXExtract(F825,""\d"")"),"5")</f>
        <v>5</v>
      </c>
      <c r="H825" s="3">
        <f t="shared" si="1"/>
        <v>65</v>
      </c>
    </row>
    <row r="826">
      <c r="A826" s="1" t="s">
        <v>824</v>
      </c>
      <c r="C826" s="4" t="str">
        <f>IFERROR(__xludf.DUMMYFUNCTION(" REGEXREPLACE(REGEXREPLACE(REGEXREPLACE(REGEXREPLACE(REGEXREPLACE(REGEXREPLACE(REGEXREPLACE(REGEXREPLACE(REGEXREPLACE(A826, ""one"", ""one1one""), ""two"", ""two2two""), ""three"", ""three3three""), ""four"", ""four4four""),""five"", ""five5five""), ""six"&amp;""", ""six6six""),""seven"", ""seven7seven""),""eight"", ""eight8eight""),""nine"",""nine9nine"")"),"hrbsxclgnsdzfcpdltkp9l7")</f>
        <v>hrbsxclgnsdzfcpdltkp9l7</v>
      </c>
      <c r="E826" s="2" t="str">
        <f>IFERROR(__xludf.DUMMYFUNCTION("regexextract(C826, ""\d"")"),"9")</f>
        <v>9</v>
      </c>
      <c r="F826" s="2" t="str">
        <f>IFERROR(__xludf.DUMMYFUNCTION("REGEXEXTRACT(C826, ""\d[^\d]*?\z"")"),"7")</f>
        <v>7</v>
      </c>
      <c r="G826" s="2" t="str">
        <f>IFERROR(__xludf.DUMMYFUNCTION("REGEXExtract(F826,""\d"")"),"7")</f>
        <v>7</v>
      </c>
      <c r="H826" s="3">
        <f t="shared" si="1"/>
        <v>97</v>
      </c>
    </row>
    <row r="827">
      <c r="A827" s="1" t="s">
        <v>825</v>
      </c>
      <c r="C827" s="4" t="str">
        <f>IFERROR(__xludf.DUMMYFUNCTION(" REGEXREPLACE(REGEXREPLACE(REGEXREPLACE(REGEXREPLACE(REGEXREPLACE(REGEXREPLACE(REGEXREPLACE(REGEXREPLACE(REGEXREPLACE(A827, ""one"", ""one1one""), ""two"", ""two2two""), ""three"", ""three3three""), ""four"", ""four4four""),""five"", ""five5five""), ""six"&amp;""", ""six6six""),""seven"", ""seven7seven""),""eight"", ""eight8eight""),""nine"",""nine9nine"")"),"two2twomhll7sxjtwo2twoone1one7dhzbhphlpmlhx")</f>
        <v>two2twomhll7sxjtwo2twoone1one7dhzbhphlpmlhx</v>
      </c>
      <c r="E827" s="2" t="str">
        <f>IFERROR(__xludf.DUMMYFUNCTION("regexextract(C827, ""\d"")"),"2")</f>
        <v>2</v>
      </c>
      <c r="F827" s="2" t="str">
        <f>IFERROR(__xludf.DUMMYFUNCTION("REGEXEXTRACT(C827, ""\d[^\d]*?\z"")"),"7dhzbhphlpmlhx")</f>
        <v>7dhzbhphlpmlhx</v>
      </c>
      <c r="G827" s="2" t="str">
        <f>IFERROR(__xludf.DUMMYFUNCTION("REGEXExtract(F827,""\d"")"),"7")</f>
        <v>7</v>
      </c>
      <c r="H827" s="3">
        <f t="shared" si="1"/>
        <v>27</v>
      </c>
    </row>
    <row r="828">
      <c r="A828" s="1" t="s">
        <v>826</v>
      </c>
      <c r="C828" s="4" t="str">
        <f>IFERROR(__xludf.DUMMYFUNCTION(" REGEXREPLACE(REGEXREPLACE(REGEXREPLACE(REGEXREPLACE(REGEXREPLACE(REGEXREPLACE(REGEXREPLACE(REGEXREPLACE(REGEXREPLACE(A828, ""one"", ""one1one""), ""two"", ""two2two""), ""three"", ""three3three""), ""four"", ""four4four""),""five"", ""five5five""), ""six"&amp;""", ""six6six""),""seven"", ""seven7seven""),""eight"", ""eight8eight""),""nine"",""nine9nine"")"),"sbfsrtbxsz7mqfklj")</f>
        <v>sbfsrtbxsz7mqfklj</v>
      </c>
      <c r="E828" s="2" t="str">
        <f>IFERROR(__xludf.DUMMYFUNCTION("regexextract(C828, ""\d"")"),"7")</f>
        <v>7</v>
      </c>
      <c r="F828" s="2" t="str">
        <f>IFERROR(__xludf.DUMMYFUNCTION("REGEXEXTRACT(C828, ""\d[^\d]*?\z"")"),"7mqfklj")</f>
        <v>7mqfklj</v>
      </c>
      <c r="G828" s="2" t="str">
        <f>IFERROR(__xludf.DUMMYFUNCTION("REGEXExtract(F828,""\d"")"),"7")</f>
        <v>7</v>
      </c>
      <c r="H828" s="3">
        <f t="shared" si="1"/>
        <v>77</v>
      </c>
    </row>
    <row r="829">
      <c r="A829" s="1" t="s">
        <v>827</v>
      </c>
      <c r="C829" s="4" t="str">
        <f>IFERROR(__xludf.DUMMYFUNCTION(" REGEXREPLACE(REGEXREPLACE(REGEXREPLACE(REGEXREPLACE(REGEXREPLACE(REGEXREPLACE(REGEXREPLACE(REGEXREPLACE(REGEXREPLACE(A829, ""one"", ""one1one""), ""two"", ""two2two""), ""three"", ""three3three""), ""four"", ""four4four""),""five"", ""five5five""), ""six"&amp;""", ""six6six""),""seven"", ""seven7seven""),""eight"", ""eight8eight""),""nine"",""nine9nine"")"),"three3three7jhhpqgvtsix6sixf")</f>
        <v>three3three7jhhpqgvtsix6sixf</v>
      </c>
      <c r="E829" s="2" t="str">
        <f>IFERROR(__xludf.DUMMYFUNCTION("regexextract(C829, ""\d"")"),"3")</f>
        <v>3</v>
      </c>
      <c r="F829" s="2" t="str">
        <f>IFERROR(__xludf.DUMMYFUNCTION("REGEXEXTRACT(C829, ""\d[^\d]*?\z"")"),"6sixf")</f>
        <v>6sixf</v>
      </c>
      <c r="G829" s="2" t="str">
        <f>IFERROR(__xludf.DUMMYFUNCTION("REGEXExtract(F829,""\d"")"),"6")</f>
        <v>6</v>
      </c>
      <c r="H829" s="3">
        <f t="shared" si="1"/>
        <v>36</v>
      </c>
    </row>
    <row r="830">
      <c r="A830" s="1" t="s">
        <v>828</v>
      </c>
      <c r="C830" s="4" t="str">
        <f>IFERROR(__xludf.DUMMYFUNCTION(" REGEXREPLACE(REGEXREPLACE(REGEXREPLACE(REGEXREPLACE(REGEXREPLACE(REGEXREPLACE(REGEXREPLACE(REGEXREPLACE(REGEXREPLACE(A830, ""one"", ""one1one""), ""two"", ""two2two""), ""three"", ""three3three""), ""four"", ""four4four""),""five"", ""five5five""), ""six"&amp;""", ""six6six""),""seven"", ""seven7seven""),""eight"", ""eight8eight""),""nine"",""nine9nine"")"),"3dklxkgzn27pqvqhgseven7seven7")</f>
        <v>3dklxkgzn27pqvqhgseven7seven7</v>
      </c>
      <c r="E830" s="2" t="str">
        <f>IFERROR(__xludf.DUMMYFUNCTION("regexextract(C830, ""\d"")"),"3")</f>
        <v>3</v>
      </c>
      <c r="F830" s="2" t="str">
        <f>IFERROR(__xludf.DUMMYFUNCTION("REGEXEXTRACT(C830, ""\d[^\d]*?\z"")"),"7")</f>
        <v>7</v>
      </c>
      <c r="G830" s="2" t="str">
        <f>IFERROR(__xludf.DUMMYFUNCTION("REGEXExtract(F830,""\d"")"),"7")</f>
        <v>7</v>
      </c>
      <c r="H830" s="3">
        <f t="shared" si="1"/>
        <v>37</v>
      </c>
    </row>
    <row r="831">
      <c r="A831" s="1" t="s">
        <v>829</v>
      </c>
      <c r="C831" s="4" t="str">
        <f>IFERROR(__xludf.DUMMYFUNCTION(" REGEXREPLACE(REGEXREPLACE(REGEXREPLACE(REGEXREPLACE(REGEXREPLACE(REGEXREPLACE(REGEXREPLACE(REGEXREPLACE(REGEXREPLACE(A831, ""one"", ""one1one""), ""two"", ""two2two""), ""three"", ""three3three""), ""four"", ""four4four""),""five"", ""five5five""), ""six"&amp;""", ""six6six""),""seven"", ""seven7seven""),""eight"", ""eight8eight""),""nine"",""nine9nine"")"),"lmlfive5five39two2twocvsdr2")</f>
        <v>lmlfive5five39two2twocvsdr2</v>
      </c>
      <c r="E831" s="2" t="str">
        <f>IFERROR(__xludf.DUMMYFUNCTION("regexextract(C831, ""\d"")"),"5")</f>
        <v>5</v>
      </c>
      <c r="F831" s="2" t="str">
        <f>IFERROR(__xludf.DUMMYFUNCTION("REGEXEXTRACT(C831, ""\d[^\d]*?\z"")"),"2")</f>
        <v>2</v>
      </c>
      <c r="G831" s="2" t="str">
        <f>IFERROR(__xludf.DUMMYFUNCTION("REGEXExtract(F831,""\d"")"),"2")</f>
        <v>2</v>
      </c>
      <c r="H831" s="3">
        <f t="shared" si="1"/>
        <v>52</v>
      </c>
    </row>
    <row r="832">
      <c r="A832" s="1" t="s">
        <v>830</v>
      </c>
      <c r="C832" s="4" t="str">
        <f>IFERROR(__xludf.DUMMYFUNCTION(" REGEXREPLACE(REGEXREPLACE(REGEXREPLACE(REGEXREPLACE(REGEXREPLACE(REGEXREPLACE(REGEXREPLACE(REGEXREPLACE(REGEXREPLACE(A832, ""one"", ""one1one""), ""two"", ""two2two""), ""three"", ""three3three""), ""four"", ""four4four""),""five"", ""five5five""), ""six"&amp;""", ""six6six""),""seven"", ""seven7seven""),""eight"", ""eight8eight""),""nine"",""nine9nine"")"),"three3three2rtlcxqnbjj8four4fourhseven7sevenbkmvpdone1one")</f>
        <v>three3three2rtlcxqnbjj8four4fourhseven7sevenbkmvpdone1one</v>
      </c>
      <c r="E832" s="2" t="str">
        <f>IFERROR(__xludf.DUMMYFUNCTION("regexextract(C832, ""\d"")"),"3")</f>
        <v>3</v>
      </c>
      <c r="F832" s="2" t="str">
        <f>IFERROR(__xludf.DUMMYFUNCTION("REGEXEXTRACT(C832, ""\d[^\d]*?\z"")"),"1one")</f>
        <v>1one</v>
      </c>
      <c r="G832" s="2" t="str">
        <f>IFERROR(__xludf.DUMMYFUNCTION("REGEXExtract(F832,""\d"")"),"1")</f>
        <v>1</v>
      </c>
      <c r="H832" s="3">
        <f t="shared" si="1"/>
        <v>31</v>
      </c>
    </row>
    <row r="833">
      <c r="A833" s="1" t="s">
        <v>831</v>
      </c>
      <c r="C833" s="4" t="str">
        <f>IFERROR(__xludf.DUMMYFUNCTION(" REGEXREPLACE(REGEXREPLACE(REGEXREPLACE(REGEXREPLACE(REGEXREPLACE(REGEXREPLACE(REGEXREPLACE(REGEXREPLACE(REGEXREPLACE(A833, ""one"", ""one1one""), ""two"", ""two2two""), ""three"", ""three3three""), ""four"", ""four4four""),""five"", ""five5five""), ""six"&amp;""", ""six6six""),""seven"", ""seven7seven""),""eight"", ""eight8eight""),""nine"",""nine9nine"")"),"two2two1qzhpz")</f>
        <v>two2two1qzhpz</v>
      </c>
      <c r="E833" s="2" t="str">
        <f>IFERROR(__xludf.DUMMYFUNCTION("regexextract(C833, ""\d"")"),"2")</f>
        <v>2</v>
      </c>
      <c r="F833" s="2" t="str">
        <f>IFERROR(__xludf.DUMMYFUNCTION("REGEXEXTRACT(C833, ""\d[^\d]*?\z"")"),"1qzhpz")</f>
        <v>1qzhpz</v>
      </c>
      <c r="G833" s="2" t="str">
        <f>IFERROR(__xludf.DUMMYFUNCTION("REGEXExtract(F833,""\d"")"),"1")</f>
        <v>1</v>
      </c>
      <c r="H833" s="3">
        <f t="shared" si="1"/>
        <v>21</v>
      </c>
    </row>
    <row r="834">
      <c r="A834" s="1" t="s">
        <v>832</v>
      </c>
      <c r="C834" s="4" t="str">
        <f>IFERROR(__xludf.DUMMYFUNCTION(" REGEXREPLACE(REGEXREPLACE(REGEXREPLACE(REGEXREPLACE(REGEXREPLACE(REGEXREPLACE(REGEXREPLACE(REGEXREPLACE(REGEXREPLACE(A834, ""one"", ""one1one""), ""two"", ""two2two""), ""three"", ""three3three""), ""four"", ""four4four""),""five"", ""five5five""), ""six"&amp;""", ""six6six""),""seven"", ""seven7seven""),""eight"", ""eight8eight""),""nine"",""nine9nine"")"),"two2twoseven7sevennine9ninet6551")</f>
        <v>two2twoseven7sevennine9ninet6551</v>
      </c>
      <c r="E834" s="2" t="str">
        <f>IFERROR(__xludf.DUMMYFUNCTION("regexextract(C834, ""\d"")"),"2")</f>
        <v>2</v>
      </c>
      <c r="F834" s="2" t="str">
        <f>IFERROR(__xludf.DUMMYFUNCTION("REGEXEXTRACT(C834, ""\d[^\d]*?\z"")"),"1")</f>
        <v>1</v>
      </c>
      <c r="G834" s="2" t="str">
        <f>IFERROR(__xludf.DUMMYFUNCTION("REGEXExtract(F834,""\d"")"),"1")</f>
        <v>1</v>
      </c>
      <c r="H834" s="3">
        <f t="shared" si="1"/>
        <v>21</v>
      </c>
    </row>
    <row r="835">
      <c r="A835" s="1" t="s">
        <v>833</v>
      </c>
      <c r="C835" s="4" t="str">
        <f>IFERROR(__xludf.DUMMYFUNCTION(" REGEXREPLACE(REGEXREPLACE(REGEXREPLACE(REGEXREPLACE(REGEXREPLACE(REGEXREPLACE(REGEXREPLACE(REGEXREPLACE(REGEXREPLACE(A835, ""one"", ""one1one""), ""two"", ""two2two""), ""three"", ""three3three""), ""four"", ""four4four""),""five"", ""five5five""), ""six"&amp;""", ""six6six""),""seven"", ""seven7seven""),""eight"", ""eight8eight""),""nine"",""nine9nine"")"),"9seven7seventhree3three18")</f>
        <v>9seven7seventhree3three18</v>
      </c>
      <c r="E835" s="2" t="str">
        <f>IFERROR(__xludf.DUMMYFUNCTION("regexextract(C835, ""\d"")"),"9")</f>
        <v>9</v>
      </c>
      <c r="F835" s="2" t="str">
        <f>IFERROR(__xludf.DUMMYFUNCTION("REGEXEXTRACT(C835, ""\d[^\d]*?\z"")"),"8")</f>
        <v>8</v>
      </c>
      <c r="G835" s="2" t="str">
        <f>IFERROR(__xludf.DUMMYFUNCTION("REGEXExtract(F835,""\d"")"),"8")</f>
        <v>8</v>
      </c>
      <c r="H835" s="3">
        <f t="shared" si="1"/>
        <v>98</v>
      </c>
    </row>
    <row r="836">
      <c r="A836" s="1" t="s">
        <v>834</v>
      </c>
      <c r="C836" s="4" t="str">
        <f>IFERROR(__xludf.DUMMYFUNCTION(" REGEXREPLACE(REGEXREPLACE(REGEXREPLACE(REGEXREPLACE(REGEXREPLACE(REGEXREPLACE(REGEXREPLACE(REGEXREPLACE(REGEXREPLACE(A836, ""one"", ""one1one""), ""two"", ""two2two""), ""three"", ""three3three""), ""four"", ""four4four""),""five"", ""five5five""), ""six"&amp;""", ""six6six""),""seven"", ""seven7seven""),""eight"", ""eight8eight""),""nine"",""nine9nine"")"),"xqkskdzsnine9ninefrdsjcxbklg6five5five9")</f>
        <v>xqkskdzsnine9ninefrdsjcxbklg6five5five9</v>
      </c>
      <c r="E836" s="2" t="str">
        <f>IFERROR(__xludf.DUMMYFUNCTION("regexextract(C836, ""\d"")"),"9")</f>
        <v>9</v>
      </c>
      <c r="F836" s="2" t="str">
        <f>IFERROR(__xludf.DUMMYFUNCTION("REGEXEXTRACT(C836, ""\d[^\d]*?\z"")"),"9")</f>
        <v>9</v>
      </c>
      <c r="G836" s="2" t="str">
        <f>IFERROR(__xludf.DUMMYFUNCTION("REGEXExtract(F836,""\d"")"),"9")</f>
        <v>9</v>
      </c>
      <c r="H836" s="3">
        <f t="shared" si="1"/>
        <v>99</v>
      </c>
    </row>
    <row r="837">
      <c r="A837" s="1" t="s">
        <v>835</v>
      </c>
      <c r="C837" s="4" t="str">
        <f>IFERROR(__xludf.DUMMYFUNCTION(" REGEXREPLACE(REGEXREPLACE(REGEXREPLACE(REGEXREPLACE(REGEXREPLACE(REGEXREPLACE(REGEXREPLACE(REGEXREPLACE(REGEXREPLACE(A837, ""one"", ""one1one""), ""two"", ""two2two""), ""three"", ""three3three""), ""four"", ""four4four""),""five"", ""five5five""), ""six"&amp;""", ""six6six""),""seven"", ""seven7seven""),""eight"", ""eight8eight""),""nine"",""nine9nine"")"),"pxgzkvmgvmxshtstmfive5fiveone1one51jhphcplgmzsix6six5")</f>
        <v>pxgzkvmgvmxshtstmfive5fiveone1one51jhphcplgmzsix6six5</v>
      </c>
      <c r="E837" s="2" t="str">
        <f>IFERROR(__xludf.DUMMYFUNCTION("regexextract(C837, ""\d"")"),"5")</f>
        <v>5</v>
      </c>
      <c r="F837" s="2" t="str">
        <f>IFERROR(__xludf.DUMMYFUNCTION("REGEXEXTRACT(C837, ""\d[^\d]*?\z"")"),"5")</f>
        <v>5</v>
      </c>
      <c r="G837" s="2" t="str">
        <f>IFERROR(__xludf.DUMMYFUNCTION("REGEXExtract(F837,""\d"")"),"5")</f>
        <v>5</v>
      </c>
      <c r="H837" s="3">
        <f t="shared" si="1"/>
        <v>55</v>
      </c>
    </row>
    <row r="838">
      <c r="A838" s="1" t="s">
        <v>836</v>
      </c>
      <c r="C838" s="4" t="str">
        <f>IFERROR(__xludf.DUMMYFUNCTION(" REGEXREPLACE(REGEXREPLACE(REGEXREPLACE(REGEXREPLACE(REGEXREPLACE(REGEXREPLACE(REGEXREPLACE(REGEXREPLACE(REGEXREPLACE(A838, ""one"", ""one1one""), ""two"", ""two2two""), ""three"", ""three3three""), ""four"", ""four4four""),""five"", ""five5five""), ""six"&amp;""", ""six6six""),""seven"", ""seven7seven""),""eight"", ""eight8eight""),""nine"",""nine9nine"")"),"pkzrslhqtrscvc7")</f>
        <v>pkzrslhqtrscvc7</v>
      </c>
      <c r="E838" s="2" t="str">
        <f>IFERROR(__xludf.DUMMYFUNCTION("regexextract(C838, ""\d"")"),"7")</f>
        <v>7</v>
      </c>
      <c r="F838" s="2" t="str">
        <f>IFERROR(__xludf.DUMMYFUNCTION("REGEXEXTRACT(C838, ""\d[^\d]*?\z"")"),"7")</f>
        <v>7</v>
      </c>
      <c r="G838" s="2" t="str">
        <f>IFERROR(__xludf.DUMMYFUNCTION("REGEXExtract(F838,""\d"")"),"7")</f>
        <v>7</v>
      </c>
      <c r="H838" s="3">
        <f t="shared" si="1"/>
        <v>77</v>
      </c>
    </row>
    <row r="839">
      <c r="A839" s="1" t="s">
        <v>837</v>
      </c>
      <c r="C839" s="4" t="str">
        <f>IFERROR(__xludf.DUMMYFUNCTION(" REGEXREPLACE(REGEXREPLACE(REGEXREPLACE(REGEXREPLACE(REGEXREPLACE(REGEXREPLACE(REGEXREPLACE(REGEXREPLACE(REGEXREPLACE(A839, ""one"", ""one1one""), ""two"", ""two2two""), ""three"", ""three3three""), ""four"", ""four4four""),""five"", ""five5five""), ""six"&amp;""", ""six6six""),""seven"", ""seven7seven""),""eight"", ""eight8eight""),""nine"",""nine9nine"")"),"4one1one1three3three7nfgrcdone1one4xspqs")</f>
        <v>4one1one1three3three7nfgrcdone1one4xspqs</v>
      </c>
      <c r="E839" s="2" t="str">
        <f>IFERROR(__xludf.DUMMYFUNCTION("regexextract(C839, ""\d"")"),"4")</f>
        <v>4</v>
      </c>
      <c r="F839" s="2" t="str">
        <f>IFERROR(__xludf.DUMMYFUNCTION("REGEXEXTRACT(C839, ""\d[^\d]*?\z"")"),"4xspqs")</f>
        <v>4xspqs</v>
      </c>
      <c r="G839" s="2" t="str">
        <f>IFERROR(__xludf.DUMMYFUNCTION("REGEXExtract(F839,""\d"")"),"4")</f>
        <v>4</v>
      </c>
      <c r="H839" s="3">
        <f t="shared" si="1"/>
        <v>44</v>
      </c>
    </row>
    <row r="840">
      <c r="A840" s="1" t="s">
        <v>838</v>
      </c>
      <c r="C840" s="4" t="str">
        <f>IFERROR(__xludf.DUMMYFUNCTION(" REGEXREPLACE(REGEXREPLACE(REGEXREPLACE(REGEXREPLACE(REGEXREPLACE(REGEXREPLACE(REGEXREPLACE(REGEXREPLACE(REGEXREPLACE(A840, ""one"", ""one1one""), ""two"", ""two2two""), ""three"", ""three3three""), ""four"", ""four4four""),""five"", ""five5five""), ""six"&amp;""", ""six6six""),""seven"", ""seven7seven""),""eight"", ""eight8eight""),""nine"",""nine9nine"")"),"9273six6six24five5five")</f>
        <v>9273six6six24five5five</v>
      </c>
      <c r="E840" s="2" t="str">
        <f>IFERROR(__xludf.DUMMYFUNCTION("regexextract(C840, ""\d"")"),"9")</f>
        <v>9</v>
      </c>
      <c r="F840" s="2" t="str">
        <f>IFERROR(__xludf.DUMMYFUNCTION("REGEXEXTRACT(C840, ""\d[^\d]*?\z"")"),"5five")</f>
        <v>5five</v>
      </c>
      <c r="G840" s="2" t="str">
        <f>IFERROR(__xludf.DUMMYFUNCTION("REGEXExtract(F840,""\d"")"),"5")</f>
        <v>5</v>
      </c>
      <c r="H840" s="3">
        <f t="shared" si="1"/>
        <v>95</v>
      </c>
    </row>
    <row r="841">
      <c r="A841" s="1" t="s">
        <v>839</v>
      </c>
      <c r="C841" s="4" t="str">
        <f>IFERROR(__xludf.DUMMYFUNCTION(" REGEXREPLACE(REGEXREPLACE(REGEXREPLACE(REGEXREPLACE(REGEXREPLACE(REGEXREPLACE(REGEXREPLACE(REGEXREPLACE(REGEXREPLACE(A841, ""one"", ""one1one""), ""two"", ""two2two""), ""three"", ""three3three""), ""four"", ""four4four""),""five"", ""five5five""), ""six"&amp;""", ""six6six""),""seven"", ""seven7seven""),""eight"", ""eight8eight""),""nine"",""nine9nine"")"),"2qtwo2two")</f>
        <v>2qtwo2two</v>
      </c>
      <c r="E841" s="2" t="str">
        <f>IFERROR(__xludf.DUMMYFUNCTION("regexextract(C841, ""\d"")"),"2")</f>
        <v>2</v>
      </c>
      <c r="F841" s="2" t="str">
        <f>IFERROR(__xludf.DUMMYFUNCTION("REGEXEXTRACT(C841, ""\d[^\d]*?\z"")"),"2two")</f>
        <v>2two</v>
      </c>
      <c r="G841" s="2" t="str">
        <f>IFERROR(__xludf.DUMMYFUNCTION("REGEXExtract(F841,""\d"")"),"2")</f>
        <v>2</v>
      </c>
      <c r="H841" s="3">
        <f t="shared" si="1"/>
        <v>22</v>
      </c>
    </row>
    <row r="842">
      <c r="A842" s="1" t="s">
        <v>840</v>
      </c>
      <c r="C842" s="4" t="str">
        <f>IFERROR(__xludf.DUMMYFUNCTION(" REGEXREPLACE(REGEXREPLACE(REGEXREPLACE(REGEXREPLACE(REGEXREPLACE(REGEXREPLACE(REGEXREPLACE(REGEXREPLACE(REGEXREPLACE(A842, ""one"", ""one1one""), ""two"", ""two2two""), ""three"", ""three3three""), ""four"", ""four4four""),""five"", ""five5five""), ""six"&amp;""", ""six6six""),""seven"", ""seven7seven""),""eight"", ""eight8eight""),""nine"",""nine9nine"")"),"eight8eightsgcgqzcfcgfour4fourxqeight8eightf46")</f>
        <v>eight8eightsgcgqzcfcgfour4fourxqeight8eightf46</v>
      </c>
      <c r="E842" s="2" t="str">
        <f>IFERROR(__xludf.DUMMYFUNCTION("regexextract(C842, ""\d"")"),"8")</f>
        <v>8</v>
      </c>
      <c r="F842" s="2" t="str">
        <f>IFERROR(__xludf.DUMMYFUNCTION("REGEXEXTRACT(C842, ""\d[^\d]*?\z"")"),"6")</f>
        <v>6</v>
      </c>
      <c r="G842" s="2" t="str">
        <f>IFERROR(__xludf.DUMMYFUNCTION("REGEXExtract(F842,""\d"")"),"6")</f>
        <v>6</v>
      </c>
      <c r="H842" s="3">
        <f t="shared" si="1"/>
        <v>86</v>
      </c>
    </row>
    <row r="843">
      <c r="A843" s="1" t="s">
        <v>841</v>
      </c>
      <c r="C843" s="4" t="str">
        <f>IFERROR(__xludf.DUMMYFUNCTION(" REGEXREPLACE(REGEXREPLACE(REGEXREPLACE(REGEXREPLACE(REGEXREPLACE(REGEXREPLACE(REGEXREPLACE(REGEXREPLACE(REGEXREPLACE(A843, ""one"", ""one1one""), ""two"", ""two2two""), ""three"", ""three3three""), ""four"", ""four4four""),""five"", ""five5five""), ""six"&amp;""", ""six6six""),""seven"", ""seven7seven""),""eight"", ""eight8eight""),""nine"",""nine9nine"")"),"teight8eightwo2two786four4fourdll7")</f>
        <v>teight8eightwo2two786four4fourdll7</v>
      </c>
      <c r="E843" s="2" t="str">
        <f>IFERROR(__xludf.DUMMYFUNCTION("regexextract(C843, ""\d"")"),"8")</f>
        <v>8</v>
      </c>
      <c r="F843" s="2" t="str">
        <f>IFERROR(__xludf.DUMMYFUNCTION("REGEXEXTRACT(C843, ""\d[^\d]*?\z"")"),"7")</f>
        <v>7</v>
      </c>
      <c r="G843" s="2" t="str">
        <f>IFERROR(__xludf.DUMMYFUNCTION("REGEXExtract(F843,""\d"")"),"7")</f>
        <v>7</v>
      </c>
      <c r="H843" s="3">
        <f t="shared" si="1"/>
        <v>87</v>
      </c>
    </row>
    <row r="844">
      <c r="A844" s="1" t="s">
        <v>842</v>
      </c>
      <c r="C844" s="4" t="str">
        <f>IFERROR(__xludf.DUMMYFUNCTION(" REGEXREPLACE(REGEXREPLACE(REGEXREPLACE(REGEXREPLACE(REGEXREPLACE(REGEXREPLACE(REGEXREPLACE(REGEXREPLACE(REGEXREPLACE(A844, ""one"", ""one1one""), ""two"", ""two2two""), ""three"", ""three3three""), ""four"", ""four4four""),""five"", ""five5five""), ""six"&amp;""", ""six6six""),""seven"", ""seven7seven""),""eight"", ""eight8eight""),""nine"",""nine9nine"")"),"nqvqfszmtlzqvtrzpmg6qrgfqvjf5ksqhtn8")</f>
        <v>nqvqfszmtlzqvtrzpmg6qrgfqvjf5ksqhtn8</v>
      </c>
      <c r="E844" s="2" t="str">
        <f>IFERROR(__xludf.DUMMYFUNCTION("regexextract(C844, ""\d"")"),"6")</f>
        <v>6</v>
      </c>
      <c r="F844" s="2" t="str">
        <f>IFERROR(__xludf.DUMMYFUNCTION("REGEXEXTRACT(C844, ""\d[^\d]*?\z"")"),"8")</f>
        <v>8</v>
      </c>
      <c r="G844" s="2" t="str">
        <f>IFERROR(__xludf.DUMMYFUNCTION("REGEXExtract(F844,""\d"")"),"8")</f>
        <v>8</v>
      </c>
      <c r="H844" s="3">
        <f t="shared" si="1"/>
        <v>68</v>
      </c>
    </row>
    <row r="845">
      <c r="A845" s="1" t="s">
        <v>843</v>
      </c>
      <c r="C845" s="4" t="str">
        <f>IFERROR(__xludf.DUMMYFUNCTION(" REGEXREPLACE(REGEXREPLACE(REGEXREPLACE(REGEXREPLACE(REGEXREPLACE(REGEXREPLACE(REGEXREPLACE(REGEXREPLACE(REGEXREPLACE(A845, ""one"", ""one1one""), ""two"", ""two2two""), ""three"", ""three3three""), ""four"", ""four4four""),""five"", ""five5five""), ""six"&amp;""", ""six6six""),""seven"", ""seven7seven""),""eight"", ""eight8eight""),""nine"",""nine9nine"")"),"five5fivethree3threenine9ninefour4fournine9nine42")</f>
        <v>five5fivethree3threenine9ninefour4fournine9nine42</v>
      </c>
      <c r="E845" s="2" t="str">
        <f>IFERROR(__xludf.DUMMYFUNCTION("regexextract(C845, ""\d"")"),"5")</f>
        <v>5</v>
      </c>
      <c r="F845" s="2" t="str">
        <f>IFERROR(__xludf.DUMMYFUNCTION("REGEXEXTRACT(C845, ""\d[^\d]*?\z"")"),"2")</f>
        <v>2</v>
      </c>
      <c r="G845" s="2" t="str">
        <f>IFERROR(__xludf.DUMMYFUNCTION("REGEXExtract(F845,""\d"")"),"2")</f>
        <v>2</v>
      </c>
      <c r="H845" s="3">
        <f t="shared" si="1"/>
        <v>52</v>
      </c>
    </row>
    <row r="846">
      <c r="A846" s="1" t="s">
        <v>844</v>
      </c>
      <c r="C846" s="4" t="str">
        <f>IFERROR(__xludf.DUMMYFUNCTION(" REGEXREPLACE(REGEXREPLACE(REGEXREPLACE(REGEXREPLACE(REGEXREPLACE(REGEXREPLACE(REGEXREPLACE(REGEXREPLACE(REGEXREPLACE(A846, ""one"", ""one1one""), ""two"", ""two2two""), ""three"", ""three3three""), ""four"", ""four4four""),""five"", ""five5five""), ""six"&amp;""", ""six6six""),""seven"", ""seven7seven""),""eight"", ""eight8eight""),""nine"",""nine9nine"")"),"23nine9ninefive5fivefive5fivethree3threesix6six")</f>
        <v>23nine9ninefive5fivefive5fivethree3threesix6six</v>
      </c>
      <c r="E846" s="2" t="str">
        <f>IFERROR(__xludf.DUMMYFUNCTION("regexextract(C846, ""\d"")"),"2")</f>
        <v>2</v>
      </c>
      <c r="F846" s="2" t="str">
        <f>IFERROR(__xludf.DUMMYFUNCTION("REGEXEXTRACT(C846, ""\d[^\d]*?\z"")"),"6six")</f>
        <v>6six</v>
      </c>
      <c r="G846" s="2" t="str">
        <f>IFERROR(__xludf.DUMMYFUNCTION("REGEXExtract(F846,""\d"")"),"6")</f>
        <v>6</v>
      </c>
      <c r="H846" s="3">
        <f t="shared" si="1"/>
        <v>26</v>
      </c>
    </row>
    <row r="847">
      <c r="A847" s="1" t="s">
        <v>845</v>
      </c>
      <c r="C847" s="4" t="str">
        <f>IFERROR(__xludf.DUMMYFUNCTION(" REGEXREPLACE(REGEXREPLACE(REGEXREPLACE(REGEXREPLACE(REGEXREPLACE(REGEXREPLACE(REGEXREPLACE(REGEXREPLACE(REGEXREPLACE(A847, ""one"", ""one1one""), ""two"", ""two2two""), ""three"", ""three3three""), ""four"", ""four4four""),""five"", ""five5five""), ""six"&amp;""", ""six6six""),""seven"", ""seven7seven""),""eight"", ""eight8eight""),""nine"",""nine9nine"")"),"jxmtpvxnbmzhddgtkqrone1one6bqbr")</f>
        <v>jxmtpvxnbmzhddgtkqrone1one6bqbr</v>
      </c>
      <c r="E847" s="2" t="str">
        <f>IFERROR(__xludf.DUMMYFUNCTION("regexextract(C847, ""\d"")"),"1")</f>
        <v>1</v>
      </c>
      <c r="F847" s="2" t="str">
        <f>IFERROR(__xludf.DUMMYFUNCTION("REGEXEXTRACT(C847, ""\d[^\d]*?\z"")"),"6bqbr")</f>
        <v>6bqbr</v>
      </c>
      <c r="G847" s="2" t="str">
        <f>IFERROR(__xludf.DUMMYFUNCTION("REGEXExtract(F847,""\d"")"),"6")</f>
        <v>6</v>
      </c>
      <c r="H847" s="3">
        <f t="shared" si="1"/>
        <v>16</v>
      </c>
    </row>
    <row r="848">
      <c r="A848" s="1" t="s">
        <v>846</v>
      </c>
      <c r="C848" s="4" t="str">
        <f>IFERROR(__xludf.DUMMYFUNCTION(" REGEXREPLACE(REGEXREPLACE(REGEXREPLACE(REGEXREPLACE(REGEXREPLACE(REGEXREPLACE(REGEXREPLACE(REGEXREPLACE(REGEXREPLACE(A848, ""one"", ""one1one""), ""two"", ""two2two""), ""three"", ""three3three""), ""four"", ""four4four""),""five"", ""five5five""), ""six"&amp;""", ""six6six""),""seven"", ""seven7seven""),""eight"", ""eight8eight""),""nine"",""nine9nine"")"),"vxlfncmtnqeight8eightbndmcgqpxx1mllgshkmcf")</f>
        <v>vxlfncmtnqeight8eightbndmcgqpxx1mllgshkmcf</v>
      </c>
      <c r="E848" s="2" t="str">
        <f>IFERROR(__xludf.DUMMYFUNCTION("regexextract(C848, ""\d"")"),"8")</f>
        <v>8</v>
      </c>
      <c r="F848" s="2" t="str">
        <f>IFERROR(__xludf.DUMMYFUNCTION("REGEXEXTRACT(C848, ""\d[^\d]*?\z"")"),"1mllgshkmcf")</f>
        <v>1mllgshkmcf</v>
      </c>
      <c r="G848" s="2" t="str">
        <f>IFERROR(__xludf.DUMMYFUNCTION("REGEXExtract(F848,""\d"")"),"1")</f>
        <v>1</v>
      </c>
      <c r="H848" s="3">
        <f t="shared" si="1"/>
        <v>81</v>
      </c>
    </row>
    <row r="849">
      <c r="A849" s="1" t="s">
        <v>847</v>
      </c>
      <c r="C849" s="4" t="str">
        <f>IFERROR(__xludf.DUMMYFUNCTION(" REGEXREPLACE(REGEXREPLACE(REGEXREPLACE(REGEXREPLACE(REGEXREPLACE(REGEXREPLACE(REGEXREPLACE(REGEXREPLACE(REGEXREPLACE(A849, ""one"", ""one1one""), ""two"", ""two2two""), ""three"", ""three3three""), ""four"", ""four4four""),""five"", ""five5five""), ""six"&amp;""", ""six6six""),""seven"", ""seven7seven""),""eight"", ""eight8eight""),""nine"",""nine9nine"")"),"seven7sevenxrlqpdh9ffour4fourggbfpxgjrnrp")</f>
        <v>seven7sevenxrlqpdh9ffour4fourggbfpxgjrnrp</v>
      </c>
      <c r="E849" s="2" t="str">
        <f>IFERROR(__xludf.DUMMYFUNCTION("regexextract(C849, ""\d"")"),"7")</f>
        <v>7</v>
      </c>
      <c r="F849" s="2" t="str">
        <f>IFERROR(__xludf.DUMMYFUNCTION("REGEXEXTRACT(C849, ""\d[^\d]*?\z"")"),"4fourggbfpxgjrnrp")</f>
        <v>4fourggbfpxgjrnrp</v>
      </c>
      <c r="G849" s="2" t="str">
        <f>IFERROR(__xludf.DUMMYFUNCTION("REGEXExtract(F849,""\d"")"),"4")</f>
        <v>4</v>
      </c>
      <c r="H849" s="3">
        <f t="shared" si="1"/>
        <v>74</v>
      </c>
    </row>
    <row r="850">
      <c r="A850" s="1" t="s">
        <v>848</v>
      </c>
      <c r="C850" s="4" t="str">
        <f>IFERROR(__xludf.DUMMYFUNCTION(" REGEXREPLACE(REGEXREPLACE(REGEXREPLACE(REGEXREPLACE(REGEXREPLACE(REGEXREPLACE(REGEXREPLACE(REGEXREPLACE(REGEXREPLACE(A850, ""one"", ""one1one""), ""two"", ""two2two""), ""three"", ""three3three""), ""four"", ""four4four""),""five"", ""five5five""), ""six"&amp;""", ""six6six""),""seven"", ""seven7seven""),""eight"", ""eight8eight""),""nine"",""nine9nine"")"),"8one1onevllkmtlqc")</f>
        <v>8one1onevllkmtlqc</v>
      </c>
      <c r="E850" s="2" t="str">
        <f>IFERROR(__xludf.DUMMYFUNCTION("regexextract(C850, ""\d"")"),"8")</f>
        <v>8</v>
      </c>
      <c r="F850" s="2" t="str">
        <f>IFERROR(__xludf.DUMMYFUNCTION("REGEXEXTRACT(C850, ""\d[^\d]*?\z"")"),"1onevllkmtlqc")</f>
        <v>1onevllkmtlqc</v>
      </c>
      <c r="G850" s="2" t="str">
        <f>IFERROR(__xludf.DUMMYFUNCTION("REGEXExtract(F850,""\d"")"),"1")</f>
        <v>1</v>
      </c>
      <c r="H850" s="3">
        <f t="shared" si="1"/>
        <v>81</v>
      </c>
    </row>
    <row r="851">
      <c r="A851" s="1" t="s">
        <v>849</v>
      </c>
      <c r="C851" s="4" t="str">
        <f>IFERROR(__xludf.DUMMYFUNCTION(" REGEXREPLACE(REGEXREPLACE(REGEXREPLACE(REGEXREPLACE(REGEXREPLACE(REGEXREPLACE(REGEXREPLACE(REGEXREPLACE(REGEXREPLACE(A851, ""one"", ""one1one""), ""two"", ""two2two""), ""three"", ""three3three""), ""four"", ""four4four""),""five"", ""five5five""), ""six"&amp;""", ""six6six""),""seven"", ""seven7seven""),""eight"", ""eight8eight""),""nine"",""nine9nine"")"),"kncjh84db")</f>
        <v>kncjh84db</v>
      </c>
      <c r="E851" s="2" t="str">
        <f>IFERROR(__xludf.DUMMYFUNCTION("regexextract(C851, ""\d"")"),"8")</f>
        <v>8</v>
      </c>
      <c r="F851" s="2" t="str">
        <f>IFERROR(__xludf.DUMMYFUNCTION("REGEXEXTRACT(C851, ""\d[^\d]*?\z"")"),"4db")</f>
        <v>4db</v>
      </c>
      <c r="G851" s="2" t="str">
        <f>IFERROR(__xludf.DUMMYFUNCTION("REGEXExtract(F851,""\d"")"),"4")</f>
        <v>4</v>
      </c>
      <c r="H851" s="3">
        <f t="shared" si="1"/>
        <v>84</v>
      </c>
    </row>
    <row r="852">
      <c r="A852" s="1" t="s">
        <v>850</v>
      </c>
      <c r="C852" s="4" t="str">
        <f>IFERROR(__xludf.DUMMYFUNCTION(" REGEXREPLACE(REGEXREPLACE(REGEXREPLACE(REGEXREPLACE(REGEXREPLACE(REGEXREPLACE(REGEXREPLACE(REGEXREPLACE(REGEXREPLACE(A852, ""one"", ""one1one""), ""two"", ""two2two""), ""three"", ""three3three""), ""four"", ""four4four""),""five"", ""five5five""), ""six"&amp;""", ""six6six""),""seven"", ""seven7seven""),""eight"", ""eight8eight""),""nine"",""nine9nine"")"),"hzlfdgqzq93dgfgszfvdtffxrvrt7pzf")</f>
        <v>hzlfdgqzq93dgfgszfvdtffxrvrt7pzf</v>
      </c>
      <c r="E852" s="2" t="str">
        <f>IFERROR(__xludf.DUMMYFUNCTION("regexextract(C852, ""\d"")"),"9")</f>
        <v>9</v>
      </c>
      <c r="F852" s="2" t="str">
        <f>IFERROR(__xludf.DUMMYFUNCTION("REGEXEXTRACT(C852, ""\d[^\d]*?\z"")"),"7pzf")</f>
        <v>7pzf</v>
      </c>
      <c r="G852" s="2" t="str">
        <f>IFERROR(__xludf.DUMMYFUNCTION("REGEXExtract(F852,""\d"")"),"7")</f>
        <v>7</v>
      </c>
      <c r="H852" s="3">
        <f t="shared" si="1"/>
        <v>97</v>
      </c>
    </row>
    <row r="853">
      <c r="A853" s="1" t="s">
        <v>851</v>
      </c>
      <c r="C853" s="4" t="str">
        <f>IFERROR(__xludf.DUMMYFUNCTION(" REGEXREPLACE(REGEXREPLACE(REGEXREPLACE(REGEXREPLACE(REGEXREPLACE(REGEXREPLACE(REGEXREPLACE(REGEXREPLACE(REGEXREPLACE(A853, ""one"", ""one1one""), ""two"", ""two2two""), ""three"", ""three3three""), ""four"", ""four4four""),""five"", ""five5five""), ""six"&amp;""", ""six6six""),""seven"", ""seven7seven""),""eight"", ""eight8eight""),""nine"",""nine9nine"")"),"7six6six4one1one39")</f>
        <v>7six6six4one1one39</v>
      </c>
      <c r="E853" s="2" t="str">
        <f>IFERROR(__xludf.DUMMYFUNCTION("regexextract(C853, ""\d"")"),"7")</f>
        <v>7</v>
      </c>
      <c r="F853" s="2" t="str">
        <f>IFERROR(__xludf.DUMMYFUNCTION("REGEXEXTRACT(C853, ""\d[^\d]*?\z"")"),"9")</f>
        <v>9</v>
      </c>
      <c r="G853" s="2" t="str">
        <f>IFERROR(__xludf.DUMMYFUNCTION("REGEXExtract(F853,""\d"")"),"9")</f>
        <v>9</v>
      </c>
      <c r="H853" s="3">
        <f t="shared" si="1"/>
        <v>79</v>
      </c>
    </row>
    <row r="854">
      <c r="A854" s="1" t="s">
        <v>852</v>
      </c>
      <c r="C854" s="4" t="str">
        <f>IFERROR(__xludf.DUMMYFUNCTION(" REGEXREPLACE(REGEXREPLACE(REGEXREPLACE(REGEXREPLACE(REGEXREPLACE(REGEXREPLACE(REGEXREPLACE(REGEXREPLACE(REGEXREPLACE(A854, ""one"", ""one1one""), ""two"", ""two2two""), ""three"", ""three3three""), ""four"", ""four4four""),""five"", ""five5five""), ""six"&amp;""", ""six6six""),""seven"", ""seven7seven""),""eight"", ""eight8eight""),""nine"",""nine9nine"")"),"krmeight8eightwo2twofour4fourkzrceight8eightseven7sevenseven7sevenfffnnnp1two2two")</f>
        <v>krmeight8eightwo2twofour4fourkzrceight8eightseven7sevenseven7sevenfffnnnp1two2two</v>
      </c>
      <c r="E854" s="2" t="str">
        <f>IFERROR(__xludf.DUMMYFUNCTION("regexextract(C854, ""\d"")"),"8")</f>
        <v>8</v>
      </c>
      <c r="F854" s="2" t="str">
        <f>IFERROR(__xludf.DUMMYFUNCTION("REGEXEXTRACT(C854, ""\d[^\d]*?\z"")"),"2two")</f>
        <v>2two</v>
      </c>
      <c r="G854" s="2" t="str">
        <f>IFERROR(__xludf.DUMMYFUNCTION("REGEXExtract(F854,""\d"")"),"2")</f>
        <v>2</v>
      </c>
      <c r="H854" s="3">
        <f t="shared" si="1"/>
        <v>82</v>
      </c>
    </row>
    <row r="855">
      <c r="A855" s="1" t="s">
        <v>853</v>
      </c>
      <c r="C855" s="4" t="str">
        <f>IFERROR(__xludf.DUMMYFUNCTION(" REGEXREPLACE(REGEXREPLACE(REGEXREPLACE(REGEXREPLACE(REGEXREPLACE(REGEXREPLACE(REGEXREPLACE(REGEXREPLACE(REGEXREPLACE(A855, ""one"", ""one1one""), ""two"", ""two2two""), ""three"", ""three3three""), ""four"", ""four4four""),""five"", ""five5five""), ""six"&amp;""", ""six6six""),""seven"", ""seven7seven""),""eight"", ""eight8eight""),""nine"",""nine9nine"")"),"73bb3vjd")</f>
        <v>73bb3vjd</v>
      </c>
      <c r="E855" s="2" t="str">
        <f>IFERROR(__xludf.DUMMYFUNCTION("regexextract(C855, ""\d"")"),"7")</f>
        <v>7</v>
      </c>
      <c r="F855" s="2" t="str">
        <f>IFERROR(__xludf.DUMMYFUNCTION("REGEXEXTRACT(C855, ""\d[^\d]*?\z"")"),"3vjd")</f>
        <v>3vjd</v>
      </c>
      <c r="G855" s="2" t="str">
        <f>IFERROR(__xludf.DUMMYFUNCTION("REGEXExtract(F855,""\d"")"),"3")</f>
        <v>3</v>
      </c>
      <c r="H855" s="3">
        <f t="shared" si="1"/>
        <v>73</v>
      </c>
    </row>
    <row r="856">
      <c r="A856" s="1" t="s">
        <v>854</v>
      </c>
      <c r="C856" s="4" t="str">
        <f>IFERROR(__xludf.DUMMYFUNCTION(" REGEXREPLACE(REGEXREPLACE(REGEXREPLACE(REGEXREPLACE(REGEXREPLACE(REGEXREPLACE(REGEXREPLACE(REGEXREPLACE(REGEXREPLACE(A856, ""one"", ""one1one""), ""two"", ""two2two""), ""three"", ""three3three""), ""four"", ""four4four""),""five"", ""five5five""), ""six"&amp;""", ""six6six""),""seven"", ""seven7seven""),""eight"", ""eight8eight""),""nine"",""nine9nine"")"),"7eight8eightthree3threefour4fourjqjzpzdns6cfvcfvxcsix6six")</f>
        <v>7eight8eightthree3threefour4fourjqjzpzdns6cfvcfvxcsix6six</v>
      </c>
      <c r="E856" s="2" t="str">
        <f>IFERROR(__xludf.DUMMYFUNCTION("regexextract(C856, ""\d"")"),"7")</f>
        <v>7</v>
      </c>
      <c r="F856" s="2" t="str">
        <f>IFERROR(__xludf.DUMMYFUNCTION("REGEXEXTRACT(C856, ""\d[^\d]*?\z"")"),"6six")</f>
        <v>6six</v>
      </c>
      <c r="G856" s="2" t="str">
        <f>IFERROR(__xludf.DUMMYFUNCTION("REGEXExtract(F856,""\d"")"),"6")</f>
        <v>6</v>
      </c>
      <c r="H856" s="3">
        <f t="shared" si="1"/>
        <v>76</v>
      </c>
    </row>
    <row r="857">
      <c r="A857" s="1" t="s">
        <v>855</v>
      </c>
      <c r="C857" s="4" t="str">
        <f>IFERROR(__xludf.DUMMYFUNCTION(" REGEXREPLACE(REGEXREPLACE(REGEXREPLACE(REGEXREPLACE(REGEXREPLACE(REGEXREPLACE(REGEXREPLACE(REGEXREPLACE(REGEXREPLACE(A857, ""one"", ""one1one""), ""two"", ""two2two""), ""three"", ""three3three""), ""four"", ""four4four""),""five"", ""five5five""), ""six"&amp;""", ""six6six""),""seven"", ""seven7seven""),""eight"", ""eight8eight""),""nine"",""nine9nine"")"),"lptfgxddt8gmdmmlj5ncpktzrstzjqpb5six6six")</f>
        <v>lptfgxddt8gmdmmlj5ncpktzrstzjqpb5six6six</v>
      </c>
      <c r="E857" s="2" t="str">
        <f>IFERROR(__xludf.DUMMYFUNCTION("regexextract(C857, ""\d"")"),"8")</f>
        <v>8</v>
      </c>
      <c r="F857" s="2" t="str">
        <f>IFERROR(__xludf.DUMMYFUNCTION("REGEXEXTRACT(C857, ""\d[^\d]*?\z"")"),"6six")</f>
        <v>6six</v>
      </c>
      <c r="G857" s="2" t="str">
        <f>IFERROR(__xludf.DUMMYFUNCTION("REGEXExtract(F857,""\d"")"),"6")</f>
        <v>6</v>
      </c>
      <c r="H857" s="3">
        <f t="shared" si="1"/>
        <v>86</v>
      </c>
    </row>
    <row r="858">
      <c r="A858" s="1" t="s">
        <v>856</v>
      </c>
      <c r="C858" s="4" t="str">
        <f>IFERROR(__xludf.DUMMYFUNCTION(" REGEXREPLACE(REGEXREPLACE(REGEXREPLACE(REGEXREPLACE(REGEXREPLACE(REGEXREPLACE(REGEXREPLACE(REGEXREPLACE(REGEXREPLACE(A858, ""one"", ""one1one""), ""two"", ""two2two""), ""three"", ""three3three""), ""four"", ""four4four""),""five"", ""five5five""), ""six"&amp;""", ""six6six""),""seven"", ""seven7seven""),""eight"", ""eight8eight""),""nine"",""nine9nine"")"),"hsvgrjxbfqcsix6sixlmztqfcr8")</f>
        <v>hsvgrjxbfqcsix6sixlmztqfcr8</v>
      </c>
      <c r="E858" s="2" t="str">
        <f>IFERROR(__xludf.DUMMYFUNCTION("regexextract(C858, ""\d"")"),"6")</f>
        <v>6</v>
      </c>
      <c r="F858" s="2" t="str">
        <f>IFERROR(__xludf.DUMMYFUNCTION("REGEXEXTRACT(C858, ""\d[^\d]*?\z"")"),"8")</f>
        <v>8</v>
      </c>
      <c r="G858" s="2" t="str">
        <f>IFERROR(__xludf.DUMMYFUNCTION("REGEXExtract(F858,""\d"")"),"8")</f>
        <v>8</v>
      </c>
      <c r="H858" s="3">
        <f t="shared" si="1"/>
        <v>68</v>
      </c>
    </row>
    <row r="859">
      <c r="A859" s="1" t="s">
        <v>857</v>
      </c>
      <c r="C859" s="4" t="str">
        <f>IFERROR(__xludf.DUMMYFUNCTION(" REGEXREPLACE(REGEXREPLACE(REGEXREPLACE(REGEXREPLACE(REGEXREPLACE(REGEXREPLACE(REGEXREPLACE(REGEXREPLACE(REGEXREPLACE(A859, ""one"", ""one1one""), ""two"", ""two2two""), ""three"", ""three3three""), ""four"", ""four4four""),""five"", ""five5five""), ""six"&amp;""", ""six6six""),""seven"", ""seven7seven""),""eight"", ""eight8eight""),""nine"",""nine9nine"")"),"eight8eight6dddfjxnsd2jfhfctpng")</f>
        <v>eight8eight6dddfjxnsd2jfhfctpng</v>
      </c>
      <c r="E859" s="2" t="str">
        <f>IFERROR(__xludf.DUMMYFUNCTION("regexextract(C859, ""\d"")"),"8")</f>
        <v>8</v>
      </c>
      <c r="F859" s="2" t="str">
        <f>IFERROR(__xludf.DUMMYFUNCTION("REGEXEXTRACT(C859, ""\d[^\d]*?\z"")"),"2jfhfctpng")</f>
        <v>2jfhfctpng</v>
      </c>
      <c r="G859" s="2" t="str">
        <f>IFERROR(__xludf.DUMMYFUNCTION("REGEXExtract(F859,""\d"")"),"2")</f>
        <v>2</v>
      </c>
      <c r="H859" s="3">
        <f t="shared" si="1"/>
        <v>82</v>
      </c>
    </row>
    <row r="860">
      <c r="A860" s="1" t="s">
        <v>858</v>
      </c>
      <c r="C860" s="4" t="str">
        <f>IFERROR(__xludf.DUMMYFUNCTION(" REGEXREPLACE(REGEXREPLACE(REGEXREPLACE(REGEXREPLACE(REGEXREPLACE(REGEXREPLACE(REGEXREPLACE(REGEXREPLACE(REGEXREPLACE(A860, ""one"", ""one1one""), ""two"", ""two2two""), ""three"", ""three3three""), ""four"", ""four4four""),""five"", ""five5five""), ""six"&amp;""", ""six6six""),""seven"", ""seven7seven""),""eight"", ""eight8eight""),""nine"",""nine9nine"")"),"eight8eight6seven7sevenhzrfour4fournine9nine3")</f>
        <v>eight8eight6seven7sevenhzrfour4fournine9nine3</v>
      </c>
      <c r="E860" s="2" t="str">
        <f>IFERROR(__xludf.DUMMYFUNCTION("regexextract(C860, ""\d"")"),"8")</f>
        <v>8</v>
      </c>
      <c r="F860" s="2" t="str">
        <f>IFERROR(__xludf.DUMMYFUNCTION("REGEXEXTRACT(C860, ""\d[^\d]*?\z"")"),"3")</f>
        <v>3</v>
      </c>
      <c r="G860" s="2" t="str">
        <f>IFERROR(__xludf.DUMMYFUNCTION("REGEXExtract(F860,""\d"")"),"3")</f>
        <v>3</v>
      </c>
      <c r="H860" s="3">
        <f t="shared" si="1"/>
        <v>83</v>
      </c>
    </row>
    <row r="861">
      <c r="A861" s="1" t="s">
        <v>859</v>
      </c>
      <c r="C861" s="4" t="str">
        <f>IFERROR(__xludf.DUMMYFUNCTION(" REGEXREPLACE(REGEXREPLACE(REGEXREPLACE(REGEXREPLACE(REGEXREPLACE(REGEXREPLACE(REGEXREPLACE(REGEXREPLACE(REGEXREPLACE(A861, ""one"", ""one1one""), ""two"", ""two2two""), ""three"", ""three3three""), ""four"", ""four4four""),""five"", ""five5five""), ""six"&amp;""", ""six6six""),""seven"", ""seven7seven""),""eight"", ""eight8eight""),""nine"",""nine9nine"")"),"hone1oneight8eight9eight8eight691xx57")</f>
        <v>hone1oneight8eight9eight8eight691xx57</v>
      </c>
      <c r="E861" s="2" t="str">
        <f>IFERROR(__xludf.DUMMYFUNCTION("regexextract(C861, ""\d"")"),"1")</f>
        <v>1</v>
      </c>
      <c r="F861" s="2" t="str">
        <f>IFERROR(__xludf.DUMMYFUNCTION("REGEXEXTRACT(C861, ""\d[^\d]*?\z"")"),"7")</f>
        <v>7</v>
      </c>
      <c r="G861" s="2" t="str">
        <f>IFERROR(__xludf.DUMMYFUNCTION("REGEXExtract(F861,""\d"")"),"7")</f>
        <v>7</v>
      </c>
      <c r="H861" s="3">
        <f t="shared" si="1"/>
        <v>17</v>
      </c>
    </row>
    <row r="862">
      <c r="A862" s="1" t="s">
        <v>860</v>
      </c>
      <c r="C862" s="4" t="str">
        <f>IFERROR(__xludf.DUMMYFUNCTION(" REGEXREPLACE(REGEXREPLACE(REGEXREPLACE(REGEXREPLACE(REGEXREPLACE(REGEXREPLACE(REGEXREPLACE(REGEXREPLACE(REGEXREPLACE(A862, ""one"", ""one1one""), ""two"", ""two2two""), ""three"", ""three3three""), ""four"", ""four4four""),""five"", ""five5five""), ""six"&amp;""", ""six6six""),""seven"", ""seven7seven""),""eight"", ""eight8eight""),""nine"",""nine9nine"")"),"khnspnpj711qmzvxmqnine9ninefkgfzhdpseven7seven")</f>
        <v>khnspnpj711qmzvxmqnine9ninefkgfzhdpseven7seven</v>
      </c>
      <c r="E862" s="2" t="str">
        <f>IFERROR(__xludf.DUMMYFUNCTION("regexextract(C862, ""\d"")"),"7")</f>
        <v>7</v>
      </c>
      <c r="F862" s="2" t="str">
        <f>IFERROR(__xludf.DUMMYFUNCTION("REGEXEXTRACT(C862, ""\d[^\d]*?\z"")"),"7seven")</f>
        <v>7seven</v>
      </c>
      <c r="G862" s="2" t="str">
        <f>IFERROR(__xludf.DUMMYFUNCTION("REGEXExtract(F862,""\d"")"),"7")</f>
        <v>7</v>
      </c>
      <c r="H862" s="3">
        <f t="shared" si="1"/>
        <v>77</v>
      </c>
    </row>
    <row r="863">
      <c r="A863" s="1" t="s">
        <v>861</v>
      </c>
      <c r="C863" s="4" t="str">
        <f>IFERROR(__xludf.DUMMYFUNCTION(" REGEXREPLACE(REGEXREPLACE(REGEXREPLACE(REGEXREPLACE(REGEXREPLACE(REGEXREPLACE(REGEXREPLACE(REGEXREPLACE(REGEXREPLACE(A863, ""one"", ""one1one""), ""two"", ""two2two""), ""three"", ""three3three""), ""four"", ""four4four""),""five"", ""five5five""), ""six"&amp;""", ""six6six""),""seven"", ""seven7seven""),""eight"", ""eight8eight""),""nine"",""nine9nine"")"),"9eight8eightseven7seveneight8eightrsg3two2two")</f>
        <v>9eight8eightseven7seveneight8eightrsg3two2two</v>
      </c>
      <c r="E863" s="2" t="str">
        <f>IFERROR(__xludf.DUMMYFUNCTION("regexextract(C863, ""\d"")"),"9")</f>
        <v>9</v>
      </c>
      <c r="F863" s="2" t="str">
        <f>IFERROR(__xludf.DUMMYFUNCTION("REGEXEXTRACT(C863, ""\d[^\d]*?\z"")"),"2two")</f>
        <v>2two</v>
      </c>
      <c r="G863" s="2" t="str">
        <f>IFERROR(__xludf.DUMMYFUNCTION("REGEXExtract(F863,""\d"")"),"2")</f>
        <v>2</v>
      </c>
      <c r="H863" s="3">
        <f t="shared" si="1"/>
        <v>92</v>
      </c>
    </row>
    <row r="864">
      <c r="A864" s="1" t="s">
        <v>862</v>
      </c>
      <c r="C864" s="4" t="str">
        <f>IFERROR(__xludf.DUMMYFUNCTION(" REGEXREPLACE(REGEXREPLACE(REGEXREPLACE(REGEXREPLACE(REGEXREPLACE(REGEXREPLACE(REGEXREPLACE(REGEXREPLACE(REGEXREPLACE(A864, ""one"", ""one1one""), ""two"", ""two2two""), ""three"", ""three3three""), ""four"", ""four4four""),""five"", ""five5five""), ""six"&amp;""", ""six6six""),""seven"", ""seven7seven""),""eight"", ""eight8eight""),""nine"",""nine9nine"")"),"bc6vstkhczdnt45")</f>
        <v>bc6vstkhczdnt45</v>
      </c>
      <c r="E864" s="2" t="str">
        <f>IFERROR(__xludf.DUMMYFUNCTION("regexextract(C864, ""\d"")"),"6")</f>
        <v>6</v>
      </c>
      <c r="F864" s="2" t="str">
        <f>IFERROR(__xludf.DUMMYFUNCTION("REGEXEXTRACT(C864, ""\d[^\d]*?\z"")"),"5")</f>
        <v>5</v>
      </c>
      <c r="G864" s="2" t="str">
        <f>IFERROR(__xludf.DUMMYFUNCTION("REGEXExtract(F864,""\d"")"),"5")</f>
        <v>5</v>
      </c>
      <c r="H864" s="3">
        <f t="shared" si="1"/>
        <v>65</v>
      </c>
    </row>
    <row r="865">
      <c r="A865" s="1" t="s">
        <v>863</v>
      </c>
      <c r="C865" s="4" t="str">
        <f>IFERROR(__xludf.DUMMYFUNCTION(" REGEXREPLACE(REGEXREPLACE(REGEXREPLACE(REGEXREPLACE(REGEXREPLACE(REGEXREPLACE(REGEXREPLACE(REGEXREPLACE(REGEXREPLACE(A865, ""one"", ""one1one""), ""two"", ""two2two""), ""three"", ""three3three""), ""four"", ""four4four""),""five"", ""five5five""), ""six"&amp;""", ""six6six""),""seven"", ""seven7seven""),""eight"", ""eight8eight""),""nine"",""nine9nine"")"),"1one1oneight8eightl")</f>
        <v>1one1oneight8eightl</v>
      </c>
      <c r="E865" s="2" t="str">
        <f>IFERROR(__xludf.DUMMYFUNCTION("regexextract(C865, ""\d"")"),"1")</f>
        <v>1</v>
      </c>
      <c r="F865" s="2" t="str">
        <f>IFERROR(__xludf.DUMMYFUNCTION("REGEXEXTRACT(C865, ""\d[^\d]*?\z"")"),"8eightl")</f>
        <v>8eightl</v>
      </c>
      <c r="G865" s="2" t="str">
        <f>IFERROR(__xludf.DUMMYFUNCTION("REGEXExtract(F865,""\d"")"),"8")</f>
        <v>8</v>
      </c>
      <c r="H865" s="3">
        <f t="shared" si="1"/>
        <v>18</v>
      </c>
    </row>
    <row r="866">
      <c r="A866" s="1" t="s">
        <v>864</v>
      </c>
      <c r="C866" s="4" t="str">
        <f>IFERROR(__xludf.DUMMYFUNCTION(" REGEXREPLACE(REGEXREPLACE(REGEXREPLACE(REGEXREPLACE(REGEXREPLACE(REGEXREPLACE(REGEXREPLACE(REGEXREPLACE(REGEXREPLACE(A866, ""one"", ""one1one""), ""two"", ""two2two""), ""three"", ""three3three""), ""four"", ""four4four""),""five"", ""five5five""), ""six"&amp;""", ""six6six""),""seven"", ""seven7seven""),""eight"", ""eight8eight""),""nine"",""nine9nine"")"),"eight8eight9zfbcmr")</f>
        <v>eight8eight9zfbcmr</v>
      </c>
      <c r="E866" s="2" t="str">
        <f>IFERROR(__xludf.DUMMYFUNCTION("regexextract(C866, ""\d"")"),"8")</f>
        <v>8</v>
      </c>
      <c r="F866" s="2" t="str">
        <f>IFERROR(__xludf.DUMMYFUNCTION("REGEXEXTRACT(C866, ""\d[^\d]*?\z"")"),"9zfbcmr")</f>
        <v>9zfbcmr</v>
      </c>
      <c r="G866" s="2" t="str">
        <f>IFERROR(__xludf.DUMMYFUNCTION("REGEXExtract(F866,""\d"")"),"9")</f>
        <v>9</v>
      </c>
      <c r="H866" s="3">
        <f t="shared" si="1"/>
        <v>89</v>
      </c>
    </row>
    <row r="867">
      <c r="A867" s="1" t="s">
        <v>865</v>
      </c>
      <c r="C867" s="4" t="str">
        <f>IFERROR(__xludf.DUMMYFUNCTION(" REGEXREPLACE(REGEXREPLACE(REGEXREPLACE(REGEXREPLACE(REGEXREPLACE(REGEXREPLACE(REGEXREPLACE(REGEXREPLACE(REGEXREPLACE(A867, ""one"", ""one1one""), ""two"", ""two2two""), ""three"", ""three3three""), ""four"", ""four4four""),""five"", ""five5five""), ""six"&amp;""", ""six6six""),""seven"", ""seven7seven""),""eight"", ""eight8eight""),""nine"",""nine9nine"")"),"nine9ninebshsgplgfqpnctzhdr7")</f>
        <v>nine9ninebshsgplgfqpnctzhdr7</v>
      </c>
      <c r="E867" s="2" t="str">
        <f>IFERROR(__xludf.DUMMYFUNCTION("regexextract(C867, ""\d"")"),"9")</f>
        <v>9</v>
      </c>
      <c r="F867" s="2" t="str">
        <f>IFERROR(__xludf.DUMMYFUNCTION("REGEXEXTRACT(C867, ""\d[^\d]*?\z"")"),"7")</f>
        <v>7</v>
      </c>
      <c r="G867" s="2" t="str">
        <f>IFERROR(__xludf.DUMMYFUNCTION("REGEXExtract(F867,""\d"")"),"7")</f>
        <v>7</v>
      </c>
      <c r="H867" s="3">
        <f t="shared" si="1"/>
        <v>97</v>
      </c>
    </row>
    <row r="868">
      <c r="A868" s="1" t="s">
        <v>866</v>
      </c>
      <c r="C868" s="4" t="str">
        <f>IFERROR(__xludf.DUMMYFUNCTION(" REGEXREPLACE(REGEXREPLACE(REGEXREPLACE(REGEXREPLACE(REGEXREPLACE(REGEXREPLACE(REGEXREPLACE(REGEXREPLACE(REGEXREPLACE(A868, ""one"", ""one1one""), ""two"", ""two2two""), ""three"", ""three3three""), ""four"", ""four4four""),""five"", ""five5five""), ""six"&amp;""", ""six6six""),""seven"", ""seven7seven""),""eight"", ""eight8eight""),""nine"",""nine9nine"")"),"1four4fournine9ninenine9nineone1one")</f>
        <v>1four4fournine9ninenine9nineone1one</v>
      </c>
      <c r="E868" s="2" t="str">
        <f>IFERROR(__xludf.DUMMYFUNCTION("regexextract(C868, ""\d"")"),"1")</f>
        <v>1</v>
      </c>
      <c r="F868" s="2" t="str">
        <f>IFERROR(__xludf.DUMMYFUNCTION("REGEXEXTRACT(C868, ""\d[^\d]*?\z"")"),"1one")</f>
        <v>1one</v>
      </c>
      <c r="G868" s="2" t="str">
        <f>IFERROR(__xludf.DUMMYFUNCTION("REGEXExtract(F868,""\d"")"),"1")</f>
        <v>1</v>
      </c>
      <c r="H868" s="3">
        <f t="shared" si="1"/>
        <v>11</v>
      </c>
    </row>
    <row r="869">
      <c r="A869" s="1" t="s">
        <v>867</v>
      </c>
      <c r="C869" s="4" t="str">
        <f>IFERROR(__xludf.DUMMYFUNCTION(" REGEXREPLACE(REGEXREPLACE(REGEXREPLACE(REGEXREPLACE(REGEXREPLACE(REGEXREPLACE(REGEXREPLACE(REGEXREPLACE(REGEXREPLACE(A869, ""one"", ""one1one""), ""two"", ""two2two""), ""three"", ""three3three""), ""four"", ""four4four""),""five"", ""five5five""), ""six"&amp;""", ""six6six""),""seven"", ""seven7seven""),""eight"", ""eight8eight""),""nine"",""nine9nine"")"),"four4fourfive5five79")</f>
        <v>four4fourfive5five79</v>
      </c>
      <c r="E869" s="2" t="str">
        <f>IFERROR(__xludf.DUMMYFUNCTION("regexextract(C869, ""\d"")"),"4")</f>
        <v>4</v>
      </c>
      <c r="F869" s="2" t="str">
        <f>IFERROR(__xludf.DUMMYFUNCTION("REGEXEXTRACT(C869, ""\d[^\d]*?\z"")"),"9")</f>
        <v>9</v>
      </c>
      <c r="G869" s="2" t="str">
        <f>IFERROR(__xludf.DUMMYFUNCTION("REGEXExtract(F869,""\d"")"),"9")</f>
        <v>9</v>
      </c>
      <c r="H869" s="3">
        <f t="shared" si="1"/>
        <v>49</v>
      </c>
    </row>
    <row r="870">
      <c r="A870" s="1" t="s">
        <v>868</v>
      </c>
      <c r="C870" s="4" t="str">
        <f>IFERROR(__xludf.DUMMYFUNCTION(" REGEXREPLACE(REGEXREPLACE(REGEXREPLACE(REGEXREPLACE(REGEXREPLACE(REGEXREPLACE(REGEXREPLACE(REGEXREPLACE(REGEXREPLACE(A870, ""one"", ""one1one""), ""two"", ""two2two""), ""three"", ""three3three""), ""four"", ""four4four""),""five"", ""five5five""), ""six"&amp;""", ""six6six""),""seven"", ""seven7seven""),""eight"", ""eight8eight""),""nine"",""nine9nine"")"),"5gkmdxtmbone1onesix6sixfive5five5five5five9")</f>
        <v>5gkmdxtmbone1onesix6sixfive5five5five5five9</v>
      </c>
      <c r="E870" s="2" t="str">
        <f>IFERROR(__xludf.DUMMYFUNCTION("regexextract(C870, ""\d"")"),"5")</f>
        <v>5</v>
      </c>
      <c r="F870" s="2" t="str">
        <f>IFERROR(__xludf.DUMMYFUNCTION("REGEXEXTRACT(C870, ""\d[^\d]*?\z"")"),"9")</f>
        <v>9</v>
      </c>
      <c r="G870" s="2" t="str">
        <f>IFERROR(__xludf.DUMMYFUNCTION("REGEXExtract(F870,""\d"")"),"9")</f>
        <v>9</v>
      </c>
      <c r="H870" s="3">
        <f t="shared" si="1"/>
        <v>59</v>
      </c>
    </row>
    <row r="871">
      <c r="A871" s="1" t="s">
        <v>869</v>
      </c>
      <c r="C871" s="4" t="str">
        <f>IFERROR(__xludf.DUMMYFUNCTION(" REGEXREPLACE(REGEXREPLACE(REGEXREPLACE(REGEXREPLACE(REGEXREPLACE(REGEXREPLACE(REGEXREPLACE(REGEXREPLACE(REGEXREPLACE(A871, ""one"", ""one1one""), ""two"", ""two2two""), ""three"", ""three3three""), ""four"", ""four4four""),""five"", ""five5five""), ""six"&amp;""", ""six6six""),""seven"", ""seven7seven""),""eight"", ""eight8eight""),""nine"",""nine9nine"")"),"htxlqrxlphnine9nine4four4four1")</f>
        <v>htxlqrxlphnine9nine4four4four1</v>
      </c>
      <c r="E871" s="2" t="str">
        <f>IFERROR(__xludf.DUMMYFUNCTION("regexextract(C871, ""\d"")"),"9")</f>
        <v>9</v>
      </c>
      <c r="F871" s="2" t="str">
        <f>IFERROR(__xludf.DUMMYFUNCTION("REGEXEXTRACT(C871, ""\d[^\d]*?\z"")"),"1")</f>
        <v>1</v>
      </c>
      <c r="G871" s="2" t="str">
        <f>IFERROR(__xludf.DUMMYFUNCTION("REGEXExtract(F871,""\d"")"),"1")</f>
        <v>1</v>
      </c>
      <c r="H871" s="3">
        <f t="shared" si="1"/>
        <v>91</v>
      </c>
    </row>
    <row r="872">
      <c r="A872" s="1" t="s">
        <v>870</v>
      </c>
      <c r="C872" s="4" t="str">
        <f>IFERROR(__xludf.DUMMYFUNCTION(" REGEXREPLACE(REGEXREPLACE(REGEXREPLACE(REGEXREPLACE(REGEXREPLACE(REGEXREPLACE(REGEXREPLACE(REGEXREPLACE(REGEXREPLACE(A872, ""one"", ""one1one""), ""two"", ""two2two""), ""three"", ""three3three""), ""four"", ""four4four""),""five"", ""five5five""), ""six"&amp;""", ""six6six""),""seven"", ""seven7seven""),""eight"", ""eight8eight""),""nine"",""nine9nine"")"),"6five5fivetwo2two")</f>
        <v>6five5fivetwo2two</v>
      </c>
      <c r="E872" s="2" t="str">
        <f>IFERROR(__xludf.DUMMYFUNCTION("regexextract(C872, ""\d"")"),"6")</f>
        <v>6</v>
      </c>
      <c r="F872" s="2" t="str">
        <f>IFERROR(__xludf.DUMMYFUNCTION("REGEXEXTRACT(C872, ""\d[^\d]*?\z"")"),"2two")</f>
        <v>2two</v>
      </c>
      <c r="G872" s="2" t="str">
        <f>IFERROR(__xludf.DUMMYFUNCTION("REGEXExtract(F872,""\d"")"),"2")</f>
        <v>2</v>
      </c>
      <c r="H872" s="3">
        <f t="shared" si="1"/>
        <v>62</v>
      </c>
    </row>
    <row r="873">
      <c r="A873" s="1" t="s">
        <v>871</v>
      </c>
      <c r="C873" s="4" t="str">
        <f>IFERROR(__xludf.DUMMYFUNCTION(" REGEXREPLACE(REGEXREPLACE(REGEXREPLACE(REGEXREPLACE(REGEXREPLACE(REGEXREPLACE(REGEXREPLACE(REGEXREPLACE(REGEXREPLACE(A873, ""one"", ""one1one""), ""two"", ""two2two""), ""three"", ""three3three""), ""four"", ""four4four""),""five"", ""five5five""), ""six"&amp;""", ""six6six""),""seven"", ""seven7seven""),""eight"", ""eight8eight""),""nine"",""nine9nine"")"),"one1one6five5fivegr8jhpkgkdzxd22q")</f>
        <v>one1one6five5fivegr8jhpkgkdzxd22q</v>
      </c>
      <c r="E873" s="2" t="str">
        <f>IFERROR(__xludf.DUMMYFUNCTION("regexextract(C873, ""\d"")"),"1")</f>
        <v>1</v>
      </c>
      <c r="F873" s="2" t="str">
        <f>IFERROR(__xludf.DUMMYFUNCTION("REGEXEXTRACT(C873, ""\d[^\d]*?\z"")"),"2q")</f>
        <v>2q</v>
      </c>
      <c r="G873" s="2" t="str">
        <f>IFERROR(__xludf.DUMMYFUNCTION("REGEXExtract(F873,""\d"")"),"2")</f>
        <v>2</v>
      </c>
      <c r="H873" s="3">
        <f t="shared" si="1"/>
        <v>12</v>
      </c>
    </row>
    <row r="874">
      <c r="A874" s="1" t="s">
        <v>872</v>
      </c>
      <c r="C874" s="4" t="str">
        <f>IFERROR(__xludf.DUMMYFUNCTION(" REGEXREPLACE(REGEXREPLACE(REGEXREPLACE(REGEXREPLACE(REGEXREPLACE(REGEXREPLACE(REGEXREPLACE(REGEXREPLACE(REGEXREPLACE(A874, ""one"", ""one1one""), ""two"", ""two2two""), ""three"", ""three3three""), ""four"", ""four4four""),""five"", ""five5five""), ""six"&amp;""", ""six6six""),""seven"", ""seven7seven""),""eight"", ""eight8eight""),""nine"",""nine9nine"")"),"6nine9ninekdpgtnksxbhllvrzln")</f>
        <v>6nine9ninekdpgtnksxbhllvrzln</v>
      </c>
      <c r="E874" s="2" t="str">
        <f>IFERROR(__xludf.DUMMYFUNCTION("regexextract(C874, ""\d"")"),"6")</f>
        <v>6</v>
      </c>
      <c r="F874" s="2" t="str">
        <f>IFERROR(__xludf.DUMMYFUNCTION("REGEXEXTRACT(C874, ""\d[^\d]*?\z"")"),"9ninekdpgtnksxbhllvrzln")</f>
        <v>9ninekdpgtnksxbhllvrzln</v>
      </c>
      <c r="G874" s="2" t="str">
        <f>IFERROR(__xludf.DUMMYFUNCTION("REGEXExtract(F874,""\d"")"),"9")</f>
        <v>9</v>
      </c>
      <c r="H874" s="3">
        <f t="shared" si="1"/>
        <v>69</v>
      </c>
    </row>
    <row r="875">
      <c r="A875" s="1" t="s">
        <v>873</v>
      </c>
      <c r="C875" s="4" t="str">
        <f>IFERROR(__xludf.DUMMYFUNCTION(" REGEXREPLACE(REGEXREPLACE(REGEXREPLACE(REGEXREPLACE(REGEXREPLACE(REGEXREPLACE(REGEXREPLACE(REGEXREPLACE(REGEXREPLACE(A875, ""one"", ""one1one""), ""two"", ""two2two""), ""three"", ""three3three""), ""four"", ""four4four""),""five"", ""five5five""), ""six"&amp;""", ""six6six""),""seven"", ""seven7seven""),""eight"", ""eight8eight""),""nine"",""nine9nine"")"),"vvdgtcflxthree3three4eight8eightsdxrbdf23")</f>
        <v>vvdgtcflxthree3three4eight8eightsdxrbdf23</v>
      </c>
      <c r="E875" s="2" t="str">
        <f>IFERROR(__xludf.DUMMYFUNCTION("regexextract(C875, ""\d"")"),"3")</f>
        <v>3</v>
      </c>
      <c r="F875" s="2" t="str">
        <f>IFERROR(__xludf.DUMMYFUNCTION("REGEXEXTRACT(C875, ""\d[^\d]*?\z"")"),"3")</f>
        <v>3</v>
      </c>
      <c r="G875" s="2" t="str">
        <f>IFERROR(__xludf.DUMMYFUNCTION("REGEXExtract(F875,""\d"")"),"3")</f>
        <v>3</v>
      </c>
      <c r="H875" s="3">
        <f t="shared" si="1"/>
        <v>33</v>
      </c>
    </row>
    <row r="876">
      <c r="A876" s="1" t="s">
        <v>874</v>
      </c>
      <c r="C876" s="4" t="str">
        <f>IFERROR(__xludf.DUMMYFUNCTION(" REGEXREPLACE(REGEXREPLACE(REGEXREPLACE(REGEXREPLACE(REGEXREPLACE(REGEXREPLACE(REGEXREPLACE(REGEXREPLACE(REGEXREPLACE(A876, ""one"", ""one1one""), ""two"", ""two2two""), ""three"", ""three3three""), ""four"", ""four4four""),""five"", ""five5five""), ""six"&amp;""", ""six6six""),""seven"", ""seven7seven""),""eight"", ""eight8eight""),""nine"",""nine9nine"")"),"2six6six2sjtwo2twohpvxsmfbpmpp4")</f>
        <v>2six6six2sjtwo2twohpvxsmfbpmpp4</v>
      </c>
      <c r="E876" s="2" t="str">
        <f>IFERROR(__xludf.DUMMYFUNCTION("regexextract(C876, ""\d"")"),"2")</f>
        <v>2</v>
      </c>
      <c r="F876" s="2" t="str">
        <f>IFERROR(__xludf.DUMMYFUNCTION("REGEXEXTRACT(C876, ""\d[^\d]*?\z"")"),"4")</f>
        <v>4</v>
      </c>
      <c r="G876" s="2" t="str">
        <f>IFERROR(__xludf.DUMMYFUNCTION("REGEXExtract(F876,""\d"")"),"4")</f>
        <v>4</v>
      </c>
      <c r="H876" s="3">
        <f t="shared" si="1"/>
        <v>24</v>
      </c>
    </row>
    <row r="877">
      <c r="A877" s="1" t="s">
        <v>875</v>
      </c>
      <c r="C877" s="4" t="str">
        <f>IFERROR(__xludf.DUMMYFUNCTION(" REGEXREPLACE(REGEXREPLACE(REGEXREPLACE(REGEXREPLACE(REGEXREPLACE(REGEXREPLACE(REGEXREPLACE(REGEXREPLACE(REGEXREPLACE(A877, ""one"", ""one1one""), ""two"", ""two2two""), ""three"", ""three3three""), ""four"", ""four4four""),""five"", ""five5five""), ""six"&amp;""", ""six6six""),""seven"", ""seven7seven""),""eight"", ""eight8eight""),""nine"",""nine9nine"")"),"blclfqtpfive5fiveseven7seventhree3threens3one1one2one1one")</f>
        <v>blclfqtpfive5fiveseven7seventhree3threens3one1one2one1one</v>
      </c>
      <c r="E877" s="2" t="str">
        <f>IFERROR(__xludf.DUMMYFUNCTION("regexextract(C877, ""\d"")"),"5")</f>
        <v>5</v>
      </c>
      <c r="F877" s="2" t="str">
        <f>IFERROR(__xludf.DUMMYFUNCTION("REGEXEXTRACT(C877, ""\d[^\d]*?\z"")"),"1one")</f>
        <v>1one</v>
      </c>
      <c r="G877" s="2" t="str">
        <f>IFERROR(__xludf.DUMMYFUNCTION("REGEXExtract(F877,""\d"")"),"1")</f>
        <v>1</v>
      </c>
      <c r="H877" s="3">
        <f t="shared" si="1"/>
        <v>51</v>
      </c>
    </row>
    <row r="878">
      <c r="A878" s="1" t="s">
        <v>876</v>
      </c>
      <c r="C878" s="4" t="str">
        <f>IFERROR(__xludf.DUMMYFUNCTION(" REGEXREPLACE(REGEXREPLACE(REGEXREPLACE(REGEXREPLACE(REGEXREPLACE(REGEXREPLACE(REGEXREPLACE(REGEXREPLACE(REGEXREPLACE(A878, ""one"", ""one1one""), ""two"", ""two2two""), ""three"", ""three3three""), ""four"", ""four4four""),""five"", ""five5five""), ""six"&amp;""", ""six6six""),""seven"", ""seven7seven""),""eight"", ""eight8eight""),""nine"",""nine9nine"")"),"jvqthree3threehkzmbngll61rzvpr92bghvdvszh")</f>
        <v>jvqthree3threehkzmbngll61rzvpr92bghvdvszh</v>
      </c>
      <c r="E878" s="2" t="str">
        <f>IFERROR(__xludf.DUMMYFUNCTION("regexextract(C878, ""\d"")"),"3")</f>
        <v>3</v>
      </c>
      <c r="F878" s="2" t="str">
        <f>IFERROR(__xludf.DUMMYFUNCTION("REGEXEXTRACT(C878, ""\d[^\d]*?\z"")"),"2bghvdvszh")</f>
        <v>2bghvdvszh</v>
      </c>
      <c r="G878" s="2" t="str">
        <f>IFERROR(__xludf.DUMMYFUNCTION("REGEXExtract(F878,""\d"")"),"2")</f>
        <v>2</v>
      </c>
      <c r="H878" s="3">
        <f t="shared" si="1"/>
        <v>32</v>
      </c>
    </row>
    <row r="879">
      <c r="A879" s="1" t="s">
        <v>877</v>
      </c>
      <c r="C879" s="4" t="str">
        <f>IFERROR(__xludf.DUMMYFUNCTION(" REGEXREPLACE(REGEXREPLACE(REGEXREPLACE(REGEXREPLACE(REGEXREPLACE(REGEXREPLACE(REGEXREPLACE(REGEXREPLACE(REGEXREPLACE(A879, ""one"", ""one1one""), ""two"", ""two2two""), ""three"", ""three3three""), ""four"", ""four4four""),""five"", ""five5five""), ""six"&amp;""", ""six6six""),""seven"", ""seven7seven""),""eight"", ""eight8eight""),""nine"",""nine9nine"")"),"pcthree3threeseven7seventhree3threenine9ninethree3threefive5five2one1one")</f>
        <v>pcthree3threeseven7seventhree3threenine9ninethree3threefive5five2one1one</v>
      </c>
      <c r="E879" s="2" t="str">
        <f>IFERROR(__xludf.DUMMYFUNCTION("regexextract(C879, ""\d"")"),"3")</f>
        <v>3</v>
      </c>
      <c r="F879" s="2" t="str">
        <f>IFERROR(__xludf.DUMMYFUNCTION("REGEXEXTRACT(C879, ""\d[^\d]*?\z"")"),"1one")</f>
        <v>1one</v>
      </c>
      <c r="G879" s="2" t="str">
        <f>IFERROR(__xludf.DUMMYFUNCTION("REGEXExtract(F879,""\d"")"),"1")</f>
        <v>1</v>
      </c>
      <c r="H879" s="3">
        <f t="shared" si="1"/>
        <v>31</v>
      </c>
    </row>
    <row r="880">
      <c r="A880" s="1" t="s">
        <v>878</v>
      </c>
      <c r="C880" s="4" t="str">
        <f>IFERROR(__xludf.DUMMYFUNCTION(" REGEXREPLACE(REGEXREPLACE(REGEXREPLACE(REGEXREPLACE(REGEXREPLACE(REGEXREPLACE(REGEXREPLACE(REGEXREPLACE(REGEXREPLACE(A880, ""one"", ""one1one""), ""two"", ""two2two""), ""three"", ""three3three""), ""four"", ""four4four""),""five"", ""five5five""), ""six"&amp;""", ""six6six""),""seven"", ""seven7seven""),""eight"", ""eight8eight""),""nine"",""nine9nine"")"),"89seven7seven1")</f>
        <v>89seven7seven1</v>
      </c>
      <c r="E880" s="2" t="str">
        <f>IFERROR(__xludf.DUMMYFUNCTION("regexextract(C880, ""\d"")"),"8")</f>
        <v>8</v>
      </c>
      <c r="F880" s="2" t="str">
        <f>IFERROR(__xludf.DUMMYFUNCTION("REGEXEXTRACT(C880, ""\d[^\d]*?\z"")"),"1")</f>
        <v>1</v>
      </c>
      <c r="G880" s="2" t="str">
        <f>IFERROR(__xludf.DUMMYFUNCTION("REGEXExtract(F880,""\d"")"),"1")</f>
        <v>1</v>
      </c>
      <c r="H880" s="3">
        <f t="shared" si="1"/>
        <v>81</v>
      </c>
    </row>
    <row r="881">
      <c r="A881" s="1" t="s">
        <v>879</v>
      </c>
      <c r="C881" s="4" t="str">
        <f>IFERROR(__xludf.DUMMYFUNCTION(" REGEXREPLACE(REGEXREPLACE(REGEXREPLACE(REGEXREPLACE(REGEXREPLACE(REGEXREPLACE(REGEXREPLACE(REGEXREPLACE(REGEXREPLACE(A881, ""one"", ""one1one""), ""two"", ""two2two""), ""three"", ""three3three""), ""four"", ""four4four""),""five"", ""five5five""), ""six"&amp;""", ""six6six""),""seven"", ""seven7seven""),""eight"", ""eight8eight""),""nine"",""nine9nine"")"),"ztwo2twone1onesix6six9")</f>
        <v>ztwo2twone1onesix6six9</v>
      </c>
      <c r="E881" s="2" t="str">
        <f>IFERROR(__xludf.DUMMYFUNCTION("regexextract(C881, ""\d"")"),"2")</f>
        <v>2</v>
      </c>
      <c r="F881" s="2" t="str">
        <f>IFERROR(__xludf.DUMMYFUNCTION("REGEXEXTRACT(C881, ""\d[^\d]*?\z"")"),"9")</f>
        <v>9</v>
      </c>
      <c r="G881" s="2" t="str">
        <f>IFERROR(__xludf.DUMMYFUNCTION("REGEXExtract(F881,""\d"")"),"9")</f>
        <v>9</v>
      </c>
      <c r="H881" s="3">
        <f t="shared" si="1"/>
        <v>29</v>
      </c>
    </row>
    <row r="882">
      <c r="A882" s="1" t="s">
        <v>880</v>
      </c>
      <c r="C882" s="4" t="str">
        <f>IFERROR(__xludf.DUMMYFUNCTION(" REGEXREPLACE(REGEXREPLACE(REGEXREPLACE(REGEXREPLACE(REGEXREPLACE(REGEXREPLACE(REGEXREPLACE(REGEXREPLACE(REGEXREPLACE(A882, ""one"", ""one1one""), ""two"", ""two2two""), ""three"", ""three3three""), ""four"", ""four4four""),""five"", ""five5five""), ""six"&amp;""", ""six6six""),""seven"", ""seven7seven""),""eight"", ""eight8eight""),""nine"",""nine9nine"")"),"cone1onemvksxxdthseven7seven1lmfmppzttqnn")</f>
        <v>cone1onemvksxxdthseven7seven1lmfmppzttqnn</v>
      </c>
      <c r="E882" s="2" t="str">
        <f>IFERROR(__xludf.DUMMYFUNCTION("regexextract(C882, ""\d"")"),"1")</f>
        <v>1</v>
      </c>
      <c r="F882" s="2" t="str">
        <f>IFERROR(__xludf.DUMMYFUNCTION("REGEXEXTRACT(C882, ""\d[^\d]*?\z"")"),"1lmfmppzttqnn")</f>
        <v>1lmfmppzttqnn</v>
      </c>
      <c r="G882" s="2" t="str">
        <f>IFERROR(__xludf.DUMMYFUNCTION("REGEXExtract(F882,""\d"")"),"1")</f>
        <v>1</v>
      </c>
      <c r="H882" s="3">
        <f t="shared" si="1"/>
        <v>11</v>
      </c>
    </row>
    <row r="883">
      <c r="A883" s="1" t="s">
        <v>881</v>
      </c>
      <c r="C883" s="4" t="str">
        <f>IFERROR(__xludf.DUMMYFUNCTION(" REGEXREPLACE(REGEXREPLACE(REGEXREPLACE(REGEXREPLACE(REGEXREPLACE(REGEXREPLACE(REGEXREPLACE(REGEXREPLACE(REGEXREPLACE(A883, ""one"", ""one1one""), ""two"", ""two2two""), ""three"", ""three3three""), ""four"", ""four4four""),""five"", ""five5five""), ""six"&amp;""", ""six6six""),""seven"", ""seven7seven""),""eight"", ""eight8eight""),""nine"",""nine9nine"")"),"six6six6four4four")</f>
        <v>six6six6four4four</v>
      </c>
      <c r="E883" s="2" t="str">
        <f>IFERROR(__xludf.DUMMYFUNCTION("regexextract(C883, ""\d"")"),"6")</f>
        <v>6</v>
      </c>
      <c r="F883" s="2" t="str">
        <f>IFERROR(__xludf.DUMMYFUNCTION("REGEXEXTRACT(C883, ""\d[^\d]*?\z"")"),"4four")</f>
        <v>4four</v>
      </c>
      <c r="G883" s="2" t="str">
        <f>IFERROR(__xludf.DUMMYFUNCTION("REGEXExtract(F883,""\d"")"),"4")</f>
        <v>4</v>
      </c>
      <c r="H883" s="3">
        <f t="shared" si="1"/>
        <v>64</v>
      </c>
    </row>
    <row r="884">
      <c r="A884" s="1" t="s">
        <v>882</v>
      </c>
      <c r="C884" s="4" t="str">
        <f>IFERROR(__xludf.DUMMYFUNCTION(" REGEXREPLACE(REGEXREPLACE(REGEXREPLACE(REGEXREPLACE(REGEXREPLACE(REGEXREPLACE(REGEXREPLACE(REGEXREPLACE(REGEXREPLACE(A884, ""one"", ""one1one""), ""two"", ""two2two""), ""three"", ""three3three""), ""four"", ""four4four""),""five"", ""five5five""), ""six"&amp;""", ""six6six""),""seven"", ""seven7seven""),""eight"", ""eight8eight""),""nine"",""nine9nine"")"),"three3threefour4fourxct5bvvkpgpgjqvlzv")</f>
        <v>three3threefour4fourxct5bvvkpgpgjqvlzv</v>
      </c>
      <c r="E884" s="2" t="str">
        <f>IFERROR(__xludf.DUMMYFUNCTION("regexextract(C884, ""\d"")"),"3")</f>
        <v>3</v>
      </c>
      <c r="F884" s="2" t="str">
        <f>IFERROR(__xludf.DUMMYFUNCTION("REGEXEXTRACT(C884, ""\d[^\d]*?\z"")"),"5bvvkpgpgjqvlzv")</f>
        <v>5bvvkpgpgjqvlzv</v>
      </c>
      <c r="G884" s="2" t="str">
        <f>IFERROR(__xludf.DUMMYFUNCTION("REGEXExtract(F884,""\d"")"),"5")</f>
        <v>5</v>
      </c>
      <c r="H884" s="3">
        <f t="shared" si="1"/>
        <v>35</v>
      </c>
    </row>
    <row r="885">
      <c r="A885" s="1" t="s">
        <v>883</v>
      </c>
      <c r="C885" s="4" t="str">
        <f>IFERROR(__xludf.DUMMYFUNCTION(" REGEXREPLACE(REGEXREPLACE(REGEXREPLACE(REGEXREPLACE(REGEXREPLACE(REGEXREPLACE(REGEXREPLACE(REGEXREPLACE(REGEXREPLACE(A885, ""one"", ""one1one""), ""two"", ""two2two""), ""three"", ""three3three""), ""four"", ""four4four""),""five"", ""five5five""), ""six"&amp;""", ""six6six""),""seven"", ""seven7seven""),""eight"", ""eight8eight""),""nine"",""nine9nine"")"),"gsjrdgxfv38")</f>
        <v>gsjrdgxfv38</v>
      </c>
      <c r="E885" s="2" t="str">
        <f>IFERROR(__xludf.DUMMYFUNCTION("regexextract(C885, ""\d"")"),"3")</f>
        <v>3</v>
      </c>
      <c r="F885" s="2" t="str">
        <f>IFERROR(__xludf.DUMMYFUNCTION("REGEXEXTRACT(C885, ""\d[^\d]*?\z"")"),"8")</f>
        <v>8</v>
      </c>
      <c r="G885" s="2" t="str">
        <f>IFERROR(__xludf.DUMMYFUNCTION("REGEXExtract(F885,""\d"")"),"8")</f>
        <v>8</v>
      </c>
      <c r="H885" s="3">
        <f t="shared" si="1"/>
        <v>38</v>
      </c>
    </row>
    <row r="886">
      <c r="A886" s="1" t="s">
        <v>884</v>
      </c>
      <c r="C886" s="4" t="str">
        <f>IFERROR(__xludf.DUMMYFUNCTION(" REGEXREPLACE(REGEXREPLACE(REGEXREPLACE(REGEXREPLACE(REGEXREPLACE(REGEXREPLACE(REGEXREPLACE(REGEXREPLACE(REGEXREPLACE(A886, ""one"", ""one1one""), ""two"", ""two2two""), ""three"", ""three3three""), ""four"", ""four4four""),""five"", ""five5five""), ""six"&amp;""", ""six6six""),""seven"", ""seven7seven""),""eight"", ""eight8eight""),""nine"",""nine9nine"")"),"five5fivenrlgnrnms1")</f>
        <v>five5fivenrlgnrnms1</v>
      </c>
      <c r="E886" s="2" t="str">
        <f>IFERROR(__xludf.DUMMYFUNCTION("regexextract(C886, ""\d"")"),"5")</f>
        <v>5</v>
      </c>
      <c r="F886" s="2" t="str">
        <f>IFERROR(__xludf.DUMMYFUNCTION("REGEXEXTRACT(C886, ""\d[^\d]*?\z"")"),"1")</f>
        <v>1</v>
      </c>
      <c r="G886" s="2" t="str">
        <f>IFERROR(__xludf.DUMMYFUNCTION("REGEXExtract(F886,""\d"")"),"1")</f>
        <v>1</v>
      </c>
      <c r="H886" s="3">
        <f t="shared" si="1"/>
        <v>51</v>
      </c>
    </row>
    <row r="887">
      <c r="A887" s="1" t="s">
        <v>885</v>
      </c>
      <c r="C887" s="4" t="str">
        <f>IFERROR(__xludf.DUMMYFUNCTION(" REGEXREPLACE(REGEXREPLACE(REGEXREPLACE(REGEXREPLACE(REGEXREPLACE(REGEXREPLACE(REGEXREPLACE(REGEXREPLACE(REGEXREPLACE(A887, ""one"", ""one1one""), ""two"", ""two2two""), ""three"", ""three3three""), ""four"", ""four4four""),""five"", ""five5five""), ""six"&amp;""", ""six6six""),""seven"", ""seven7seven""),""eight"", ""eight8eight""),""nine"",""nine9nine"")"),"tvtwo2twone1onenine9nine9rhs6five5five56")</f>
        <v>tvtwo2twone1onenine9nine9rhs6five5five56</v>
      </c>
      <c r="E887" s="2" t="str">
        <f>IFERROR(__xludf.DUMMYFUNCTION("regexextract(C887, ""\d"")"),"2")</f>
        <v>2</v>
      </c>
      <c r="F887" s="2" t="str">
        <f>IFERROR(__xludf.DUMMYFUNCTION("REGEXEXTRACT(C887, ""\d[^\d]*?\z"")"),"6")</f>
        <v>6</v>
      </c>
      <c r="G887" s="2" t="str">
        <f>IFERROR(__xludf.DUMMYFUNCTION("REGEXExtract(F887,""\d"")"),"6")</f>
        <v>6</v>
      </c>
      <c r="H887" s="3">
        <f t="shared" si="1"/>
        <v>26</v>
      </c>
    </row>
    <row r="888">
      <c r="A888" s="1" t="s">
        <v>886</v>
      </c>
      <c r="C888" s="4" t="str">
        <f>IFERROR(__xludf.DUMMYFUNCTION(" REGEXREPLACE(REGEXREPLACE(REGEXREPLACE(REGEXREPLACE(REGEXREPLACE(REGEXREPLACE(REGEXREPLACE(REGEXREPLACE(REGEXREPLACE(A888, ""one"", ""one1one""), ""two"", ""two2two""), ""three"", ""three3three""), ""four"", ""four4four""),""five"", ""five5five""), ""six"&amp;""", ""six6six""),""seven"", ""seven7seven""),""eight"", ""eight8eight""),""nine"",""nine9nine"")"),"kgnine9nineczjhrfive5five45hhxhtxltdqfive5five")</f>
        <v>kgnine9nineczjhrfive5five45hhxhtxltdqfive5five</v>
      </c>
      <c r="E888" s="2" t="str">
        <f>IFERROR(__xludf.DUMMYFUNCTION("regexextract(C888, ""\d"")"),"9")</f>
        <v>9</v>
      </c>
      <c r="F888" s="2" t="str">
        <f>IFERROR(__xludf.DUMMYFUNCTION("REGEXEXTRACT(C888, ""\d[^\d]*?\z"")"),"5five")</f>
        <v>5five</v>
      </c>
      <c r="G888" s="2" t="str">
        <f>IFERROR(__xludf.DUMMYFUNCTION("REGEXExtract(F888,""\d"")"),"5")</f>
        <v>5</v>
      </c>
      <c r="H888" s="3">
        <f t="shared" si="1"/>
        <v>95</v>
      </c>
    </row>
    <row r="889">
      <c r="A889" s="1" t="s">
        <v>887</v>
      </c>
      <c r="C889" s="4" t="str">
        <f>IFERROR(__xludf.DUMMYFUNCTION(" REGEXREPLACE(REGEXREPLACE(REGEXREPLACE(REGEXREPLACE(REGEXREPLACE(REGEXREPLACE(REGEXREPLACE(REGEXREPLACE(REGEXREPLACE(A889, ""one"", ""one1one""), ""two"", ""two2two""), ""three"", ""three3three""), ""four"", ""four4four""),""five"", ""five5five""), ""six"&amp;""", ""six6six""),""seven"", ""seven7seven""),""eight"", ""eight8eight""),""nine"",""nine9nine"")"),"six6sixfive5fiveseven7seven17six6six16bv")</f>
        <v>six6sixfive5fiveseven7seven17six6six16bv</v>
      </c>
      <c r="E889" s="2" t="str">
        <f>IFERROR(__xludf.DUMMYFUNCTION("regexextract(C889, ""\d"")"),"6")</f>
        <v>6</v>
      </c>
      <c r="F889" s="2" t="str">
        <f>IFERROR(__xludf.DUMMYFUNCTION("REGEXEXTRACT(C889, ""\d[^\d]*?\z"")"),"6bv")</f>
        <v>6bv</v>
      </c>
      <c r="G889" s="2" t="str">
        <f>IFERROR(__xludf.DUMMYFUNCTION("REGEXExtract(F889,""\d"")"),"6")</f>
        <v>6</v>
      </c>
      <c r="H889" s="3">
        <f t="shared" si="1"/>
        <v>66</v>
      </c>
    </row>
    <row r="890">
      <c r="A890" s="1" t="s">
        <v>888</v>
      </c>
      <c r="C890" s="4" t="str">
        <f>IFERROR(__xludf.DUMMYFUNCTION(" REGEXREPLACE(REGEXREPLACE(REGEXREPLACE(REGEXREPLACE(REGEXREPLACE(REGEXREPLACE(REGEXREPLACE(REGEXREPLACE(REGEXREPLACE(A890, ""one"", ""one1one""), ""two"", ""two2two""), ""three"", ""three3three""), ""four"", ""four4four""),""five"", ""five5five""), ""six"&amp;""", ""six6six""),""seven"", ""seven7seven""),""eight"", ""eight8eight""),""nine"",""nine9nine"")"),"5vxqvtsltcbjrdrct3four4fourtwo2twotwo2twobgsnkszmbd")</f>
        <v>5vxqvtsltcbjrdrct3four4fourtwo2twotwo2twobgsnkszmbd</v>
      </c>
      <c r="E890" s="2" t="str">
        <f>IFERROR(__xludf.DUMMYFUNCTION("regexextract(C890, ""\d"")"),"5")</f>
        <v>5</v>
      </c>
      <c r="F890" s="2" t="str">
        <f>IFERROR(__xludf.DUMMYFUNCTION("REGEXEXTRACT(C890, ""\d[^\d]*?\z"")"),"2twobgsnkszmbd")</f>
        <v>2twobgsnkszmbd</v>
      </c>
      <c r="G890" s="2" t="str">
        <f>IFERROR(__xludf.DUMMYFUNCTION("REGEXExtract(F890,""\d"")"),"2")</f>
        <v>2</v>
      </c>
      <c r="H890" s="3">
        <f t="shared" si="1"/>
        <v>52</v>
      </c>
    </row>
    <row r="891">
      <c r="A891" s="1" t="s">
        <v>889</v>
      </c>
      <c r="C891" s="4" t="str">
        <f>IFERROR(__xludf.DUMMYFUNCTION(" REGEXREPLACE(REGEXREPLACE(REGEXREPLACE(REGEXREPLACE(REGEXREPLACE(REGEXREPLACE(REGEXREPLACE(REGEXREPLACE(REGEXREPLACE(A891, ""one"", ""one1one""), ""two"", ""two2two""), ""three"", ""three3three""), ""four"", ""four4four""),""five"", ""five5five""), ""six"&amp;""", ""six6six""),""seven"", ""seven7seven""),""eight"", ""eight8eight""),""nine"",""nine9nine"")"),"42three3three7")</f>
        <v>42three3three7</v>
      </c>
      <c r="E891" s="2" t="str">
        <f>IFERROR(__xludf.DUMMYFUNCTION("regexextract(C891, ""\d"")"),"4")</f>
        <v>4</v>
      </c>
      <c r="F891" s="2" t="str">
        <f>IFERROR(__xludf.DUMMYFUNCTION("REGEXEXTRACT(C891, ""\d[^\d]*?\z"")"),"7")</f>
        <v>7</v>
      </c>
      <c r="G891" s="2" t="str">
        <f>IFERROR(__xludf.DUMMYFUNCTION("REGEXExtract(F891,""\d"")"),"7")</f>
        <v>7</v>
      </c>
      <c r="H891" s="3">
        <f t="shared" si="1"/>
        <v>47</v>
      </c>
    </row>
    <row r="892">
      <c r="A892" s="1" t="s">
        <v>890</v>
      </c>
      <c r="C892" s="4" t="str">
        <f>IFERROR(__xludf.DUMMYFUNCTION(" REGEXREPLACE(REGEXREPLACE(REGEXREPLACE(REGEXREPLACE(REGEXREPLACE(REGEXREPLACE(REGEXREPLACE(REGEXREPLACE(REGEXREPLACE(A892, ""one"", ""one1one""), ""two"", ""two2two""), ""three"", ""three3three""), ""four"", ""four4four""),""five"", ""five5five""), ""six"&amp;""", ""six6six""),""seven"", ""seven7seven""),""eight"", ""eight8eight""),""nine"",""nine9nine"")"),"btdbbtqb89dneight8eight34")</f>
        <v>btdbbtqb89dneight8eight34</v>
      </c>
      <c r="E892" s="2" t="str">
        <f>IFERROR(__xludf.DUMMYFUNCTION("regexextract(C892, ""\d"")"),"8")</f>
        <v>8</v>
      </c>
      <c r="F892" s="2" t="str">
        <f>IFERROR(__xludf.DUMMYFUNCTION("REGEXEXTRACT(C892, ""\d[^\d]*?\z"")"),"4")</f>
        <v>4</v>
      </c>
      <c r="G892" s="2" t="str">
        <f>IFERROR(__xludf.DUMMYFUNCTION("REGEXExtract(F892,""\d"")"),"4")</f>
        <v>4</v>
      </c>
      <c r="H892" s="3">
        <f t="shared" si="1"/>
        <v>84</v>
      </c>
    </row>
    <row r="893">
      <c r="A893" s="1" t="s">
        <v>891</v>
      </c>
      <c r="C893" s="4" t="str">
        <f>IFERROR(__xludf.DUMMYFUNCTION(" REGEXREPLACE(REGEXREPLACE(REGEXREPLACE(REGEXREPLACE(REGEXREPLACE(REGEXREPLACE(REGEXREPLACE(REGEXREPLACE(REGEXREPLACE(A893, ""one"", ""one1one""), ""two"", ""two2two""), ""three"", ""three3three""), ""four"", ""four4four""),""five"", ""five5five""), ""six"&amp;""", ""six6six""),""seven"", ""seven7seven""),""eight"", ""eight8eight""),""nine"",""nine9nine"")"),"htnine9nineseven7sevensix6sixnine9ninetwo2two4mnmd")</f>
        <v>htnine9nineseven7sevensix6sixnine9ninetwo2two4mnmd</v>
      </c>
      <c r="E893" s="2" t="str">
        <f>IFERROR(__xludf.DUMMYFUNCTION("regexextract(C893, ""\d"")"),"9")</f>
        <v>9</v>
      </c>
      <c r="F893" s="2" t="str">
        <f>IFERROR(__xludf.DUMMYFUNCTION("REGEXEXTRACT(C893, ""\d[^\d]*?\z"")"),"4mnmd")</f>
        <v>4mnmd</v>
      </c>
      <c r="G893" s="2" t="str">
        <f>IFERROR(__xludf.DUMMYFUNCTION("REGEXExtract(F893,""\d"")"),"4")</f>
        <v>4</v>
      </c>
      <c r="H893" s="3">
        <f t="shared" si="1"/>
        <v>94</v>
      </c>
    </row>
    <row r="894">
      <c r="A894" s="1" t="s">
        <v>892</v>
      </c>
      <c r="C894" s="4" t="str">
        <f>IFERROR(__xludf.DUMMYFUNCTION(" REGEXREPLACE(REGEXREPLACE(REGEXREPLACE(REGEXREPLACE(REGEXREPLACE(REGEXREPLACE(REGEXREPLACE(REGEXREPLACE(REGEXREPLACE(A894, ""one"", ""one1one""), ""two"", ""two2two""), ""three"", ""three3three""), ""four"", ""four4four""),""five"", ""five5five""), ""six"&amp;""", ""six6six""),""seven"", ""seven7seven""),""eight"", ""eight8eight""),""nine"",""nine9nine"")"),"jgzdlf22qnqdr9bqczsfx")</f>
        <v>jgzdlf22qnqdr9bqczsfx</v>
      </c>
      <c r="E894" s="2" t="str">
        <f>IFERROR(__xludf.DUMMYFUNCTION("regexextract(C894, ""\d"")"),"2")</f>
        <v>2</v>
      </c>
      <c r="F894" s="2" t="str">
        <f>IFERROR(__xludf.DUMMYFUNCTION("REGEXEXTRACT(C894, ""\d[^\d]*?\z"")"),"9bqczsfx")</f>
        <v>9bqczsfx</v>
      </c>
      <c r="G894" s="2" t="str">
        <f>IFERROR(__xludf.DUMMYFUNCTION("REGEXExtract(F894,""\d"")"),"9")</f>
        <v>9</v>
      </c>
      <c r="H894" s="3">
        <f t="shared" si="1"/>
        <v>29</v>
      </c>
    </row>
    <row r="895">
      <c r="A895" s="1" t="s">
        <v>893</v>
      </c>
      <c r="C895" s="4" t="str">
        <f>IFERROR(__xludf.DUMMYFUNCTION(" REGEXREPLACE(REGEXREPLACE(REGEXREPLACE(REGEXREPLACE(REGEXREPLACE(REGEXREPLACE(REGEXREPLACE(REGEXREPLACE(REGEXREPLACE(A895, ""one"", ""one1one""), ""two"", ""two2two""), ""three"", ""three3three""), ""four"", ""four4four""),""five"", ""five5five""), ""six"&amp;""", ""six6six""),""seven"", ""seven7seven""),""eight"", ""eight8eight""),""nine"",""nine9nine"")"),"zfvf296fj")</f>
        <v>zfvf296fj</v>
      </c>
      <c r="E895" s="2" t="str">
        <f>IFERROR(__xludf.DUMMYFUNCTION("regexextract(C895, ""\d"")"),"2")</f>
        <v>2</v>
      </c>
      <c r="F895" s="2" t="str">
        <f>IFERROR(__xludf.DUMMYFUNCTION("REGEXEXTRACT(C895, ""\d[^\d]*?\z"")"),"6fj")</f>
        <v>6fj</v>
      </c>
      <c r="G895" s="2" t="str">
        <f>IFERROR(__xludf.DUMMYFUNCTION("REGEXExtract(F895,""\d"")"),"6")</f>
        <v>6</v>
      </c>
      <c r="H895" s="3">
        <f t="shared" si="1"/>
        <v>26</v>
      </c>
    </row>
    <row r="896">
      <c r="A896" s="1" t="s">
        <v>894</v>
      </c>
      <c r="C896" s="4" t="str">
        <f>IFERROR(__xludf.DUMMYFUNCTION(" REGEXREPLACE(REGEXREPLACE(REGEXREPLACE(REGEXREPLACE(REGEXREPLACE(REGEXREPLACE(REGEXREPLACE(REGEXREPLACE(REGEXREPLACE(A896, ""one"", ""one1one""), ""two"", ""two2two""), ""three"", ""three3three""), ""four"", ""four4four""),""five"", ""five5five""), ""six"&amp;""", ""six6six""),""seven"", ""seven7seven""),""eight"", ""eight8eight""),""nine"",""nine9nine"")"),"five5fivejjvtjp4fghtgplkjnine9nine36")</f>
        <v>five5fivejjvtjp4fghtgplkjnine9nine36</v>
      </c>
      <c r="E896" s="2" t="str">
        <f>IFERROR(__xludf.DUMMYFUNCTION("regexextract(C896, ""\d"")"),"5")</f>
        <v>5</v>
      </c>
      <c r="F896" s="2" t="str">
        <f>IFERROR(__xludf.DUMMYFUNCTION("REGEXEXTRACT(C896, ""\d[^\d]*?\z"")"),"6")</f>
        <v>6</v>
      </c>
      <c r="G896" s="2" t="str">
        <f>IFERROR(__xludf.DUMMYFUNCTION("REGEXExtract(F896,""\d"")"),"6")</f>
        <v>6</v>
      </c>
      <c r="H896" s="3">
        <f t="shared" si="1"/>
        <v>56</v>
      </c>
    </row>
    <row r="897">
      <c r="A897" s="1" t="s">
        <v>895</v>
      </c>
      <c r="C897" s="4" t="str">
        <f>IFERROR(__xludf.DUMMYFUNCTION(" REGEXREPLACE(REGEXREPLACE(REGEXREPLACE(REGEXREPLACE(REGEXREPLACE(REGEXREPLACE(REGEXREPLACE(REGEXREPLACE(REGEXREPLACE(A897, ""one"", ""one1one""), ""two"", ""two2two""), ""three"", ""three3three""), ""four"", ""four4four""),""five"", ""five5five""), ""six"&amp;""", ""six6six""),""seven"", ""seven7seven""),""eight"", ""eight8eight""),""nine"",""nine9nine"")"),"3rxfbrpmtkcrrsjg")</f>
        <v>3rxfbrpmtkcrrsjg</v>
      </c>
      <c r="E897" s="2" t="str">
        <f>IFERROR(__xludf.DUMMYFUNCTION("regexextract(C897, ""\d"")"),"3")</f>
        <v>3</v>
      </c>
      <c r="F897" s="2" t="str">
        <f>IFERROR(__xludf.DUMMYFUNCTION("REGEXEXTRACT(C897, ""\d[^\d]*?\z"")"),"3rxfbrpmtkcrrsjg")</f>
        <v>3rxfbrpmtkcrrsjg</v>
      </c>
      <c r="G897" s="2" t="str">
        <f>IFERROR(__xludf.DUMMYFUNCTION("REGEXExtract(F897,""\d"")"),"3")</f>
        <v>3</v>
      </c>
      <c r="H897" s="3">
        <f t="shared" si="1"/>
        <v>33</v>
      </c>
    </row>
    <row r="898">
      <c r="A898" s="1" t="s">
        <v>896</v>
      </c>
      <c r="C898" s="4" t="str">
        <f>IFERROR(__xludf.DUMMYFUNCTION(" REGEXREPLACE(REGEXREPLACE(REGEXREPLACE(REGEXREPLACE(REGEXREPLACE(REGEXREPLACE(REGEXREPLACE(REGEXREPLACE(REGEXREPLACE(A898, ""one"", ""one1one""), ""two"", ""two2two""), ""three"", ""three3three""), ""four"", ""four4four""),""five"", ""five5five""), ""six"&amp;""", ""six6six""),""seven"", ""seven7seven""),""eight"", ""eight8eight""),""nine"",""nine9nine"")"),"two2twopdxltmnv2seven7seven")</f>
        <v>two2twopdxltmnv2seven7seven</v>
      </c>
      <c r="E898" s="2" t="str">
        <f>IFERROR(__xludf.DUMMYFUNCTION("regexextract(C898, ""\d"")"),"2")</f>
        <v>2</v>
      </c>
      <c r="F898" s="2" t="str">
        <f>IFERROR(__xludf.DUMMYFUNCTION("REGEXEXTRACT(C898, ""\d[^\d]*?\z"")"),"7seven")</f>
        <v>7seven</v>
      </c>
      <c r="G898" s="2" t="str">
        <f>IFERROR(__xludf.DUMMYFUNCTION("REGEXExtract(F898,""\d"")"),"7")</f>
        <v>7</v>
      </c>
      <c r="H898" s="3">
        <f t="shared" si="1"/>
        <v>27</v>
      </c>
    </row>
    <row r="899">
      <c r="A899" s="1" t="s">
        <v>897</v>
      </c>
      <c r="C899" s="4" t="str">
        <f>IFERROR(__xludf.DUMMYFUNCTION(" REGEXREPLACE(REGEXREPLACE(REGEXREPLACE(REGEXREPLACE(REGEXREPLACE(REGEXREPLACE(REGEXREPLACE(REGEXREPLACE(REGEXREPLACE(A899, ""one"", ""one1one""), ""two"", ""two2two""), ""three"", ""three3three""), ""four"", ""four4four""),""five"", ""five5five""), ""six"&amp;""", ""six6six""),""seven"", ""seven7seven""),""eight"", ""eight8eight""),""nine"",""nine9nine"")"),"2four4fourgmjfdgh")</f>
        <v>2four4fourgmjfdgh</v>
      </c>
      <c r="E899" s="2" t="str">
        <f>IFERROR(__xludf.DUMMYFUNCTION("regexextract(C899, ""\d"")"),"2")</f>
        <v>2</v>
      </c>
      <c r="F899" s="2" t="str">
        <f>IFERROR(__xludf.DUMMYFUNCTION("REGEXEXTRACT(C899, ""\d[^\d]*?\z"")"),"4fourgmjfdgh")</f>
        <v>4fourgmjfdgh</v>
      </c>
      <c r="G899" s="2" t="str">
        <f>IFERROR(__xludf.DUMMYFUNCTION("REGEXExtract(F899,""\d"")"),"4")</f>
        <v>4</v>
      </c>
      <c r="H899" s="3">
        <f t="shared" si="1"/>
        <v>24</v>
      </c>
    </row>
    <row r="900">
      <c r="A900" s="1" t="s">
        <v>898</v>
      </c>
      <c r="C900" s="4" t="str">
        <f>IFERROR(__xludf.DUMMYFUNCTION(" REGEXREPLACE(REGEXREPLACE(REGEXREPLACE(REGEXREPLACE(REGEXREPLACE(REGEXREPLACE(REGEXREPLACE(REGEXREPLACE(REGEXREPLACE(A900, ""one"", ""one1one""), ""two"", ""two2two""), ""three"", ""three3three""), ""four"", ""four4four""),""five"", ""five5five""), ""six"&amp;""", ""six6six""),""seven"", ""seven7seven""),""eight"", ""eight8eight""),""nine"",""nine9nine"")"),"2three3threerfjsgfdlhheight8eightfive5five")</f>
        <v>2three3threerfjsgfdlhheight8eightfive5five</v>
      </c>
      <c r="E900" s="2" t="str">
        <f>IFERROR(__xludf.DUMMYFUNCTION("regexextract(C900, ""\d"")"),"2")</f>
        <v>2</v>
      </c>
      <c r="F900" s="2" t="str">
        <f>IFERROR(__xludf.DUMMYFUNCTION("REGEXEXTRACT(C900, ""\d[^\d]*?\z"")"),"5five")</f>
        <v>5five</v>
      </c>
      <c r="G900" s="2" t="str">
        <f>IFERROR(__xludf.DUMMYFUNCTION("REGEXExtract(F900,""\d"")"),"5")</f>
        <v>5</v>
      </c>
      <c r="H900" s="3">
        <f t="shared" si="1"/>
        <v>25</v>
      </c>
    </row>
    <row r="901">
      <c r="A901" s="1" t="s">
        <v>899</v>
      </c>
      <c r="C901" s="4" t="str">
        <f>IFERROR(__xludf.DUMMYFUNCTION(" REGEXREPLACE(REGEXREPLACE(REGEXREPLACE(REGEXREPLACE(REGEXREPLACE(REGEXREPLACE(REGEXREPLACE(REGEXREPLACE(REGEXREPLACE(A901, ""one"", ""one1one""), ""two"", ""two2two""), ""three"", ""three3three""), ""four"", ""four4four""),""five"", ""five5five""), ""six"&amp;""", ""six6six""),""seven"", ""seven7seven""),""eight"", ""eight8eight""),""nine"",""nine9nine"")"),"4cvmkr")</f>
        <v>4cvmkr</v>
      </c>
      <c r="E901" s="2" t="str">
        <f>IFERROR(__xludf.DUMMYFUNCTION("regexextract(C901, ""\d"")"),"4")</f>
        <v>4</v>
      </c>
      <c r="F901" s="2" t="str">
        <f>IFERROR(__xludf.DUMMYFUNCTION("REGEXEXTRACT(C901, ""\d[^\d]*?\z"")"),"4cvmkr")</f>
        <v>4cvmkr</v>
      </c>
      <c r="G901" s="2" t="str">
        <f>IFERROR(__xludf.DUMMYFUNCTION("REGEXExtract(F901,""\d"")"),"4")</f>
        <v>4</v>
      </c>
      <c r="H901" s="3">
        <f t="shared" si="1"/>
        <v>44</v>
      </c>
    </row>
    <row r="902">
      <c r="A902" s="1" t="s">
        <v>900</v>
      </c>
      <c r="C902" s="4" t="str">
        <f>IFERROR(__xludf.DUMMYFUNCTION(" REGEXREPLACE(REGEXREPLACE(REGEXREPLACE(REGEXREPLACE(REGEXREPLACE(REGEXREPLACE(REGEXREPLACE(REGEXREPLACE(REGEXREPLACE(A902, ""one"", ""one1one""), ""two"", ""two2two""), ""three"", ""three3three""), ""four"", ""four4four""),""five"", ""five5five""), ""six"&amp;""", ""six6six""),""seven"", ""seven7seven""),""eight"", ""eight8eight""),""nine"",""nine9nine"")"),"68cd")</f>
        <v>68cd</v>
      </c>
      <c r="E902" s="2" t="str">
        <f>IFERROR(__xludf.DUMMYFUNCTION("regexextract(C902, ""\d"")"),"6")</f>
        <v>6</v>
      </c>
      <c r="F902" s="2" t="str">
        <f>IFERROR(__xludf.DUMMYFUNCTION("REGEXEXTRACT(C902, ""\d[^\d]*?\z"")"),"8cd")</f>
        <v>8cd</v>
      </c>
      <c r="G902" s="2" t="str">
        <f>IFERROR(__xludf.DUMMYFUNCTION("REGEXExtract(F902,""\d"")"),"8")</f>
        <v>8</v>
      </c>
      <c r="H902" s="3">
        <f t="shared" si="1"/>
        <v>68</v>
      </c>
    </row>
    <row r="903">
      <c r="A903" s="1" t="s">
        <v>901</v>
      </c>
      <c r="C903" s="4" t="str">
        <f>IFERROR(__xludf.DUMMYFUNCTION(" REGEXREPLACE(REGEXREPLACE(REGEXREPLACE(REGEXREPLACE(REGEXREPLACE(REGEXREPLACE(REGEXREPLACE(REGEXREPLACE(REGEXREPLACE(A903, ""one"", ""one1one""), ""two"", ""two2two""), ""three"", ""three3three""), ""four"", ""four4four""),""five"", ""five5five""), ""six"&amp;""", ""six6six""),""seven"", ""seven7seven""),""eight"", ""eight8eight""),""nine"",""nine9nine"")"),"6two2two2")</f>
        <v>6two2two2</v>
      </c>
      <c r="E903" s="2" t="str">
        <f>IFERROR(__xludf.DUMMYFUNCTION("regexextract(C903, ""\d"")"),"6")</f>
        <v>6</v>
      </c>
      <c r="F903" s="2" t="str">
        <f>IFERROR(__xludf.DUMMYFUNCTION("REGEXEXTRACT(C903, ""\d[^\d]*?\z"")"),"2")</f>
        <v>2</v>
      </c>
      <c r="G903" s="2" t="str">
        <f>IFERROR(__xludf.DUMMYFUNCTION("REGEXExtract(F903,""\d"")"),"2")</f>
        <v>2</v>
      </c>
      <c r="H903" s="3">
        <f t="shared" si="1"/>
        <v>62</v>
      </c>
    </row>
    <row r="904">
      <c r="A904" s="1" t="s">
        <v>902</v>
      </c>
      <c r="C904" s="4" t="str">
        <f>IFERROR(__xludf.DUMMYFUNCTION(" REGEXREPLACE(REGEXREPLACE(REGEXREPLACE(REGEXREPLACE(REGEXREPLACE(REGEXREPLACE(REGEXREPLACE(REGEXREPLACE(REGEXREPLACE(A904, ""one"", ""one1one""), ""two"", ""two2two""), ""three"", ""three3three""), ""four"", ""four4four""),""five"", ""five5five""), ""six"&amp;""", ""six6six""),""seven"", ""seven7seven""),""eight"", ""eight8eight""),""nine"",""nine9nine"")"),"one1onetwo2twoeight8eight6eight8eightsix6six")</f>
        <v>one1onetwo2twoeight8eight6eight8eightsix6six</v>
      </c>
      <c r="E904" s="2" t="str">
        <f>IFERROR(__xludf.DUMMYFUNCTION("regexextract(C904, ""\d"")"),"1")</f>
        <v>1</v>
      </c>
      <c r="F904" s="2" t="str">
        <f>IFERROR(__xludf.DUMMYFUNCTION("REGEXEXTRACT(C904, ""\d[^\d]*?\z"")"),"6six")</f>
        <v>6six</v>
      </c>
      <c r="G904" s="2" t="str">
        <f>IFERROR(__xludf.DUMMYFUNCTION("REGEXExtract(F904,""\d"")"),"6")</f>
        <v>6</v>
      </c>
      <c r="H904" s="3">
        <f t="shared" si="1"/>
        <v>16</v>
      </c>
    </row>
    <row r="905">
      <c r="A905" s="1" t="s">
        <v>903</v>
      </c>
      <c r="C905" s="4" t="str">
        <f>IFERROR(__xludf.DUMMYFUNCTION(" REGEXREPLACE(REGEXREPLACE(REGEXREPLACE(REGEXREPLACE(REGEXREPLACE(REGEXREPLACE(REGEXREPLACE(REGEXREPLACE(REGEXREPLACE(A905, ""one"", ""one1one""), ""two"", ""two2two""), ""three"", ""three3three""), ""four"", ""four4four""),""five"", ""five5five""), ""six"&amp;""", ""six6six""),""seven"", ""seven7seven""),""eight"", ""eight8eight""),""nine"",""nine9nine"")"),"1five5five5seven7sevenrhsl229")</f>
        <v>1five5five5seven7sevenrhsl229</v>
      </c>
      <c r="E905" s="2" t="str">
        <f>IFERROR(__xludf.DUMMYFUNCTION("regexextract(C905, ""\d"")"),"1")</f>
        <v>1</v>
      </c>
      <c r="F905" s="2" t="str">
        <f>IFERROR(__xludf.DUMMYFUNCTION("REGEXEXTRACT(C905, ""\d[^\d]*?\z"")"),"9")</f>
        <v>9</v>
      </c>
      <c r="G905" s="2" t="str">
        <f>IFERROR(__xludf.DUMMYFUNCTION("REGEXExtract(F905,""\d"")"),"9")</f>
        <v>9</v>
      </c>
      <c r="H905" s="3">
        <f t="shared" si="1"/>
        <v>19</v>
      </c>
    </row>
    <row r="906">
      <c r="A906" s="1" t="s">
        <v>904</v>
      </c>
      <c r="C906" s="4" t="str">
        <f>IFERROR(__xludf.DUMMYFUNCTION(" REGEXREPLACE(REGEXREPLACE(REGEXREPLACE(REGEXREPLACE(REGEXREPLACE(REGEXREPLACE(REGEXREPLACE(REGEXREPLACE(REGEXREPLACE(A906, ""one"", ""one1one""), ""two"", ""two2two""), ""three"", ""three3three""), ""four"", ""four4four""),""five"", ""five5five""), ""six"&amp;""", ""six6six""),""seven"", ""seven7seven""),""eight"", ""eight8eight""),""nine"",""nine9nine"")"),"4six6sixbcxmgvfour4fourjsqkc85eight8eight8")</f>
        <v>4six6sixbcxmgvfour4fourjsqkc85eight8eight8</v>
      </c>
      <c r="E906" s="2" t="str">
        <f>IFERROR(__xludf.DUMMYFUNCTION("regexextract(C906, ""\d"")"),"4")</f>
        <v>4</v>
      </c>
      <c r="F906" s="2" t="str">
        <f>IFERROR(__xludf.DUMMYFUNCTION("REGEXEXTRACT(C906, ""\d[^\d]*?\z"")"),"8")</f>
        <v>8</v>
      </c>
      <c r="G906" s="2" t="str">
        <f>IFERROR(__xludf.DUMMYFUNCTION("REGEXExtract(F906,""\d"")"),"8")</f>
        <v>8</v>
      </c>
      <c r="H906" s="3">
        <f t="shared" si="1"/>
        <v>48</v>
      </c>
    </row>
    <row r="907">
      <c r="A907" s="1" t="s">
        <v>905</v>
      </c>
      <c r="C907" s="4" t="str">
        <f>IFERROR(__xludf.DUMMYFUNCTION(" REGEXREPLACE(REGEXREPLACE(REGEXREPLACE(REGEXREPLACE(REGEXREPLACE(REGEXREPLACE(REGEXREPLACE(REGEXREPLACE(REGEXREPLACE(A907, ""one"", ""one1one""), ""two"", ""two2two""), ""three"", ""three3three""), ""four"", ""four4four""),""five"", ""five5five""), ""six"&amp;""", ""six6six""),""seven"", ""seven7seven""),""eight"", ""eight8eight""),""nine"",""nine9nine"")"),"4two2two41pqfnbfvqqr3two2twodzjntlxmkhzcr")</f>
        <v>4two2two41pqfnbfvqqr3two2twodzjntlxmkhzcr</v>
      </c>
      <c r="E907" s="2" t="str">
        <f>IFERROR(__xludf.DUMMYFUNCTION("regexextract(C907, ""\d"")"),"4")</f>
        <v>4</v>
      </c>
      <c r="F907" s="2" t="str">
        <f>IFERROR(__xludf.DUMMYFUNCTION("REGEXEXTRACT(C907, ""\d[^\d]*?\z"")"),"2twodzjntlxmkhzcr")</f>
        <v>2twodzjntlxmkhzcr</v>
      </c>
      <c r="G907" s="2" t="str">
        <f>IFERROR(__xludf.DUMMYFUNCTION("REGEXExtract(F907,""\d"")"),"2")</f>
        <v>2</v>
      </c>
      <c r="H907" s="3">
        <f t="shared" si="1"/>
        <v>42</v>
      </c>
    </row>
    <row r="908">
      <c r="A908" s="1" t="s">
        <v>906</v>
      </c>
      <c r="C908" s="4" t="str">
        <f>IFERROR(__xludf.DUMMYFUNCTION(" REGEXREPLACE(REGEXREPLACE(REGEXREPLACE(REGEXREPLACE(REGEXREPLACE(REGEXREPLACE(REGEXREPLACE(REGEXREPLACE(REGEXREPLACE(A908, ""one"", ""one1one""), ""two"", ""two2two""), ""three"", ""three3three""), ""four"", ""four4four""),""five"", ""five5five""), ""six"&amp;""", ""six6six""),""seven"", ""seven7seven""),""eight"", ""eight8eight""),""nine"",""nine9nine"")"),"gqzksmprzm8llggmhbmlgnpqg")</f>
        <v>gqzksmprzm8llggmhbmlgnpqg</v>
      </c>
      <c r="E908" s="2" t="str">
        <f>IFERROR(__xludf.DUMMYFUNCTION("regexextract(C908, ""\d"")"),"8")</f>
        <v>8</v>
      </c>
      <c r="F908" s="2" t="str">
        <f>IFERROR(__xludf.DUMMYFUNCTION("REGEXEXTRACT(C908, ""\d[^\d]*?\z"")"),"8llggmhbmlgnpqg")</f>
        <v>8llggmhbmlgnpqg</v>
      </c>
      <c r="G908" s="2" t="str">
        <f>IFERROR(__xludf.DUMMYFUNCTION("REGEXExtract(F908,""\d"")"),"8")</f>
        <v>8</v>
      </c>
      <c r="H908" s="3">
        <f t="shared" si="1"/>
        <v>88</v>
      </c>
    </row>
    <row r="909">
      <c r="A909" s="1" t="s">
        <v>907</v>
      </c>
      <c r="C909" s="4" t="str">
        <f>IFERROR(__xludf.DUMMYFUNCTION(" REGEXREPLACE(REGEXREPLACE(REGEXREPLACE(REGEXREPLACE(REGEXREPLACE(REGEXREPLACE(REGEXREPLACE(REGEXREPLACE(REGEXREPLACE(A909, ""one"", ""one1one""), ""two"", ""two2two""), ""three"", ""three3three""), ""four"", ""four4four""),""five"", ""five5five""), ""six"&amp;""", ""six6six""),""seven"", ""seven7seven""),""eight"", ""eight8eight""),""nine"",""nine9nine"")"),"8xbseven7seven6dbtsd9plxhhjznf25")</f>
        <v>8xbseven7seven6dbtsd9plxhhjznf25</v>
      </c>
      <c r="E909" s="2" t="str">
        <f>IFERROR(__xludf.DUMMYFUNCTION("regexextract(C909, ""\d"")"),"8")</f>
        <v>8</v>
      </c>
      <c r="F909" s="2" t="str">
        <f>IFERROR(__xludf.DUMMYFUNCTION("REGEXEXTRACT(C909, ""\d[^\d]*?\z"")"),"5")</f>
        <v>5</v>
      </c>
      <c r="G909" s="2" t="str">
        <f>IFERROR(__xludf.DUMMYFUNCTION("REGEXExtract(F909,""\d"")"),"5")</f>
        <v>5</v>
      </c>
      <c r="H909" s="3">
        <f t="shared" si="1"/>
        <v>85</v>
      </c>
    </row>
    <row r="910">
      <c r="A910" s="1" t="s">
        <v>908</v>
      </c>
      <c r="C910" s="4" t="str">
        <f>IFERROR(__xludf.DUMMYFUNCTION(" REGEXREPLACE(REGEXREPLACE(REGEXREPLACE(REGEXREPLACE(REGEXREPLACE(REGEXREPLACE(REGEXREPLACE(REGEXREPLACE(REGEXREPLACE(A910, ""one"", ""one1one""), ""two"", ""two2two""), ""three"", ""three3three""), ""four"", ""four4four""),""five"", ""five5five""), ""six"&amp;""", ""six6six""),""seven"", ""seven7seven""),""eight"", ""eight8eight""),""nine"",""nine9nine"")"),"two2twoone1onefive5fivepdflr7cggfvvtfour4four")</f>
        <v>two2twoone1onefive5fivepdflr7cggfvvtfour4four</v>
      </c>
      <c r="E910" s="2" t="str">
        <f>IFERROR(__xludf.DUMMYFUNCTION("regexextract(C910, ""\d"")"),"2")</f>
        <v>2</v>
      </c>
      <c r="F910" s="2" t="str">
        <f>IFERROR(__xludf.DUMMYFUNCTION("REGEXEXTRACT(C910, ""\d[^\d]*?\z"")"),"4four")</f>
        <v>4four</v>
      </c>
      <c r="G910" s="2" t="str">
        <f>IFERROR(__xludf.DUMMYFUNCTION("REGEXExtract(F910,""\d"")"),"4")</f>
        <v>4</v>
      </c>
      <c r="H910" s="3">
        <f t="shared" si="1"/>
        <v>24</v>
      </c>
    </row>
    <row r="911">
      <c r="A911" s="1" t="s">
        <v>909</v>
      </c>
      <c r="C911" s="4" t="str">
        <f>IFERROR(__xludf.DUMMYFUNCTION(" REGEXREPLACE(REGEXREPLACE(REGEXREPLACE(REGEXREPLACE(REGEXREPLACE(REGEXREPLACE(REGEXREPLACE(REGEXREPLACE(REGEXREPLACE(A911, ""one"", ""one1one""), ""two"", ""two2two""), ""three"", ""three3three""), ""four"", ""four4four""),""five"", ""five5five""), ""six"&amp;""", ""six6six""),""seven"", ""seven7seven""),""eight"", ""eight8eight""),""nine"",""nine9nine"")"),"jhpcqpqnine9nine5two2twofive5five1stjhmdfjone1one")</f>
        <v>jhpcqpqnine9nine5two2twofive5five1stjhmdfjone1one</v>
      </c>
      <c r="E911" s="2" t="str">
        <f>IFERROR(__xludf.DUMMYFUNCTION("regexextract(C911, ""\d"")"),"9")</f>
        <v>9</v>
      </c>
      <c r="F911" s="2" t="str">
        <f>IFERROR(__xludf.DUMMYFUNCTION("REGEXEXTRACT(C911, ""\d[^\d]*?\z"")"),"1one")</f>
        <v>1one</v>
      </c>
      <c r="G911" s="2" t="str">
        <f>IFERROR(__xludf.DUMMYFUNCTION("REGEXExtract(F911,""\d"")"),"1")</f>
        <v>1</v>
      </c>
      <c r="H911" s="3">
        <f t="shared" si="1"/>
        <v>91</v>
      </c>
    </row>
    <row r="912">
      <c r="A912" s="1" t="s">
        <v>910</v>
      </c>
      <c r="C912" s="4" t="str">
        <f>IFERROR(__xludf.DUMMYFUNCTION(" REGEXREPLACE(REGEXREPLACE(REGEXREPLACE(REGEXREPLACE(REGEXREPLACE(REGEXREPLACE(REGEXREPLACE(REGEXREPLACE(REGEXREPLACE(A912, ""one"", ""one1one""), ""two"", ""two2two""), ""three"", ""three3three""), ""four"", ""four4four""),""five"", ""five5five""), ""six"&amp;""", ""six6six""),""seven"", ""seven7seven""),""eight"", ""eight8eight""),""nine"",""nine9nine"")"),"6nine9ninenine9ninetbjr68xczndt")</f>
        <v>6nine9ninenine9ninetbjr68xczndt</v>
      </c>
      <c r="E912" s="2" t="str">
        <f>IFERROR(__xludf.DUMMYFUNCTION("regexextract(C912, ""\d"")"),"6")</f>
        <v>6</v>
      </c>
      <c r="F912" s="2" t="str">
        <f>IFERROR(__xludf.DUMMYFUNCTION("REGEXEXTRACT(C912, ""\d[^\d]*?\z"")"),"8xczndt")</f>
        <v>8xczndt</v>
      </c>
      <c r="G912" s="2" t="str">
        <f>IFERROR(__xludf.DUMMYFUNCTION("REGEXExtract(F912,""\d"")"),"8")</f>
        <v>8</v>
      </c>
      <c r="H912" s="3">
        <f t="shared" si="1"/>
        <v>68</v>
      </c>
    </row>
    <row r="913">
      <c r="A913" s="1" t="s">
        <v>911</v>
      </c>
      <c r="C913" s="4" t="str">
        <f>IFERROR(__xludf.DUMMYFUNCTION(" REGEXREPLACE(REGEXREPLACE(REGEXREPLACE(REGEXREPLACE(REGEXREPLACE(REGEXREPLACE(REGEXREPLACE(REGEXREPLACE(REGEXREPLACE(A913, ""one"", ""one1one""), ""two"", ""two2two""), ""three"", ""three3three""), ""four"", ""four4four""),""five"", ""five5five""), ""six"&amp;""", ""six6six""),""seven"", ""seven7seven""),""eight"", ""eight8eight""),""nine"",""nine9nine"")"),"2fvdcvhgskrbnqqjgmvpcseven7seven")</f>
        <v>2fvdcvhgskrbnqqjgmvpcseven7seven</v>
      </c>
      <c r="E913" s="2" t="str">
        <f>IFERROR(__xludf.DUMMYFUNCTION("regexextract(C913, ""\d"")"),"2")</f>
        <v>2</v>
      </c>
      <c r="F913" s="2" t="str">
        <f>IFERROR(__xludf.DUMMYFUNCTION("REGEXEXTRACT(C913, ""\d[^\d]*?\z"")"),"7seven")</f>
        <v>7seven</v>
      </c>
      <c r="G913" s="2" t="str">
        <f>IFERROR(__xludf.DUMMYFUNCTION("REGEXExtract(F913,""\d"")"),"7")</f>
        <v>7</v>
      </c>
      <c r="H913" s="3">
        <f t="shared" si="1"/>
        <v>27</v>
      </c>
    </row>
    <row r="914">
      <c r="A914" s="1" t="s">
        <v>912</v>
      </c>
      <c r="C914" s="4" t="str">
        <f>IFERROR(__xludf.DUMMYFUNCTION(" REGEXREPLACE(REGEXREPLACE(REGEXREPLACE(REGEXREPLACE(REGEXREPLACE(REGEXREPLACE(REGEXREPLACE(REGEXREPLACE(REGEXREPLACE(A914, ""one"", ""one1one""), ""two"", ""two2two""), ""three"", ""three3three""), ""four"", ""four4four""),""five"", ""five5five""), ""six"&amp;""", ""six6six""),""seven"", ""seven7seven""),""eight"", ""eight8eight""),""nine"",""nine9nine"")"),"3pnhgzzfk9nine9nine")</f>
        <v>3pnhgzzfk9nine9nine</v>
      </c>
      <c r="E914" s="2" t="str">
        <f>IFERROR(__xludf.DUMMYFUNCTION("regexextract(C914, ""\d"")"),"3")</f>
        <v>3</v>
      </c>
      <c r="F914" s="2" t="str">
        <f>IFERROR(__xludf.DUMMYFUNCTION("REGEXEXTRACT(C914, ""\d[^\d]*?\z"")"),"9nine")</f>
        <v>9nine</v>
      </c>
      <c r="G914" s="2" t="str">
        <f>IFERROR(__xludf.DUMMYFUNCTION("REGEXExtract(F914,""\d"")"),"9")</f>
        <v>9</v>
      </c>
      <c r="H914" s="3">
        <f t="shared" si="1"/>
        <v>39</v>
      </c>
    </row>
    <row r="915">
      <c r="A915" s="1" t="s">
        <v>913</v>
      </c>
      <c r="C915" s="4" t="str">
        <f>IFERROR(__xludf.DUMMYFUNCTION(" REGEXREPLACE(REGEXREPLACE(REGEXREPLACE(REGEXREPLACE(REGEXREPLACE(REGEXREPLACE(REGEXREPLACE(REGEXREPLACE(REGEXREPLACE(A915, ""one"", ""one1one""), ""two"", ""two2two""), ""three"", ""three3three""), ""four"", ""four4four""),""five"", ""five5five""), ""six"&amp;""", ""six6six""),""seven"", ""seven7seven""),""eight"", ""eight8eight""),""nine"",""nine9nine"")"),"pzrs8three3three8six6sixtwo2twotwo2two")</f>
        <v>pzrs8three3three8six6sixtwo2twotwo2two</v>
      </c>
      <c r="E915" s="2" t="str">
        <f>IFERROR(__xludf.DUMMYFUNCTION("regexextract(C915, ""\d"")"),"8")</f>
        <v>8</v>
      </c>
      <c r="F915" s="2" t="str">
        <f>IFERROR(__xludf.DUMMYFUNCTION("REGEXEXTRACT(C915, ""\d[^\d]*?\z"")"),"2two")</f>
        <v>2two</v>
      </c>
      <c r="G915" s="2" t="str">
        <f>IFERROR(__xludf.DUMMYFUNCTION("REGEXExtract(F915,""\d"")"),"2")</f>
        <v>2</v>
      </c>
      <c r="H915" s="3">
        <f t="shared" si="1"/>
        <v>82</v>
      </c>
    </row>
    <row r="916">
      <c r="A916" s="1" t="s">
        <v>914</v>
      </c>
      <c r="C916" s="4" t="str">
        <f>IFERROR(__xludf.DUMMYFUNCTION(" REGEXREPLACE(REGEXREPLACE(REGEXREPLACE(REGEXREPLACE(REGEXREPLACE(REGEXREPLACE(REGEXREPLACE(REGEXREPLACE(REGEXREPLACE(A916, ""one"", ""one1one""), ""two"", ""two2two""), ""three"", ""three3three""), ""four"", ""four4four""),""five"", ""five5five""), ""six"&amp;""", ""six6six""),""seven"", ""seven7seven""),""eight"", ""eight8eight""),""nine"",""nine9nine"")"),"79five5five6")</f>
        <v>79five5five6</v>
      </c>
      <c r="E916" s="2" t="str">
        <f>IFERROR(__xludf.DUMMYFUNCTION("regexextract(C916, ""\d"")"),"7")</f>
        <v>7</v>
      </c>
      <c r="F916" s="2" t="str">
        <f>IFERROR(__xludf.DUMMYFUNCTION("REGEXEXTRACT(C916, ""\d[^\d]*?\z"")"),"6")</f>
        <v>6</v>
      </c>
      <c r="G916" s="2" t="str">
        <f>IFERROR(__xludf.DUMMYFUNCTION("REGEXExtract(F916,""\d"")"),"6")</f>
        <v>6</v>
      </c>
      <c r="H916" s="3">
        <f t="shared" si="1"/>
        <v>76</v>
      </c>
    </row>
    <row r="917">
      <c r="A917" s="1" t="s">
        <v>915</v>
      </c>
      <c r="C917" s="4" t="str">
        <f>IFERROR(__xludf.DUMMYFUNCTION(" REGEXREPLACE(REGEXREPLACE(REGEXREPLACE(REGEXREPLACE(REGEXREPLACE(REGEXREPLACE(REGEXREPLACE(REGEXREPLACE(REGEXREPLACE(A917, ""one"", ""one1one""), ""two"", ""two2two""), ""three"", ""three3three""), ""four"", ""four4four""),""five"", ""five5five""), ""six"&amp;""", ""six6six""),""seven"", ""seven7seven""),""eight"", ""eight8eight""),""nine"",""nine9nine"")"),"nine9nineeight8eight1glknld1one1onefive5fiveskcjmn3")</f>
        <v>nine9nineeight8eight1glknld1one1onefive5fiveskcjmn3</v>
      </c>
      <c r="E917" s="2" t="str">
        <f>IFERROR(__xludf.DUMMYFUNCTION("regexextract(C917, ""\d"")"),"9")</f>
        <v>9</v>
      </c>
      <c r="F917" s="2" t="str">
        <f>IFERROR(__xludf.DUMMYFUNCTION("REGEXEXTRACT(C917, ""\d[^\d]*?\z"")"),"3")</f>
        <v>3</v>
      </c>
      <c r="G917" s="2" t="str">
        <f>IFERROR(__xludf.DUMMYFUNCTION("REGEXExtract(F917,""\d"")"),"3")</f>
        <v>3</v>
      </c>
      <c r="H917" s="3">
        <f t="shared" si="1"/>
        <v>93</v>
      </c>
    </row>
    <row r="918">
      <c r="A918" s="1" t="s">
        <v>916</v>
      </c>
      <c r="C918" s="4" t="str">
        <f>IFERROR(__xludf.DUMMYFUNCTION(" REGEXREPLACE(REGEXREPLACE(REGEXREPLACE(REGEXREPLACE(REGEXREPLACE(REGEXREPLACE(REGEXREPLACE(REGEXREPLACE(REGEXREPLACE(A918, ""one"", ""one1one""), ""two"", ""two2two""), ""three"", ""three3three""), ""four"", ""four4four""),""five"", ""five5five""), ""six"&amp;""", ""six6six""),""seven"", ""seven7seven""),""eight"", ""eight8eight""),""nine"",""nine9nine"")"),"2gmdqptlfpone1one5")</f>
        <v>2gmdqptlfpone1one5</v>
      </c>
      <c r="E918" s="2" t="str">
        <f>IFERROR(__xludf.DUMMYFUNCTION("regexextract(C918, ""\d"")"),"2")</f>
        <v>2</v>
      </c>
      <c r="F918" s="2" t="str">
        <f>IFERROR(__xludf.DUMMYFUNCTION("REGEXEXTRACT(C918, ""\d[^\d]*?\z"")"),"5")</f>
        <v>5</v>
      </c>
      <c r="G918" s="2" t="str">
        <f>IFERROR(__xludf.DUMMYFUNCTION("REGEXExtract(F918,""\d"")"),"5")</f>
        <v>5</v>
      </c>
      <c r="H918" s="3">
        <f t="shared" si="1"/>
        <v>25</v>
      </c>
    </row>
    <row r="919">
      <c r="A919" s="1" t="s">
        <v>917</v>
      </c>
      <c r="C919" s="4" t="str">
        <f>IFERROR(__xludf.DUMMYFUNCTION(" REGEXREPLACE(REGEXREPLACE(REGEXREPLACE(REGEXREPLACE(REGEXREPLACE(REGEXREPLACE(REGEXREPLACE(REGEXREPLACE(REGEXREPLACE(A919, ""one"", ""one1one""), ""two"", ""two2two""), ""three"", ""three3three""), ""four"", ""four4four""),""five"", ""five5five""), ""six"&amp;""", ""six6six""),""seven"", ""seven7seven""),""eight"", ""eight8eight""),""nine"",""nine9nine"")"),"one1onethree3threeseven7seven881nine9ninezzkhqnbb")</f>
        <v>one1onethree3threeseven7seven881nine9ninezzkhqnbb</v>
      </c>
      <c r="E919" s="2" t="str">
        <f>IFERROR(__xludf.DUMMYFUNCTION("regexextract(C919, ""\d"")"),"1")</f>
        <v>1</v>
      </c>
      <c r="F919" s="2" t="str">
        <f>IFERROR(__xludf.DUMMYFUNCTION("REGEXEXTRACT(C919, ""\d[^\d]*?\z"")"),"9ninezzkhqnbb")</f>
        <v>9ninezzkhqnbb</v>
      </c>
      <c r="G919" s="2" t="str">
        <f>IFERROR(__xludf.DUMMYFUNCTION("REGEXExtract(F919,""\d"")"),"9")</f>
        <v>9</v>
      </c>
      <c r="H919" s="3">
        <f t="shared" si="1"/>
        <v>19</v>
      </c>
    </row>
    <row r="920">
      <c r="A920" s="1" t="s">
        <v>918</v>
      </c>
      <c r="C920" s="4" t="str">
        <f>IFERROR(__xludf.DUMMYFUNCTION(" REGEXREPLACE(REGEXREPLACE(REGEXREPLACE(REGEXREPLACE(REGEXREPLACE(REGEXREPLACE(REGEXREPLACE(REGEXREPLACE(REGEXREPLACE(A920, ""one"", ""one1one""), ""two"", ""two2two""), ""three"", ""three3three""), ""four"", ""four4four""),""five"", ""five5five""), ""six"&amp;""", ""six6six""),""seven"", ""seven7seven""),""eight"", ""eight8eight""),""nine"",""nine9nine"")"),"nine9nine2pznvckk462hhpbone1one3")</f>
        <v>nine9nine2pznvckk462hhpbone1one3</v>
      </c>
      <c r="E920" s="2" t="str">
        <f>IFERROR(__xludf.DUMMYFUNCTION("regexextract(C920, ""\d"")"),"9")</f>
        <v>9</v>
      </c>
      <c r="F920" s="2" t="str">
        <f>IFERROR(__xludf.DUMMYFUNCTION("REGEXEXTRACT(C920, ""\d[^\d]*?\z"")"),"3")</f>
        <v>3</v>
      </c>
      <c r="G920" s="2" t="str">
        <f>IFERROR(__xludf.DUMMYFUNCTION("REGEXExtract(F920,""\d"")"),"3")</f>
        <v>3</v>
      </c>
      <c r="H920" s="3">
        <f t="shared" si="1"/>
        <v>93</v>
      </c>
    </row>
    <row r="921">
      <c r="A921" s="1" t="s">
        <v>919</v>
      </c>
      <c r="C921" s="4" t="str">
        <f>IFERROR(__xludf.DUMMYFUNCTION(" REGEXREPLACE(REGEXREPLACE(REGEXREPLACE(REGEXREPLACE(REGEXREPLACE(REGEXREPLACE(REGEXREPLACE(REGEXREPLACE(REGEXREPLACE(A921, ""one"", ""one1one""), ""two"", ""two2two""), ""three"", ""three3three""), ""four"", ""four4four""),""five"", ""five5five""), ""six"&amp;""", ""six6six""),""seven"", ""seven7seven""),""eight"", ""eight8eight""),""nine"",""nine9nine"")"),"nine9ninecpjhzn9")</f>
        <v>nine9ninecpjhzn9</v>
      </c>
      <c r="E921" s="2" t="str">
        <f>IFERROR(__xludf.DUMMYFUNCTION("regexextract(C921, ""\d"")"),"9")</f>
        <v>9</v>
      </c>
      <c r="F921" s="2" t="str">
        <f>IFERROR(__xludf.DUMMYFUNCTION("REGEXEXTRACT(C921, ""\d[^\d]*?\z"")"),"9")</f>
        <v>9</v>
      </c>
      <c r="G921" s="2" t="str">
        <f>IFERROR(__xludf.DUMMYFUNCTION("REGEXExtract(F921,""\d"")"),"9")</f>
        <v>9</v>
      </c>
      <c r="H921" s="3">
        <f t="shared" si="1"/>
        <v>99</v>
      </c>
    </row>
    <row r="922">
      <c r="A922" s="1" t="s">
        <v>920</v>
      </c>
      <c r="C922" s="4" t="str">
        <f>IFERROR(__xludf.DUMMYFUNCTION(" REGEXREPLACE(REGEXREPLACE(REGEXREPLACE(REGEXREPLACE(REGEXREPLACE(REGEXREPLACE(REGEXREPLACE(REGEXREPLACE(REGEXREPLACE(A922, ""one"", ""one1one""), ""two"", ""two2two""), ""three"", ""three3three""), ""four"", ""four4four""),""five"", ""five5five""), ""six"&amp;""", ""six6six""),""seven"", ""seven7seven""),""eight"", ""eight8eight""),""nine"",""nine9nine"")"),"xhxdkkpxrkl8seven7seven7")</f>
        <v>xhxdkkpxrkl8seven7seven7</v>
      </c>
      <c r="E922" s="2" t="str">
        <f>IFERROR(__xludf.DUMMYFUNCTION("regexextract(C922, ""\d"")"),"8")</f>
        <v>8</v>
      </c>
      <c r="F922" s="2" t="str">
        <f>IFERROR(__xludf.DUMMYFUNCTION("REGEXEXTRACT(C922, ""\d[^\d]*?\z"")"),"7")</f>
        <v>7</v>
      </c>
      <c r="G922" s="2" t="str">
        <f>IFERROR(__xludf.DUMMYFUNCTION("REGEXExtract(F922,""\d"")"),"7")</f>
        <v>7</v>
      </c>
      <c r="H922" s="3">
        <f t="shared" si="1"/>
        <v>87</v>
      </c>
    </row>
    <row r="923">
      <c r="A923" s="1" t="s">
        <v>921</v>
      </c>
      <c r="C923" s="4" t="str">
        <f>IFERROR(__xludf.DUMMYFUNCTION(" REGEXREPLACE(REGEXREPLACE(REGEXREPLACE(REGEXREPLACE(REGEXREPLACE(REGEXREPLACE(REGEXREPLACE(REGEXREPLACE(REGEXREPLACE(A923, ""one"", ""one1one""), ""two"", ""two2two""), ""three"", ""three3three""), ""four"", ""four4four""),""five"", ""five5five""), ""six"&amp;""", ""six6six""),""seven"", ""seven7seven""),""eight"", ""eight8eight""),""nine"",""nine9nine"")"),"four4four345five5five143")</f>
        <v>four4four345five5five143</v>
      </c>
      <c r="E923" s="2" t="str">
        <f>IFERROR(__xludf.DUMMYFUNCTION("regexextract(C923, ""\d"")"),"4")</f>
        <v>4</v>
      </c>
      <c r="F923" s="2" t="str">
        <f>IFERROR(__xludf.DUMMYFUNCTION("REGEXEXTRACT(C923, ""\d[^\d]*?\z"")"),"3")</f>
        <v>3</v>
      </c>
      <c r="G923" s="2" t="str">
        <f>IFERROR(__xludf.DUMMYFUNCTION("REGEXExtract(F923,""\d"")"),"3")</f>
        <v>3</v>
      </c>
      <c r="H923" s="3">
        <f t="shared" si="1"/>
        <v>43</v>
      </c>
    </row>
    <row r="924">
      <c r="A924" s="1" t="s">
        <v>922</v>
      </c>
      <c r="C924" s="4" t="str">
        <f>IFERROR(__xludf.DUMMYFUNCTION(" REGEXREPLACE(REGEXREPLACE(REGEXREPLACE(REGEXREPLACE(REGEXREPLACE(REGEXREPLACE(REGEXREPLACE(REGEXREPLACE(REGEXREPLACE(A924, ""one"", ""one1one""), ""two"", ""two2two""), ""three"", ""three3three""), ""four"", ""four4four""),""five"", ""five5five""), ""six"&amp;""", ""six6six""),""seven"", ""seven7seven""),""eight"", ""eight8eight""),""nine"",""nine9nine"")"),"7eight8eightthree3threebhckgdsmdd7two2twone1onefj")</f>
        <v>7eight8eightthree3threebhckgdsmdd7two2twone1onefj</v>
      </c>
      <c r="E924" s="2" t="str">
        <f>IFERROR(__xludf.DUMMYFUNCTION("regexextract(C924, ""\d"")"),"7")</f>
        <v>7</v>
      </c>
      <c r="F924" s="2" t="str">
        <f>IFERROR(__xludf.DUMMYFUNCTION("REGEXEXTRACT(C924, ""\d[^\d]*?\z"")"),"1onefj")</f>
        <v>1onefj</v>
      </c>
      <c r="G924" s="2" t="str">
        <f>IFERROR(__xludf.DUMMYFUNCTION("REGEXExtract(F924,""\d"")"),"1")</f>
        <v>1</v>
      </c>
      <c r="H924" s="3">
        <f t="shared" si="1"/>
        <v>71</v>
      </c>
    </row>
    <row r="925">
      <c r="A925" s="1" t="s">
        <v>923</v>
      </c>
      <c r="C925" s="4" t="str">
        <f>IFERROR(__xludf.DUMMYFUNCTION(" REGEXREPLACE(REGEXREPLACE(REGEXREPLACE(REGEXREPLACE(REGEXREPLACE(REGEXREPLACE(REGEXREPLACE(REGEXREPLACE(REGEXREPLACE(A925, ""one"", ""one1one""), ""two"", ""two2two""), ""three"", ""three3three""), ""four"", ""four4four""),""five"", ""five5five""), ""six"&amp;""", ""six6six""),""seven"", ""seven7seven""),""eight"", ""eight8eight""),""nine"",""nine9nine"")"),"4cvcmdbjfk4nctxzdkznh8")</f>
        <v>4cvcmdbjfk4nctxzdkznh8</v>
      </c>
      <c r="E925" s="2" t="str">
        <f>IFERROR(__xludf.DUMMYFUNCTION("regexextract(C925, ""\d"")"),"4")</f>
        <v>4</v>
      </c>
      <c r="F925" s="2" t="str">
        <f>IFERROR(__xludf.DUMMYFUNCTION("REGEXEXTRACT(C925, ""\d[^\d]*?\z"")"),"8")</f>
        <v>8</v>
      </c>
      <c r="G925" s="2" t="str">
        <f>IFERROR(__xludf.DUMMYFUNCTION("REGEXExtract(F925,""\d"")"),"8")</f>
        <v>8</v>
      </c>
      <c r="H925" s="3">
        <f t="shared" si="1"/>
        <v>48</v>
      </c>
    </row>
    <row r="926">
      <c r="A926" s="1" t="s">
        <v>924</v>
      </c>
      <c r="C926" s="4" t="str">
        <f>IFERROR(__xludf.DUMMYFUNCTION(" REGEXREPLACE(REGEXREPLACE(REGEXREPLACE(REGEXREPLACE(REGEXREPLACE(REGEXREPLACE(REGEXREPLACE(REGEXREPLACE(REGEXREPLACE(A926, ""one"", ""one1one""), ""two"", ""two2two""), ""three"", ""three3three""), ""four"", ""four4four""),""five"", ""five5five""), ""six"&amp;""", ""six6six""),""seven"", ""seven7seven""),""eight"", ""eight8eight""),""nine"",""nine9nine"")"),"kdzd2dxknpnine9ninethnpktjdsskgzpseven7seven")</f>
        <v>kdzd2dxknpnine9ninethnpktjdsskgzpseven7seven</v>
      </c>
      <c r="E926" s="2" t="str">
        <f>IFERROR(__xludf.DUMMYFUNCTION("regexextract(C926, ""\d"")"),"2")</f>
        <v>2</v>
      </c>
      <c r="F926" s="2" t="str">
        <f>IFERROR(__xludf.DUMMYFUNCTION("REGEXEXTRACT(C926, ""\d[^\d]*?\z"")"),"7seven")</f>
        <v>7seven</v>
      </c>
      <c r="G926" s="2" t="str">
        <f>IFERROR(__xludf.DUMMYFUNCTION("REGEXExtract(F926,""\d"")"),"7")</f>
        <v>7</v>
      </c>
      <c r="H926" s="3">
        <f t="shared" si="1"/>
        <v>27</v>
      </c>
    </row>
    <row r="927">
      <c r="A927" s="1" t="s">
        <v>925</v>
      </c>
      <c r="C927" s="4" t="str">
        <f>IFERROR(__xludf.DUMMYFUNCTION(" REGEXREPLACE(REGEXREPLACE(REGEXREPLACE(REGEXREPLACE(REGEXREPLACE(REGEXREPLACE(REGEXREPLACE(REGEXREPLACE(REGEXREPLACE(A927, ""one"", ""one1one""), ""two"", ""two2two""), ""three"", ""three3three""), ""four"", ""four4four""),""five"", ""five5five""), ""six"&amp;""", ""six6six""),""seven"", ""seven7seven""),""eight"", ""eight8eight""),""nine"",""nine9nine"")"),"five5fivenine9ninefive5fivefive5five1")</f>
        <v>five5fivenine9ninefive5fivefive5five1</v>
      </c>
      <c r="E927" s="2" t="str">
        <f>IFERROR(__xludf.DUMMYFUNCTION("regexextract(C927, ""\d"")"),"5")</f>
        <v>5</v>
      </c>
      <c r="F927" s="2" t="str">
        <f>IFERROR(__xludf.DUMMYFUNCTION("REGEXEXTRACT(C927, ""\d[^\d]*?\z"")"),"1")</f>
        <v>1</v>
      </c>
      <c r="G927" s="2" t="str">
        <f>IFERROR(__xludf.DUMMYFUNCTION("REGEXExtract(F927,""\d"")"),"1")</f>
        <v>1</v>
      </c>
      <c r="H927" s="3">
        <f t="shared" si="1"/>
        <v>51</v>
      </c>
    </row>
    <row r="928">
      <c r="A928" s="1" t="s">
        <v>926</v>
      </c>
      <c r="C928" s="4" t="str">
        <f>IFERROR(__xludf.DUMMYFUNCTION(" REGEXREPLACE(REGEXREPLACE(REGEXREPLACE(REGEXREPLACE(REGEXREPLACE(REGEXREPLACE(REGEXREPLACE(REGEXREPLACE(REGEXREPLACE(A928, ""one"", ""one1one""), ""two"", ""two2two""), ""three"", ""three3three""), ""four"", ""four4four""),""five"", ""five5five""), ""six"&amp;""", ""six6six""),""seven"", ""seven7seven""),""eight"", ""eight8eight""),""nine"",""nine9nine"")"),"ghqlddsdrrzjddsbr9eight8eight")</f>
        <v>ghqlddsdrrzjddsbr9eight8eight</v>
      </c>
      <c r="E928" s="2" t="str">
        <f>IFERROR(__xludf.DUMMYFUNCTION("regexextract(C928, ""\d"")"),"9")</f>
        <v>9</v>
      </c>
      <c r="F928" s="2" t="str">
        <f>IFERROR(__xludf.DUMMYFUNCTION("REGEXEXTRACT(C928, ""\d[^\d]*?\z"")"),"8eight")</f>
        <v>8eight</v>
      </c>
      <c r="G928" s="2" t="str">
        <f>IFERROR(__xludf.DUMMYFUNCTION("REGEXExtract(F928,""\d"")"),"8")</f>
        <v>8</v>
      </c>
      <c r="H928" s="3">
        <f t="shared" si="1"/>
        <v>98</v>
      </c>
    </row>
    <row r="929">
      <c r="A929" s="1" t="s">
        <v>927</v>
      </c>
      <c r="C929" s="4" t="str">
        <f>IFERROR(__xludf.DUMMYFUNCTION(" REGEXREPLACE(REGEXREPLACE(REGEXREPLACE(REGEXREPLACE(REGEXREPLACE(REGEXREPLACE(REGEXREPLACE(REGEXREPLACE(REGEXREPLACE(A929, ""one"", ""one1one""), ""two"", ""two2two""), ""three"", ""three3three""), ""four"", ""four4four""),""five"", ""five5five""), ""six"&amp;""", ""six6six""),""seven"", ""seven7seven""),""eight"", ""eight8eight""),""nine"",""nine9nine"")"),"4two2twolmjssn")</f>
        <v>4two2twolmjssn</v>
      </c>
      <c r="E929" s="2" t="str">
        <f>IFERROR(__xludf.DUMMYFUNCTION("regexextract(C929, ""\d"")"),"4")</f>
        <v>4</v>
      </c>
      <c r="F929" s="2" t="str">
        <f>IFERROR(__xludf.DUMMYFUNCTION("REGEXEXTRACT(C929, ""\d[^\d]*?\z"")"),"2twolmjssn")</f>
        <v>2twolmjssn</v>
      </c>
      <c r="G929" s="2" t="str">
        <f>IFERROR(__xludf.DUMMYFUNCTION("REGEXExtract(F929,""\d"")"),"2")</f>
        <v>2</v>
      </c>
      <c r="H929" s="3">
        <f t="shared" si="1"/>
        <v>42</v>
      </c>
    </row>
    <row r="930">
      <c r="A930" s="1" t="s">
        <v>928</v>
      </c>
      <c r="C930" s="4" t="str">
        <f>IFERROR(__xludf.DUMMYFUNCTION(" REGEXREPLACE(REGEXREPLACE(REGEXREPLACE(REGEXREPLACE(REGEXREPLACE(REGEXREPLACE(REGEXREPLACE(REGEXREPLACE(REGEXREPLACE(A930, ""one"", ""one1one""), ""two"", ""two2two""), ""three"", ""three3three""), ""four"", ""four4four""),""five"", ""five5five""), ""six"&amp;""", ""six6six""),""seven"", ""seven7seven""),""eight"", ""eight8eight""),""nine"",""nine9nine"")"),"bzzlthxrjkgthree3three1nine9ninedk5three3three1")</f>
        <v>bzzlthxrjkgthree3three1nine9ninedk5three3three1</v>
      </c>
      <c r="E930" s="2" t="str">
        <f>IFERROR(__xludf.DUMMYFUNCTION("regexextract(C930, ""\d"")"),"3")</f>
        <v>3</v>
      </c>
      <c r="F930" s="2" t="str">
        <f>IFERROR(__xludf.DUMMYFUNCTION("REGEXEXTRACT(C930, ""\d[^\d]*?\z"")"),"1")</f>
        <v>1</v>
      </c>
      <c r="G930" s="2" t="str">
        <f>IFERROR(__xludf.DUMMYFUNCTION("REGEXExtract(F930,""\d"")"),"1")</f>
        <v>1</v>
      </c>
      <c r="H930" s="3">
        <f t="shared" si="1"/>
        <v>31</v>
      </c>
    </row>
    <row r="931">
      <c r="A931" s="1" t="s">
        <v>929</v>
      </c>
      <c r="C931" s="4" t="str">
        <f>IFERROR(__xludf.DUMMYFUNCTION(" REGEXREPLACE(REGEXREPLACE(REGEXREPLACE(REGEXREPLACE(REGEXREPLACE(REGEXREPLACE(REGEXREPLACE(REGEXREPLACE(REGEXREPLACE(A931, ""one"", ""one1one""), ""two"", ""two2two""), ""three"", ""three3three""), ""four"", ""four4four""),""five"", ""five5five""), ""six"&amp;""", ""six6six""),""seven"", ""seven7seven""),""eight"", ""eight8eight""),""nine"",""nine9nine"")"),"68two2two2cjrjn9six6sixbzeight8eight")</f>
        <v>68two2two2cjrjn9six6sixbzeight8eight</v>
      </c>
      <c r="E931" s="2" t="str">
        <f>IFERROR(__xludf.DUMMYFUNCTION("regexextract(C931, ""\d"")"),"6")</f>
        <v>6</v>
      </c>
      <c r="F931" s="2" t="str">
        <f>IFERROR(__xludf.DUMMYFUNCTION("REGEXEXTRACT(C931, ""\d[^\d]*?\z"")"),"8eight")</f>
        <v>8eight</v>
      </c>
      <c r="G931" s="2" t="str">
        <f>IFERROR(__xludf.DUMMYFUNCTION("REGEXExtract(F931,""\d"")"),"8")</f>
        <v>8</v>
      </c>
      <c r="H931" s="3">
        <f t="shared" si="1"/>
        <v>68</v>
      </c>
    </row>
    <row r="932">
      <c r="A932" s="1" t="s">
        <v>930</v>
      </c>
      <c r="C932" s="4" t="str">
        <f>IFERROR(__xludf.DUMMYFUNCTION(" REGEXREPLACE(REGEXREPLACE(REGEXREPLACE(REGEXREPLACE(REGEXREPLACE(REGEXREPLACE(REGEXREPLACE(REGEXREPLACE(REGEXREPLACE(A932, ""one"", ""one1one""), ""two"", ""two2two""), ""three"", ""three3three""), ""four"", ""four4four""),""five"", ""five5five""), ""six"&amp;""", ""six6six""),""seven"", ""seven7seven""),""eight"", ""eight8eight""),""nine"",""nine9nine"")"),"four4fourtkc9teight8eightfive5five6nine9nine")</f>
        <v>four4fourtkc9teight8eightfive5five6nine9nine</v>
      </c>
      <c r="E932" s="2" t="str">
        <f>IFERROR(__xludf.DUMMYFUNCTION("regexextract(C932, ""\d"")"),"4")</f>
        <v>4</v>
      </c>
      <c r="F932" s="2" t="str">
        <f>IFERROR(__xludf.DUMMYFUNCTION("REGEXEXTRACT(C932, ""\d[^\d]*?\z"")"),"9nine")</f>
        <v>9nine</v>
      </c>
      <c r="G932" s="2" t="str">
        <f>IFERROR(__xludf.DUMMYFUNCTION("REGEXExtract(F932,""\d"")"),"9")</f>
        <v>9</v>
      </c>
      <c r="H932" s="3">
        <f t="shared" si="1"/>
        <v>49</v>
      </c>
    </row>
    <row r="933">
      <c r="A933" s="1" t="s">
        <v>931</v>
      </c>
      <c r="C933" s="4" t="str">
        <f>IFERROR(__xludf.DUMMYFUNCTION(" REGEXREPLACE(REGEXREPLACE(REGEXREPLACE(REGEXREPLACE(REGEXREPLACE(REGEXREPLACE(REGEXREPLACE(REGEXREPLACE(REGEXREPLACE(A933, ""one"", ""one1one""), ""two"", ""two2two""), ""three"", ""three3three""), ""four"", ""four4four""),""five"", ""five5five""), ""six"&amp;""", ""six6six""),""seven"", ""seven7seven""),""eight"", ""eight8eight""),""nine"",""nine9nine"")"),"3six6six3")</f>
        <v>3six6six3</v>
      </c>
      <c r="E933" s="2" t="str">
        <f>IFERROR(__xludf.DUMMYFUNCTION("regexextract(C933, ""\d"")"),"3")</f>
        <v>3</v>
      </c>
      <c r="F933" s="2" t="str">
        <f>IFERROR(__xludf.DUMMYFUNCTION("REGEXEXTRACT(C933, ""\d[^\d]*?\z"")"),"3")</f>
        <v>3</v>
      </c>
      <c r="G933" s="2" t="str">
        <f>IFERROR(__xludf.DUMMYFUNCTION("REGEXExtract(F933,""\d"")"),"3")</f>
        <v>3</v>
      </c>
      <c r="H933" s="3">
        <f t="shared" si="1"/>
        <v>33</v>
      </c>
    </row>
    <row r="934">
      <c r="A934" s="1" t="s">
        <v>932</v>
      </c>
      <c r="C934" s="4" t="str">
        <f>IFERROR(__xludf.DUMMYFUNCTION(" REGEXREPLACE(REGEXREPLACE(REGEXREPLACE(REGEXREPLACE(REGEXREPLACE(REGEXREPLACE(REGEXREPLACE(REGEXREPLACE(REGEXREPLACE(A934, ""one"", ""one1one""), ""two"", ""two2two""), ""three"", ""three3three""), ""four"", ""four4four""),""five"", ""five5five""), ""six"&amp;""", ""six6six""),""seven"", ""seven7seven""),""eight"", ""eight8eight""),""nine"",""nine9nine"")"),"1dhhznrxxdz4one1onedbsjmkqnv")</f>
        <v>1dhhznrxxdz4one1onedbsjmkqnv</v>
      </c>
      <c r="E934" s="2" t="str">
        <f>IFERROR(__xludf.DUMMYFUNCTION("regexextract(C934, ""\d"")"),"1")</f>
        <v>1</v>
      </c>
      <c r="F934" s="2" t="str">
        <f>IFERROR(__xludf.DUMMYFUNCTION("REGEXEXTRACT(C934, ""\d[^\d]*?\z"")"),"1onedbsjmkqnv")</f>
        <v>1onedbsjmkqnv</v>
      </c>
      <c r="G934" s="2" t="str">
        <f>IFERROR(__xludf.DUMMYFUNCTION("REGEXExtract(F934,""\d"")"),"1")</f>
        <v>1</v>
      </c>
      <c r="H934" s="3">
        <f t="shared" si="1"/>
        <v>11</v>
      </c>
    </row>
    <row r="935">
      <c r="A935" s="1" t="s">
        <v>933</v>
      </c>
      <c r="C935" s="4" t="str">
        <f>IFERROR(__xludf.DUMMYFUNCTION(" REGEXREPLACE(REGEXREPLACE(REGEXREPLACE(REGEXREPLACE(REGEXREPLACE(REGEXREPLACE(REGEXREPLACE(REGEXREPLACE(REGEXREPLACE(A935, ""one"", ""one1one""), ""two"", ""two2two""), ""three"", ""three3three""), ""four"", ""four4four""),""five"", ""five5five""), ""six"&amp;""", ""six6six""),""seven"", ""seven7seven""),""eight"", ""eight8eight""),""nine"",""nine9nine"")"),"seven7seventhree3threesix6six8two2twohjdhjone1oneeight8eightsix6six")</f>
        <v>seven7seventhree3threesix6six8two2twohjdhjone1oneeight8eightsix6six</v>
      </c>
      <c r="E935" s="2" t="str">
        <f>IFERROR(__xludf.DUMMYFUNCTION("regexextract(C935, ""\d"")"),"7")</f>
        <v>7</v>
      </c>
      <c r="F935" s="2" t="str">
        <f>IFERROR(__xludf.DUMMYFUNCTION("REGEXEXTRACT(C935, ""\d[^\d]*?\z"")"),"6six")</f>
        <v>6six</v>
      </c>
      <c r="G935" s="2" t="str">
        <f>IFERROR(__xludf.DUMMYFUNCTION("REGEXExtract(F935,""\d"")"),"6")</f>
        <v>6</v>
      </c>
      <c r="H935" s="3">
        <f t="shared" si="1"/>
        <v>76</v>
      </c>
    </row>
    <row r="936">
      <c r="A936" s="1" t="s">
        <v>934</v>
      </c>
      <c r="C936" s="4" t="str">
        <f>IFERROR(__xludf.DUMMYFUNCTION(" REGEXREPLACE(REGEXREPLACE(REGEXREPLACE(REGEXREPLACE(REGEXREPLACE(REGEXREPLACE(REGEXREPLACE(REGEXREPLACE(REGEXREPLACE(A936, ""one"", ""one1one""), ""two"", ""two2two""), ""three"", ""three3three""), ""four"", ""four4four""),""five"", ""five5five""), ""six"&amp;""", ""six6six""),""seven"", ""seven7seven""),""eight"", ""eight8eight""),""nine"",""nine9nine"")"),"two2two4two2twofour4fourone1one1tfpbpqldqgthree3three1")</f>
        <v>two2two4two2twofour4fourone1one1tfpbpqldqgthree3three1</v>
      </c>
      <c r="E936" s="2" t="str">
        <f>IFERROR(__xludf.DUMMYFUNCTION("regexextract(C936, ""\d"")"),"2")</f>
        <v>2</v>
      </c>
      <c r="F936" s="2" t="str">
        <f>IFERROR(__xludf.DUMMYFUNCTION("REGEXEXTRACT(C936, ""\d[^\d]*?\z"")"),"1")</f>
        <v>1</v>
      </c>
      <c r="G936" s="2" t="str">
        <f>IFERROR(__xludf.DUMMYFUNCTION("REGEXExtract(F936,""\d"")"),"1")</f>
        <v>1</v>
      </c>
      <c r="H936" s="3">
        <f t="shared" si="1"/>
        <v>21</v>
      </c>
    </row>
    <row r="937">
      <c r="A937" s="1" t="s">
        <v>935</v>
      </c>
      <c r="C937" s="4" t="str">
        <f>IFERROR(__xludf.DUMMYFUNCTION(" REGEXREPLACE(REGEXREPLACE(REGEXREPLACE(REGEXREPLACE(REGEXREPLACE(REGEXREPLACE(REGEXREPLACE(REGEXREPLACE(REGEXREPLACE(A937, ""one"", ""one1one""), ""two"", ""two2two""), ""three"", ""three3three""), ""four"", ""four4four""),""five"", ""five5five""), ""six"&amp;""", ""six6six""),""seven"", ""seven7seven""),""eight"", ""eight8eight""),""nine"",""nine9nine"")"),"ddtgjzzlsrvtwo2twofour4fourdvdvtbfv9six6six")</f>
        <v>ddtgjzzlsrvtwo2twofour4fourdvdvtbfv9six6six</v>
      </c>
      <c r="E937" s="2" t="str">
        <f>IFERROR(__xludf.DUMMYFUNCTION("regexextract(C937, ""\d"")"),"2")</f>
        <v>2</v>
      </c>
      <c r="F937" s="2" t="str">
        <f>IFERROR(__xludf.DUMMYFUNCTION("REGEXEXTRACT(C937, ""\d[^\d]*?\z"")"),"6six")</f>
        <v>6six</v>
      </c>
      <c r="G937" s="2" t="str">
        <f>IFERROR(__xludf.DUMMYFUNCTION("REGEXExtract(F937,""\d"")"),"6")</f>
        <v>6</v>
      </c>
      <c r="H937" s="3">
        <f t="shared" si="1"/>
        <v>26</v>
      </c>
    </row>
    <row r="938">
      <c r="A938" s="1" t="s">
        <v>936</v>
      </c>
      <c r="C938" s="4" t="str">
        <f>IFERROR(__xludf.DUMMYFUNCTION(" REGEXREPLACE(REGEXREPLACE(REGEXREPLACE(REGEXREPLACE(REGEXREPLACE(REGEXREPLACE(REGEXREPLACE(REGEXREPLACE(REGEXREPLACE(A938, ""one"", ""one1one""), ""two"", ""two2two""), ""three"", ""three3three""), ""four"", ""four4four""),""five"", ""five5five""), ""six"&amp;""", ""six6six""),""seven"", ""seven7seven""),""eight"", ""eight8eight""),""nine"",""nine9nine"")"),"26tfrfptjg7lnqcmnine9ninefive5fivejlrmlnsthree3three")</f>
        <v>26tfrfptjg7lnqcmnine9ninefive5fivejlrmlnsthree3three</v>
      </c>
      <c r="E938" s="2" t="str">
        <f>IFERROR(__xludf.DUMMYFUNCTION("regexextract(C938, ""\d"")"),"2")</f>
        <v>2</v>
      </c>
      <c r="F938" s="2" t="str">
        <f>IFERROR(__xludf.DUMMYFUNCTION("REGEXEXTRACT(C938, ""\d[^\d]*?\z"")"),"3three")</f>
        <v>3three</v>
      </c>
      <c r="G938" s="2" t="str">
        <f>IFERROR(__xludf.DUMMYFUNCTION("REGEXExtract(F938,""\d"")"),"3")</f>
        <v>3</v>
      </c>
      <c r="H938" s="3">
        <f t="shared" si="1"/>
        <v>23</v>
      </c>
    </row>
    <row r="939">
      <c r="A939" s="1" t="s">
        <v>937</v>
      </c>
      <c r="C939" s="4" t="str">
        <f>IFERROR(__xludf.DUMMYFUNCTION(" REGEXREPLACE(REGEXREPLACE(REGEXREPLACE(REGEXREPLACE(REGEXREPLACE(REGEXREPLACE(REGEXREPLACE(REGEXREPLACE(REGEXREPLACE(A939, ""one"", ""one1one""), ""two"", ""two2two""), ""three"", ""three3three""), ""four"", ""four4four""),""five"", ""five5five""), ""six"&amp;""", ""six6six""),""seven"", ""seven7seven""),""eight"", ""eight8eight""),""nine"",""nine9nine"")"),"six6six633two2two32")</f>
        <v>six6six633two2two32</v>
      </c>
      <c r="E939" s="2" t="str">
        <f>IFERROR(__xludf.DUMMYFUNCTION("regexextract(C939, ""\d"")"),"6")</f>
        <v>6</v>
      </c>
      <c r="F939" s="2" t="str">
        <f>IFERROR(__xludf.DUMMYFUNCTION("REGEXEXTRACT(C939, ""\d[^\d]*?\z"")"),"2")</f>
        <v>2</v>
      </c>
      <c r="G939" s="2" t="str">
        <f>IFERROR(__xludf.DUMMYFUNCTION("REGEXExtract(F939,""\d"")"),"2")</f>
        <v>2</v>
      </c>
      <c r="H939" s="3">
        <f t="shared" si="1"/>
        <v>62</v>
      </c>
    </row>
    <row r="940">
      <c r="A940" s="1" t="s">
        <v>938</v>
      </c>
      <c r="C940" s="4" t="str">
        <f>IFERROR(__xludf.DUMMYFUNCTION(" REGEXREPLACE(REGEXREPLACE(REGEXREPLACE(REGEXREPLACE(REGEXREPLACE(REGEXREPLACE(REGEXREPLACE(REGEXREPLACE(REGEXREPLACE(A940, ""one"", ""one1one""), ""two"", ""two2two""), ""three"", ""three3three""), ""four"", ""four4four""),""five"", ""five5five""), ""six"&amp;""", ""six6six""),""seven"", ""seven7seven""),""eight"", ""eight8eight""),""nine"",""nine9nine"")"),"four4four58spslgtdh3nkpcgdxbrqx7")</f>
        <v>four4four58spslgtdh3nkpcgdxbrqx7</v>
      </c>
      <c r="E940" s="2" t="str">
        <f>IFERROR(__xludf.DUMMYFUNCTION("regexextract(C940, ""\d"")"),"4")</f>
        <v>4</v>
      </c>
      <c r="F940" s="2" t="str">
        <f>IFERROR(__xludf.DUMMYFUNCTION("REGEXEXTRACT(C940, ""\d[^\d]*?\z"")"),"7")</f>
        <v>7</v>
      </c>
      <c r="G940" s="2" t="str">
        <f>IFERROR(__xludf.DUMMYFUNCTION("REGEXExtract(F940,""\d"")"),"7")</f>
        <v>7</v>
      </c>
      <c r="H940" s="3">
        <f t="shared" si="1"/>
        <v>47</v>
      </c>
    </row>
    <row r="941">
      <c r="A941" s="1" t="s">
        <v>939</v>
      </c>
      <c r="C941" s="4" t="str">
        <f>IFERROR(__xludf.DUMMYFUNCTION(" REGEXREPLACE(REGEXREPLACE(REGEXREPLACE(REGEXREPLACE(REGEXREPLACE(REGEXREPLACE(REGEXREPLACE(REGEXREPLACE(REGEXREPLACE(A941, ""one"", ""one1one""), ""two"", ""two2two""), ""three"", ""three3three""), ""four"", ""four4four""),""five"", ""five5five""), ""six"&amp;""", ""six6six""),""seven"", ""seven7seven""),""eight"", ""eight8eight""),""nine"",""nine9nine"")"),"5four4four57vgcvlxmxlmdnmcs")</f>
        <v>5four4four57vgcvlxmxlmdnmcs</v>
      </c>
      <c r="E941" s="2" t="str">
        <f>IFERROR(__xludf.DUMMYFUNCTION("regexextract(C941, ""\d"")"),"5")</f>
        <v>5</v>
      </c>
      <c r="F941" s="2" t="str">
        <f>IFERROR(__xludf.DUMMYFUNCTION("REGEXEXTRACT(C941, ""\d[^\d]*?\z"")"),"7vgcvlxmxlmdnmcs")</f>
        <v>7vgcvlxmxlmdnmcs</v>
      </c>
      <c r="G941" s="2" t="str">
        <f>IFERROR(__xludf.DUMMYFUNCTION("REGEXExtract(F941,""\d"")"),"7")</f>
        <v>7</v>
      </c>
      <c r="H941" s="3">
        <f t="shared" si="1"/>
        <v>57</v>
      </c>
    </row>
    <row r="942">
      <c r="A942" s="1" t="s">
        <v>940</v>
      </c>
      <c r="C942" s="4" t="str">
        <f>IFERROR(__xludf.DUMMYFUNCTION(" REGEXREPLACE(REGEXREPLACE(REGEXREPLACE(REGEXREPLACE(REGEXREPLACE(REGEXREPLACE(REGEXREPLACE(REGEXREPLACE(REGEXREPLACE(A942, ""one"", ""one1one""), ""two"", ""two2two""), ""three"", ""three3three""), ""four"", ""four4four""),""five"", ""five5five""), ""six"&amp;""", ""six6six""),""seven"", ""seven7seven""),""eight"", ""eight8eight""),""nine"",""nine9nine"")"),"dmcdgcnine9nine75pzlh")</f>
        <v>dmcdgcnine9nine75pzlh</v>
      </c>
      <c r="E942" s="2" t="str">
        <f>IFERROR(__xludf.DUMMYFUNCTION("regexextract(C942, ""\d"")"),"9")</f>
        <v>9</v>
      </c>
      <c r="F942" s="2" t="str">
        <f>IFERROR(__xludf.DUMMYFUNCTION("REGEXEXTRACT(C942, ""\d[^\d]*?\z"")"),"5pzlh")</f>
        <v>5pzlh</v>
      </c>
      <c r="G942" s="2" t="str">
        <f>IFERROR(__xludf.DUMMYFUNCTION("REGEXExtract(F942,""\d"")"),"5")</f>
        <v>5</v>
      </c>
      <c r="H942" s="3">
        <f t="shared" si="1"/>
        <v>95</v>
      </c>
    </row>
    <row r="943">
      <c r="A943" s="1" t="s">
        <v>941</v>
      </c>
      <c r="C943" s="4" t="str">
        <f>IFERROR(__xludf.DUMMYFUNCTION(" REGEXREPLACE(REGEXREPLACE(REGEXREPLACE(REGEXREPLACE(REGEXREPLACE(REGEXREPLACE(REGEXREPLACE(REGEXREPLACE(REGEXREPLACE(A943, ""one"", ""one1one""), ""two"", ""two2two""), ""three"", ""three3three""), ""four"", ""four4four""),""five"", ""five5five""), ""six"&amp;""", ""six6six""),""seven"", ""seven7seven""),""eight"", ""eight8eight""),""nine"",""nine9nine"")"),"12three3threexczfive5five6six6six3")</f>
        <v>12three3threexczfive5five6six6six3</v>
      </c>
      <c r="E943" s="2" t="str">
        <f>IFERROR(__xludf.DUMMYFUNCTION("regexextract(C943, ""\d"")"),"1")</f>
        <v>1</v>
      </c>
      <c r="F943" s="2" t="str">
        <f>IFERROR(__xludf.DUMMYFUNCTION("REGEXEXTRACT(C943, ""\d[^\d]*?\z"")"),"3")</f>
        <v>3</v>
      </c>
      <c r="G943" s="2" t="str">
        <f>IFERROR(__xludf.DUMMYFUNCTION("REGEXExtract(F943,""\d"")"),"3")</f>
        <v>3</v>
      </c>
      <c r="H943" s="3">
        <f t="shared" si="1"/>
        <v>13</v>
      </c>
    </row>
    <row r="944">
      <c r="A944" s="1" t="s">
        <v>942</v>
      </c>
      <c r="C944" s="4" t="str">
        <f>IFERROR(__xludf.DUMMYFUNCTION(" REGEXREPLACE(REGEXREPLACE(REGEXREPLACE(REGEXREPLACE(REGEXREPLACE(REGEXREPLACE(REGEXREPLACE(REGEXREPLACE(REGEXREPLACE(A944, ""one"", ""one1one""), ""two"", ""two2two""), ""three"", ""three3three""), ""four"", ""four4four""),""five"", ""five5five""), ""six"&amp;""", ""six6six""),""seven"", ""seven7seven""),""eight"", ""eight8eight""),""nine"",""nine9nine"")"),"1one1onevpntrrkggtjzsvktxxprsthd")</f>
        <v>1one1onevpntrrkggtjzsvktxxprsthd</v>
      </c>
      <c r="E944" s="2" t="str">
        <f>IFERROR(__xludf.DUMMYFUNCTION("regexextract(C944, ""\d"")"),"1")</f>
        <v>1</v>
      </c>
      <c r="F944" s="2" t="str">
        <f>IFERROR(__xludf.DUMMYFUNCTION("REGEXEXTRACT(C944, ""\d[^\d]*?\z"")"),"1onevpntrrkggtjzsvktxxprsthd")</f>
        <v>1onevpntrrkggtjzsvktxxprsthd</v>
      </c>
      <c r="G944" s="2" t="str">
        <f>IFERROR(__xludf.DUMMYFUNCTION("REGEXExtract(F944,""\d"")"),"1")</f>
        <v>1</v>
      </c>
      <c r="H944" s="3">
        <f t="shared" si="1"/>
        <v>11</v>
      </c>
    </row>
    <row r="945">
      <c r="A945" s="1" t="s">
        <v>943</v>
      </c>
      <c r="C945" s="4" t="str">
        <f>IFERROR(__xludf.DUMMYFUNCTION(" REGEXREPLACE(REGEXREPLACE(REGEXREPLACE(REGEXREPLACE(REGEXREPLACE(REGEXREPLACE(REGEXREPLACE(REGEXREPLACE(REGEXREPLACE(A945, ""one"", ""one1one""), ""two"", ""two2two""), ""three"", ""three3three""), ""four"", ""four4four""),""five"", ""five5five""), ""six"&amp;""", ""six6six""),""seven"", ""seven7seven""),""eight"", ""eight8eight""),""nine"",""nine9nine"")"),"kntxrpjqtl7four4fourfour4fourqvsgq3seven7seven")</f>
        <v>kntxrpjqtl7four4fourfour4fourqvsgq3seven7seven</v>
      </c>
      <c r="E945" s="2" t="str">
        <f>IFERROR(__xludf.DUMMYFUNCTION("regexextract(C945, ""\d"")"),"7")</f>
        <v>7</v>
      </c>
      <c r="F945" s="2" t="str">
        <f>IFERROR(__xludf.DUMMYFUNCTION("REGEXEXTRACT(C945, ""\d[^\d]*?\z"")"),"7seven")</f>
        <v>7seven</v>
      </c>
      <c r="G945" s="2" t="str">
        <f>IFERROR(__xludf.DUMMYFUNCTION("REGEXExtract(F945,""\d"")"),"7")</f>
        <v>7</v>
      </c>
      <c r="H945" s="3">
        <f t="shared" si="1"/>
        <v>77</v>
      </c>
    </row>
    <row r="946">
      <c r="A946" s="1" t="s">
        <v>944</v>
      </c>
      <c r="C946" s="4" t="str">
        <f>IFERROR(__xludf.DUMMYFUNCTION(" REGEXREPLACE(REGEXREPLACE(REGEXREPLACE(REGEXREPLACE(REGEXREPLACE(REGEXREPLACE(REGEXREPLACE(REGEXREPLACE(REGEXREPLACE(A946, ""one"", ""one1one""), ""two"", ""two2two""), ""three"", ""three3three""), ""four"", ""four4four""),""five"", ""five5five""), ""six"&amp;""", ""six6six""),""seven"", ""seven7seven""),""eight"", ""eight8eight""),""nine"",""nine9nine"")"),"bdbfk269jsix6sixsbhpjhvgvzvnfmp")</f>
        <v>bdbfk269jsix6sixsbhpjhvgvzvnfmp</v>
      </c>
      <c r="E946" s="2" t="str">
        <f>IFERROR(__xludf.DUMMYFUNCTION("regexextract(C946, ""\d"")"),"2")</f>
        <v>2</v>
      </c>
      <c r="F946" s="2" t="str">
        <f>IFERROR(__xludf.DUMMYFUNCTION("REGEXEXTRACT(C946, ""\d[^\d]*?\z"")"),"6sixsbhpjhvgvzvnfmp")</f>
        <v>6sixsbhpjhvgvzvnfmp</v>
      </c>
      <c r="G946" s="2" t="str">
        <f>IFERROR(__xludf.DUMMYFUNCTION("REGEXExtract(F946,""\d"")"),"6")</f>
        <v>6</v>
      </c>
      <c r="H946" s="3">
        <f t="shared" si="1"/>
        <v>26</v>
      </c>
    </row>
    <row r="947">
      <c r="A947" s="1" t="s">
        <v>945</v>
      </c>
      <c r="C947" s="4" t="str">
        <f>IFERROR(__xludf.DUMMYFUNCTION(" REGEXREPLACE(REGEXREPLACE(REGEXREPLACE(REGEXREPLACE(REGEXREPLACE(REGEXREPLACE(REGEXREPLACE(REGEXREPLACE(REGEXREPLACE(A947, ""one"", ""one1one""), ""two"", ""two2two""), ""three"", ""three3three""), ""four"", ""four4four""),""five"", ""five5five""), ""six"&amp;""", ""six6six""),""seven"", ""seven7seven""),""eight"", ""eight8eight""),""nine"",""nine9nine"")"),"seven7seven1nine9nine2four4four6rvv")</f>
        <v>seven7seven1nine9nine2four4four6rvv</v>
      </c>
      <c r="E947" s="2" t="str">
        <f>IFERROR(__xludf.DUMMYFUNCTION("regexextract(C947, ""\d"")"),"7")</f>
        <v>7</v>
      </c>
      <c r="F947" s="2" t="str">
        <f>IFERROR(__xludf.DUMMYFUNCTION("REGEXEXTRACT(C947, ""\d[^\d]*?\z"")"),"6rvv")</f>
        <v>6rvv</v>
      </c>
      <c r="G947" s="2" t="str">
        <f>IFERROR(__xludf.DUMMYFUNCTION("REGEXExtract(F947,""\d"")"),"6")</f>
        <v>6</v>
      </c>
      <c r="H947" s="3">
        <f t="shared" si="1"/>
        <v>76</v>
      </c>
    </row>
    <row r="948">
      <c r="A948" s="1" t="s">
        <v>946</v>
      </c>
      <c r="C948" s="4" t="str">
        <f>IFERROR(__xludf.DUMMYFUNCTION(" REGEXREPLACE(REGEXREPLACE(REGEXREPLACE(REGEXREPLACE(REGEXREPLACE(REGEXREPLACE(REGEXREPLACE(REGEXREPLACE(REGEXREPLACE(A948, ""one"", ""one1one""), ""two"", ""two2two""), ""three"", ""three3three""), ""four"", ""four4four""),""five"", ""five5five""), ""six"&amp;""", ""six6six""),""seven"", ""seven7seven""),""eight"", ""eight8eight""),""nine"",""nine9nine"")"),"eight8eightzzxgdhsfnp5seven7seven6eight8eight2szsseven7seven")</f>
        <v>eight8eightzzxgdhsfnp5seven7seven6eight8eight2szsseven7seven</v>
      </c>
      <c r="E948" s="2" t="str">
        <f>IFERROR(__xludf.DUMMYFUNCTION("regexextract(C948, ""\d"")"),"8")</f>
        <v>8</v>
      </c>
      <c r="F948" s="2" t="str">
        <f>IFERROR(__xludf.DUMMYFUNCTION("REGEXEXTRACT(C948, ""\d[^\d]*?\z"")"),"7seven")</f>
        <v>7seven</v>
      </c>
      <c r="G948" s="2" t="str">
        <f>IFERROR(__xludf.DUMMYFUNCTION("REGEXExtract(F948,""\d"")"),"7")</f>
        <v>7</v>
      </c>
      <c r="H948" s="3">
        <f t="shared" si="1"/>
        <v>87</v>
      </c>
    </row>
    <row r="949">
      <c r="A949" s="1" t="s">
        <v>947</v>
      </c>
      <c r="C949" s="4" t="str">
        <f>IFERROR(__xludf.DUMMYFUNCTION(" REGEXREPLACE(REGEXREPLACE(REGEXREPLACE(REGEXREPLACE(REGEXREPLACE(REGEXREPLACE(REGEXREPLACE(REGEXREPLACE(REGEXREPLACE(A949, ""one"", ""one1one""), ""two"", ""two2two""), ""three"", ""three3three""), ""four"", ""four4four""),""five"", ""five5five""), ""six"&amp;""", ""six6six""),""seven"", ""seven7seven""),""eight"", ""eight8eight""),""nine"",""nine9nine"")"),"two2two8three3three")</f>
        <v>two2two8three3three</v>
      </c>
      <c r="E949" s="2" t="str">
        <f>IFERROR(__xludf.DUMMYFUNCTION("regexextract(C949, ""\d"")"),"2")</f>
        <v>2</v>
      </c>
      <c r="F949" s="2" t="str">
        <f>IFERROR(__xludf.DUMMYFUNCTION("REGEXEXTRACT(C949, ""\d[^\d]*?\z"")"),"3three")</f>
        <v>3three</v>
      </c>
      <c r="G949" s="2" t="str">
        <f>IFERROR(__xludf.DUMMYFUNCTION("REGEXExtract(F949,""\d"")"),"3")</f>
        <v>3</v>
      </c>
      <c r="H949" s="3">
        <f t="shared" si="1"/>
        <v>23</v>
      </c>
    </row>
    <row r="950">
      <c r="A950" s="1" t="s">
        <v>948</v>
      </c>
      <c r="C950" s="4" t="str">
        <f>IFERROR(__xludf.DUMMYFUNCTION(" REGEXREPLACE(REGEXREPLACE(REGEXREPLACE(REGEXREPLACE(REGEXREPLACE(REGEXREPLACE(REGEXREPLACE(REGEXREPLACE(REGEXREPLACE(A950, ""one"", ""one1one""), ""two"", ""two2two""), ""three"", ""three3three""), ""four"", ""four4four""),""five"", ""five5five""), ""six"&amp;""", ""six6six""),""seven"", ""seven7seven""),""eight"", ""eight8eight""),""nine"",""nine9nine"")"),"jltv47")</f>
        <v>jltv47</v>
      </c>
      <c r="E950" s="2" t="str">
        <f>IFERROR(__xludf.DUMMYFUNCTION("regexextract(C950, ""\d"")"),"4")</f>
        <v>4</v>
      </c>
      <c r="F950" s="2" t="str">
        <f>IFERROR(__xludf.DUMMYFUNCTION("REGEXEXTRACT(C950, ""\d[^\d]*?\z"")"),"7")</f>
        <v>7</v>
      </c>
      <c r="G950" s="2" t="str">
        <f>IFERROR(__xludf.DUMMYFUNCTION("REGEXExtract(F950,""\d"")"),"7")</f>
        <v>7</v>
      </c>
      <c r="H950" s="3">
        <f t="shared" si="1"/>
        <v>47</v>
      </c>
    </row>
    <row r="951">
      <c r="A951" s="1" t="s">
        <v>949</v>
      </c>
      <c r="C951" s="4" t="str">
        <f>IFERROR(__xludf.DUMMYFUNCTION(" REGEXREPLACE(REGEXREPLACE(REGEXREPLACE(REGEXREPLACE(REGEXREPLACE(REGEXREPLACE(REGEXREPLACE(REGEXREPLACE(REGEXREPLACE(A951, ""one"", ""one1one""), ""two"", ""two2two""), ""three"", ""three3three""), ""four"", ""four4four""),""five"", ""five5five""), ""six"&amp;""", ""six6six""),""seven"", ""seven7seven""),""eight"", ""eight8eight""),""nine"",""nine9nine"")"),"five5fivevdhgg5two2two1hpnjlvkeight8eighttwo2two")</f>
        <v>five5fivevdhgg5two2two1hpnjlvkeight8eighttwo2two</v>
      </c>
      <c r="E951" s="2" t="str">
        <f>IFERROR(__xludf.DUMMYFUNCTION("regexextract(C951, ""\d"")"),"5")</f>
        <v>5</v>
      </c>
      <c r="F951" s="2" t="str">
        <f>IFERROR(__xludf.DUMMYFUNCTION("REGEXEXTRACT(C951, ""\d[^\d]*?\z"")"),"2two")</f>
        <v>2two</v>
      </c>
      <c r="G951" s="2" t="str">
        <f>IFERROR(__xludf.DUMMYFUNCTION("REGEXExtract(F951,""\d"")"),"2")</f>
        <v>2</v>
      </c>
      <c r="H951" s="3">
        <f t="shared" si="1"/>
        <v>52</v>
      </c>
    </row>
    <row r="952">
      <c r="A952" s="1" t="s">
        <v>950</v>
      </c>
      <c r="C952" s="4" t="str">
        <f>IFERROR(__xludf.DUMMYFUNCTION(" REGEXREPLACE(REGEXREPLACE(REGEXREPLACE(REGEXREPLACE(REGEXREPLACE(REGEXREPLACE(REGEXREPLACE(REGEXREPLACE(REGEXREPLACE(A952, ""one"", ""one1one""), ""two"", ""two2two""), ""three"", ""three3three""), ""four"", ""four4four""),""five"", ""five5five""), ""six"&amp;""", ""six6six""),""seven"", ""seven7seven""),""eight"", ""eight8eight""),""nine"",""nine9nine"")"),"sxseven7sevenseven7sevenpmpjjvdlr9f5eight8eight")</f>
        <v>sxseven7sevenseven7sevenpmpjjvdlr9f5eight8eight</v>
      </c>
      <c r="E952" s="2" t="str">
        <f>IFERROR(__xludf.DUMMYFUNCTION("regexextract(C952, ""\d"")"),"7")</f>
        <v>7</v>
      </c>
      <c r="F952" s="2" t="str">
        <f>IFERROR(__xludf.DUMMYFUNCTION("REGEXEXTRACT(C952, ""\d[^\d]*?\z"")"),"8eight")</f>
        <v>8eight</v>
      </c>
      <c r="G952" s="2" t="str">
        <f>IFERROR(__xludf.DUMMYFUNCTION("REGEXExtract(F952,""\d"")"),"8")</f>
        <v>8</v>
      </c>
      <c r="H952" s="3">
        <f t="shared" si="1"/>
        <v>78</v>
      </c>
    </row>
    <row r="953">
      <c r="A953" s="1" t="s">
        <v>951</v>
      </c>
      <c r="C953" s="4" t="str">
        <f>IFERROR(__xludf.DUMMYFUNCTION(" REGEXREPLACE(REGEXREPLACE(REGEXREPLACE(REGEXREPLACE(REGEXREPLACE(REGEXREPLACE(REGEXREPLACE(REGEXREPLACE(REGEXREPLACE(A953, ""one"", ""one1one""), ""two"", ""two2two""), ""three"", ""three3three""), ""four"", ""four4four""),""five"", ""five5five""), ""six"&amp;""", ""six6six""),""seven"", ""seven7seven""),""eight"", ""eight8eight""),""nine"",""nine9nine"")"),"8qntwo2twokkffvkrlgone1oneight8eightfnm")</f>
        <v>8qntwo2twokkffvkrlgone1oneight8eightfnm</v>
      </c>
      <c r="E953" s="2" t="str">
        <f>IFERROR(__xludf.DUMMYFUNCTION("regexextract(C953, ""\d"")"),"8")</f>
        <v>8</v>
      </c>
      <c r="F953" s="2" t="str">
        <f>IFERROR(__xludf.DUMMYFUNCTION("REGEXEXTRACT(C953, ""\d[^\d]*?\z"")"),"8eightfnm")</f>
        <v>8eightfnm</v>
      </c>
      <c r="G953" s="2" t="str">
        <f>IFERROR(__xludf.DUMMYFUNCTION("REGEXExtract(F953,""\d"")"),"8")</f>
        <v>8</v>
      </c>
      <c r="H953" s="3">
        <f t="shared" si="1"/>
        <v>88</v>
      </c>
    </row>
    <row r="954">
      <c r="A954" s="1" t="s">
        <v>952</v>
      </c>
      <c r="C954" s="4" t="str">
        <f>IFERROR(__xludf.DUMMYFUNCTION(" REGEXREPLACE(REGEXREPLACE(REGEXREPLACE(REGEXREPLACE(REGEXREPLACE(REGEXREPLACE(REGEXREPLACE(REGEXREPLACE(REGEXREPLACE(A954, ""one"", ""one1one""), ""two"", ""two2two""), ""three"", ""three3three""), ""four"", ""four4four""),""five"", ""five5five""), ""six"&amp;""", ""six6six""),""seven"", ""seven7seven""),""eight"", ""eight8eight""),""nine"",""nine9nine"")"),"eight8eight5six6six")</f>
        <v>eight8eight5six6six</v>
      </c>
      <c r="E954" s="2" t="str">
        <f>IFERROR(__xludf.DUMMYFUNCTION("regexextract(C954, ""\d"")"),"8")</f>
        <v>8</v>
      </c>
      <c r="F954" s="2" t="str">
        <f>IFERROR(__xludf.DUMMYFUNCTION("REGEXEXTRACT(C954, ""\d[^\d]*?\z"")"),"6six")</f>
        <v>6six</v>
      </c>
      <c r="G954" s="2" t="str">
        <f>IFERROR(__xludf.DUMMYFUNCTION("REGEXExtract(F954,""\d"")"),"6")</f>
        <v>6</v>
      </c>
      <c r="H954" s="3">
        <f t="shared" si="1"/>
        <v>86</v>
      </c>
    </row>
    <row r="955">
      <c r="A955" s="1" t="s">
        <v>953</v>
      </c>
      <c r="C955" s="4" t="str">
        <f>IFERROR(__xludf.DUMMYFUNCTION(" REGEXREPLACE(REGEXREPLACE(REGEXREPLACE(REGEXREPLACE(REGEXREPLACE(REGEXREPLACE(REGEXREPLACE(REGEXREPLACE(REGEXREPLACE(A955, ""one"", ""one1one""), ""two"", ""two2two""), ""three"", ""three3three""), ""four"", ""four4four""),""five"", ""five5five""), ""six"&amp;""", ""six6six""),""seven"", ""seven7seven""),""eight"", ""eight8eight""),""nine"",""nine9nine"")"),"two2twothree3three1eight8eight")</f>
        <v>two2twothree3three1eight8eight</v>
      </c>
      <c r="E955" s="2" t="str">
        <f>IFERROR(__xludf.DUMMYFUNCTION("regexextract(C955, ""\d"")"),"2")</f>
        <v>2</v>
      </c>
      <c r="F955" s="2" t="str">
        <f>IFERROR(__xludf.DUMMYFUNCTION("REGEXEXTRACT(C955, ""\d[^\d]*?\z"")"),"8eight")</f>
        <v>8eight</v>
      </c>
      <c r="G955" s="2" t="str">
        <f>IFERROR(__xludf.DUMMYFUNCTION("REGEXExtract(F955,""\d"")"),"8")</f>
        <v>8</v>
      </c>
      <c r="H955" s="3">
        <f t="shared" si="1"/>
        <v>28</v>
      </c>
    </row>
    <row r="956">
      <c r="A956" s="1" t="s">
        <v>954</v>
      </c>
      <c r="C956" s="4" t="str">
        <f>IFERROR(__xludf.DUMMYFUNCTION(" REGEXREPLACE(REGEXREPLACE(REGEXREPLACE(REGEXREPLACE(REGEXREPLACE(REGEXREPLACE(REGEXREPLACE(REGEXREPLACE(REGEXREPLACE(A956, ""one"", ""one1one""), ""two"", ""two2two""), ""three"", ""three3three""), ""four"", ""four4four""),""five"", ""five5five""), ""six"&amp;""", ""six6six""),""seven"", ""seven7seven""),""eight"", ""eight8eight""),""nine"",""nine9nine"")"),"nine9nineone1one7")</f>
        <v>nine9nineone1one7</v>
      </c>
      <c r="E956" s="2" t="str">
        <f>IFERROR(__xludf.DUMMYFUNCTION("regexextract(C956, ""\d"")"),"9")</f>
        <v>9</v>
      </c>
      <c r="F956" s="2" t="str">
        <f>IFERROR(__xludf.DUMMYFUNCTION("REGEXEXTRACT(C956, ""\d[^\d]*?\z"")"),"7")</f>
        <v>7</v>
      </c>
      <c r="G956" s="2" t="str">
        <f>IFERROR(__xludf.DUMMYFUNCTION("REGEXExtract(F956,""\d"")"),"7")</f>
        <v>7</v>
      </c>
      <c r="H956" s="3">
        <f t="shared" si="1"/>
        <v>97</v>
      </c>
    </row>
    <row r="957">
      <c r="A957" s="1" t="s">
        <v>955</v>
      </c>
      <c r="C957" s="4" t="str">
        <f>IFERROR(__xludf.DUMMYFUNCTION(" REGEXREPLACE(REGEXREPLACE(REGEXREPLACE(REGEXREPLACE(REGEXREPLACE(REGEXREPLACE(REGEXREPLACE(REGEXREPLACE(REGEXREPLACE(A957, ""one"", ""one1one""), ""two"", ""two2two""), ""three"", ""three3three""), ""four"", ""four4four""),""five"", ""five5five""), ""six"&amp;""", ""six6six""),""seven"", ""seven7seven""),""eight"", ""eight8eight""),""nine"",""nine9nine"")"),"1cgqmqxxdp8six6sixeight8eight")</f>
        <v>1cgqmqxxdp8six6sixeight8eight</v>
      </c>
      <c r="E957" s="2" t="str">
        <f>IFERROR(__xludf.DUMMYFUNCTION("regexextract(C957, ""\d"")"),"1")</f>
        <v>1</v>
      </c>
      <c r="F957" s="2" t="str">
        <f>IFERROR(__xludf.DUMMYFUNCTION("REGEXEXTRACT(C957, ""\d[^\d]*?\z"")"),"8eight")</f>
        <v>8eight</v>
      </c>
      <c r="G957" s="2" t="str">
        <f>IFERROR(__xludf.DUMMYFUNCTION("REGEXExtract(F957,""\d"")"),"8")</f>
        <v>8</v>
      </c>
      <c r="H957" s="3">
        <f t="shared" si="1"/>
        <v>18</v>
      </c>
    </row>
    <row r="958">
      <c r="A958" s="1" t="s">
        <v>956</v>
      </c>
      <c r="C958" s="4" t="str">
        <f>IFERROR(__xludf.DUMMYFUNCTION(" REGEXREPLACE(REGEXREPLACE(REGEXREPLACE(REGEXREPLACE(REGEXREPLACE(REGEXREPLACE(REGEXREPLACE(REGEXREPLACE(REGEXREPLACE(A958, ""one"", ""one1one""), ""two"", ""two2two""), ""three"", ""three3three""), ""four"", ""four4four""),""five"", ""five5five""), ""six"&amp;""", ""six6six""),""seven"", ""seven7seven""),""eight"", ""eight8eight""),""nine"",""nine9nine"")"),"2hbgmzcxtwo2twothree3three1")</f>
        <v>2hbgmzcxtwo2twothree3three1</v>
      </c>
      <c r="E958" s="2" t="str">
        <f>IFERROR(__xludf.DUMMYFUNCTION("regexextract(C958, ""\d"")"),"2")</f>
        <v>2</v>
      </c>
      <c r="F958" s="2" t="str">
        <f>IFERROR(__xludf.DUMMYFUNCTION("REGEXEXTRACT(C958, ""\d[^\d]*?\z"")"),"1")</f>
        <v>1</v>
      </c>
      <c r="G958" s="2" t="str">
        <f>IFERROR(__xludf.DUMMYFUNCTION("REGEXExtract(F958,""\d"")"),"1")</f>
        <v>1</v>
      </c>
      <c r="H958" s="3">
        <f t="shared" si="1"/>
        <v>21</v>
      </c>
    </row>
    <row r="959">
      <c r="A959" s="1" t="s">
        <v>957</v>
      </c>
      <c r="C959" s="4" t="str">
        <f>IFERROR(__xludf.DUMMYFUNCTION(" REGEXREPLACE(REGEXREPLACE(REGEXREPLACE(REGEXREPLACE(REGEXREPLACE(REGEXREPLACE(REGEXREPLACE(REGEXREPLACE(REGEXREPLACE(A959, ""one"", ""one1one""), ""two"", ""two2two""), ""three"", ""three3three""), ""four"", ""four4four""),""five"", ""five5five""), ""six"&amp;""", ""six6six""),""seven"", ""seven7seven""),""eight"", ""eight8eight""),""nine"",""nine9nine"")"),"1gjzk")</f>
        <v>1gjzk</v>
      </c>
      <c r="E959" s="2" t="str">
        <f>IFERROR(__xludf.DUMMYFUNCTION("regexextract(C959, ""\d"")"),"1")</f>
        <v>1</v>
      </c>
      <c r="F959" s="2" t="str">
        <f>IFERROR(__xludf.DUMMYFUNCTION("REGEXEXTRACT(C959, ""\d[^\d]*?\z"")"),"1gjzk")</f>
        <v>1gjzk</v>
      </c>
      <c r="G959" s="2" t="str">
        <f>IFERROR(__xludf.DUMMYFUNCTION("REGEXExtract(F959,""\d"")"),"1")</f>
        <v>1</v>
      </c>
      <c r="H959" s="3">
        <f t="shared" si="1"/>
        <v>11</v>
      </c>
    </row>
    <row r="960">
      <c r="A960" s="1" t="s">
        <v>958</v>
      </c>
      <c r="C960" s="4" t="str">
        <f>IFERROR(__xludf.DUMMYFUNCTION(" REGEXREPLACE(REGEXREPLACE(REGEXREPLACE(REGEXREPLACE(REGEXREPLACE(REGEXREPLACE(REGEXREPLACE(REGEXREPLACE(REGEXREPLACE(A960, ""one"", ""one1one""), ""two"", ""two2two""), ""three"", ""three3three""), ""four"", ""four4four""),""five"", ""five5five""), ""six"&amp;""", ""six6six""),""seven"", ""seven7seven""),""eight"", ""eight8eight""),""nine"",""nine9nine"")"),"2jrkzdsfvzc")</f>
        <v>2jrkzdsfvzc</v>
      </c>
      <c r="E960" s="2" t="str">
        <f>IFERROR(__xludf.DUMMYFUNCTION("regexextract(C960, ""\d"")"),"2")</f>
        <v>2</v>
      </c>
      <c r="F960" s="2" t="str">
        <f>IFERROR(__xludf.DUMMYFUNCTION("REGEXEXTRACT(C960, ""\d[^\d]*?\z"")"),"2jrkzdsfvzc")</f>
        <v>2jrkzdsfvzc</v>
      </c>
      <c r="G960" s="2" t="str">
        <f>IFERROR(__xludf.DUMMYFUNCTION("REGEXExtract(F960,""\d"")"),"2")</f>
        <v>2</v>
      </c>
      <c r="H960" s="3">
        <f t="shared" si="1"/>
        <v>22</v>
      </c>
    </row>
    <row r="961">
      <c r="A961" s="1" t="s">
        <v>959</v>
      </c>
      <c r="C961" s="4" t="str">
        <f>IFERROR(__xludf.DUMMYFUNCTION(" REGEXREPLACE(REGEXREPLACE(REGEXREPLACE(REGEXREPLACE(REGEXREPLACE(REGEXREPLACE(REGEXREPLACE(REGEXREPLACE(REGEXREPLACE(A961, ""one"", ""one1one""), ""two"", ""two2two""), ""three"", ""three3three""), ""four"", ""four4four""),""five"", ""five5five""), ""six"&amp;""", ""six6six""),""seven"", ""seven7seven""),""eight"", ""eight8eight""),""nine"",""nine9nine"")"),"five5five84jlxljnqqbfqlnine9ninethree3three")</f>
        <v>five5five84jlxljnqqbfqlnine9ninethree3three</v>
      </c>
      <c r="E961" s="2" t="str">
        <f>IFERROR(__xludf.DUMMYFUNCTION("regexextract(C961, ""\d"")"),"5")</f>
        <v>5</v>
      </c>
      <c r="F961" s="2" t="str">
        <f>IFERROR(__xludf.DUMMYFUNCTION("REGEXEXTRACT(C961, ""\d[^\d]*?\z"")"),"3three")</f>
        <v>3three</v>
      </c>
      <c r="G961" s="2" t="str">
        <f>IFERROR(__xludf.DUMMYFUNCTION("REGEXExtract(F961,""\d"")"),"3")</f>
        <v>3</v>
      </c>
      <c r="H961" s="3">
        <f t="shared" si="1"/>
        <v>53</v>
      </c>
    </row>
    <row r="962">
      <c r="A962" s="1" t="s">
        <v>960</v>
      </c>
      <c r="C962" s="4" t="str">
        <f>IFERROR(__xludf.DUMMYFUNCTION(" REGEXREPLACE(REGEXREPLACE(REGEXREPLACE(REGEXREPLACE(REGEXREPLACE(REGEXREPLACE(REGEXREPLACE(REGEXREPLACE(REGEXREPLACE(A962, ""one"", ""one1one""), ""two"", ""two2two""), ""three"", ""three3three""), ""four"", ""four4four""),""five"", ""five5five""), ""six"&amp;""", ""six6six""),""seven"", ""seven7seven""),""eight"", ""eight8eight""),""nine"",""nine9nine"")"),"rxbdxskdseven7sevenltqgkbkxone1one5nine9nineone1onemxgctrc")</f>
        <v>rxbdxskdseven7sevenltqgkbkxone1one5nine9nineone1onemxgctrc</v>
      </c>
      <c r="E962" s="2" t="str">
        <f>IFERROR(__xludf.DUMMYFUNCTION("regexextract(C962, ""\d"")"),"7")</f>
        <v>7</v>
      </c>
      <c r="F962" s="2" t="str">
        <f>IFERROR(__xludf.DUMMYFUNCTION("REGEXEXTRACT(C962, ""\d[^\d]*?\z"")"),"1onemxgctrc")</f>
        <v>1onemxgctrc</v>
      </c>
      <c r="G962" s="2" t="str">
        <f>IFERROR(__xludf.DUMMYFUNCTION("REGEXExtract(F962,""\d"")"),"1")</f>
        <v>1</v>
      </c>
      <c r="H962" s="3">
        <f t="shared" si="1"/>
        <v>71</v>
      </c>
    </row>
    <row r="963">
      <c r="A963" s="1" t="s">
        <v>961</v>
      </c>
      <c r="C963" s="4" t="str">
        <f>IFERROR(__xludf.DUMMYFUNCTION(" REGEXREPLACE(REGEXREPLACE(REGEXREPLACE(REGEXREPLACE(REGEXREPLACE(REGEXREPLACE(REGEXREPLACE(REGEXREPLACE(REGEXREPLACE(A963, ""one"", ""one1one""), ""two"", ""two2two""), ""three"", ""three3three""), ""four"", ""four4four""),""five"", ""five5five""), ""six"&amp;""", ""six6six""),""seven"", ""seven7seven""),""eight"", ""eight8eight""),""nine"",""nine9nine"")"),"ltxxfvpssbfive5fivekxx7two2two78jrkdxfxk7")</f>
        <v>ltxxfvpssbfive5fivekxx7two2two78jrkdxfxk7</v>
      </c>
      <c r="E963" s="2" t="str">
        <f>IFERROR(__xludf.DUMMYFUNCTION("regexextract(C963, ""\d"")"),"5")</f>
        <v>5</v>
      </c>
      <c r="F963" s="2" t="str">
        <f>IFERROR(__xludf.DUMMYFUNCTION("REGEXEXTRACT(C963, ""\d[^\d]*?\z"")"),"7")</f>
        <v>7</v>
      </c>
      <c r="G963" s="2" t="str">
        <f>IFERROR(__xludf.DUMMYFUNCTION("REGEXExtract(F963,""\d"")"),"7")</f>
        <v>7</v>
      </c>
      <c r="H963" s="3">
        <f t="shared" si="1"/>
        <v>57</v>
      </c>
    </row>
    <row r="964">
      <c r="A964" s="1" t="s">
        <v>962</v>
      </c>
      <c r="C964" s="4" t="str">
        <f>IFERROR(__xludf.DUMMYFUNCTION(" REGEXREPLACE(REGEXREPLACE(REGEXREPLACE(REGEXREPLACE(REGEXREPLACE(REGEXREPLACE(REGEXREPLACE(REGEXREPLACE(REGEXREPLACE(A964, ""one"", ""one1one""), ""two"", ""two2two""), ""three"", ""three3three""), ""four"", ""four4four""),""five"", ""five5five""), ""six"&amp;""", ""six6six""),""seven"", ""seven7seven""),""eight"", ""eight8eight""),""nine"",""nine9nine"")"),"1eight8eightone1onefive5fiveone1one7")</f>
        <v>1eight8eightone1onefive5fiveone1one7</v>
      </c>
      <c r="E964" s="2" t="str">
        <f>IFERROR(__xludf.DUMMYFUNCTION("regexextract(C964, ""\d"")"),"1")</f>
        <v>1</v>
      </c>
      <c r="F964" s="2" t="str">
        <f>IFERROR(__xludf.DUMMYFUNCTION("REGEXEXTRACT(C964, ""\d[^\d]*?\z"")"),"7")</f>
        <v>7</v>
      </c>
      <c r="G964" s="2" t="str">
        <f>IFERROR(__xludf.DUMMYFUNCTION("REGEXExtract(F964,""\d"")"),"7")</f>
        <v>7</v>
      </c>
      <c r="H964" s="3">
        <f t="shared" si="1"/>
        <v>17</v>
      </c>
    </row>
    <row r="965">
      <c r="A965" s="1" t="s">
        <v>963</v>
      </c>
      <c r="C965" s="4" t="str">
        <f>IFERROR(__xludf.DUMMYFUNCTION(" REGEXREPLACE(REGEXREPLACE(REGEXREPLACE(REGEXREPLACE(REGEXREPLACE(REGEXREPLACE(REGEXREPLACE(REGEXREPLACE(REGEXREPLACE(A965, ""one"", ""one1one""), ""two"", ""two2two""), ""three"", ""three3three""), ""four"", ""four4four""),""five"", ""five5five""), ""six"&amp;""", ""six6six""),""seven"", ""seven7seven""),""eight"", ""eight8eight""),""nine"",""nine9nine"")"),"zhstjzhone1one1")</f>
        <v>zhstjzhone1one1</v>
      </c>
      <c r="E965" s="2" t="str">
        <f>IFERROR(__xludf.DUMMYFUNCTION("regexextract(C965, ""\d"")"),"1")</f>
        <v>1</v>
      </c>
      <c r="F965" s="2" t="str">
        <f>IFERROR(__xludf.DUMMYFUNCTION("REGEXEXTRACT(C965, ""\d[^\d]*?\z"")"),"1")</f>
        <v>1</v>
      </c>
      <c r="G965" s="2" t="str">
        <f>IFERROR(__xludf.DUMMYFUNCTION("REGEXExtract(F965,""\d"")"),"1")</f>
        <v>1</v>
      </c>
      <c r="H965" s="3">
        <f t="shared" si="1"/>
        <v>11</v>
      </c>
    </row>
    <row r="966">
      <c r="A966" s="1" t="s">
        <v>964</v>
      </c>
      <c r="C966" s="4" t="str">
        <f>IFERROR(__xludf.DUMMYFUNCTION(" REGEXREPLACE(REGEXREPLACE(REGEXREPLACE(REGEXREPLACE(REGEXREPLACE(REGEXREPLACE(REGEXREPLACE(REGEXREPLACE(REGEXREPLACE(A966, ""one"", ""one1one""), ""two"", ""two2two""), ""three"", ""three3three""), ""four"", ""four4four""),""five"", ""five5five""), ""six"&amp;""", ""six6six""),""seven"", ""seven7seven""),""eight"", ""eight8eight""),""nine"",""nine9nine"")"),"fhrxone1onehjqzvkdm2six6six")</f>
        <v>fhrxone1onehjqzvkdm2six6six</v>
      </c>
      <c r="E966" s="2" t="str">
        <f>IFERROR(__xludf.DUMMYFUNCTION("regexextract(C966, ""\d"")"),"1")</f>
        <v>1</v>
      </c>
      <c r="F966" s="2" t="str">
        <f>IFERROR(__xludf.DUMMYFUNCTION("REGEXEXTRACT(C966, ""\d[^\d]*?\z"")"),"6six")</f>
        <v>6six</v>
      </c>
      <c r="G966" s="2" t="str">
        <f>IFERROR(__xludf.DUMMYFUNCTION("REGEXExtract(F966,""\d"")"),"6")</f>
        <v>6</v>
      </c>
      <c r="H966" s="3">
        <f t="shared" si="1"/>
        <v>16</v>
      </c>
    </row>
    <row r="967">
      <c r="A967" s="1" t="s">
        <v>965</v>
      </c>
      <c r="C967" s="4" t="str">
        <f>IFERROR(__xludf.DUMMYFUNCTION(" REGEXREPLACE(REGEXREPLACE(REGEXREPLACE(REGEXREPLACE(REGEXREPLACE(REGEXREPLACE(REGEXREPLACE(REGEXREPLACE(REGEXREPLACE(A967, ""one"", ""one1one""), ""two"", ""two2two""), ""three"", ""three3three""), ""four"", ""four4four""),""five"", ""five5five""), ""six"&amp;""", ""six6six""),""seven"", ""seven7seven""),""eight"", ""eight8eight""),""nine"",""nine9nine"")"),"xhtgntqlvxhjtr4nine9ninesdbvfmqkr")</f>
        <v>xhtgntqlvxhjtr4nine9ninesdbvfmqkr</v>
      </c>
      <c r="E967" s="2" t="str">
        <f>IFERROR(__xludf.DUMMYFUNCTION("regexextract(C967, ""\d"")"),"4")</f>
        <v>4</v>
      </c>
      <c r="F967" s="2" t="str">
        <f>IFERROR(__xludf.DUMMYFUNCTION("REGEXEXTRACT(C967, ""\d[^\d]*?\z"")"),"9ninesdbvfmqkr")</f>
        <v>9ninesdbvfmqkr</v>
      </c>
      <c r="G967" s="2" t="str">
        <f>IFERROR(__xludf.DUMMYFUNCTION("REGEXExtract(F967,""\d"")"),"9")</f>
        <v>9</v>
      </c>
      <c r="H967" s="3">
        <f t="shared" si="1"/>
        <v>49</v>
      </c>
    </row>
    <row r="968">
      <c r="A968" s="1" t="s">
        <v>966</v>
      </c>
      <c r="C968" s="4" t="str">
        <f>IFERROR(__xludf.DUMMYFUNCTION(" REGEXREPLACE(REGEXREPLACE(REGEXREPLACE(REGEXREPLACE(REGEXREPLACE(REGEXREPLACE(REGEXREPLACE(REGEXREPLACE(REGEXREPLACE(A968, ""one"", ""one1one""), ""two"", ""two2two""), ""three"", ""three3three""), ""four"", ""four4four""),""five"", ""five5five""), ""six"&amp;""", ""six6six""),""seven"", ""seven7seven""),""eight"", ""eight8eight""),""nine"",""nine9nine"")"),"3two2two4nvljffhjd4five5fiveml")</f>
        <v>3two2two4nvljffhjd4five5fiveml</v>
      </c>
      <c r="E968" s="2" t="str">
        <f>IFERROR(__xludf.DUMMYFUNCTION("regexextract(C968, ""\d"")"),"3")</f>
        <v>3</v>
      </c>
      <c r="F968" s="2" t="str">
        <f>IFERROR(__xludf.DUMMYFUNCTION("REGEXEXTRACT(C968, ""\d[^\d]*?\z"")"),"5fiveml")</f>
        <v>5fiveml</v>
      </c>
      <c r="G968" s="2" t="str">
        <f>IFERROR(__xludf.DUMMYFUNCTION("REGEXExtract(F968,""\d"")"),"5")</f>
        <v>5</v>
      </c>
      <c r="H968" s="3">
        <f t="shared" si="1"/>
        <v>35</v>
      </c>
    </row>
    <row r="969">
      <c r="A969" s="1" t="s">
        <v>967</v>
      </c>
      <c r="C969" s="4" t="str">
        <f>IFERROR(__xludf.DUMMYFUNCTION(" REGEXREPLACE(REGEXREPLACE(REGEXREPLACE(REGEXREPLACE(REGEXREPLACE(REGEXREPLACE(REGEXREPLACE(REGEXREPLACE(REGEXREPLACE(A969, ""one"", ""one1one""), ""two"", ""two2two""), ""three"", ""three3three""), ""four"", ""four4four""),""five"", ""five5five""), ""six"&amp;""", ""six6six""),""seven"", ""seven7seven""),""eight"", ""eight8eight""),""nine"",""nine9nine"")"),"9gtzflksmfour4fourthree3three4three3threef")</f>
        <v>9gtzflksmfour4fourthree3three4three3threef</v>
      </c>
      <c r="E969" s="2" t="str">
        <f>IFERROR(__xludf.DUMMYFUNCTION("regexextract(C969, ""\d"")"),"9")</f>
        <v>9</v>
      </c>
      <c r="F969" s="2" t="str">
        <f>IFERROR(__xludf.DUMMYFUNCTION("REGEXEXTRACT(C969, ""\d[^\d]*?\z"")"),"3threef")</f>
        <v>3threef</v>
      </c>
      <c r="G969" s="2" t="str">
        <f>IFERROR(__xludf.DUMMYFUNCTION("REGEXExtract(F969,""\d"")"),"3")</f>
        <v>3</v>
      </c>
      <c r="H969" s="3">
        <f t="shared" si="1"/>
        <v>93</v>
      </c>
    </row>
    <row r="970">
      <c r="A970" s="1" t="s">
        <v>968</v>
      </c>
      <c r="C970" s="4" t="str">
        <f>IFERROR(__xludf.DUMMYFUNCTION(" REGEXREPLACE(REGEXREPLACE(REGEXREPLACE(REGEXREPLACE(REGEXREPLACE(REGEXREPLACE(REGEXREPLACE(REGEXREPLACE(REGEXREPLACE(A970, ""one"", ""one1one""), ""two"", ""two2two""), ""three"", ""three3three""), ""four"", ""four4four""),""five"", ""five5five""), ""six"&amp;""", ""six6six""),""seven"", ""seven7seven""),""eight"", ""eight8eight""),""nine"",""nine9nine"")"),"bsbpqtzsttwo2two65zkdsg8two2twojxgrxkrc")</f>
        <v>bsbpqtzsttwo2two65zkdsg8two2twojxgrxkrc</v>
      </c>
      <c r="E970" s="2" t="str">
        <f>IFERROR(__xludf.DUMMYFUNCTION("regexextract(C970, ""\d"")"),"2")</f>
        <v>2</v>
      </c>
      <c r="F970" s="2" t="str">
        <f>IFERROR(__xludf.DUMMYFUNCTION("REGEXEXTRACT(C970, ""\d[^\d]*?\z"")"),"2twojxgrxkrc")</f>
        <v>2twojxgrxkrc</v>
      </c>
      <c r="G970" s="2" t="str">
        <f>IFERROR(__xludf.DUMMYFUNCTION("REGEXExtract(F970,""\d"")"),"2")</f>
        <v>2</v>
      </c>
      <c r="H970" s="3">
        <f t="shared" si="1"/>
        <v>22</v>
      </c>
    </row>
    <row r="971">
      <c r="A971" s="1" t="s">
        <v>969</v>
      </c>
      <c r="C971" s="4" t="str">
        <f>IFERROR(__xludf.DUMMYFUNCTION(" REGEXREPLACE(REGEXREPLACE(REGEXREPLACE(REGEXREPLACE(REGEXREPLACE(REGEXREPLACE(REGEXREPLACE(REGEXREPLACE(REGEXREPLACE(A971, ""one"", ""one1one""), ""two"", ""two2two""), ""three"", ""three3three""), ""four"", ""four4four""),""five"", ""five5five""), ""six"&amp;""", ""six6six""),""seven"", ""seven7seven""),""eight"", ""eight8eight""),""nine"",""nine9nine"")"),"eight8eightqlnmzvhjmjkntk6eight8eight2")</f>
        <v>eight8eightqlnmzvhjmjkntk6eight8eight2</v>
      </c>
      <c r="E971" s="2" t="str">
        <f>IFERROR(__xludf.DUMMYFUNCTION("regexextract(C971, ""\d"")"),"8")</f>
        <v>8</v>
      </c>
      <c r="F971" s="2" t="str">
        <f>IFERROR(__xludf.DUMMYFUNCTION("REGEXEXTRACT(C971, ""\d[^\d]*?\z"")"),"2")</f>
        <v>2</v>
      </c>
      <c r="G971" s="2" t="str">
        <f>IFERROR(__xludf.DUMMYFUNCTION("REGEXExtract(F971,""\d"")"),"2")</f>
        <v>2</v>
      </c>
      <c r="H971" s="3">
        <f t="shared" si="1"/>
        <v>82</v>
      </c>
    </row>
    <row r="972">
      <c r="A972" s="1" t="s">
        <v>970</v>
      </c>
      <c r="C972" s="4" t="str">
        <f>IFERROR(__xludf.DUMMYFUNCTION(" REGEXREPLACE(REGEXREPLACE(REGEXREPLACE(REGEXREPLACE(REGEXREPLACE(REGEXREPLACE(REGEXREPLACE(REGEXREPLACE(REGEXREPLACE(A972, ""one"", ""one1one""), ""two"", ""two2two""), ""three"", ""three3three""), ""four"", ""four4four""),""five"", ""five5five""), ""six"&amp;""", ""six6six""),""seven"", ""seven7seven""),""eight"", ""eight8eight""),""nine"",""nine9nine"")"),"nine9nine9seven7sevenfour4fourtwo2twopl7")</f>
        <v>nine9nine9seven7sevenfour4fourtwo2twopl7</v>
      </c>
      <c r="E972" s="2" t="str">
        <f>IFERROR(__xludf.DUMMYFUNCTION("regexextract(C972, ""\d"")"),"9")</f>
        <v>9</v>
      </c>
      <c r="F972" s="2" t="str">
        <f>IFERROR(__xludf.DUMMYFUNCTION("REGEXEXTRACT(C972, ""\d[^\d]*?\z"")"),"7")</f>
        <v>7</v>
      </c>
      <c r="G972" s="2" t="str">
        <f>IFERROR(__xludf.DUMMYFUNCTION("REGEXExtract(F972,""\d"")"),"7")</f>
        <v>7</v>
      </c>
      <c r="H972" s="3">
        <f t="shared" si="1"/>
        <v>97</v>
      </c>
    </row>
    <row r="973">
      <c r="A973" s="1" t="s">
        <v>971</v>
      </c>
      <c r="C973" s="4" t="str">
        <f>IFERROR(__xludf.DUMMYFUNCTION(" REGEXREPLACE(REGEXREPLACE(REGEXREPLACE(REGEXREPLACE(REGEXREPLACE(REGEXREPLACE(REGEXREPLACE(REGEXREPLACE(REGEXREPLACE(A973, ""one"", ""one1one""), ""two"", ""two2two""), ""three"", ""three3three""), ""four"", ""four4four""),""five"", ""five5five""), ""six"&amp;""", ""six6six""),""seven"", ""seven7seven""),""eight"", ""eight8eight""),""nine"",""nine9nine"")"),"9tlnine9ninezttdrbkxxrkrxzzkffone1one")</f>
        <v>9tlnine9ninezttdrbkxxrkrxzzkffone1one</v>
      </c>
      <c r="E973" s="2" t="str">
        <f>IFERROR(__xludf.DUMMYFUNCTION("regexextract(C973, ""\d"")"),"9")</f>
        <v>9</v>
      </c>
      <c r="F973" s="2" t="str">
        <f>IFERROR(__xludf.DUMMYFUNCTION("REGEXEXTRACT(C973, ""\d[^\d]*?\z"")"),"1one")</f>
        <v>1one</v>
      </c>
      <c r="G973" s="2" t="str">
        <f>IFERROR(__xludf.DUMMYFUNCTION("REGEXExtract(F973,""\d"")"),"1")</f>
        <v>1</v>
      </c>
      <c r="H973" s="3">
        <f t="shared" si="1"/>
        <v>91</v>
      </c>
    </row>
    <row r="974">
      <c r="A974" s="1" t="s">
        <v>972</v>
      </c>
      <c r="C974" s="4" t="str">
        <f>IFERROR(__xludf.DUMMYFUNCTION(" REGEXREPLACE(REGEXREPLACE(REGEXREPLACE(REGEXREPLACE(REGEXREPLACE(REGEXREPLACE(REGEXREPLACE(REGEXREPLACE(REGEXREPLACE(A974, ""one"", ""one1one""), ""two"", ""two2two""), ""three"", ""three3three""), ""four"", ""four4four""),""five"", ""five5five""), ""six"&amp;""", ""six6six""),""seven"", ""seven7seven""),""eight"", ""eight8eight""),""nine"",""nine9nine"")"),"9zngone1oneone1oneight8eightzdz")</f>
        <v>9zngone1oneone1oneight8eightzdz</v>
      </c>
      <c r="E974" s="2" t="str">
        <f>IFERROR(__xludf.DUMMYFUNCTION("regexextract(C974, ""\d"")"),"9")</f>
        <v>9</v>
      </c>
      <c r="F974" s="2" t="str">
        <f>IFERROR(__xludf.DUMMYFUNCTION("REGEXEXTRACT(C974, ""\d[^\d]*?\z"")"),"8eightzdz")</f>
        <v>8eightzdz</v>
      </c>
      <c r="G974" s="2" t="str">
        <f>IFERROR(__xludf.DUMMYFUNCTION("REGEXExtract(F974,""\d"")"),"8")</f>
        <v>8</v>
      </c>
      <c r="H974" s="3">
        <f t="shared" si="1"/>
        <v>98</v>
      </c>
    </row>
    <row r="975">
      <c r="A975" s="1" t="s">
        <v>973</v>
      </c>
      <c r="C975" s="4" t="str">
        <f>IFERROR(__xludf.DUMMYFUNCTION(" REGEXREPLACE(REGEXREPLACE(REGEXREPLACE(REGEXREPLACE(REGEXREPLACE(REGEXREPLACE(REGEXREPLACE(REGEXREPLACE(REGEXREPLACE(A975, ""one"", ""one1one""), ""two"", ""two2two""), ""three"", ""three3three""), ""four"", ""four4four""),""five"", ""five5five""), ""six"&amp;""", ""six6six""),""seven"", ""seven7seven""),""eight"", ""eight8eight""),""nine"",""nine9nine"")"),"jdj3")</f>
        <v>jdj3</v>
      </c>
      <c r="E975" s="2" t="str">
        <f>IFERROR(__xludf.DUMMYFUNCTION("regexextract(C975, ""\d"")"),"3")</f>
        <v>3</v>
      </c>
      <c r="F975" s="2" t="str">
        <f>IFERROR(__xludf.DUMMYFUNCTION("REGEXEXTRACT(C975, ""\d[^\d]*?\z"")"),"3")</f>
        <v>3</v>
      </c>
      <c r="G975" s="2" t="str">
        <f>IFERROR(__xludf.DUMMYFUNCTION("REGEXExtract(F975,""\d"")"),"3")</f>
        <v>3</v>
      </c>
      <c r="H975" s="3">
        <f t="shared" si="1"/>
        <v>33</v>
      </c>
    </row>
    <row r="976">
      <c r="A976" s="1" t="s">
        <v>974</v>
      </c>
      <c r="C976" s="4" t="str">
        <f>IFERROR(__xludf.DUMMYFUNCTION(" REGEXREPLACE(REGEXREPLACE(REGEXREPLACE(REGEXREPLACE(REGEXREPLACE(REGEXREPLACE(REGEXREPLACE(REGEXREPLACE(REGEXREPLACE(A976, ""one"", ""one1one""), ""two"", ""two2two""), ""three"", ""three3three""), ""four"", ""four4four""),""five"", ""five5five""), ""six"&amp;""", ""six6six""),""seven"", ""seven7seven""),""eight"", ""eight8eight""),""nine"",""nine9nine"")"),"fjeight8eightwo2tworxkskbrbtmgqqqxchvfbvxctthree3threetgq7")</f>
        <v>fjeight8eightwo2tworxkskbrbtmgqqqxchvfbvxctthree3threetgq7</v>
      </c>
      <c r="E976" s="2" t="str">
        <f>IFERROR(__xludf.DUMMYFUNCTION("regexextract(C976, ""\d"")"),"8")</f>
        <v>8</v>
      </c>
      <c r="F976" s="2" t="str">
        <f>IFERROR(__xludf.DUMMYFUNCTION("REGEXEXTRACT(C976, ""\d[^\d]*?\z"")"),"7")</f>
        <v>7</v>
      </c>
      <c r="G976" s="2" t="str">
        <f>IFERROR(__xludf.DUMMYFUNCTION("REGEXExtract(F976,""\d"")"),"7")</f>
        <v>7</v>
      </c>
      <c r="H976" s="3">
        <f t="shared" si="1"/>
        <v>87</v>
      </c>
    </row>
    <row r="977">
      <c r="A977" s="1" t="s">
        <v>975</v>
      </c>
      <c r="C977" s="4" t="str">
        <f>IFERROR(__xludf.DUMMYFUNCTION(" REGEXREPLACE(REGEXREPLACE(REGEXREPLACE(REGEXREPLACE(REGEXREPLACE(REGEXREPLACE(REGEXREPLACE(REGEXREPLACE(REGEXREPLACE(A977, ""one"", ""one1one""), ""two"", ""two2two""), ""three"", ""three3three""), ""four"", ""four4four""),""five"", ""five5five""), ""six"&amp;""", ""six6six""),""seven"", ""seven7seven""),""eight"", ""eight8eight""),""nine"",""nine9nine"")"),"11nscpbfour4four")</f>
        <v>11nscpbfour4four</v>
      </c>
      <c r="E977" s="2" t="str">
        <f>IFERROR(__xludf.DUMMYFUNCTION("regexextract(C977, ""\d"")"),"1")</f>
        <v>1</v>
      </c>
      <c r="F977" s="2" t="str">
        <f>IFERROR(__xludf.DUMMYFUNCTION("REGEXEXTRACT(C977, ""\d[^\d]*?\z"")"),"4four")</f>
        <v>4four</v>
      </c>
      <c r="G977" s="2" t="str">
        <f>IFERROR(__xludf.DUMMYFUNCTION("REGEXExtract(F977,""\d"")"),"4")</f>
        <v>4</v>
      </c>
      <c r="H977" s="3">
        <f t="shared" si="1"/>
        <v>14</v>
      </c>
    </row>
    <row r="978">
      <c r="A978" s="1" t="s">
        <v>976</v>
      </c>
      <c r="C978" s="4" t="str">
        <f>IFERROR(__xludf.DUMMYFUNCTION(" REGEXREPLACE(REGEXREPLACE(REGEXREPLACE(REGEXREPLACE(REGEXREPLACE(REGEXREPLACE(REGEXREPLACE(REGEXREPLACE(REGEXREPLACE(A978, ""one"", ""one1one""), ""two"", ""two2two""), ""three"", ""three3three""), ""four"", ""four4four""),""five"", ""five5five""), ""six"&amp;""", ""six6six""),""seven"", ""seven7seven""),""eight"", ""eight8eight""),""nine"",""nine9nine"")"),"one1onespnbfnine9ninetgqmtbdmr17pmjt")</f>
        <v>one1onespnbfnine9ninetgqmtbdmr17pmjt</v>
      </c>
      <c r="E978" s="2" t="str">
        <f>IFERROR(__xludf.DUMMYFUNCTION("regexextract(C978, ""\d"")"),"1")</f>
        <v>1</v>
      </c>
      <c r="F978" s="2" t="str">
        <f>IFERROR(__xludf.DUMMYFUNCTION("REGEXEXTRACT(C978, ""\d[^\d]*?\z"")"),"7pmjt")</f>
        <v>7pmjt</v>
      </c>
      <c r="G978" s="2" t="str">
        <f>IFERROR(__xludf.DUMMYFUNCTION("REGEXExtract(F978,""\d"")"),"7")</f>
        <v>7</v>
      </c>
      <c r="H978" s="3">
        <f t="shared" si="1"/>
        <v>17</v>
      </c>
    </row>
    <row r="979">
      <c r="A979" s="1" t="s">
        <v>977</v>
      </c>
      <c r="C979" s="4" t="str">
        <f>IFERROR(__xludf.DUMMYFUNCTION(" REGEXREPLACE(REGEXREPLACE(REGEXREPLACE(REGEXREPLACE(REGEXREPLACE(REGEXREPLACE(REGEXREPLACE(REGEXREPLACE(REGEXREPLACE(A979, ""one"", ""one1one""), ""two"", ""two2two""), ""three"", ""three3three""), ""four"", ""four4four""),""five"", ""five5five""), ""six"&amp;""", ""six6six""),""seven"", ""seven7seven""),""eight"", ""eight8eight""),""nine"",""nine9nine"")"),"tpqvr1gcrth7gkld")</f>
        <v>tpqvr1gcrth7gkld</v>
      </c>
      <c r="E979" s="2" t="str">
        <f>IFERROR(__xludf.DUMMYFUNCTION("regexextract(C979, ""\d"")"),"1")</f>
        <v>1</v>
      </c>
      <c r="F979" s="2" t="str">
        <f>IFERROR(__xludf.DUMMYFUNCTION("REGEXEXTRACT(C979, ""\d[^\d]*?\z"")"),"7gkld")</f>
        <v>7gkld</v>
      </c>
      <c r="G979" s="2" t="str">
        <f>IFERROR(__xludf.DUMMYFUNCTION("REGEXExtract(F979,""\d"")"),"7")</f>
        <v>7</v>
      </c>
      <c r="H979" s="3">
        <f t="shared" si="1"/>
        <v>17</v>
      </c>
    </row>
    <row r="980">
      <c r="A980" s="1" t="s">
        <v>978</v>
      </c>
      <c r="C980" s="4" t="str">
        <f>IFERROR(__xludf.DUMMYFUNCTION(" REGEXREPLACE(REGEXREPLACE(REGEXREPLACE(REGEXREPLACE(REGEXREPLACE(REGEXREPLACE(REGEXREPLACE(REGEXREPLACE(REGEXREPLACE(A980, ""one"", ""one1one""), ""two"", ""two2two""), ""three"", ""three3three""), ""four"", ""four4four""),""five"", ""five5five""), ""six"&amp;""", ""six6six""),""seven"", ""seven7seven""),""eight"", ""eight8eight""),""nine"",""nine9nine"")"),"nine9nineeight8eight6khkrgsdcfpkcjkglbq5lxkjxsvrrktmfzsbz")</f>
        <v>nine9nineeight8eight6khkrgsdcfpkcjkglbq5lxkjxsvrrktmfzsbz</v>
      </c>
      <c r="E980" s="2" t="str">
        <f>IFERROR(__xludf.DUMMYFUNCTION("regexextract(C980, ""\d"")"),"9")</f>
        <v>9</v>
      </c>
      <c r="F980" s="2" t="str">
        <f>IFERROR(__xludf.DUMMYFUNCTION("REGEXEXTRACT(C980, ""\d[^\d]*?\z"")"),"5lxkjxsvrrktmfzsbz")</f>
        <v>5lxkjxsvrrktmfzsbz</v>
      </c>
      <c r="G980" s="2" t="str">
        <f>IFERROR(__xludf.DUMMYFUNCTION("REGEXExtract(F980,""\d"")"),"5")</f>
        <v>5</v>
      </c>
      <c r="H980" s="3">
        <f t="shared" si="1"/>
        <v>95</v>
      </c>
    </row>
    <row r="981">
      <c r="A981" s="1" t="s">
        <v>979</v>
      </c>
      <c r="C981" s="4" t="str">
        <f>IFERROR(__xludf.DUMMYFUNCTION(" REGEXREPLACE(REGEXREPLACE(REGEXREPLACE(REGEXREPLACE(REGEXREPLACE(REGEXREPLACE(REGEXREPLACE(REGEXREPLACE(REGEXREPLACE(A981, ""one"", ""one1one""), ""two"", ""two2two""), ""three"", ""three3three""), ""four"", ""four4four""),""five"", ""five5five""), ""six"&amp;""", ""six6six""),""seven"", ""seven7seven""),""eight"", ""eight8eight""),""nine"",""nine9nine"")"),"4two2twozgxqjbdsone1one963two2two")</f>
        <v>4two2twozgxqjbdsone1one963two2two</v>
      </c>
      <c r="E981" s="2" t="str">
        <f>IFERROR(__xludf.DUMMYFUNCTION("regexextract(C981, ""\d"")"),"4")</f>
        <v>4</v>
      </c>
      <c r="F981" s="2" t="str">
        <f>IFERROR(__xludf.DUMMYFUNCTION("REGEXEXTRACT(C981, ""\d[^\d]*?\z"")"),"2two")</f>
        <v>2two</v>
      </c>
      <c r="G981" s="2" t="str">
        <f>IFERROR(__xludf.DUMMYFUNCTION("REGEXExtract(F981,""\d"")"),"2")</f>
        <v>2</v>
      </c>
      <c r="H981" s="3">
        <f t="shared" si="1"/>
        <v>42</v>
      </c>
    </row>
    <row r="982">
      <c r="A982" s="1" t="s">
        <v>980</v>
      </c>
      <c r="C982" s="4" t="str">
        <f>IFERROR(__xludf.DUMMYFUNCTION(" REGEXREPLACE(REGEXREPLACE(REGEXREPLACE(REGEXREPLACE(REGEXREPLACE(REGEXREPLACE(REGEXREPLACE(REGEXREPLACE(REGEXREPLACE(A982, ""one"", ""one1one""), ""two"", ""two2two""), ""three"", ""three3three""), ""four"", ""four4four""),""five"", ""five5five""), ""six"&amp;""", ""six6six""),""seven"", ""seven7seven""),""eight"", ""eight8eight""),""nine"",""nine9nine"")"),"6mxgxnjb")</f>
        <v>6mxgxnjb</v>
      </c>
      <c r="E982" s="2" t="str">
        <f>IFERROR(__xludf.DUMMYFUNCTION("regexextract(C982, ""\d"")"),"6")</f>
        <v>6</v>
      </c>
      <c r="F982" s="2" t="str">
        <f>IFERROR(__xludf.DUMMYFUNCTION("REGEXEXTRACT(C982, ""\d[^\d]*?\z"")"),"6mxgxnjb")</f>
        <v>6mxgxnjb</v>
      </c>
      <c r="G982" s="2" t="str">
        <f>IFERROR(__xludf.DUMMYFUNCTION("REGEXExtract(F982,""\d"")"),"6")</f>
        <v>6</v>
      </c>
      <c r="H982" s="3">
        <f t="shared" si="1"/>
        <v>66</v>
      </c>
    </row>
    <row r="983">
      <c r="A983" s="1" t="s">
        <v>981</v>
      </c>
      <c r="C983" s="4" t="str">
        <f>IFERROR(__xludf.DUMMYFUNCTION(" REGEXREPLACE(REGEXREPLACE(REGEXREPLACE(REGEXREPLACE(REGEXREPLACE(REGEXREPLACE(REGEXREPLACE(REGEXREPLACE(REGEXREPLACE(A983, ""one"", ""one1one""), ""two"", ""two2two""), ""three"", ""three3three""), ""four"", ""four4four""),""five"", ""five5five""), ""six"&amp;""", ""six6six""),""seven"", ""seven7seven""),""eight"", ""eight8eight""),""nine"",""nine9nine"")"),"495seven7seven")</f>
        <v>495seven7seven</v>
      </c>
      <c r="E983" s="2" t="str">
        <f>IFERROR(__xludf.DUMMYFUNCTION("regexextract(C983, ""\d"")"),"4")</f>
        <v>4</v>
      </c>
      <c r="F983" s="2" t="str">
        <f>IFERROR(__xludf.DUMMYFUNCTION("REGEXEXTRACT(C983, ""\d[^\d]*?\z"")"),"7seven")</f>
        <v>7seven</v>
      </c>
      <c r="G983" s="2" t="str">
        <f>IFERROR(__xludf.DUMMYFUNCTION("REGEXExtract(F983,""\d"")"),"7")</f>
        <v>7</v>
      </c>
      <c r="H983" s="3">
        <f t="shared" si="1"/>
        <v>47</v>
      </c>
    </row>
    <row r="984">
      <c r="A984" s="1" t="s">
        <v>982</v>
      </c>
      <c r="C984" s="4" t="str">
        <f>IFERROR(__xludf.DUMMYFUNCTION(" REGEXREPLACE(REGEXREPLACE(REGEXREPLACE(REGEXREPLACE(REGEXREPLACE(REGEXREPLACE(REGEXREPLACE(REGEXREPLACE(REGEXREPLACE(A984, ""one"", ""one1one""), ""two"", ""two2two""), ""three"", ""three3three""), ""four"", ""four4four""),""five"", ""five5five""), ""six"&amp;""", ""six6six""),""seven"", ""seven7seven""),""eight"", ""eight8eight""),""nine"",""nine9nine"")"),"three3threeseven7seven4")</f>
        <v>three3threeseven7seven4</v>
      </c>
      <c r="E984" s="2" t="str">
        <f>IFERROR(__xludf.DUMMYFUNCTION("regexextract(C984, ""\d"")"),"3")</f>
        <v>3</v>
      </c>
      <c r="F984" s="2" t="str">
        <f>IFERROR(__xludf.DUMMYFUNCTION("REGEXEXTRACT(C984, ""\d[^\d]*?\z"")"),"4")</f>
        <v>4</v>
      </c>
      <c r="G984" s="2" t="str">
        <f>IFERROR(__xludf.DUMMYFUNCTION("REGEXExtract(F984,""\d"")"),"4")</f>
        <v>4</v>
      </c>
      <c r="H984" s="3">
        <f t="shared" si="1"/>
        <v>34</v>
      </c>
    </row>
    <row r="985">
      <c r="A985" s="1" t="s">
        <v>983</v>
      </c>
      <c r="C985" s="4" t="str">
        <f>IFERROR(__xludf.DUMMYFUNCTION(" REGEXREPLACE(REGEXREPLACE(REGEXREPLACE(REGEXREPLACE(REGEXREPLACE(REGEXREPLACE(REGEXREPLACE(REGEXREPLACE(REGEXREPLACE(A985, ""one"", ""one1one""), ""two"", ""two2two""), ""three"", ""three3three""), ""four"", ""four4four""),""five"", ""five5five""), ""six"&amp;""", ""six6six""),""seven"", ""seven7seven""),""eight"", ""eight8eight""),""nine"",""nine9nine"")"),"vghlvmp7four4four6two2two7")</f>
        <v>vghlvmp7four4four6two2two7</v>
      </c>
      <c r="E985" s="2" t="str">
        <f>IFERROR(__xludf.DUMMYFUNCTION("regexextract(C985, ""\d"")"),"7")</f>
        <v>7</v>
      </c>
      <c r="F985" s="2" t="str">
        <f>IFERROR(__xludf.DUMMYFUNCTION("REGEXEXTRACT(C985, ""\d[^\d]*?\z"")"),"7")</f>
        <v>7</v>
      </c>
      <c r="G985" s="2" t="str">
        <f>IFERROR(__xludf.DUMMYFUNCTION("REGEXExtract(F985,""\d"")"),"7")</f>
        <v>7</v>
      </c>
      <c r="H985" s="3">
        <f t="shared" si="1"/>
        <v>77</v>
      </c>
    </row>
    <row r="986">
      <c r="A986" s="1" t="s">
        <v>984</v>
      </c>
      <c r="C986" s="4" t="str">
        <f>IFERROR(__xludf.DUMMYFUNCTION(" REGEXREPLACE(REGEXREPLACE(REGEXREPLACE(REGEXREPLACE(REGEXREPLACE(REGEXREPLACE(REGEXREPLACE(REGEXREPLACE(REGEXREPLACE(A986, ""one"", ""one1one""), ""two"", ""two2two""), ""three"", ""three3three""), ""four"", ""four4four""),""five"", ""five5five""), ""six"&amp;""", ""six6six""),""seven"", ""seven7seven""),""eight"", ""eight8eight""),""nine"",""nine9nine"")"),"2two2twofour4fourrbldqvfkvgzqrblmrkzr")</f>
        <v>2two2twofour4fourrbldqvfkvgzqrblmrkzr</v>
      </c>
      <c r="E986" s="2" t="str">
        <f>IFERROR(__xludf.DUMMYFUNCTION("regexextract(C986, ""\d"")"),"2")</f>
        <v>2</v>
      </c>
      <c r="F986" s="2" t="str">
        <f>IFERROR(__xludf.DUMMYFUNCTION("REGEXEXTRACT(C986, ""\d[^\d]*?\z"")"),"4fourrbldqvfkvgzqrblmrkzr")</f>
        <v>4fourrbldqvfkvgzqrblmrkzr</v>
      </c>
      <c r="G986" s="2" t="str">
        <f>IFERROR(__xludf.DUMMYFUNCTION("REGEXExtract(F986,""\d"")"),"4")</f>
        <v>4</v>
      </c>
      <c r="H986" s="3">
        <f t="shared" si="1"/>
        <v>24</v>
      </c>
    </row>
    <row r="987">
      <c r="A987" s="1" t="s">
        <v>985</v>
      </c>
      <c r="C987" s="4" t="str">
        <f>IFERROR(__xludf.DUMMYFUNCTION(" REGEXREPLACE(REGEXREPLACE(REGEXREPLACE(REGEXREPLACE(REGEXREPLACE(REGEXREPLACE(REGEXREPLACE(REGEXREPLACE(REGEXREPLACE(A987, ""one"", ""one1one""), ""two"", ""two2two""), ""three"", ""three3three""), ""four"", ""four4four""),""five"", ""five5five""), ""six"&amp;""", ""six6six""),""seven"", ""seven7seven""),""eight"", ""eight8eight""),""nine"",""nine9nine"")"),"hldlhnine9ninecllnsix6six7")</f>
        <v>hldlhnine9ninecllnsix6six7</v>
      </c>
      <c r="E987" s="2" t="str">
        <f>IFERROR(__xludf.DUMMYFUNCTION("regexextract(C987, ""\d"")"),"9")</f>
        <v>9</v>
      </c>
      <c r="F987" s="2" t="str">
        <f>IFERROR(__xludf.DUMMYFUNCTION("REGEXEXTRACT(C987, ""\d[^\d]*?\z"")"),"7")</f>
        <v>7</v>
      </c>
      <c r="G987" s="2" t="str">
        <f>IFERROR(__xludf.DUMMYFUNCTION("REGEXExtract(F987,""\d"")"),"7")</f>
        <v>7</v>
      </c>
      <c r="H987" s="3">
        <f t="shared" si="1"/>
        <v>97</v>
      </c>
    </row>
    <row r="988">
      <c r="A988" s="1" t="s">
        <v>986</v>
      </c>
      <c r="C988" s="4" t="str">
        <f>IFERROR(__xludf.DUMMYFUNCTION(" REGEXREPLACE(REGEXREPLACE(REGEXREPLACE(REGEXREPLACE(REGEXREPLACE(REGEXREPLACE(REGEXREPLACE(REGEXREPLACE(REGEXREPLACE(A988, ""one"", ""one1one""), ""two"", ""two2two""), ""three"", ""three3three""), ""four"", ""four4four""),""five"", ""five5five""), ""six"&amp;""", ""six6six""),""seven"", ""seven7seven""),""eight"", ""eight8eight""),""nine"",""nine9nine"")"),"5zpcvzmngvxrcvxncxgf7one1one")</f>
        <v>5zpcvzmngvxrcvxncxgf7one1one</v>
      </c>
      <c r="E988" s="2" t="str">
        <f>IFERROR(__xludf.DUMMYFUNCTION("regexextract(C988, ""\d"")"),"5")</f>
        <v>5</v>
      </c>
      <c r="F988" s="2" t="str">
        <f>IFERROR(__xludf.DUMMYFUNCTION("REGEXEXTRACT(C988, ""\d[^\d]*?\z"")"),"1one")</f>
        <v>1one</v>
      </c>
      <c r="G988" s="2" t="str">
        <f>IFERROR(__xludf.DUMMYFUNCTION("REGEXExtract(F988,""\d"")"),"1")</f>
        <v>1</v>
      </c>
      <c r="H988" s="3">
        <f t="shared" si="1"/>
        <v>51</v>
      </c>
    </row>
    <row r="989">
      <c r="A989" s="1" t="s">
        <v>987</v>
      </c>
      <c r="C989" s="4" t="str">
        <f>IFERROR(__xludf.DUMMYFUNCTION(" REGEXREPLACE(REGEXREPLACE(REGEXREPLACE(REGEXREPLACE(REGEXREPLACE(REGEXREPLACE(REGEXREPLACE(REGEXREPLACE(REGEXREPLACE(A989, ""one"", ""one1one""), ""two"", ""two2two""), ""three"", ""three3three""), ""four"", ""four4four""),""five"", ""five5five""), ""six"&amp;""", ""six6six""),""seven"", ""seven7seven""),""eight"", ""eight8eight""),""nine"",""nine9nine"")"),"two2twoseven7seven3pgdtdxpxsix6sixnbrmnzndmgone1one1")</f>
        <v>two2twoseven7seven3pgdtdxpxsix6sixnbrmnzndmgone1one1</v>
      </c>
      <c r="E989" s="2" t="str">
        <f>IFERROR(__xludf.DUMMYFUNCTION("regexextract(C989, ""\d"")"),"2")</f>
        <v>2</v>
      </c>
      <c r="F989" s="2" t="str">
        <f>IFERROR(__xludf.DUMMYFUNCTION("REGEXEXTRACT(C989, ""\d[^\d]*?\z"")"),"1")</f>
        <v>1</v>
      </c>
      <c r="G989" s="2" t="str">
        <f>IFERROR(__xludf.DUMMYFUNCTION("REGEXExtract(F989,""\d"")"),"1")</f>
        <v>1</v>
      </c>
      <c r="H989" s="3">
        <f t="shared" si="1"/>
        <v>21</v>
      </c>
    </row>
    <row r="990">
      <c r="A990" s="1" t="s">
        <v>988</v>
      </c>
      <c r="C990" s="4" t="str">
        <f>IFERROR(__xludf.DUMMYFUNCTION(" REGEXREPLACE(REGEXREPLACE(REGEXREPLACE(REGEXREPLACE(REGEXREPLACE(REGEXREPLACE(REGEXREPLACE(REGEXREPLACE(REGEXREPLACE(A990, ""one"", ""one1one""), ""two"", ""two2two""), ""three"", ""three3three""), ""four"", ""four4four""),""five"", ""five5five""), ""six"&amp;""", ""six6six""),""seven"", ""seven7seven""),""eight"", ""eight8eight""),""nine"",""nine9nine"")"),"94six6six8329")</f>
        <v>94six6six8329</v>
      </c>
      <c r="E990" s="2" t="str">
        <f>IFERROR(__xludf.DUMMYFUNCTION("regexextract(C990, ""\d"")"),"9")</f>
        <v>9</v>
      </c>
      <c r="F990" s="2" t="str">
        <f>IFERROR(__xludf.DUMMYFUNCTION("REGEXEXTRACT(C990, ""\d[^\d]*?\z"")"),"9")</f>
        <v>9</v>
      </c>
      <c r="G990" s="2" t="str">
        <f>IFERROR(__xludf.DUMMYFUNCTION("REGEXExtract(F990,""\d"")"),"9")</f>
        <v>9</v>
      </c>
      <c r="H990" s="3">
        <f t="shared" si="1"/>
        <v>99</v>
      </c>
    </row>
    <row r="991">
      <c r="A991" s="1" t="s">
        <v>989</v>
      </c>
      <c r="C991" s="4" t="str">
        <f>IFERROR(__xludf.DUMMYFUNCTION(" REGEXREPLACE(REGEXREPLACE(REGEXREPLACE(REGEXREPLACE(REGEXREPLACE(REGEXREPLACE(REGEXREPLACE(REGEXREPLACE(REGEXREPLACE(A991, ""one"", ""one1one""), ""two"", ""two2two""), ""three"", ""three3three""), ""four"", ""four4four""),""five"", ""five5five""), ""six"&amp;""", ""six6six""),""seven"", ""seven7seven""),""eight"", ""eight8eight""),""nine"",""nine9nine"")"),"xkgjdg8")</f>
        <v>xkgjdg8</v>
      </c>
      <c r="E991" s="2" t="str">
        <f>IFERROR(__xludf.DUMMYFUNCTION("regexextract(C991, ""\d"")"),"8")</f>
        <v>8</v>
      </c>
      <c r="F991" s="2" t="str">
        <f>IFERROR(__xludf.DUMMYFUNCTION("REGEXEXTRACT(C991, ""\d[^\d]*?\z"")"),"8")</f>
        <v>8</v>
      </c>
      <c r="G991" s="2" t="str">
        <f>IFERROR(__xludf.DUMMYFUNCTION("REGEXExtract(F991,""\d"")"),"8")</f>
        <v>8</v>
      </c>
      <c r="H991" s="3">
        <f t="shared" si="1"/>
        <v>88</v>
      </c>
    </row>
    <row r="992">
      <c r="A992" s="1" t="s">
        <v>990</v>
      </c>
      <c r="C992" s="4" t="str">
        <f>IFERROR(__xludf.DUMMYFUNCTION(" REGEXREPLACE(REGEXREPLACE(REGEXREPLACE(REGEXREPLACE(REGEXREPLACE(REGEXREPLACE(REGEXREPLACE(REGEXREPLACE(REGEXREPLACE(A992, ""one"", ""one1one""), ""two"", ""two2two""), ""three"", ""three3three""), ""four"", ""four4four""),""five"", ""five5five""), ""six"&amp;""", ""six6six""),""seven"", ""seven7seven""),""eight"", ""eight8eight""),""nine"",""nine9nine"")"),"5gzxngzb2two2twohkrdjqkmgsl83")</f>
        <v>5gzxngzb2two2twohkrdjqkmgsl83</v>
      </c>
      <c r="E992" s="2" t="str">
        <f>IFERROR(__xludf.DUMMYFUNCTION("regexextract(C992, ""\d"")"),"5")</f>
        <v>5</v>
      </c>
      <c r="F992" s="2" t="str">
        <f>IFERROR(__xludf.DUMMYFUNCTION("REGEXEXTRACT(C992, ""\d[^\d]*?\z"")"),"3")</f>
        <v>3</v>
      </c>
      <c r="G992" s="2" t="str">
        <f>IFERROR(__xludf.DUMMYFUNCTION("REGEXExtract(F992,""\d"")"),"3")</f>
        <v>3</v>
      </c>
      <c r="H992" s="3">
        <f t="shared" si="1"/>
        <v>53</v>
      </c>
    </row>
    <row r="993">
      <c r="A993" s="1" t="s">
        <v>991</v>
      </c>
      <c r="C993" s="4" t="str">
        <f>IFERROR(__xludf.DUMMYFUNCTION(" REGEXREPLACE(REGEXREPLACE(REGEXREPLACE(REGEXREPLACE(REGEXREPLACE(REGEXREPLACE(REGEXREPLACE(REGEXREPLACE(REGEXREPLACE(A993, ""one"", ""one1one""), ""two"", ""two2two""), ""three"", ""three3three""), ""four"", ""four4four""),""five"", ""five5five""), ""six"&amp;""", ""six6six""),""seven"", ""seven7seven""),""eight"", ""eight8eight""),""nine"",""nine9nine"")"),"9nzfgp")</f>
        <v>9nzfgp</v>
      </c>
      <c r="E993" s="2" t="str">
        <f>IFERROR(__xludf.DUMMYFUNCTION("regexextract(C993, ""\d"")"),"9")</f>
        <v>9</v>
      </c>
      <c r="F993" s="2" t="str">
        <f>IFERROR(__xludf.DUMMYFUNCTION("REGEXEXTRACT(C993, ""\d[^\d]*?\z"")"),"9nzfgp")</f>
        <v>9nzfgp</v>
      </c>
      <c r="G993" s="2" t="str">
        <f>IFERROR(__xludf.DUMMYFUNCTION("REGEXExtract(F993,""\d"")"),"9")</f>
        <v>9</v>
      </c>
      <c r="H993" s="3">
        <f t="shared" si="1"/>
        <v>99</v>
      </c>
    </row>
    <row r="994">
      <c r="A994" s="1" t="s">
        <v>992</v>
      </c>
      <c r="C994" s="4" t="str">
        <f>IFERROR(__xludf.DUMMYFUNCTION(" REGEXREPLACE(REGEXREPLACE(REGEXREPLACE(REGEXREPLACE(REGEXREPLACE(REGEXREPLACE(REGEXREPLACE(REGEXREPLACE(REGEXREPLACE(A994, ""one"", ""one1one""), ""two"", ""two2two""), ""three"", ""three3three""), ""four"", ""four4four""),""five"", ""five5five""), ""six"&amp;""", ""six6six""),""seven"", ""seven7seven""),""eight"", ""eight8eight""),""nine"",""nine9nine"")"),"15xrgxm7")</f>
        <v>15xrgxm7</v>
      </c>
      <c r="E994" s="2" t="str">
        <f>IFERROR(__xludf.DUMMYFUNCTION("regexextract(C994, ""\d"")"),"1")</f>
        <v>1</v>
      </c>
      <c r="F994" s="2" t="str">
        <f>IFERROR(__xludf.DUMMYFUNCTION("REGEXEXTRACT(C994, ""\d[^\d]*?\z"")"),"7")</f>
        <v>7</v>
      </c>
      <c r="G994" s="2" t="str">
        <f>IFERROR(__xludf.DUMMYFUNCTION("REGEXExtract(F994,""\d"")"),"7")</f>
        <v>7</v>
      </c>
      <c r="H994" s="3">
        <f t="shared" si="1"/>
        <v>17</v>
      </c>
    </row>
    <row r="995">
      <c r="A995" s="1" t="s">
        <v>993</v>
      </c>
      <c r="C995" s="4" t="str">
        <f>IFERROR(__xludf.DUMMYFUNCTION(" REGEXREPLACE(REGEXREPLACE(REGEXREPLACE(REGEXREPLACE(REGEXREPLACE(REGEXREPLACE(REGEXREPLACE(REGEXREPLACE(REGEXREPLACE(A995, ""one"", ""one1one""), ""two"", ""two2two""), ""three"", ""three3three""), ""four"", ""four4four""),""five"", ""five5five""), ""six"&amp;""", ""six6six""),""seven"", ""seven7seven""),""eight"", ""eight8eight""),""nine"",""nine9nine"")"),"3nine9nineone1onermn")</f>
        <v>3nine9nineone1onermn</v>
      </c>
      <c r="E995" s="2" t="str">
        <f>IFERROR(__xludf.DUMMYFUNCTION("regexextract(C995, ""\d"")"),"3")</f>
        <v>3</v>
      </c>
      <c r="F995" s="2" t="str">
        <f>IFERROR(__xludf.DUMMYFUNCTION("REGEXEXTRACT(C995, ""\d[^\d]*?\z"")"),"1onermn")</f>
        <v>1onermn</v>
      </c>
      <c r="G995" s="2" t="str">
        <f>IFERROR(__xludf.DUMMYFUNCTION("REGEXExtract(F995,""\d"")"),"1")</f>
        <v>1</v>
      </c>
      <c r="H995" s="3">
        <f t="shared" si="1"/>
        <v>31</v>
      </c>
    </row>
    <row r="996">
      <c r="A996" s="1" t="s">
        <v>994</v>
      </c>
      <c r="C996" s="4" t="str">
        <f>IFERROR(__xludf.DUMMYFUNCTION(" REGEXREPLACE(REGEXREPLACE(REGEXREPLACE(REGEXREPLACE(REGEXREPLACE(REGEXREPLACE(REGEXREPLACE(REGEXREPLACE(REGEXREPLACE(A996, ""one"", ""one1one""), ""two"", ""two2two""), ""three"", ""three3three""), ""four"", ""four4four""),""five"", ""five5five""), ""six"&amp;""", ""six6six""),""seven"", ""seven7seven""),""eight"", ""eight8eight""),""nine"",""nine9nine"")"),"vggvnhqkjseven7seventwo2two4one1onetwo2twonftrnd")</f>
        <v>vggvnhqkjseven7seventwo2two4one1onetwo2twonftrnd</v>
      </c>
      <c r="E996" s="2" t="str">
        <f>IFERROR(__xludf.DUMMYFUNCTION("regexextract(C996, ""\d"")"),"7")</f>
        <v>7</v>
      </c>
      <c r="F996" s="2" t="str">
        <f>IFERROR(__xludf.DUMMYFUNCTION("REGEXEXTRACT(C996, ""\d[^\d]*?\z"")"),"2twonftrnd")</f>
        <v>2twonftrnd</v>
      </c>
      <c r="G996" s="2" t="str">
        <f>IFERROR(__xludf.DUMMYFUNCTION("REGEXExtract(F996,""\d"")"),"2")</f>
        <v>2</v>
      </c>
      <c r="H996" s="3">
        <f t="shared" si="1"/>
        <v>72</v>
      </c>
    </row>
    <row r="997">
      <c r="A997" s="1" t="s">
        <v>995</v>
      </c>
      <c r="C997" s="4" t="str">
        <f>IFERROR(__xludf.DUMMYFUNCTION(" REGEXREPLACE(REGEXREPLACE(REGEXREPLACE(REGEXREPLACE(REGEXREPLACE(REGEXREPLACE(REGEXREPLACE(REGEXREPLACE(REGEXREPLACE(A997, ""one"", ""one1one""), ""two"", ""two2two""), ""three"", ""three3three""), ""four"", ""four4four""),""five"", ""five5five""), ""six"&amp;""", ""six6six""),""seven"", ""seven7seven""),""eight"", ""eight8eight""),""nine"",""nine9nine"")"),"9514sqst62")</f>
        <v>9514sqst62</v>
      </c>
      <c r="E997" s="2" t="str">
        <f>IFERROR(__xludf.DUMMYFUNCTION("regexextract(C997, ""\d"")"),"9")</f>
        <v>9</v>
      </c>
      <c r="F997" s="2" t="str">
        <f>IFERROR(__xludf.DUMMYFUNCTION("REGEXEXTRACT(C997, ""\d[^\d]*?\z"")"),"2")</f>
        <v>2</v>
      </c>
      <c r="G997" s="2" t="str">
        <f>IFERROR(__xludf.DUMMYFUNCTION("REGEXExtract(F997,""\d"")"),"2")</f>
        <v>2</v>
      </c>
      <c r="H997" s="3">
        <f t="shared" si="1"/>
        <v>92</v>
      </c>
    </row>
    <row r="998">
      <c r="A998" s="1" t="s">
        <v>996</v>
      </c>
      <c r="C998" s="4" t="str">
        <f>IFERROR(__xludf.DUMMYFUNCTION(" REGEXREPLACE(REGEXREPLACE(REGEXREPLACE(REGEXREPLACE(REGEXREPLACE(REGEXREPLACE(REGEXREPLACE(REGEXREPLACE(REGEXREPLACE(A998, ""one"", ""one1one""), ""two"", ""two2two""), ""three"", ""three3three""), ""four"", ""four4four""),""five"", ""five5five""), ""six"&amp;""", ""six6six""),""seven"", ""seven7seven""),""eight"", ""eight8eight""),""nine"",""nine9nine"")"),"mxhnceight8eightfive5fiveftmcdpgv63two2two6four4four")</f>
        <v>mxhnceight8eightfive5fiveftmcdpgv63two2two6four4four</v>
      </c>
      <c r="E998" s="2" t="str">
        <f>IFERROR(__xludf.DUMMYFUNCTION("regexextract(C998, ""\d"")"),"8")</f>
        <v>8</v>
      </c>
      <c r="F998" s="2" t="str">
        <f>IFERROR(__xludf.DUMMYFUNCTION("REGEXEXTRACT(C998, ""\d[^\d]*?\z"")"),"4four")</f>
        <v>4four</v>
      </c>
      <c r="G998" s="2" t="str">
        <f>IFERROR(__xludf.DUMMYFUNCTION("REGEXExtract(F998,""\d"")"),"4")</f>
        <v>4</v>
      </c>
      <c r="H998" s="3">
        <f t="shared" si="1"/>
        <v>84</v>
      </c>
    </row>
    <row r="999">
      <c r="A999" s="1" t="s">
        <v>997</v>
      </c>
      <c r="C999" s="4" t="str">
        <f>IFERROR(__xludf.DUMMYFUNCTION(" REGEXREPLACE(REGEXREPLACE(REGEXREPLACE(REGEXREPLACE(REGEXREPLACE(REGEXREPLACE(REGEXREPLACE(REGEXREPLACE(REGEXREPLACE(A999, ""one"", ""one1one""), ""two"", ""two2two""), ""three"", ""three3three""), ""four"", ""four4four""),""five"", ""five5five""), ""six"&amp;""", ""six6six""),""seven"", ""seven7seven""),""eight"", ""eight8eight""),""nine"",""nine9nine"")"),"nine9nine6five5five181")</f>
        <v>nine9nine6five5five181</v>
      </c>
      <c r="E999" s="2" t="str">
        <f>IFERROR(__xludf.DUMMYFUNCTION("regexextract(C999, ""\d"")"),"9")</f>
        <v>9</v>
      </c>
      <c r="F999" s="2" t="str">
        <f>IFERROR(__xludf.DUMMYFUNCTION("REGEXEXTRACT(C999, ""\d[^\d]*?\z"")"),"1")</f>
        <v>1</v>
      </c>
      <c r="G999" s="2" t="str">
        <f>IFERROR(__xludf.DUMMYFUNCTION("REGEXExtract(F999,""\d"")"),"1")</f>
        <v>1</v>
      </c>
      <c r="H999" s="3">
        <f t="shared" si="1"/>
        <v>91</v>
      </c>
    </row>
    <row r="1000">
      <c r="A1000" s="1" t="s">
        <v>998</v>
      </c>
      <c r="C1000" s="4" t="str">
        <f>IFERROR(__xludf.DUMMYFUNCTION(" REGEXREPLACE(REGEXREPLACE(REGEXREPLACE(REGEXREPLACE(REGEXREPLACE(REGEXREPLACE(REGEXREPLACE(REGEXREPLACE(REGEXREPLACE(A1000, ""one"", ""one1one""), ""two"", ""two2two""), ""three"", ""three3three""), ""four"", ""four4four""),""five"", ""five5five""), ""si"&amp;"x"", ""six6six""),""seven"", ""seven7seven""),""eight"", ""eight8eight""),""nine"",""nine9nine"")"),"seven7sevenbsix6sixsbzmone1one55")</f>
        <v>seven7sevenbsix6sixsbzmone1one55</v>
      </c>
      <c r="E1000" s="2" t="str">
        <f>IFERROR(__xludf.DUMMYFUNCTION("regexextract(C1000, ""\d"")"),"7")</f>
        <v>7</v>
      </c>
      <c r="F1000" s="2" t="str">
        <f>IFERROR(__xludf.DUMMYFUNCTION("REGEXEXTRACT(C1000, ""\d[^\d]*?\z"")"),"5")</f>
        <v>5</v>
      </c>
      <c r="G1000" s="2" t="str">
        <f>IFERROR(__xludf.DUMMYFUNCTION("REGEXExtract(F1000,""\d"")"),"5")</f>
        <v>5</v>
      </c>
      <c r="H1000" s="3">
        <f t="shared" si="1"/>
        <v>75</v>
      </c>
    </row>
  </sheetData>
  <drawing r:id="rId1"/>
</worksheet>
</file>